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a\Documents\VEREJNE_OBSTARAVANIE\2019\_TSK\14_DSS_Nosice\Oprava_SP\"/>
    </mc:Choice>
  </mc:AlternateContent>
  <bookViews>
    <workbookView xWindow="0" yWindow="0" windowWidth="20490" windowHeight="7155"/>
  </bookViews>
  <sheets>
    <sheet name="Rekapitulácia stavby" sheetId="1" r:id="rId1"/>
    <sheet name="E.1 - Stavba" sheetId="2" r:id="rId2"/>
    <sheet name="E.1.1 - Vonkajšie úpravy" sheetId="3" r:id="rId3"/>
    <sheet name="E.3 - Zdravotechnika" sheetId="4" r:id="rId4"/>
    <sheet name="E.3.1 - Vonkajšia kanaliz..." sheetId="5" r:id="rId5"/>
    <sheet name="E.4.1.1 - Umelé osvetleni..." sheetId="6" r:id="rId6"/>
    <sheet name="E.4.1.2 - Bleskozvod " sheetId="7" r:id="rId7"/>
    <sheet name="E.4.1.3 - Meranie a regul..." sheetId="8" r:id="rId8"/>
    <sheet name="E.4.1.4 - Náhradný zdroj ..." sheetId="9" r:id="rId9"/>
    <sheet name="E.4.2 - Vnútorné slaboprú..." sheetId="10" r:id="rId10"/>
    <sheet name="E.4.3 - Elektrická požiar..." sheetId="11" r:id="rId11"/>
    <sheet name="E.4.4 - Hlasová signalizá..." sheetId="12" r:id="rId12"/>
    <sheet name="E.4.5 - Prekládka NN príp..." sheetId="13" r:id="rId13"/>
    <sheet name="E.5 - Vzduchotechnika" sheetId="14" r:id="rId14"/>
    <sheet name="E.6 - Vykurovanie" sheetId="15" r:id="rId15"/>
    <sheet name="G.1 - Výťah" sheetId="16" r:id="rId16"/>
  </sheets>
  <definedNames>
    <definedName name="_xlnm._FilterDatabase" localSheetId="1" hidden="1">'E.1 - Stavba'!$C$144:$K$507</definedName>
    <definedName name="_xlnm._FilterDatabase" localSheetId="2" hidden="1">'E.1.1 - Vonkajšie úpravy'!$C$124:$K$181</definedName>
    <definedName name="_xlnm._FilterDatabase" localSheetId="3" hidden="1">'E.3 - Zdravotechnika'!$C$121:$K$215</definedName>
    <definedName name="_xlnm._FilterDatabase" localSheetId="4" hidden="1">'E.3.1 - Vonkajšia kanaliz...'!$C$120:$K$157</definedName>
    <definedName name="_xlnm._FilterDatabase" localSheetId="5" hidden="1">'E.4.1.1 - Umelé osvetleni...'!$C$128:$K$281</definedName>
    <definedName name="_xlnm._FilterDatabase" localSheetId="6" hidden="1">'E.4.1.2 - Bleskozvod '!$C$117:$K$167</definedName>
    <definedName name="_xlnm._FilterDatabase" localSheetId="7" hidden="1">'E.4.1.3 - Meranie a regul...'!$C$118:$K$181</definedName>
    <definedName name="_xlnm._FilterDatabase" localSheetId="8" hidden="1">'E.4.1.4 - Náhradný zdroj ...'!$C$117:$K$124</definedName>
    <definedName name="_xlnm._FilterDatabase" localSheetId="9" hidden="1">'E.4.2 - Vnútorné slaboprú...'!$C$118:$K$154</definedName>
    <definedName name="_xlnm._FilterDatabase" localSheetId="10" hidden="1">'E.4.3 - Elektrická požiar...'!$C$122:$K$161</definedName>
    <definedName name="_xlnm._FilterDatabase" localSheetId="11" hidden="1">'E.4.4 - Hlasová signalizá...'!$C$122:$K$166</definedName>
    <definedName name="_xlnm._FilterDatabase" localSheetId="12" hidden="1">'E.4.5 - Prekládka NN príp...'!$C$119:$K$149</definedName>
    <definedName name="_xlnm._FilterDatabase" localSheetId="13" hidden="1">'E.5 - Vzduchotechnika'!$C$117:$K$121</definedName>
    <definedName name="_xlnm._FilterDatabase" localSheetId="14" hidden="1">'E.6 - Vykurovanie'!$C$117:$K$121</definedName>
    <definedName name="_xlnm._FilterDatabase" localSheetId="15" hidden="1">'G.1 - Výťah'!$C$117:$K$122</definedName>
    <definedName name="_xlnm.Print_Titles" localSheetId="1">'E.1 - Stavba'!$144:$144</definedName>
    <definedName name="_xlnm.Print_Titles" localSheetId="2">'E.1.1 - Vonkajšie úpravy'!$124:$124</definedName>
    <definedName name="_xlnm.Print_Titles" localSheetId="3">'E.3 - Zdravotechnika'!$121:$121</definedName>
    <definedName name="_xlnm.Print_Titles" localSheetId="4">'E.3.1 - Vonkajšia kanaliz...'!$120:$120</definedName>
    <definedName name="_xlnm.Print_Titles" localSheetId="5">'E.4.1.1 - Umelé osvetleni...'!$128:$128</definedName>
    <definedName name="_xlnm.Print_Titles" localSheetId="6">'E.4.1.2 - Bleskozvod '!$117:$117</definedName>
    <definedName name="_xlnm.Print_Titles" localSheetId="7">'E.4.1.3 - Meranie a regul...'!$118:$118</definedName>
    <definedName name="_xlnm.Print_Titles" localSheetId="8">'E.4.1.4 - Náhradný zdroj ...'!$117:$117</definedName>
    <definedName name="_xlnm.Print_Titles" localSheetId="9">'E.4.2 - Vnútorné slaboprú...'!$118:$118</definedName>
    <definedName name="_xlnm.Print_Titles" localSheetId="10">'E.4.3 - Elektrická požiar...'!$122:$122</definedName>
    <definedName name="_xlnm.Print_Titles" localSheetId="11">'E.4.4 - Hlasová signalizá...'!$122:$122</definedName>
    <definedName name="_xlnm.Print_Titles" localSheetId="12">'E.4.5 - Prekládka NN príp...'!$119:$119</definedName>
    <definedName name="_xlnm.Print_Titles" localSheetId="13">'E.5 - Vzduchotechnika'!$117:$117</definedName>
    <definedName name="_xlnm.Print_Titles" localSheetId="14">'E.6 - Vykurovanie'!$117:$117</definedName>
    <definedName name="_xlnm.Print_Titles" localSheetId="15">'G.1 - Výťah'!$117:$117</definedName>
    <definedName name="_xlnm.Print_Titles" localSheetId="0">'Rekapitulácia stavby'!$92:$92</definedName>
    <definedName name="_xlnm.Print_Area" localSheetId="1">'E.1 - Stavba'!$C$4:$J$76,'E.1 - Stavba'!$C$82:$J$126,'E.1 - Stavba'!$C$132:$K$507</definedName>
    <definedName name="_xlnm.Print_Area" localSheetId="2">'E.1.1 - Vonkajšie úpravy'!$C$4:$J$76,'E.1.1 - Vonkajšie úpravy'!$C$82:$J$106,'E.1.1 - Vonkajšie úpravy'!$C$112:$K$181</definedName>
    <definedName name="_xlnm.Print_Area" localSheetId="3">'E.3 - Zdravotechnika'!$C$4:$J$76,'E.3 - Zdravotechnika'!$C$82:$J$103,'E.3 - Zdravotechnika'!$C$109:$K$215</definedName>
    <definedName name="_xlnm.Print_Area" localSheetId="4">'E.3.1 - Vonkajšia kanaliz...'!$C$4:$J$76,'E.3.1 - Vonkajšia kanaliz...'!$C$82:$J$102,'E.3.1 - Vonkajšia kanaliz...'!$C$108:$K$157</definedName>
    <definedName name="_xlnm.Print_Area" localSheetId="5">'E.4.1.1 - Umelé osvetleni...'!$C$4:$J$76,'E.4.1.1 - Umelé osvetleni...'!$C$82:$J$110,'E.4.1.1 - Umelé osvetleni...'!$C$116:$K$281</definedName>
    <definedName name="_xlnm.Print_Area" localSheetId="6">'E.4.1.2 - Bleskozvod '!$C$4:$J$76,'E.4.1.2 - Bleskozvod '!$C$82:$J$99,'E.4.1.2 - Bleskozvod '!$C$105:$K$167</definedName>
    <definedName name="_xlnm.Print_Area" localSheetId="7">'E.4.1.3 - Meranie a regul...'!$C$4:$J$76,'E.4.1.3 - Meranie a regul...'!$C$82:$J$100,'E.4.1.3 - Meranie a regul...'!$C$106:$K$181</definedName>
    <definedName name="_xlnm.Print_Area" localSheetId="8">'E.4.1.4 - Náhradný zdroj ...'!$C$4:$J$76,'E.4.1.4 - Náhradný zdroj ...'!$C$82:$J$99,'E.4.1.4 - Náhradný zdroj ...'!$C$105:$K$124</definedName>
    <definedName name="_xlnm.Print_Area" localSheetId="9">'E.4.2 - Vnútorné slaboprú...'!$C$4:$J$76,'E.4.2 - Vnútorné slaboprú...'!$C$82:$J$100,'E.4.2 - Vnútorné slaboprú...'!$C$106:$K$154</definedName>
    <definedName name="_xlnm.Print_Area" localSheetId="10">'E.4.3 - Elektrická požiar...'!$C$4:$J$76,'E.4.3 - Elektrická požiar...'!$C$82:$J$104,'E.4.3 - Elektrická požiar...'!$C$110:$K$161</definedName>
    <definedName name="_xlnm.Print_Area" localSheetId="11">'E.4.4 - Hlasová signalizá...'!$C$4:$J$76,'E.4.4 - Hlasová signalizá...'!$C$82:$J$104,'E.4.4 - Hlasová signalizá...'!$C$110:$K$166</definedName>
    <definedName name="_xlnm.Print_Area" localSheetId="12">'E.4.5 - Prekládka NN príp...'!$C$4:$J$76,'E.4.5 - Prekládka NN príp...'!$C$82:$J$101,'E.4.5 - Prekládka NN príp...'!$C$107:$K$149</definedName>
    <definedName name="_xlnm.Print_Area" localSheetId="13">'E.5 - Vzduchotechnika'!$C$4:$J$76,'E.5 - Vzduchotechnika'!$C$82:$J$99,'E.5 - Vzduchotechnika'!$C$105:$K$121</definedName>
    <definedName name="_xlnm.Print_Area" localSheetId="14">'E.6 - Vykurovanie'!$C$4:$J$76,'E.6 - Vykurovanie'!$C$82:$J$99,'E.6 - Vykurovanie'!$C$105:$K$121</definedName>
    <definedName name="_xlnm.Print_Area" localSheetId="15">'G.1 - Výťah'!$C$4:$J$76,'G.1 - Výťah'!$C$82:$J$99,'G.1 - Výťah'!$C$105:$K$122</definedName>
    <definedName name="_xlnm.Print_Area" localSheetId="0">'Rekapitulácia stavby'!$D$4:$AO$76,'Rekapitulácia stavby'!$C$82:$AQ$110</definedName>
  </definedNames>
  <calcPr calcId="152511"/>
</workbook>
</file>

<file path=xl/calcChain.xml><?xml version="1.0" encoding="utf-8"?>
<calcChain xmlns="http://schemas.openxmlformats.org/spreadsheetml/2006/main">
  <c r="J37" i="16" l="1"/>
  <c r="J36" i="16"/>
  <c r="AY109" i="1" s="1"/>
  <c r="J35" i="16"/>
  <c r="AX109" i="1"/>
  <c r="BI122" i="16"/>
  <c r="BH122" i="16"/>
  <c r="BG122" i="16"/>
  <c r="BE122" i="16"/>
  <c r="T122" i="16"/>
  <c r="R122" i="16"/>
  <c r="P122" i="16"/>
  <c r="BK122" i="16"/>
  <c r="J122" i="16"/>
  <c r="BF122" i="16" s="1"/>
  <c r="BI121" i="16"/>
  <c r="F37" i="16" s="1"/>
  <c r="BD109" i="1" s="1"/>
  <c r="BH121" i="16"/>
  <c r="BG121" i="16"/>
  <c r="F35" i="16" s="1"/>
  <c r="BB109" i="1" s="1"/>
  <c r="BE121" i="16"/>
  <c r="T121" i="16"/>
  <c r="R121" i="16"/>
  <c r="P121" i="16"/>
  <c r="P120" i="16" s="1"/>
  <c r="P119" i="16" s="1"/>
  <c r="P118" i="16" s="1"/>
  <c r="AU109" i="1" s="1"/>
  <c r="BK121" i="16"/>
  <c r="BK120" i="16" s="1"/>
  <c r="J121" i="16"/>
  <c r="BF121" i="16" s="1"/>
  <c r="F34" i="16" s="1"/>
  <c r="BA109" i="1" s="1"/>
  <c r="J114" i="16"/>
  <c r="F114" i="16"/>
  <c r="F112" i="16"/>
  <c r="E110" i="16"/>
  <c r="J91" i="16"/>
  <c r="F91" i="16"/>
  <c r="F89" i="16"/>
  <c r="E87" i="16"/>
  <c r="J24" i="16"/>
  <c r="E24" i="16"/>
  <c r="J115" i="16" s="1"/>
  <c r="J23" i="16"/>
  <c r="J18" i="16"/>
  <c r="E18" i="16"/>
  <c r="F115" i="16" s="1"/>
  <c r="F92" i="16"/>
  <c r="J17" i="16"/>
  <c r="J112" i="16"/>
  <c r="E7" i="16"/>
  <c r="E108" i="16" s="1"/>
  <c r="J37" i="15"/>
  <c r="J36" i="15"/>
  <c r="AY108" i="1" s="1"/>
  <c r="J35" i="15"/>
  <c r="AX108" i="1" s="1"/>
  <c r="BI121" i="15"/>
  <c r="F37" i="15" s="1"/>
  <c r="BD108" i="1"/>
  <c r="BH121" i="15"/>
  <c r="F36" i="15" s="1"/>
  <c r="BC108" i="1" s="1"/>
  <c r="BG121" i="15"/>
  <c r="F35" i="15" s="1"/>
  <c r="BB108" i="1" s="1"/>
  <c r="BE121" i="15"/>
  <c r="F33" i="15" s="1"/>
  <c r="AZ108" i="1" s="1"/>
  <c r="T121" i="15"/>
  <c r="T120" i="15" s="1"/>
  <c r="T119" i="15" s="1"/>
  <c r="T118" i="15" s="1"/>
  <c r="R121" i="15"/>
  <c r="R120" i="15" s="1"/>
  <c r="R119" i="15" s="1"/>
  <c r="R118" i="15" s="1"/>
  <c r="P121" i="15"/>
  <c r="P120" i="15" s="1"/>
  <c r="P119" i="15" s="1"/>
  <c r="P118" i="15" s="1"/>
  <c r="AU108" i="1"/>
  <c r="BK121" i="15"/>
  <c r="BK120" i="15" s="1"/>
  <c r="J120" i="15" s="1"/>
  <c r="J98" i="15" s="1"/>
  <c r="J121" i="15"/>
  <c r="BF121" i="15" s="1"/>
  <c r="J114" i="15"/>
  <c r="F114" i="15"/>
  <c r="F112" i="15"/>
  <c r="E110" i="15"/>
  <c r="J91" i="15"/>
  <c r="F91" i="15"/>
  <c r="F89" i="15"/>
  <c r="E87" i="15"/>
  <c r="J24" i="15"/>
  <c r="E24" i="15"/>
  <c r="J92" i="15" s="1"/>
  <c r="J23" i="15"/>
  <c r="J18" i="15"/>
  <c r="E18" i="15"/>
  <c r="F115" i="15" s="1"/>
  <c r="J17" i="15"/>
  <c r="J112" i="15"/>
  <c r="E7" i="15"/>
  <c r="E85" i="15" s="1"/>
  <c r="J37" i="14"/>
  <c r="J36" i="14"/>
  <c r="AY107" i="1" s="1"/>
  <c r="J35" i="14"/>
  <c r="AX107" i="1"/>
  <c r="BI121" i="14"/>
  <c r="F37" i="14" s="1"/>
  <c r="BD107" i="1" s="1"/>
  <c r="BH121" i="14"/>
  <c r="F36" i="14" s="1"/>
  <c r="BC107" i="1" s="1"/>
  <c r="BG121" i="14"/>
  <c r="F35" i="14"/>
  <c r="BB107" i="1" s="1"/>
  <c r="BE121" i="14"/>
  <c r="F33" i="14" s="1"/>
  <c r="AZ107" i="1" s="1"/>
  <c r="T121" i="14"/>
  <c r="T120" i="14" s="1"/>
  <c r="T119" i="14" s="1"/>
  <c r="T118" i="14" s="1"/>
  <c r="R121" i="14"/>
  <c r="R120" i="14" s="1"/>
  <c r="R119" i="14" s="1"/>
  <c r="R118" i="14" s="1"/>
  <c r="P121" i="14"/>
  <c r="P120" i="14"/>
  <c r="P119" i="14" s="1"/>
  <c r="P118" i="14" s="1"/>
  <c r="AU107" i="1" s="1"/>
  <c r="BK121" i="14"/>
  <c r="BK120" i="14" s="1"/>
  <c r="J121" i="14"/>
  <c r="BF121" i="14" s="1"/>
  <c r="F34" i="14" s="1"/>
  <c r="BA107" i="1" s="1"/>
  <c r="J114" i="14"/>
  <c r="F114" i="14"/>
  <c r="F112" i="14"/>
  <c r="E110" i="14"/>
  <c r="J91" i="14"/>
  <c r="F91" i="14"/>
  <c r="F89" i="14"/>
  <c r="E87" i="14"/>
  <c r="J24" i="14"/>
  <c r="E24" i="14"/>
  <c r="J23" i="14"/>
  <c r="J18" i="14"/>
  <c r="E18" i="14"/>
  <c r="F92" i="14" s="1"/>
  <c r="J17" i="14"/>
  <c r="J89" i="14"/>
  <c r="E7" i="14"/>
  <c r="J37" i="13"/>
  <c r="J36" i="13"/>
  <c r="AY106" i="1" s="1"/>
  <c r="J35" i="13"/>
  <c r="AX106" i="1" s="1"/>
  <c r="BI149" i="13"/>
  <c r="BH149" i="13"/>
  <c r="BG149" i="13"/>
  <c r="BE149" i="13"/>
  <c r="T149" i="13"/>
  <c r="T148" i="13" s="1"/>
  <c r="R149" i="13"/>
  <c r="R148" i="13" s="1"/>
  <c r="P149" i="13"/>
  <c r="P148" i="13" s="1"/>
  <c r="BK149" i="13"/>
  <c r="BK148" i="13" s="1"/>
  <c r="J148" i="13" s="1"/>
  <c r="J100" i="13" s="1"/>
  <c r="J149" i="13"/>
  <c r="BF149" i="13"/>
  <c r="BI147" i="13"/>
  <c r="BH147" i="13"/>
  <c r="BG147" i="13"/>
  <c r="BE147" i="13"/>
  <c r="T147" i="13"/>
  <c r="R147" i="13"/>
  <c r="P147" i="13"/>
  <c r="BK147" i="13"/>
  <c r="J147" i="13"/>
  <c r="BF147" i="13" s="1"/>
  <c r="BI146" i="13"/>
  <c r="BH146" i="13"/>
  <c r="BG146" i="13"/>
  <c r="BE146" i="13"/>
  <c r="T146" i="13"/>
  <c r="R146" i="13"/>
  <c r="P146" i="13"/>
  <c r="BK146" i="13"/>
  <c r="J146" i="13"/>
  <c r="BF146" i="13" s="1"/>
  <c r="BI145" i="13"/>
  <c r="BH145" i="13"/>
  <c r="BG145" i="13"/>
  <c r="BE145" i="13"/>
  <c r="T145" i="13"/>
  <c r="R145" i="13"/>
  <c r="P145" i="13"/>
  <c r="BK145" i="13"/>
  <c r="J145" i="13"/>
  <c r="BF145" i="13" s="1"/>
  <c r="BI144" i="13"/>
  <c r="BH144" i="13"/>
  <c r="BG144" i="13"/>
  <c r="BE144" i="13"/>
  <c r="T144" i="13"/>
  <c r="R144" i="13"/>
  <c r="P144" i="13"/>
  <c r="BK144" i="13"/>
  <c r="J144" i="13"/>
  <c r="BF144" i="13" s="1"/>
  <c r="BI143" i="13"/>
  <c r="BH143" i="13"/>
  <c r="BG143" i="13"/>
  <c r="BE143" i="13"/>
  <c r="T143" i="13"/>
  <c r="R143" i="13"/>
  <c r="P143" i="13"/>
  <c r="BK143" i="13"/>
  <c r="J143" i="13"/>
  <c r="BF143" i="13" s="1"/>
  <c r="BI142" i="13"/>
  <c r="BH142" i="13"/>
  <c r="BG142" i="13"/>
  <c r="BE142" i="13"/>
  <c r="T142" i="13"/>
  <c r="R142" i="13"/>
  <c r="P142" i="13"/>
  <c r="BK142" i="13"/>
  <c r="J142" i="13"/>
  <c r="BF142" i="13" s="1"/>
  <c r="BI141" i="13"/>
  <c r="BH141" i="13"/>
  <c r="BG141" i="13"/>
  <c r="BE141" i="13"/>
  <c r="T141" i="13"/>
  <c r="R141" i="13"/>
  <c r="P141" i="13"/>
  <c r="BK141" i="13"/>
  <c r="J141" i="13"/>
  <c r="BF141" i="13" s="1"/>
  <c r="BI140" i="13"/>
  <c r="BH140" i="13"/>
  <c r="BG140" i="13"/>
  <c r="BE140" i="13"/>
  <c r="T140" i="13"/>
  <c r="R140" i="13"/>
  <c r="P140" i="13"/>
  <c r="BK140" i="13"/>
  <c r="J140" i="13"/>
  <c r="BF140" i="13" s="1"/>
  <c r="BI139" i="13"/>
  <c r="BH139" i="13"/>
  <c r="BG139" i="13"/>
  <c r="BE139" i="13"/>
  <c r="T139" i="13"/>
  <c r="R139" i="13"/>
  <c r="P139" i="13"/>
  <c r="BK139" i="13"/>
  <c r="J139" i="13"/>
  <c r="BF139" i="13" s="1"/>
  <c r="BI138" i="13"/>
  <c r="BH138" i="13"/>
  <c r="BG138" i="13"/>
  <c r="BE138" i="13"/>
  <c r="T138" i="13"/>
  <c r="R138" i="13"/>
  <c r="P138" i="13"/>
  <c r="BK138" i="13"/>
  <c r="J138" i="13"/>
  <c r="BF138" i="13"/>
  <c r="BI136" i="13"/>
  <c r="BH136" i="13"/>
  <c r="BG136" i="13"/>
  <c r="BE136" i="13"/>
  <c r="T136" i="13"/>
  <c r="R136" i="13"/>
  <c r="P136" i="13"/>
  <c r="BK136" i="13"/>
  <c r="J136" i="13"/>
  <c r="BF136" i="13" s="1"/>
  <c r="BI135" i="13"/>
  <c r="BH135" i="13"/>
  <c r="BG135" i="13"/>
  <c r="BE135" i="13"/>
  <c r="T135" i="13"/>
  <c r="R135" i="13"/>
  <c r="P135" i="13"/>
  <c r="BK135" i="13"/>
  <c r="J135" i="13"/>
  <c r="BF135" i="13" s="1"/>
  <c r="BI134" i="13"/>
  <c r="BH134" i="13"/>
  <c r="BG134" i="13"/>
  <c r="BE134" i="13"/>
  <c r="T134" i="13"/>
  <c r="R134" i="13"/>
  <c r="P134" i="13"/>
  <c r="BK134" i="13"/>
  <c r="J134" i="13"/>
  <c r="BF134" i="13" s="1"/>
  <c r="BI133" i="13"/>
  <c r="BH133" i="13"/>
  <c r="BG133" i="13"/>
  <c r="BE133" i="13"/>
  <c r="T133" i="13"/>
  <c r="R133" i="13"/>
  <c r="P133" i="13"/>
  <c r="BK133" i="13"/>
  <c r="J133" i="13"/>
  <c r="BF133" i="13" s="1"/>
  <c r="BI132" i="13"/>
  <c r="BH132" i="13"/>
  <c r="BG132" i="13"/>
  <c r="BE132" i="13"/>
  <c r="T132" i="13"/>
  <c r="R132" i="13"/>
  <c r="P132" i="13"/>
  <c r="BK132" i="13"/>
  <c r="J132" i="13"/>
  <c r="BF132" i="13" s="1"/>
  <c r="BI131" i="13"/>
  <c r="BH131" i="13"/>
  <c r="BG131" i="13"/>
  <c r="BE131" i="13"/>
  <c r="T131" i="13"/>
  <c r="R131" i="13"/>
  <c r="P131" i="13"/>
  <c r="BK131" i="13"/>
  <c r="J131" i="13"/>
  <c r="BF131" i="13" s="1"/>
  <c r="BI130" i="13"/>
  <c r="BH130" i="13"/>
  <c r="BG130" i="13"/>
  <c r="BE130" i="13"/>
  <c r="T130" i="13"/>
  <c r="R130" i="13"/>
  <c r="P130" i="13"/>
  <c r="BK130" i="13"/>
  <c r="J130" i="13"/>
  <c r="BF130" i="13"/>
  <c r="BI129" i="13"/>
  <c r="BH129" i="13"/>
  <c r="BG129" i="13"/>
  <c r="BE129" i="13"/>
  <c r="T129" i="13"/>
  <c r="R129" i="13"/>
  <c r="P129" i="13"/>
  <c r="BK129" i="13"/>
  <c r="J129" i="13"/>
  <c r="BF129" i="13" s="1"/>
  <c r="BI128" i="13"/>
  <c r="BH128" i="13"/>
  <c r="BG128" i="13"/>
  <c r="BE128" i="13"/>
  <c r="T128" i="13"/>
  <c r="R128" i="13"/>
  <c r="P128" i="13"/>
  <c r="BK128" i="13"/>
  <c r="J128" i="13"/>
  <c r="BF128" i="13" s="1"/>
  <c r="BI127" i="13"/>
  <c r="BH127" i="13"/>
  <c r="BG127" i="13"/>
  <c r="BE127" i="13"/>
  <c r="T127" i="13"/>
  <c r="R127" i="13"/>
  <c r="P127" i="13"/>
  <c r="BK127" i="13"/>
  <c r="J127" i="13"/>
  <c r="BF127" i="13" s="1"/>
  <c r="BI126" i="13"/>
  <c r="BH126" i="13"/>
  <c r="BG126" i="13"/>
  <c r="BE126" i="13"/>
  <c r="T126" i="13"/>
  <c r="R126" i="13"/>
  <c r="P126" i="13"/>
  <c r="BK126" i="13"/>
  <c r="J126" i="13"/>
  <c r="BF126" i="13" s="1"/>
  <c r="BI125" i="13"/>
  <c r="BH125" i="13"/>
  <c r="BG125" i="13"/>
  <c r="BE125" i="13"/>
  <c r="T125" i="13"/>
  <c r="R125" i="13"/>
  <c r="P125" i="13"/>
  <c r="BK125" i="13"/>
  <c r="J125" i="13"/>
  <c r="BF125" i="13" s="1"/>
  <c r="BI124" i="13"/>
  <c r="BH124" i="13"/>
  <c r="BG124" i="13"/>
  <c r="BE124" i="13"/>
  <c r="T124" i="13"/>
  <c r="R124" i="13"/>
  <c r="P124" i="13"/>
  <c r="BK124" i="13"/>
  <c r="BK122" i="13" s="1"/>
  <c r="J124" i="13"/>
  <c r="BF124" i="13" s="1"/>
  <c r="BI123" i="13"/>
  <c r="BH123" i="13"/>
  <c r="BG123" i="13"/>
  <c r="BE123" i="13"/>
  <c r="T123" i="13"/>
  <c r="R123" i="13"/>
  <c r="P123" i="13"/>
  <c r="BK123" i="13"/>
  <c r="J123" i="13"/>
  <c r="BF123" i="13" s="1"/>
  <c r="J116" i="13"/>
  <c r="F116" i="13"/>
  <c r="F114" i="13"/>
  <c r="E112" i="13"/>
  <c r="J91" i="13"/>
  <c r="F91" i="13"/>
  <c r="F89" i="13"/>
  <c r="E87" i="13"/>
  <c r="J24" i="13"/>
  <c r="E24" i="13"/>
  <c r="J92" i="13" s="1"/>
  <c r="J23" i="13"/>
  <c r="J18" i="13"/>
  <c r="E18" i="13"/>
  <c r="J17" i="13"/>
  <c r="E7" i="13"/>
  <c r="E85" i="13" s="1"/>
  <c r="J37" i="12"/>
  <c r="J36" i="12"/>
  <c r="AY105" i="1" s="1"/>
  <c r="J35" i="12"/>
  <c r="AX105" i="1" s="1"/>
  <c r="BI166" i="12"/>
  <c r="BH166" i="12"/>
  <c r="BG166" i="12"/>
  <c r="BE166" i="12"/>
  <c r="T166" i="12"/>
  <c r="R166" i="12"/>
  <c r="P166" i="12"/>
  <c r="BK166" i="12"/>
  <c r="J166" i="12"/>
  <c r="BF166" i="12" s="1"/>
  <c r="BI165" i="12"/>
  <c r="BH165" i="12"/>
  <c r="BG165" i="12"/>
  <c r="BE165" i="12"/>
  <c r="T165" i="12"/>
  <c r="R165" i="12"/>
  <c r="P165" i="12"/>
  <c r="BK165" i="12"/>
  <c r="J165" i="12"/>
  <c r="BF165" i="12" s="1"/>
  <c r="BI164" i="12"/>
  <c r="BH164" i="12"/>
  <c r="BG164" i="12"/>
  <c r="BE164" i="12"/>
  <c r="T164" i="12"/>
  <c r="R164" i="12"/>
  <c r="P164" i="12"/>
  <c r="P163" i="12" s="1"/>
  <c r="BK164" i="12"/>
  <c r="J164" i="12"/>
  <c r="BF164" i="12" s="1"/>
  <c r="BI162" i="12"/>
  <c r="BH162" i="12"/>
  <c r="BG162" i="12"/>
  <c r="BE162" i="12"/>
  <c r="T162" i="12"/>
  <c r="R162" i="12"/>
  <c r="P162" i="12"/>
  <c r="BK162" i="12"/>
  <c r="J162" i="12"/>
  <c r="BF162" i="12" s="1"/>
  <c r="BI161" i="12"/>
  <c r="BH161" i="12"/>
  <c r="BG161" i="12"/>
  <c r="BE161" i="12"/>
  <c r="T161" i="12"/>
  <c r="R161" i="12"/>
  <c r="P161" i="12"/>
  <c r="BK161" i="12"/>
  <c r="J161" i="12"/>
  <c r="BF161" i="12" s="1"/>
  <c r="BI160" i="12"/>
  <c r="BH160" i="12"/>
  <c r="BG160" i="12"/>
  <c r="BE160" i="12"/>
  <c r="T160" i="12"/>
  <c r="R160" i="12"/>
  <c r="P160" i="12"/>
  <c r="BK160" i="12"/>
  <c r="J160" i="12"/>
  <c r="BF160" i="12" s="1"/>
  <c r="BI159" i="12"/>
  <c r="BH159" i="12"/>
  <c r="BG159" i="12"/>
  <c r="BE159" i="12"/>
  <c r="T159" i="12"/>
  <c r="R159" i="12"/>
  <c r="P159" i="12"/>
  <c r="BK159" i="12"/>
  <c r="J159" i="12"/>
  <c r="BF159" i="12"/>
  <c r="BI158" i="12"/>
  <c r="BH158" i="12"/>
  <c r="BG158" i="12"/>
  <c r="BE158" i="12"/>
  <c r="T158" i="12"/>
  <c r="R158" i="12"/>
  <c r="P158" i="12"/>
  <c r="BK158" i="12"/>
  <c r="J158" i="12"/>
  <c r="BF158" i="12" s="1"/>
  <c r="BI157" i="12"/>
  <c r="BH157" i="12"/>
  <c r="BG157" i="12"/>
  <c r="BE157" i="12"/>
  <c r="T157" i="12"/>
  <c r="R157" i="12"/>
  <c r="P157" i="12"/>
  <c r="BK157" i="12"/>
  <c r="J157" i="12"/>
  <c r="BF157" i="12"/>
  <c r="BI156" i="12"/>
  <c r="BH156" i="12"/>
  <c r="BG156" i="12"/>
  <c r="BE156" i="12"/>
  <c r="T156" i="12"/>
  <c r="R156" i="12"/>
  <c r="P156" i="12"/>
  <c r="BK156" i="12"/>
  <c r="J156" i="12"/>
  <c r="BF156" i="12" s="1"/>
  <c r="BI155" i="12"/>
  <c r="BH155" i="12"/>
  <c r="BG155" i="12"/>
  <c r="BE155" i="12"/>
  <c r="T155" i="12"/>
  <c r="R155" i="12"/>
  <c r="P155" i="12"/>
  <c r="BK155" i="12"/>
  <c r="J155" i="12"/>
  <c r="BF155" i="12"/>
  <c r="BI154" i="12"/>
  <c r="BH154" i="12"/>
  <c r="BG154" i="12"/>
  <c r="BE154" i="12"/>
  <c r="T154" i="12"/>
  <c r="R154" i="12"/>
  <c r="P154" i="12"/>
  <c r="BK154" i="12"/>
  <c r="J154" i="12"/>
  <c r="BF154" i="12" s="1"/>
  <c r="BI153" i="12"/>
  <c r="BH153" i="12"/>
  <c r="BG153" i="12"/>
  <c r="BE153" i="12"/>
  <c r="T153" i="12"/>
  <c r="R153" i="12"/>
  <c r="P153" i="12"/>
  <c r="BK153" i="12"/>
  <c r="J153" i="12"/>
  <c r="BF153" i="12" s="1"/>
  <c r="BI152" i="12"/>
  <c r="BH152" i="12"/>
  <c r="BG152" i="12"/>
  <c r="BE152" i="12"/>
  <c r="T152" i="12"/>
  <c r="R152" i="12"/>
  <c r="P152" i="12"/>
  <c r="BK152" i="12"/>
  <c r="J152" i="12"/>
  <c r="BF152" i="12" s="1"/>
  <c r="BI151" i="12"/>
  <c r="BH151" i="12"/>
  <c r="BG151" i="12"/>
  <c r="BE151" i="12"/>
  <c r="T151" i="12"/>
  <c r="R151" i="12"/>
  <c r="P151" i="12"/>
  <c r="BK151" i="12"/>
  <c r="J151" i="12"/>
  <c r="BF151" i="12"/>
  <c r="BI150" i="12"/>
  <c r="BH150" i="12"/>
  <c r="BG150" i="12"/>
  <c r="BE150" i="12"/>
  <c r="T150" i="12"/>
  <c r="R150" i="12"/>
  <c r="P150" i="12"/>
  <c r="BK150" i="12"/>
  <c r="J150" i="12"/>
  <c r="BF150" i="12" s="1"/>
  <c r="BI149" i="12"/>
  <c r="BH149" i="12"/>
  <c r="BG149" i="12"/>
  <c r="BE149" i="12"/>
  <c r="T149" i="12"/>
  <c r="R149" i="12"/>
  <c r="P149" i="12"/>
  <c r="BK149" i="12"/>
  <c r="J149" i="12"/>
  <c r="BF149" i="12" s="1"/>
  <c r="BI147" i="12"/>
  <c r="BH147" i="12"/>
  <c r="BG147" i="12"/>
  <c r="BE147" i="12"/>
  <c r="T147" i="12"/>
  <c r="R147" i="12"/>
  <c r="P147" i="12"/>
  <c r="BK147" i="12"/>
  <c r="J147" i="12"/>
  <c r="BF147" i="12"/>
  <c r="BI146" i="12"/>
  <c r="BH146" i="12"/>
  <c r="BG146" i="12"/>
  <c r="BE146" i="12"/>
  <c r="T146" i="12"/>
  <c r="R146" i="12"/>
  <c r="P146" i="12"/>
  <c r="BK146" i="12"/>
  <c r="J146" i="12"/>
  <c r="BF146" i="12" s="1"/>
  <c r="BI145" i="12"/>
  <c r="BH145" i="12"/>
  <c r="BG145" i="12"/>
  <c r="BE145" i="12"/>
  <c r="T145" i="12"/>
  <c r="R145" i="12"/>
  <c r="P145" i="12"/>
  <c r="BK145" i="12"/>
  <c r="J145" i="12"/>
  <c r="BF145" i="12"/>
  <c r="BI144" i="12"/>
  <c r="BH144" i="12"/>
  <c r="BG144" i="12"/>
  <c r="BE144" i="12"/>
  <c r="T144" i="12"/>
  <c r="R144" i="12"/>
  <c r="P144" i="12"/>
  <c r="BK144" i="12"/>
  <c r="J144" i="12"/>
  <c r="BF144" i="12" s="1"/>
  <c r="BI143" i="12"/>
  <c r="BH143" i="12"/>
  <c r="BG143" i="12"/>
  <c r="BE143" i="12"/>
  <c r="T143" i="12"/>
  <c r="R143" i="12"/>
  <c r="P143" i="12"/>
  <c r="BK143" i="12"/>
  <c r="J143" i="12"/>
  <c r="BF143" i="12"/>
  <c r="BI142" i="12"/>
  <c r="BH142" i="12"/>
  <c r="BG142" i="12"/>
  <c r="BE142" i="12"/>
  <c r="T142" i="12"/>
  <c r="R142" i="12"/>
  <c r="P142" i="12"/>
  <c r="BK142" i="12"/>
  <c r="J142" i="12"/>
  <c r="BF142" i="12" s="1"/>
  <c r="BI141" i="12"/>
  <c r="BH141" i="12"/>
  <c r="BG141" i="12"/>
  <c r="BE141" i="12"/>
  <c r="T141" i="12"/>
  <c r="R141" i="12"/>
  <c r="P141" i="12"/>
  <c r="BK141" i="12"/>
  <c r="J141" i="12"/>
  <c r="BF141" i="12" s="1"/>
  <c r="BI140" i="12"/>
  <c r="BH140" i="12"/>
  <c r="BG140" i="12"/>
  <c r="BE140" i="12"/>
  <c r="T140" i="12"/>
  <c r="R140" i="12"/>
  <c r="P140" i="12"/>
  <c r="P139" i="12" s="1"/>
  <c r="BK140" i="12"/>
  <c r="J140" i="12"/>
  <c r="BF140" i="12" s="1"/>
  <c r="BI138" i="12"/>
  <c r="BH138" i="12"/>
  <c r="BG138" i="12"/>
  <c r="BE138" i="12"/>
  <c r="T138" i="12"/>
  <c r="R138" i="12"/>
  <c r="P138" i="12"/>
  <c r="BK138" i="12"/>
  <c r="J138" i="12"/>
  <c r="BF138" i="12" s="1"/>
  <c r="BI137" i="12"/>
  <c r="BH137" i="12"/>
  <c r="BG137" i="12"/>
  <c r="BE137" i="12"/>
  <c r="T137" i="12"/>
  <c r="R137" i="12"/>
  <c r="P137" i="12"/>
  <c r="BK137" i="12"/>
  <c r="J137" i="12"/>
  <c r="BF137" i="12" s="1"/>
  <c r="BI136" i="12"/>
  <c r="BH136" i="12"/>
  <c r="BG136" i="12"/>
  <c r="BE136" i="12"/>
  <c r="T136" i="12"/>
  <c r="R136" i="12"/>
  <c r="P136" i="12"/>
  <c r="BK136" i="12"/>
  <c r="J136" i="12"/>
  <c r="BF136" i="12" s="1"/>
  <c r="BI135" i="12"/>
  <c r="BH135" i="12"/>
  <c r="BG135" i="12"/>
  <c r="BE135" i="12"/>
  <c r="T135" i="12"/>
  <c r="R135" i="12"/>
  <c r="P135" i="12"/>
  <c r="BK135" i="12"/>
  <c r="J135" i="12"/>
  <c r="BF135" i="12"/>
  <c r="BI134" i="12"/>
  <c r="BH134" i="12"/>
  <c r="BG134" i="12"/>
  <c r="BE134" i="12"/>
  <c r="T134" i="12"/>
  <c r="R134" i="12"/>
  <c r="P134" i="12"/>
  <c r="BK134" i="12"/>
  <c r="J134" i="12"/>
  <c r="BF134" i="12" s="1"/>
  <c r="BI133" i="12"/>
  <c r="BH133" i="12"/>
  <c r="BG133" i="12"/>
  <c r="BE133" i="12"/>
  <c r="T133" i="12"/>
  <c r="R133" i="12"/>
  <c r="P133" i="12"/>
  <c r="BK133" i="12"/>
  <c r="J133" i="12"/>
  <c r="BF133" i="12"/>
  <c r="BI132" i="12"/>
  <c r="BH132" i="12"/>
  <c r="BG132" i="12"/>
  <c r="BE132" i="12"/>
  <c r="T132" i="12"/>
  <c r="R132" i="12"/>
  <c r="P132" i="12"/>
  <c r="BK132" i="12"/>
  <c r="J132" i="12"/>
  <c r="BF132" i="12" s="1"/>
  <c r="BI131" i="12"/>
  <c r="BH131" i="12"/>
  <c r="BG131" i="12"/>
  <c r="BE131" i="12"/>
  <c r="T131" i="12"/>
  <c r="R131" i="12"/>
  <c r="P131" i="12"/>
  <c r="BK131" i="12"/>
  <c r="J131" i="12"/>
  <c r="BF131" i="12"/>
  <c r="BI130" i="12"/>
  <c r="BH130" i="12"/>
  <c r="BG130" i="12"/>
  <c r="BE130" i="12"/>
  <c r="T130" i="12"/>
  <c r="R130" i="12"/>
  <c r="P130" i="12"/>
  <c r="BK130" i="12"/>
  <c r="J130" i="12"/>
  <c r="BF130" i="12" s="1"/>
  <c r="BI129" i="12"/>
  <c r="BH129" i="12"/>
  <c r="BG129" i="12"/>
  <c r="BE129" i="12"/>
  <c r="T129" i="12"/>
  <c r="R129" i="12"/>
  <c r="P129" i="12"/>
  <c r="BK129" i="12"/>
  <c r="J129" i="12"/>
  <c r="BF129" i="12" s="1"/>
  <c r="BI126" i="12"/>
  <c r="BH126" i="12"/>
  <c r="BG126" i="12"/>
  <c r="BE126" i="12"/>
  <c r="T126" i="12"/>
  <c r="T125" i="12" s="1"/>
  <c r="T124" i="12" s="1"/>
  <c r="R126" i="12"/>
  <c r="R125" i="12"/>
  <c r="R124" i="12" s="1"/>
  <c r="P126" i="12"/>
  <c r="P125" i="12" s="1"/>
  <c r="P124" i="12" s="1"/>
  <c r="BK126" i="12"/>
  <c r="BK125" i="12" s="1"/>
  <c r="BK124" i="12" s="1"/>
  <c r="J125" i="12"/>
  <c r="J98" i="12" s="1"/>
  <c r="J126" i="12"/>
  <c r="BF126" i="12" s="1"/>
  <c r="J119" i="12"/>
  <c r="F119" i="12"/>
  <c r="F117" i="12"/>
  <c r="E115" i="12"/>
  <c r="J91" i="12"/>
  <c r="F91" i="12"/>
  <c r="F89" i="12"/>
  <c r="E87" i="12"/>
  <c r="J24" i="12"/>
  <c r="E24" i="12"/>
  <c r="J120" i="12" s="1"/>
  <c r="J23" i="12"/>
  <c r="J18" i="12"/>
  <c r="E18" i="12"/>
  <c r="F120" i="12" s="1"/>
  <c r="J17" i="12"/>
  <c r="J117" i="12"/>
  <c r="J89" i="12"/>
  <c r="E7" i="12"/>
  <c r="E113" i="12" s="1"/>
  <c r="J37" i="11"/>
  <c r="J36" i="11"/>
  <c r="AY104" i="1" s="1"/>
  <c r="J35" i="11"/>
  <c r="AX104" i="1" s="1"/>
  <c r="BI161" i="11"/>
  <c r="BH161" i="11"/>
  <c r="BG161" i="11"/>
  <c r="BE161" i="11"/>
  <c r="T161" i="11"/>
  <c r="R161" i="11"/>
  <c r="P161" i="11"/>
  <c r="BK161" i="11"/>
  <c r="J161" i="11"/>
  <c r="BF161" i="11" s="1"/>
  <c r="BI160" i="11"/>
  <c r="BH160" i="11"/>
  <c r="BG160" i="11"/>
  <c r="BE160" i="11"/>
  <c r="T160" i="11"/>
  <c r="R160" i="11"/>
  <c r="P160" i="11"/>
  <c r="BK160" i="11"/>
  <c r="J160" i="11"/>
  <c r="BF160" i="11" s="1"/>
  <c r="BI159" i="11"/>
  <c r="BH159" i="11"/>
  <c r="BG159" i="11"/>
  <c r="BE159" i="11"/>
  <c r="T159" i="11"/>
  <c r="R159" i="11"/>
  <c r="P159" i="11"/>
  <c r="BK159" i="11"/>
  <c r="J159" i="11"/>
  <c r="BF159" i="11" s="1"/>
  <c r="BI158" i="11"/>
  <c r="BH158" i="11"/>
  <c r="BG158" i="11"/>
  <c r="BE158" i="11"/>
  <c r="T158" i="11"/>
  <c r="R158" i="11"/>
  <c r="P158" i="11"/>
  <c r="BK158" i="11"/>
  <c r="J158" i="11"/>
  <c r="BF158" i="11" s="1"/>
  <c r="BI156" i="11"/>
  <c r="BH156" i="11"/>
  <c r="BG156" i="11"/>
  <c r="BE156" i="11"/>
  <c r="T156" i="11"/>
  <c r="R156" i="11"/>
  <c r="P156" i="11"/>
  <c r="BK156" i="11"/>
  <c r="J156" i="11"/>
  <c r="BF156" i="11" s="1"/>
  <c r="BI155" i="11"/>
  <c r="BH155" i="11"/>
  <c r="BG155" i="11"/>
  <c r="BE155" i="11"/>
  <c r="T155" i="11"/>
  <c r="R155" i="11"/>
  <c r="P155" i="11"/>
  <c r="BK155" i="11"/>
  <c r="J155" i="11"/>
  <c r="BF155" i="11" s="1"/>
  <c r="BI154" i="11"/>
  <c r="BH154" i="11"/>
  <c r="BG154" i="11"/>
  <c r="BE154" i="11"/>
  <c r="T154" i="11"/>
  <c r="R154" i="11"/>
  <c r="P154" i="11"/>
  <c r="BK154" i="11"/>
  <c r="J154" i="11"/>
  <c r="BF154" i="11" s="1"/>
  <c r="BI153" i="11"/>
  <c r="BH153" i="11"/>
  <c r="BG153" i="11"/>
  <c r="BE153" i="11"/>
  <c r="T153" i="11"/>
  <c r="R153" i="11"/>
  <c r="P153" i="11"/>
  <c r="BK153" i="11"/>
  <c r="J153" i="11"/>
  <c r="BF153" i="11" s="1"/>
  <c r="BI152" i="11"/>
  <c r="BH152" i="11"/>
  <c r="BG152" i="11"/>
  <c r="BE152" i="11"/>
  <c r="T152" i="11"/>
  <c r="R152" i="11"/>
  <c r="P152" i="11"/>
  <c r="BK152" i="11"/>
  <c r="J152" i="11"/>
  <c r="BF152" i="11" s="1"/>
  <c r="BI151" i="11"/>
  <c r="BH151" i="11"/>
  <c r="BG151" i="11"/>
  <c r="BE151" i="11"/>
  <c r="T151" i="11"/>
  <c r="R151" i="11"/>
  <c r="P151" i="11"/>
  <c r="BK151" i="11"/>
  <c r="J151" i="11"/>
  <c r="BF151" i="11" s="1"/>
  <c r="BI150" i="11"/>
  <c r="BH150" i="11"/>
  <c r="BG150" i="11"/>
  <c r="BE150" i="11"/>
  <c r="T150" i="11"/>
  <c r="R150" i="11"/>
  <c r="P150" i="11"/>
  <c r="BK150" i="11"/>
  <c r="J150" i="11"/>
  <c r="BF150" i="11" s="1"/>
  <c r="BI149" i="11"/>
  <c r="BH149" i="11"/>
  <c r="BG149" i="11"/>
  <c r="BE149" i="11"/>
  <c r="T149" i="11"/>
  <c r="R149" i="11"/>
  <c r="P149" i="11"/>
  <c r="BK149" i="11"/>
  <c r="J149" i="11"/>
  <c r="BF149" i="11" s="1"/>
  <c r="BI148" i="11"/>
  <c r="BH148" i="11"/>
  <c r="BG148" i="11"/>
  <c r="BE148" i="11"/>
  <c r="T148" i="11"/>
  <c r="R148" i="11"/>
  <c r="P148" i="11"/>
  <c r="BK148" i="11"/>
  <c r="J148" i="11"/>
  <c r="BF148" i="11" s="1"/>
  <c r="BI147" i="11"/>
  <c r="BH147" i="11"/>
  <c r="BG147" i="11"/>
  <c r="BE147" i="11"/>
  <c r="T147" i="11"/>
  <c r="R147" i="11"/>
  <c r="P147" i="11"/>
  <c r="BK147" i="11"/>
  <c r="J147" i="11"/>
  <c r="BF147" i="11" s="1"/>
  <c r="BI146" i="11"/>
  <c r="BH146" i="11"/>
  <c r="BG146" i="11"/>
  <c r="BE146" i="11"/>
  <c r="T146" i="11"/>
  <c r="R146" i="11"/>
  <c r="P146" i="11"/>
  <c r="BK146" i="11"/>
  <c r="J146" i="11"/>
  <c r="BF146" i="11" s="1"/>
  <c r="BI145" i="11"/>
  <c r="BH145" i="11"/>
  <c r="BG145" i="11"/>
  <c r="BE145" i="11"/>
  <c r="T145" i="11"/>
  <c r="R145" i="11"/>
  <c r="P145" i="11"/>
  <c r="BK145" i="11"/>
  <c r="J145" i="11"/>
  <c r="BF145" i="11" s="1"/>
  <c r="BI144" i="11"/>
  <c r="BH144" i="11"/>
  <c r="BG144" i="11"/>
  <c r="BE144" i="11"/>
  <c r="T144" i="11"/>
  <c r="R144" i="11"/>
  <c r="P144" i="11"/>
  <c r="BK144" i="11"/>
  <c r="J144" i="11"/>
  <c r="BF144" i="11" s="1"/>
  <c r="BI143" i="11"/>
  <c r="BH143" i="11"/>
  <c r="BG143" i="11"/>
  <c r="BE143" i="11"/>
  <c r="T143" i="11"/>
  <c r="R143" i="11"/>
  <c r="P143" i="11"/>
  <c r="BK143" i="11"/>
  <c r="J143" i="11"/>
  <c r="BF143" i="11" s="1"/>
  <c r="BI141" i="11"/>
  <c r="BH141" i="11"/>
  <c r="BG141" i="11"/>
  <c r="BE141" i="11"/>
  <c r="T141" i="11"/>
  <c r="R141" i="11"/>
  <c r="P141" i="11"/>
  <c r="BK141" i="11"/>
  <c r="J141" i="11"/>
  <c r="BF141" i="11" s="1"/>
  <c r="BI140" i="11"/>
  <c r="BH140" i="11"/>
  <c r="BG140" i="11"/>
  <c r="BE140" i="11"/>
  <c r="T140" i="11"/>
  <c r="R140" i="11"/>
  <c r="P140" i="11"/>
  <c r="BK140" i="11"/>
  <c r="J140" i="11"/>
  <c r="BF140" i="11" s="1"/>
  <c r="BI139" i="11"/>
  <c r="BH139" i="11"/>
  <c r="BG139" i="11"/>
  <c r="BE139" i="11"/>
  <c r="T139" i="11"/>
  <c r="R139" i="11"/>
  <c r="P139" i="11"/>
  <c r="BK139" i="11"/>
  <c r="J139" i="11"/>
  <c r="BF139" i="11" s="1"/>
  <c r="BI138" i="11"/>
  <c r="BH138" i="11"/>
  <c r="BG138" i="11"/>
  <c r="BE138" i="11"/>
  <c r="T138" i="11"/>
  <c r="R138" i="11"/>
  <c r="P138" i="11"/>
  <c r="BK138" i="11"/>
  <c r="J138" i="11"/>
  <c r="BF138" i="11" s="1"/>
  <c r="BI137" i="11"/>
  <c r="BH137" i="11"/>
  <c r="BG137" i="11"/>
  <c r="BE137" i="11"/>
  <c r="T137" i="11"/>
  <c r="R137" i="11"/>
  <c r="P137" i="11"/>
  <c r="P136" i="11" s="1"/>
  <c r="BK137" i="11"/>
  <c r="J137" i="11"/>
  <c r="BF137" i="11"/>
  <c r="BI135" i="11"/>
  <c r="BH135" i="11"/>
  <c r="BG135" i="11"/>
  <c r="BE135" i="11"/>
  <c r="T135" i="11"/>
  <c r="R135" i="11"/>
  <c r="P135" i="11"/>
  <c r="BK135" i="11"/>
  <c r="J135" i="11"/>
  <c r="BF135" i="11" s="1"/>
  <c r="BI134" i="11"/>
  <c r="BH134" i="11"/>
  <c r="BG134" i="11"/>
  <c r="BE134" i="11"/>
  <c r="T134" i="11"/>
  <c r="R134" i="11"/>
  <c r="P134" i="11"/>
  <c r="BK134" i="11"/>
  <c r="J134" i="11"/>
  <c r="BF134" i="11" s="1"/>
  <c r="BI133" i="11"/>
  <c r="BH133" i="11"/>
  <c r="BG133" i="11"/>
  <c r="BE133" i="11"/>
  <c r="T133" i="11"/>
  <c r="R133" i="11"/>
  <c r="P133" i="11"/>
  <c r="BK133" i="11"/>
  <c r="J133" i="11"/>
  <c r="BF133" i="11" s="1"/>
  <c r="BI132" i="11"/>
  <c r="BH132" i="11"/>
  <c r="F36" i="11" s="1"/>
  <c r="BC104" i="1" s="1"/>
  <c r="BG132" i="11"/>
  <c r="BE132" i="11"/>
  <c r="T132" i="11"/>
  <c r="R132" i="11"/>
  <c r="P132" i="11"/>
  <c r="BK132" i="11"/>
  <c r="J132" i="11"/>
  <c r="BF132" i="11" s="1"/>
  <c r="BI131" i="11"/>
  <c r="BH131" i="11"/>
  <c r="BG131" i="11"/>
  <c r="BE131" i="11"/>
  <c r="T131" i="11"/>
  <c r="R131" i="11"/>
  <c r="P131" i="11"/>
  <c r="BK131" i="11"/>
  <c r="J131" i="11"/>
  <c r="BF131" i="11" s="1"/>
  <c r="BI130" i="11"/>
  <c r="BH130" i="11"/>
  <c r="BG130" i="11"/>
  <c r="BE130" i="11"/>
  <c r="F33" i="11" s="1"/>
  <c r="AZ104" i="1" s="1"/>
  <c r="T130" i="11"/>
  <c r="R130" i="11"/>
  <c r="P130" i="11"/>
  <c r="BK130" i="11"/>
  <c r="BK128" i="11" s="1"/>
  <c r="J130" i="11"/>
  <c r="BF130" i="11" s="1"/>
  <c r="BI129" i="11"/>
  <c r="BH129" i="11"/>
  <c r="BG129" i="11"/>
  <c r="BE129" i="11"/>
  <c r="T129" i="11"/>
  <c r="R129" i="11"/>
  <c r="R128" i="11"/>
  <c r="P129" i="11"/>
  <c r="BK129" i="11"/>
  <c r="J129" i="11"/>
  <c r="BF129" i="11" s="1"/>
  <c r="BI126" i="11"/>
  <c r="BH126" i="11"/>
  <c r="BG126" i="11"/>
  <c r="BE126" i="11"/>
  <c r="T126" i="11"/>
  <c r="T125" i="11" s="1"/>
  <c r="T124" i="11" s="1"/>
  <c r="R126" i="11"/>
  <c r="R125" i="11" s="1"/>
  <c r="R124" i="11" s="1"/>
  <c r="P126" i="11"/>
  <c r="P125" i="11" s="1"/>
  <c r="P124" i="11"/>
  <c r="BK126" i="11"/>
  <c r="BK125" i="11" s="1"/>
  <c r="J126" i="11"/>
  <c r="BF126" i="11"/>
  <c r="J119" i="11"/>
  <c r="F119" i="11"/>
  <c r="F117" i="11"/>
  <c r="E115" i="11"/>
  <c r="J91" i="11"/>
  <c r="F91" i="11"/>
  <c r="F89" i="11"/>
  <c r="E87" i="11"/>
  <c r="J24" i="11"/>
  <c r="E24" i="11"/>
  <c r="J92" i="11" s="1"/>
  <c r="J23" i="11"/>
  <c r="J18" i="11"/>
  <c r="E18" i="11"/>
  <c r="J17" i="11"/>
  <c r="E7" i="11"/>
  <c r="E85" i="11" s="1"/>
  <c r="J37" i="10"/>
  <c r="J36" i="10"/>
  <c r="AY103" i="1"/>
  <c r="J35" i="10"/>
  <c r="AX103" i="1"/>
  <c r="BI154" i="10"/>
  <c r="BH154" i="10"/>
  <c r="BG154" i="10"/>
  <c r="BE154" i="10"/>
  <c r="T154" i="10"/>
  <c r="R154" i="10"/>
  <c r="P154" i="10"/>
  <c r="BK154" i="10"/>
  <c r="J154" i="10"/>
  <c r="BF154" i="10"/>
  <c r="BI153" i="10"/>
  <c r="BH153" i="10"/>
  <c r="BG153" i="10"/>
  <c r="BE153" i="10"/>
  <c r="T153" i="10"/>
  <c r="R153" i="10"/>
  <c r="P153" i="10"/>
  <c r="BK153" i="10"/>
  <c r="J153" i="10"/>
  <c r="BF153" i="10"/>
  <c r="BI152" i="10"/>
  <c r="BH152" i="10"/>
  <c r="BG152" i="10"/>
  <c r="BE152" i="10"/>
  <c r="T152" i="10"/>
  <c r="R152" i="10"/>
  <c r="P152" i="10"/>
  <c r="BK152" i="10"/>
  <c r="J152" i="10"/>
  <c r="BF152" i="10"/>
  <c r="BI151" i="10"/>
  <c r="BH151" i="10"/>
  <c r="BG151" i="10"/>
  <c r="BE151" i="10"/>
  <c r="T151" i="10"/>
  <c r="R151" i="10"/>
  <c r="P151" i="10"/>
  <c r="BK151" i="10"/>
  <c r="J151" i="10"/>
  <c r="BF151" i="10"/>
  <c r="BI150" i="10"/>
  <c r="BH150" i="10"/>
  <c r="BG150" i="10"/>
  <c r="BE150" i="10"/>
  <c r="T150" i="10"/>
  <c r="R150" i="10"/>
  <c r="P150" i="10"/>
  <c r="BK150" i="10"/>
  <c r="J150" i="10"/>
  <c r="BF150" i="10"/>
  <c r="BI149" i="10"/>
  <c r="BH149" i="10"/>
  <c r="BG149" i="10"/>
  <c r="BE149" i="10"/>
  <c r="T149" i="10"/>
  <c r="R149" i="10"/>
  <c r="P149" i="10"/>
  <c r="BK149" i="10"/>
  <c r="J149" i="10"/>
  <c r="BF149" i="10"/>
  <c r="BI148" i="10"/>
  <c r="BH148" i="10"/>
  <c r="BG148" i="10"/>
  <c r="BE148" i="10"/>
  <c r="T148" i="10"/>
  <c r="R148" i="10"/>
  <c r="P148" i="10"/>
  <c r="BK148" i="10"/>
  <c r="J148" i="10"/>
  <c r="BF148" i="10"/>
  <c r="BI147" i="10"/>
  <c r="BH147" i="10"/>
  <c r="BG147" i="10"/>
  <c r="BE147" i="10"/>
  <c r="T147" i="10"/>
  <c r="R147" i="10"/>
  <c r="P147" i="10"/>
  <c r="BK147" i="10"/>
  <c r="J147" i="10"/>
  <c r="BF147" i="10"/>
  <c r="BI146" i="10"/>
  <c r="BH146" i="10"/>
  <c r="BG146" i="10"/>
  <c r="BE146" i="10"/>
  <c r="T146" i="10"/>
  <c r="T145" i="10"/>
  <c r="R146" i="10"/>
  <c r="P146" i="10"/>
  <c r="BK146" i="10"/>
  <c r="J146" i="10"/>
  <c r="BF146" i="10" s="1"/>
  <c r="BI144" i="10"/>
  <c r="BH144" i="10"/>
  <c r="BG144" i="10"/>
  <c r="BE144" i="10"/>
  <c r="T144" i="10"/>
  <c r="R144" i="10"/>
  <c r="P144" i="10"/>
  <c r="BK144" i="10"/>
  <c r="J144" i="10"/>
  <c r="BF144" i="10" s="1"/>
  <c r="BI143" i="10"/>
  <c r="BH143" i="10"/>
  <c r="BG143" i="10"/>
  <c r="BE143" i="10"/>
  <c r="T143" i="10"/>
  <c r="R143" i="10"/>
  <c r="P143" i="10"/>
  <c r="BK143" i="10"/>
  <c r="J143" i="10"/>
  <c r="BF143" i="10" s="1"/>
  <c r="BI142" i="10"/>
  <c r="BH142" i="10"/>
  <c r="BG142" i="10"/>
  <c r="BE142" i="10"/>
  <c r="T142" i="10"/>
  <c r="R142" i="10"/>
  <c r="P142" i="10"/>
  <c r="BK142" i="10"/>
  <c r="J142" i="10"/>
  <c r="BF142" i="10" s="1"/>
  <c r="BI141" i="10"/>
  <c r="BH141" i="10"/>
  <c r="BG141" i="10"/>
  <c r="BE141" i="10"/>
  <c r="T141" i="10"/>
  <c r="R141" i="10"/>
  <c r="P141" i="10"/>
  <c r="BK141" i="10"/>
  <c r="J141" i="10"/>
  <c r="BF141" i="10" s="1"/>
  <c r="BI140" i="10"/>
  <c r="BH140" i="10"/>
  <c r="BG140" i="10"/>
  <c r="BE140" i="10"/>
  <c r="T140" i="10"/>
  <c r="R140" i="10"/>
  <c r="P140" i="10"/>
  <c r="BK140" i="10"/>
  <c r="J140" i="10"/>
  <c r="BF140" i="10" s="1"/>
  <c r="BI139" i="10"/>
  <c r="BH139" i="10"/>
  <c r="BG139" i="10"/>
  <c r="BE139" i="10"/>
  <c r="T139" i="10"/>
  <c r="R139" i="10"/>
  <c r="P139" i="10"/>
  <c r="BK139" i="10"/>
  <c r="J139" i="10"/>
  <c r="BF139" i="10" s="1"/>
  <c r="BI138" i="10"/>
  <c r="BH138" i="10"/>
  <c r="BG138" i="10"/>
  <c r="BE138" i="10"/>
  <c r="T138" i="10"/>
  <c r="R138" i="10"/>
  <c r="P138" i="10"/>
  <c r="BK138" i="10"/>
  <c r="J138" i="10"/>
  <c r="BF138" i="10" s="1"/>
  <c r="BI137" i="10"/>
  <c r="BH137" i="10"/>
  <c r="BG137" i="10"/>
  <c r="BE137" i="10"/>
  <c r="T137" i="10"/>
  <c r="R137" i="10"/>
  <c r="P137" i="10"/>
  <c r="BK137" i="10"/>
  <c r="J137" i="10"/>
  <c r="BF137" i="10" s="1"/>
  <c r="BI136" i="10"/>
  <c r="BH136" i="10"/>
  <c r="BG136" i="10"/>
  <c r="BE136" i="10"/>
  <c r="T136" i="10"/>
  <c r="R136" i="10"/>
  <c r="P136" i="10"/>
  <c r="BK136" i="10"/>
  <c r="J136" i="10"/>
  <c r="BF136" i="10" s="1"/>
  <c r="BI135" i="10"/>
  <c r="BH135" i="10"/>
  <c r="BG135" i="10"/>
  <c r="BE135" i="10"/>
  <c r="T135" i="10"/>
  <c r="R135" i="10"/>
  <c r="P135" i="10"/>
  <c r="BK135" i="10"/>
  <c r="J135" i="10"/>
  <c r="BF135" i="10" s="1"/>
  <c r="BI134" i="10"/>
  <c r="BH134" i="10"/>
  <c r="BG134" i="10"/>
  <c r="BE134" i="10"/>
  <c r="T134" i="10"/>
  <c r="R134" i="10"/>
  <c r="P134" i="10"/>
  <c r="BK134" i="10"/>
  <c r="J134" i="10"/>
  <c r="BF134" i="10" s="1"/>
  <c r="BI133" i="10"/>
  <c r="BH133" i="10"/>
  <c r="BG133" i="10"/>
  <c r="BE133" i="10"/>
  <c r="T133" i="10"/>
  <c r="R133" i="10"/>
  <c r="P133" i="10"/>
  <c r="BK133" i="10"/>
  <c r="J133" i="10"/>
  <c r="BF133" i="10" s="1"/>
  <c r="BI132" i="10"/>
  <c r="BH132" i="10"/>
  <c r="BG132" i="10"/>
  <c r="BE132" i="10"/>
  <c r="T132" i="10"/>
  <c r="R132" i="10"/>
  <c r="P132" i="10"/>
  <c r="BK132" i="10"/>
  <c r="J132" i="10"/>
  <c r="BF132" i="10" s="1"/>
  <c r="BI131" i="10"/>
  <c r="BH131" i="10"/>
  <c r="BG131" i="10"/>
  <c r="BE131" i="10"/>
  <c r="T131" i="10"/>
  <c r="R131" i="10"/>
  <c r="P131" i="10"/>
  <c r="BK131" i="10"/>
  <c r="J131" i="10"/>
  <c r="BF131" i="10" s="1"/>
  <c r="BI130" i="10"/>
  <c r="BH130" i="10"/>
  <c r="BG130" i="10"/>
  <c r="BE130" i="10"/>
  <c r="T130" i="10"/>
  <c r="R130" i="10"/>
  <c r="P130" i="10"/>
  <c r="BK130" i="10"/>
  <c r="J130" i="10"/>
  <c r="BF130" i="10" s="1"/>
  <c r="BI129" i="10"/>
  <c r="BH129" i="10"/>
  <c r="BG129" i="10"/>
  <c r="BE129" i="10"/>
  <c r="T129" i="10"/>
  <c r="R129" i="10"/>
  <c r="P129" i="10"/>
  <c r="BK129" i="10"/>
  <c r="J129" i="10"/>
  <c r="BF129" i="10" s="1"/>
  <c r="BI128" i="10"/>
  <c r="BH128" i="10"/>
  <c r="BG128" i="10"/>
  <c r="BE128" i="10"/>
  <c r="T128" i="10"/>
  <c r="R128" i="10"/>
  <c r="P128" i="10"/>
  <c r="BK128" i="10"/>
  <c r="J128" i="10"/>
  <c r="BF128" i="10" s="1"/>
  <c r="BI127" i="10"/>
  <c r="BH127" i="10"/>
  <c r="BG127" i="10"/>
  <c r="BE127" i="10"/>
  <c r="T127" i="10"/>
  <c r="R127" i="10"/>
  <c r="P127" i="10"/>
  <c r="BK127" i="10"/>
  <c r="J127" i="10"/>
  <c r="BF127" i="10" s="1"/>
  <c r="BI126" i="10"/>
  <c r="BH126" i="10"/>
  <c r="BG126" i="10"/>
  <c r="BE126" i="10"/>
  <c r="T126" i="10"/>
  <c r="R126" i="10"/>
  <c r="P126" i="10"/>
  <c r="BK126" i="10"/>
  <c r="J126" i="10"/>
  <c r="BF126" i="10" s="1"/>
  <c r="BI125" i="10"/>
  <c r="BH125" i="10"/>
  <c r="BG125" i="10"/>
  <c r="BE125" i="10"/>
  <c r="T125" i="10"/>
  <c r="R125" i="10"/>
  <c r="P125" i="10"/>
  <c r="BK125" i="10"/>
  <c r="J125" i="10"/>
  <c r="BF125" i="10" s="1"/>
  <c r="BI124" i="10"/>
  <c r="BH124" i="10"/>
  <c r="BG124" i="10"/>
  <c r="BE124" i="10"/>
  <c r="T124" i="10"/>
  <c r="R124" i="10"/>
  <c r="P124" i="10"/>
  <c r="BK124" i="10"/>
  <c r="J124" i="10"/>
  <c r="BF124" i="10" s="1"/>
  <c r="BI123" i="10"/>
  <c r="BH123" i="10"/>
  <c r="BG123" i="10"/>
  <c r="F35" i="10" s="1"/>
  <c r="BB103" i="1" s="1"/>
  <c r="BE123" i="10"/>
  <c r="T123" i="10"/>
  <c r="R123" i="10"/>
  <c r="P123" i="10"/>
  <c r="P121" i="10" s="1"/>
  <c r="BK123" i="10"/>
  <c r="J123" i="10"/>
  <c r="BF123" i="10" s="1"/>
  <c r="BI122" i="10"/>
  <c r="BH122" i="10"/>
  <c r="BG122" i="10"/>
  <c r="BE122" i="10"/>
  <c r="T122" i="10"/>
  <c r="T121" i="10" s="1"/>
  <c r="R122" i="10"/>
  <c r="P122" i="10"/>
  <c r="BK122" i="10"/>
  <c r="J122" i="10"/>
  <c r="BF122" i="10" s="1"/>
  <c r="J115" i="10"/>
  <c r="F115" i="10"/>
  <c r="F113" i="10"/>
  <c r="E111" i="10"/>
  <c r="J91" i="10"/>
  <c r="F91" i="10"/>
  <c r="F89" i="10"/>
  <c r="E87" i="10"/>
  <c r="J24" i="10"/>
  <c r="E24" i="10"/>
  <c r="J116" i="10" s="1"/>
  <c r="J23" i="10"/>
  <c r="J18" i="10"/>
  <c r="E18" i="10"/>
  <c r="F116" i="10" s="1"/>
  <c r="F92" i="10"/>
  <c r="J17" i="10"/>
  <c r="J113" i="10"/>
  <c r="E7" i="10"/>
  <c r="E109" i="10" s="1"/>
  <c r="J37" i="9"/>
  <c r="J36" i="9"/>
  <c r="AY102" i="1" s="1"/>
  <c r="J35" i="9"/>
  <c r="AX102" i="1" s="1"/>
  <c r="BI124" i="9"/>
  <c r="BH124" i="9"/>
  <c r="BG124" i="9"/>
  <c r="BE124" i="9"/>
  <c r="J33" i="9" s="1"/>
  <c r="AV102" i="1" s="1"/>
  <c r="T124" i="9"/>
  <c r="R124" i="9"/>
  <c r="P124" i="9"/>
  <c r="BK124" i="9"/>
  <c r="J124" i="9"/>
  <c r="BF124" i="9" s="1"/>
  <c r="BI123" i="9"/>
  <c r="BH123" i="9"/>
  <c r="BG123" i="9"/>
  <c r="BE123" i="9"/>
  <c r="T123" i="9"/>
  <c r="R123" i="9"/>
  <c r="P123" i="9"/>
  <c r="BK123" i="9"/>
  <c r="J123" i="9"/>
  <c r="BF123" i="9" s="1"/>
  <c r="BI122" i="9"/>
  <c r="BH122" i="9"/>
  <c r="F36" i="9" s="1"/>
  <c r="BC102" i="1" s="1"/>
  <c r="BG122" i="9"/>
  <c r="BE122" i="9"/>
  <c r="T122" i="9"/>
  <c r="R122" i="9"/>
  <c r="P122" i="9"/>
  <c r="BK122" i="9"/>
  <c r="J122" i="9"/>
  <c r="BF122" i="9" s="1"/>
  <c r="BI121" i="9"/>
  <c r="F37" i="9" s="1"/>
  <c r="BD102" i="1" s="1"/>
  <c r="BH121" i="9"/>
  <c r="BG121" i="9"/>
  <c r="BE121" i="9"/>
  <c r="T121" i="9"/>
  <c r="T120" i="9" s="1"/>
  <c r="T119" i="9" s="1"/>
  <c r="T118" i="9" s="1"/>
  <c r="R121" i="9"/>
  <c r="P121" i="9"/>
  <c r="BK121" i="9"/>
  <c r="J121" i="9"/>
  <c r="BF121" i="9" s="1"/>
  <c r="F34" i="9" s="1"/>
  <c r="BA102" i="1" s="1"/>
  <c r="J114" i="9"/>
  <c r="F114" i="9"/>
  <c r="F112" i="9"/>
  <c r="E110" i="9"/>
  <c r="J91" i="9"/>
  <c r="F91" i="9"/>
  <c r="F89" i="9"/>
  <c r="E87" i="9"/>
  <c r="J24" i="9"/>
  <c r="E24" i="9"/>
  <c r="J92" i="9" s="1"/>
  <c r="J115" i="9"/>
  <c r="J23" i="9"/>
  <c r="J18" i="9"/>
  <c r="E18" i="9"/>
  <c r="J17" i="9"/>
  <c r="E7" i="9"/>
  <c r="E85" i="9" s="1"/>
  <c r="J37" i="8"/>
  <c r="J36" i="8"/>
  <c r="AY101" i="1"/>
  <c r="J35" i="8"/>
  <c r="AX101" i="1" s="1"/>
  <c r="BI181" i="8"/>
  <c r="BH181" i="8"/>
  <c r="BG181" i="8"/>
  <c r="BE181" i="8"/>
  <c r="T181" i="8"/>
  <c r="R181" i="8"/>
  <c r="P181" i="8"/>
  <c r="BK181" i="8"/>
  <c r="J181" i="8"/>
  <c r="BF181" i="8"/>
  <c r="BI180" i="8"/>
  <c r="BH180" i="8"/>
  <c r="BG180" i="8"/>
  <c r="BE180" i="8"/>
  <c r="T180" i="8"/>
  <c r="R180" i="8"/>
  <c r="P180" i="8"/>
  <c r="BK180" i="8"/>
  <c r="J180" i="8"/>
  <c r="BF180" i="8" s="1"/>
  <c r="BI179" i="8"/>
  <c r="BH179" i="8"/>
  <c r="BG179" i="8"/>
  <c r="BE179" i="8"/>
  <c r="T179" i="8"/>
  <c r="R179" i="8"/>
  <c r="P179" i="8"/>
  <c r="BK179" i="8"/>
  <c r="J179" i="8"/>
  <c r="BF179" i="8"/>
  <c r="BI178" i="8"/>
  <c r="BH178" i="8"/>
  <c r="BG178" i="8"/>
  <c r="BE178" i="8"/>
  <c r="T178" i="8"/>
  <c r="R178" i="8"/>
  <c r="P178" i="8"/>
  <c r="BK178" i="8"/>
  <c r="J178" i="8"/>
  <c r="BF178" i="8" s="1"/>
  <c r="BI177" i="8"/>
  <c r="BH177" i="8"/>
  <c r="BG177" i="8"/>
  <c r="BE177" i="8"/>
  <c r="T177" i="8"/>
  <c r="R177" i="8"/>
  <c r="P177" i="8"/>
  <c r="BK177" i="8"/>
  <c r="J177" i="8"/>
  <c r="BF177" i="8"/>
  <c r="BI176" i="8"/>
  <c r="BH176" i="8"/>
  <c r="BG176" i="8"/>
  <c r="BE176" i="8"/>
  <c r="T176" i="8"/>
  <c r="R176" i="8"/>
  <c r="P176" i="8"/>
  <c r="BK176" i="8"/>
  <c r="J176" i="8"/>
  <c r="BF176" i="8" s="1"/>
  <c r="BI175" i="8"/>
  <c r="BH175" i="8"/>
  <c r="BG175" i="8"/>
  <c r="BE175" i="8"/>
  <c r="T175" i="8"/>
  <c r="R175" i="8"/>
  <c r="P175" i="8"/>
  <c r="BK175" i="8"/>
  <c r="J175" i="8"/>
  <c r="BF175" i="8"/>
  <c r="BI174" i="8"/>
  <c r="BH174" i="8"/>
  <c r="BG174" i="8"/>
  <c r="BE174" i="8"/>
  <c r="T174" i="8"/>
  <c r="R174" i="8"/>
  <c r="P174" i="8"/>
  <c r="BK174" i="8"/>
  <c r="J174" i="8"/>
  <c r="BF174" i="8" s="1"/>
  <c r="BI173" i="8"/>
  <c r="BH173" i="8"/>
  <c r="BG173" i="8"/>
  <c r="BE173" i="8"/>
  <c r="T173" i="8"/>
  <c r="R173" i="8"/>
  <c r="P173" i="8"/>
  <c r="BK173" i="8"/>
  <c r="J173" i="8"/>
  <c r="BF173" i="8"/>
  <c r="BI172" i="8"/>
  <c r="BH172" i="8"/>
  <c r="BG172" i="8"/>
  <c r="BE172" i="8"/>
  <c r="T172" i="8"/>
  <c r="R172" i="8"/>
  <c r="P172" i="8"/>
  <c r="BK172" i="8"/>
  <c r="J172" i="8"/>
  <c r="BF172" i="8" s="1"/>
  <c r="BI171" i="8"/>
  <c r="BH171" i="8"/>
  <c r="BG171" i="8"/>
  <c r="BE171" i="8"/>
  <c r="T171" i="8"/>
  <c r="R171" i="8"/>
  <c r="P171" i="8"/>
  <c r="BK171" i="8"/>
  <c r="J171" i="8"/>
  <c r="BF171" i="8"/>
  <c r="BI170" i="8"/>
  <c r="BH170" i="8"/>
  <c r="BG170" i="8"/>
  <c r="BE170" i="8"/>
  <c r="T170" i="8"/>
  <c r="R170" i="8"/>
  <c r="P170" i="8"/>
  <c r="BK170" i="8"/>
  <c r="J170" i="8"/>
  <c r="BF170" i="8" s="1"/>
  <c r="BI169" i="8"/>
  <c r="BH169" i="8"/>
  <c r="BG169" i="8"/>
  <c r="BE169" i="8"/>
  <c r="T169" i="8"/>
  <c r="R169" i="8"/>
  <c r="P169" i="8"/>
  <c r="BK169" i="8"/>
  <c r="J169" i="8"/>
  <c r="BF169" i="8"/>
  <c r="BI168" i="8"/>
  <c r="BH168" i="8"/>
  <c r="BG168" i="8"/>
  <c r="BE168" i="8"/>
  <c r="T168" i="8"/>
  <c r="R168" i="8"/>
  <c r="P168" i="8"/>
  <c r="BK168" i="8"/>
  <c r="J168" i="8"/>
  <c r="BF168" i="8" s="1"/>
  <c r="BI167" i="8"/>
  <c r="BH167" i="8"/>
  <c r="BG167" i="8"/>
  <c r="BE167" i="8"/>
  <c r="T167" i="8"/>
  <c r="R167" i="8"/>
  <c r="P167" i="8"/>
  <c r="BK167" i="8"/>
  <c r="J167" i="8"/>
  <c r="BF167" i="8"/>
  <c r="BI166" i="8"/>
  <c r="BH166" i="8"/>
  <c r="BG166" i="8"/>
  <c r="BE166" i="8"/>
  <c r="T166" i="8"/>
  <c r="R166" i="8"/>
  <c r="P166" i="8"/>
  <c r="BK166" i="8"/>
  <c r="J166" i="8"/>
  <c r="BF166" i="8" s="1"/>
  <c r="BI165" i="8"/>
  <c r="BH165" i="8"/>
  <c r="BG165" i="8"/>
  <c r="BE165" i="8"/>
  <c r="T165" i="8"/>
  <c r="R165" i="8"/>
  <c r="P165" i="8"/>
  <c r="BK165" i="8"/>
  <c r="J165" i="8"/>
  <c r="BF165" i="8"/>
  <c r="BI164" i="8"/>
  <c r="BH164" i="8"/>
  <c r="BG164" i="8"/>
  <c r="BE164" i="8"/>
  <c r="T164" i="8"/>
  <c r="R164" i="8"/>
  <c r="P164" i="8"/>
  <c r="BK164" i="8"/>
  <c r="J164" i="8"/>
  <c r="BF164" i="8" s="1"/>
  <c r="BI163" i="8"/>
  <c r="BH163" i="8"/>
  <c r="BG163" i="8"/>
  <c r="BE163" i="8"/>
  <c r="T163" i="8"/>
  <c r="R163" i="8"/>
  <c r="P163" i="8"/>
  <c r="BK163" i="8"/>
  <c r="J163" i="8"/>
  <c r="BF163" i="8"/>
  <c r="BI162" i="8"/>
  <c r="BH162" i="8"/>
  <c r="BG162" i="8"/>
  <c r="BE162" i="8"/>
  <c r="T162" i="8"/>
  <c r="R162" i="8"/>
  <c r="P162" i="8"/>
  <c r="BK162" i="8"/>
  <c r="J162" i="8"/>
  <c r="BF162" i="8" s="1"/>
  <c r="BI161" i="8"/>
  <c r="BH161" i="8"/>
  <c r="BG161" i="8"/>
  <c r="BE161" i="8"/>
  <c r="T161" i="8"/>
  <c r="R161" i="8"/>
  <c r="P161" i="8"/>
  <c r="BK161" i="8"/>
  <c r="J161" i="8"/>
  <c r="BF161" i="8"/>
  <c r="BI160" i="8"/>
  <c r="BH160" i="8"/>
  <c r="BG160" i="8"/>
  <c r="BE160" i="8"/>
  <c r="T160" i="8"/>
  <c r="R160" i="8"/>
  <c r="P160" i="8"/>
  <c r="BK160" i="8"/>
  <c r="J160" i="8"/>
  <c r="BF160" i="8" s="1"/>
  <c r="BI159" i="8"/>
  <c r="BH159" i="8"/>
  <c r="BG159" i="8"/>
  <c r="BE159" i="8"/>
  <c r="T159" i="8"/>
  <c r="R159" i="8"/>
  <c r="P159" i="8"/>
  <c r="BK159" i="8"/>
  <c r="J159" i="8"/>
  <c r="BF159" i="8"/>
  <c r="BI158" i="8"/>
  <c r="BH158" i="8"/>
  <c r="BG158" i="8"/>
  <c r="BE158" i="8"/>
  <c r="T158" i="8"/>
  <c r="R158" i="8"/>
  <c r="P158" i="8"/>
  <c r="BK158" i="8"/>
  <c r="J158" i="8"/>
  <c r="BF158" i="8" s="1"/>
  <c r="BI157" i="8"/>
  <c r="BH157" i="8"/>
  <c r="BG157" i="8"/>
  <c r="BE157" i="8"/>
  <c r="T157" i="8"/>
  <c r="R157" i="8"/>
  <c r="P157" i="8"/>
  <c r="BK157" i="8"/>
  <c r="J157" i="8"/>
  <c r="BF157" i="8"/>
  <c r="BI156" i="8"/>
  <c r="BH156" i="8"/>
  <c r="BG156" i="8"/>
  <c r="BE156" i="8"/>
  <c r="T156" i="8"/>
  <c r="R156" i="8"/>
  <c r="P156" i="8"/>
  <c r="BK156" i="8"/>
  <c r="J156" i="8"/>
  <c r="BF156" i="8" s="1"/>
  <c r="BI155" i="8"/>
  <c r="BH155" i="8"/>
  <c r="BG155" i="8"/>
  <c r="BE155" i="8"/>
  <c r="T155" i="8"/>
  <c r="R155" i="8"/>
  <c r="P155" i="8"/>
  <c r="BK155" i="8"/>
  <c r="J155" i="8"/>
  <c r="BF155" i="8"/>
  <c r="BI154" i="8"/>
  <c r="BH154" i="8"/>
  <c r="BG154" i="8"/>
  <c r="BE154" i="8"/>
  <c r="T154" i="8"/>
  <c r="R154" i="8"/>
  <c r="P154" i="8"/>
  <c r="BK154" i="8"/>
  <c r="J154" i="8"/>
  <c r="BF154" i="8" s="1"/>
  <c r="BI153" i="8"/>
  <c r="BH153" i="8"/>
  <c r="BG153" i="8"/>
  <c r="BE153" i="8"/>
  <c r="T153" i="8"/>
  <c r="R153" i="8"/>
  <c r="P153" i="8"/>
  <c r="BK153" i="8"/>
  <c r="J153" i="8"/>
  <c r="BF153" i="8"/>
  <c r="BI152" i="8"/>
  <c r="BH152" i="8"/>
  <c r="BG152" i="8"/>
  <c r="BE152" i="8"/>
  <c r="T152" i="8"/>
  <c r="R152" i="8"/>
  <c r="P152" i="8"/>
  <c r="BK152" i="8"/>
  <c r="J152" i="8"/>
  <c r="BF152" i="8" s="1"/>
  <c r="BI151" i="8"/>
  <c r="BH151" i="8"/>
  <c r="BG151" i="8"/>
  <c r="BE151" i="8"/>
  <c r="T151" i="8"/>
  <c r="R151" i="8"/>
  <c r="P151" i="8"/>
  <c r="BK151" i="8"/>
  <c r="J151" i="8"/>
  <c r="BF151" i="8"/>
  <c r="BI150" i="8"/>
  <c r="BH150" i="8"/>
  <c r="BG150" i="8"/>
  <c r="BE150" i="8"/>
  <c r="T150" i="8"/>
  <c r="R150" i="8"/>
  <c r="P150" i="8"/>
  <c r="BK150" i="8"/>
  <c r="J150" i="8"/>
  <c r="BF150" i="8" s="1"/>
  <c r="BI149" i="8"/>
  <c r="BH149" i="8"/>
  <c r="BG149" i="8"/>
  <c r="BE149" i="8"/>
  <c r="T149" i="8"/>
  <c r="R149" i="8"/>
  <c r="P149" i="8"/>
  <c r="BK149" i="8"/>
  <c r="J149" i="8"/>
  <c r="BF149" i="8"/>
  <c r="BI148" i="8"/>
  <c r="BH148" i="8"/>
  <c r="BG148" i="8"/>
  <c r="BE148" i="8"/>
  <c r="T148" i="8"/>
  <c r="R148" i="8"/>
  <c r="P148" i="8"/>
  <c r="BK148" i="8"/>
  <c r="J148" i="8"/>
  <c r="BF148" i="8" s="1"/>
  <c r="BI147" i="8"/>
  <c r="BH147" i="8"/>
  <c r="BG147" i="8"/>
  <c r="BE147" i="8"/>
  <c r="T147" i="8"/>
  <c r="R147" i="8"/>
  <c r="P147" i="8"/>
  <c r="BK147" i="8"/>
  <c r="J147" i="8"/>
  <c r="BF147" i="8"/>
  <c r="BI146" i="8"/>
  <c r="BH146" i="8"/>
  <c r="BG146" i="8"/>
  <c r="BE146" i="8"/>
  <c r="T146" i="8"/>
  <c r="R146" i="8"/>
  <c r="P146" i="8"/>
  <c r="BK146" i="8"/>
  <c r="J146" i="8"/>
  <c r="BF146" i="8" s="1"/>
  <c r="BI145" i="8"/>
  <c r="BH145" i="8"/>
  <c r="BG145" i="8"/>
  <c r="BE145" i="8"/>
  <c r="T145" i="8"/>
  <c r="R145" i="8"/>
  <c r="P145" i="8"/>
  <c r="BK145" i="8"/>
  <c r="J145" i="8"/>
  <c r="BF145" i="8"/>
  <c r="BI144" i="8"/>
  <c r="BH144" i="8"/>
  <c r="BG144" i="8"/>
  <c r="BE144" i="8"/>
  <c r="T144" i="8"/>
  <c r="R144" i="8"/>
  <c r="P144" i="8"/>
  <c r="BK144" i="8"/>
  <c r="J144" i="8"/>
  <c r="BF144" i="8" s="1"/>
  <c r="BI143" i="8"/>
  <c r="BH143" i="8"/>
  <c r="BG143" i="8"/>
  <c r="BE143" i="8"/>
  <c r="T143" i="8"/>
  <c r="R143" i="8"/>
  <c r="P143" i="8"/>
  <c r="BK143" i="8"/>
  <c r="J143" i="8"/>
  <c r="BF143" i="8"/>
  <c r="BI142" i="8"/>
  <c r="BH142" i="8"/>
  <c r="BG142" i="8"/>
  <c r="BE142" i="8"/>
  <c r="T142" i="8"/>
  <c r="R142" i="8"/>
  <c r="P142" i="8"/>
  <c r="BK142" i="8"/>
  <c r="J142" i="8"/>
  <c r="BF142" i="8" s="1"/>
  <c r="BI141" i="8"/>
  <c r="BH141" i="8"/>
  <c r="BG141" i="8"/>
  <c r="BE141" i="8"/>
  <c r="T141" i="8"/>
  <c r="R141" i="8"/>
  <c r="P141" i="8"/>
  <c r="BK141" i="8"/>
  <c r="J141" i="8"/>
  <c r="BF141" i="8"/>
  <c r="BI140" i="8"/>
  <c r="BH140" i="8"/>
  <c r="BG140" i="8"/>
  <c r="BE140" i="8"/>
  <c r="T140" i="8"/>
  <c r="R140" i="8"/>
  <c r="P140" i="8"/>
  <c r="BK140" i="8"/>
  <c r="J140" i="8"/>
  <c r="BF140" i="8" s="1"/>
  <c r="BI139" i="8"/>
  <c r="BH139" i="8"/>
  <c r="BG139" i="8"/>
  <c r="BE139" i="8"/>
  <c r="T139" i="8"/>
  <c r="R139" i="8"/>
  <c r="P139" i="8"/>
  <c r="BK139" i="8"/>
  <c r="J139" i="8"/>
  <c r="BF139" i="8"/>
  <c r="BI138" i="8"/>
  <c r="BH138" i="8"/>
  <c r="BG138" i="8"/>
  <c r="BE138" i="8"/>
  <c r="T138" i="8"/>
  <c r="R138" i="8"/>
  <c r="P138" i="8"/>
  <c r="BK138" i="8"/>
  <c r="J138" i="8"/>
  <c r="BF138" i="8" s="1"/>
  <c r="BI137" i="8"/>
  <c r="BH137" i="8"/>
  <c r="BG137" i="8"/>
  <c r="BE137" i="8"/>
  <c r="T137" i="8"/>
  <c r="R137" i="8"/>
  <c r="P137" i="8"/>
  <c r="BK137" i="8"/>
  <c r="J137" i="8"/>
  <c r="BF137" i="8"/>
  <c r="BI136" i="8"/>
  <c r="BH136" i="8"/>
  <c r="BG136" i="8"/>
  <c r="BE136" i="8"/>
  <c r="T136" i="8"/>
  <c r="R136" i="8"/>
  <c r="P136" i="8"/>
  <c r="BK136" i="8"/>
  <c r="J136" i="8"/>
  <c r="BF136" i="8" s="1"/>
  <c r="BI135" i="8"/>
  <c r="BH135" i="8"/>
  <c r="BG135" i="8"/>
  <c r="BE135" i="8"/>
  <c r="T135" i="8"/>
  <c r="R135" i="8"/>
  <c r="P135" i="8"/>
  <c r="BK135" i="8"/>
  <c r="J135" i="8"/>
  <c r="BF135" i="8"/>
  <c r="BI134" i="8"/>
  <c r="BH134" i="8"/>
  <c r="BG134" i="8"/>
  <c r="BE134" i="8"/>
  <c r="T134" i="8"/>
  <c r="R134" i="8"/>
  <c r="P134" i="8"/>
  <c r="BK134" i="8"/>
  <c r="J134" i="8"/>
  <c r="BF134" i="8" s="1"/>
  <c r="BI133" i="8"/>
  <c r="BH133" i="8"/>
  <c r="BG133" i="8"/>
  <c r="BE133" i="8"/>
  <c r="T133" i="8"/>
  <c r="R133" i="8"/>
  <c r="P133" i="8"/>
  <c r="P130" i="8" s="1"/>
  <c r="BK133" i="8"/>
  <c r="J133" i="8"/>
  <c r="BF133" i="8"/>
  <c r="BI132" i="8"/>
  <c r="BH132" i="8"/>
  <c r="BG132" i="8"/>
  <c r="BE132" i="8"/>
  <c r="T132" i="8"/>
  <c r="T130" i="8" s="1"/>
  <c r="R132" i="8"/>
  <c r="P132" i="8"/>
  <c r="BK132" i="8"/>
  <c r="J132" i="8"/>
  <c r="BF132" i="8" s="1"/>
  <c r="BI131" i="8"/>
  <c r="BH131" i="8"/>
  <c r="BG131" i="8"/>
  <c r="BE131" i="8"/>
  <c r="T131" i="8"/>
  <c r="R131" i="8"/>
  <c r="R130" i="8" s="1"/>
  <c r="P131" i="8"/>
  <c r="BK131" i="8"/>
  <c r="BK130" i="8" s="1"/>
  <c r="J130" i="8" s="1"/>
  <c r="J99" i="8" s="1"/>
  <c r="J131" i="8"/>
  <c r="BF131" i="8" s="1"/>
  <c r="BI129" i="8"/>
  <c r="BH129" i="8"/>
  <c r="BG129" i="8"/>
  <c r="BE129" i="8"/>
  <c r="T129" i="8"/>
  <c r="R129" i="8"/>
  <c r="P129" i="8"/>
  <c r="BK129" i="8"/>
  <c r="J129" i="8"/>
  <c r="BF129" i="8" s="1"/>
  <c r="BI128" i="8"/>
  <c r="BH128" i="8"/>
  <c r="BG128" i="8"/>
  <c r="BE128" i="8"/>
  <c r="T128" i="8"/>
  <c r="R128" i="8"/>
  <c r="P128" i="8"/>
  <c r="BK128" i="8"/>
  <c r="J128" i="8"/>
  <c r="BF128" i="8" s="1"/>
  <c r="BI127" i="8"/>
  <c r="BH127" i="8"/>
  <c r="BG127" i="8"/>
  <c r="BE127" i="8"/>
  <c r="T127" i="8"/>
  <c r="R127" i="8"/>
  <c r="P127" i="8"/>
  <c r="BK127" i="8"/>
  <c r="J127" i="8"/>
  <c r="BF127" i="8" s="1"/>
  <c r="BI126" i="8"/>
  <c r="BH126" i="8"/>
  <c r="BG126" i="8"/>
  <c r="BE126" i="8"/>
  <c r="T126" i="8"/>
  <c r="R126" i="8"/>
  <c r="P126" i="8"/>
  <c r="BK126" i="8"/>
  <c r="J126" i="8"/>
  <c r="BF126" i="8" s="1"/>
  <c r="BI125" i="8"/>
  <c r="BH125" i="8"/>
  <c r="BG125" i="8"/>
  <c r="BE125" i="8"/>
  <c r="T125" i="8"/>
  <c r="R125" i="8"/>
  <c r="P125" i="8"/>
  <c r="BK125" i="8"/>
  <c r="J125" i="8"/>
  <c r="BF125" i="8" s="1"/>
  <c r="BI124" i="8"/>
  <c r="BH124" i="8"/>
  <c r="BG124" i="8"/>
  <c r="BE124" i="8"/>
  <c r="T124" i="8"/>
  <c r="R124" i="8"/>
  <c r="P124" i="8"/>
  <c r="BK124" i="8"/>
  <c r="J124" i="8"/>
  <c r="BF124" i="8" s="1"/>
  <c r="BI123" i="8"/>
  <c r="BH123" i="8"/>
  <c r="BG123" i="8"/>
  <c r="BE123" i="8"/>
  <c r="T123" i="8"/>
  <c r="R123" i="8"/>
  <c r="P123" i="8"/>
  <c r="BK123" i="8"/>
  <c r="J123" i="8"/>
  <c r="BF123" i="8" s="1"/>
  <c r="BI122" i="8"/>
  <c r="BH122" i="8"/>
  <c r="BG122" i="8"/>
  <c r="F35" i="8" s="1"/>
  <c r="BB101" i="1" s="1"/>
  <c r="BE122" i="8"/>
  <c r="T122" i="8"/>
  <c r="R122" i="8"/>
  <c r="P122" i="8"/>
  <c r="BK122" i="8"/>
  <c r="J122" i="8"/>
  <c r="BF122" i="8" s="1"/>
  <c r="J115" i="8"/>
  <c r="F115" i="8"/>
  <c r="F113" i="8"/>
  <c r="E111" i="8"/>
  <c r="J91" i="8"/>
  <c r="F91" i="8"/>
  <c r="F89" i="8"/>
  <c r="E87" i="8"/>
  <c r="J24" i="8"/>
  <c r="E24" i="8"/>
  <c r="J92" i="8" s="1"/>
  <c r="J23" i="8"/>
  <c r="J18" i="8"/>
  <c r="E18" i="8"/>
  <c r="J17" i="8"/>
  <c r="E7" i="8"/>
  <c r="E85" i="8" s="1"/>
  <c r="J37" i="7"/>
  <c r="J36" i="7"/>
  <c r="AY100" i="1" s="1"/>
  <c r="J35" i="7"/>
  <c r="AX100" i="1"/>
  <c r="BI167" i="7"/>
  <c r="BH167" i="7"/>
  <c r="BG167" i="7"/>
  <c r="BE167" i="7"/>
  <c r="T167" i="7"/>
  <c r="R167" i="7"/>
  <c r="P167" i="7"/>
  <c r="BK167" i="7"/>
  <c r="J167" i="7"/>
  <c r="BF167" i="7" s="1"/>
  <c r="BI166" i="7"/>
  <c r="BH166" i="7"/>
  <c r="BG166" i="7"/>
  <c r="BE166" i="7"/>
  <c r="T166" i="7"/>
  <c r="R166" i="7"/>
  <c r="P166" i="7"/>
  <c r="BK166" i="7"/>
  <c r="J166" i="7"/>
  <c r="BF166" i="7"/>
  <c r="BI165" i="7"/>
  <c r="BH165" i="7"/>
  <c r="BG165" i="7"/>
  <c r="BE165" i="7"/>
  <c r="T165" i="7"/>
  <c r="R165" i="7"/>
  <c r="P165" i="7"/>
  <c r="BK165" i="7"/>
  <c r="J165" i="7"/>
  <c r="BF165" i="7" s="1"/>
  <c r="BI164" i="7"/>
  <c r="BH164" i="7"/>
  <c r="BG164" i="7"/>
  <c r="BE164" i="7"/>
  <c r="T164" i="7"/>
  <c r="R164" i="7"/>
  <c r="P164" i="7"/>
  <c r="BK164" i="7"/>
  <c r="J164" i="7"/>
  <c r="BF164" i="7"/>
  <c r="BI163" i="7"/>
  <c r="BH163" i="7"/>
  <c r="BG163" i="7"/>
  <c r="BE163" i="7"/>
  <c r="T163" i="7"/>
  <c r="R163" i="7"/>
  <c r="P163" i="7"/>
  <c r="BK163" i="7"/>
  <c r="J163" i="7"/>
  <c r="BF163" i="7" s="1"/>
  <c r="BI162" i="7"/>
  <c r="BH162" i="7"/>
  <c r="BG162" i="7"/>
  <c r="BE162" i="7"/>
  <c r="T162" i="7"/>
  <c r="R162" i="7"/>
  <c r="P162" i="7"/>
  <c r="BK162" i="7"/>
  <c r="J162" i="7"/>
  <c r="BF162" i="7"/>
  <c r="BI161" i="7"/>
  <c r="BH161" i="7"/>
  <c r="BG161" i="7"/>
  <c r="BE161" i="7"/>
  <c r="T161" i="7"/>
  <c r="R161" i="7"/>
  <c r="P161" i="7"/>
  <c r="BK161" i="7"/>
  <c r="J161" i="7"/>
  <c r="BF161" i="7" s="1"/>
  <c r="BI160" i="7"/>
  <c r="BH160" i="7"/>
  <c r="BG160" i="7"/>
  <c r="BE160" i="7"/>
  <c r="T160" i="7"/>
  <c r="R160" i="7"/>
  <c r="P160" i="7"/>
  <c r="BK160" i="7"/>
  <c r="J160" i="7"/>
  <c r="BF160" i="7"/>
  <c r="BI159" i="7"/>
  <c r="BH159" i="7"/>
  <c r="BG159" i="7"/>
  <c r="BE159" i="7"/>
  <c r="T159" i="7"/>
  <c r="R159" i="7"/>
  <c r="P159" i="7"/>
  <c r="BK159" i="7"/>
  <c r="J159" i="7"/>
  <c r="BF159" i="7" s="1"/>
  <c r="BI158" i="7"/>
  <c r="BH158" i="7"/>
  <c r="BG158" i="7"/>
  <c r="BE158" i="7"/>
  <c r="T158" i="7"/>
  <c r="R158" i="7"/>
  <c r="P158" i="7"/>
  <c r="BK158" i="7"/>
  <c r="J158" i="7"/>
  <c r="BF158" i="7"/>
  <c r="BI157" i="7"/>
  <c r="BH157" i="7"/>
  <c r="BG157" i="7"/>
  <c r="BE157" i="7"/>
  <c r="T157" i="7"/>
  <c r="R157" i="7"/>
  <c r="P157" i="7"/>
  <c r="BK157" i="7"/>
  <c r="J157" i="7"/>
  <c r="BF157" i="7" s="1"/>
  <c r="BI156" i="7"/>
  <c r="BH156" i="7"/>
  <c r="BG156" i="7"/>
  <c r="BE156" i="7"/>
  <c r="T156" i="7"/>
  <c r="R156" i="7"/>
  <c r="P156" i="7"/>
  <c r="BK156" i="7"/>
  <c r="J156" i="7"/>
  <c r="BF156" i="7"/>
  <c r="BI155" i="7"/>
  <c r="BH155" i="7"/>
  <c r="BG155" i="7"/>
  <c r="BE155" i="7"/>
  <c r="T155" i="7"/>
  <c r="R155" i="7"/>
  <c r="P155" i="7"/>
  <c r="BK155" i="7"/>
  <c r="J155" i="7"/>
  <c r="BF155" i="7" s="1"/>
  <c r="BI154" i="7"/>
  <c r="BH154" i="7"/>
  <c r="BG154" i="7"/>
  <c r="BE154" i="7"/>
  <c r="T154" i="7"/>
  <c r="R154" i="7"/>
  <c r="P154" i="7"/>
  <c r="BK154" i="7"/>
  <c r="J154" i="7"/>
  <c r="BF154" i="7"/>
  <c r="BI153" i="7"/>
  <c r="BH153" i="7"/>
  <c r="BG153" i="7"/>
  <c r="BE153" i="7"/>
  <c r="T153" i="7"/>
  <c r="R153" i="7"/>
  <c r="P153" i="7"/>
  <c r="BK153" i="7"/>
  <c r="J153" i="7"/>
  <c r="BF153" i="7" s="1"/>
  <c r="BI152" i="7"/>
  <c r="BH152" i="7"/>
  <c r="BG152" i="7"/>
  <c r="BE152" i="7"/>
  <c r="T152" i="7"/>
  <c r="R152" i="7"/>
  <c r="P152" i="7"/>
  <c r="BK152" i="7"/>
  <c r="J152" i="7"/>
  <c r="BF152" i="7"/>
  <c r="BI151" i="7"/>
  <c r="BH151" i="7"/>
  <c r="BG151" i="7"/>
  <c r="BE151" i="7"/>
  <c r="T151" i="7"/>
  <c r="R151" i="7"/>
  <c r="P151" i="7"/>
  <c r="BK151" i="7"/>
  <c r="J151" i="7"/>
  <c r="BF151" i="7" s="1"/>
  <c r="BI150" i="7"/>
  <c r="BH150" i="7"/>
  <c r="BG150" i="7"/>
  <c r="BE150" i="7"/>
  <c r="T150" i="7"/>
  <c r="R150" i="7"/>
  <c r="P150" i="7"/>
  <c r="BK150" i="7"/>
  <c r="J150" i="7"/>
  <c r="BF150" i="7"/>
  <c r="BI149" i="7"/>
  <c r="BH149" i="7"/>
  <c r="BG149" i="7"/>
  <c r="BE149" i="7"/>
  <c r="T149" i="7"/>
  <c r="R149" i="7"/>
  <c r="P149" i="7"/>
  <c r="BK149" i="7"/>
  <c r="J149" i="7"/>
  <c r="BF149" i="7" s="1"/>
  <c r="BI148" i="7"/>
  <c r="BH148" i="7"/>
  <c r="BG148" i="7"/>
  <c r="BE148" i="7"/>
  <c r="T148" i="7"/>
  <c r="R148" i="7"/>
  <c r="P148" i="7"/>
  <c r="BK148" i="7"/>
  <c r="J148" i="7"/>
  <c r="BF148" i="7"/>
  <c r="BI147" i="7"/>
  <c r="BH147" i="7"/>
  <c r="BG147" i="7"/>
  <c r="BE147" i="7"/>
  <c r="T147" i="7"/>
  <c r="R147" i="7"/>
  <c r="P147" i="7"/>
  <c r="BK147" i="7"/>
  <c r="J147" i="7"/>
  <c r="BF147" i="7" s="1"/>
  <c r="BI146" i="7"/>
  <c r="BH146" i="7"/>
  <c r="BG146" i="7"/>
  <c r="BE146" i="7"/>
  <c r="T146" i="7"/>
  <c r="R146" i="7"/>
  <c r="P146" i="7"/>
  <c r="BK146" i="7"/>
  <c r="J146" i="7"/>
  <c r="BF146" i="7"/>
  <c r="BI145" i="7"/>
  <c r="BH145" i="7"/>
  <c r="BG145" i="7"/>
  <c r="BE145" i="7"/>
  <c r="T145" i="7"/>
  <c r="R145" i="7"/>
  <c r="P145" i="7"/>
  <c r="BK145" i="7"/>
  <c r="J145" i="7"/>
  <c r="BF145" i="7" s="1"/>
  <c r="BI144" i="7"/>
  <c r="BH144" i="7"/>
  <c r="BG144" i="7"/>
  <c r="BE144" i="7"/>
  <c r="T144" i="7"/>
  <c r="R144" i="7"/>
  <c r="P144" i="7"/>
  <c r="BK144" i="7"/>
  <c r="J144" i="7"/>
  <c r="BF144" i="7"/>
  <c r="BI143" i="7"/>
  <c r="BH143" i="7"/>
  <c r="BG143" i="7"/>
  <c r="BE143" i="7"/>
  <c r="T143" i="7"/>
  <c r="R143" i="7"/>
  <c r="P143" i="7"/>
  <c r="BK143" i="7"/>
  <c r="J143" i="7"/>
  <c r="BF143" i="7" s="1"/>
  <c r="BI142" i="7"/>
  <c r="BH142" i="7"/>
  <c r="BG142" i="7"/>
  <c r="BE142" i="7"/>
  <c r="T142" i="7"/>
  <c r="R142" i="7"/>
  <c r="P142" i="7"/>
  <c r="BK142" i="7"/>
  <c r="J142" i="7"/>
  <c r="BF142" i="7"/>
  <c r="BI141" i="7"/>
  <c r="BH141" i="7"/>
  <c r="BG141" i="7"/>
  <c r="BE141" i="7"/>
  <c r="T141" i="7"/>
  <c r="R141" i="7"/>
  <c r="P141" i="7"/>
  <c r="BK141" i="7"/>
  <c r="J141" i="7"/>
  <c r="BF141" i="7" s="1"/>
  <c r="BI140" i="7"/>
  <c r="BH140" i="7"/>
  <c r="BG140" i="7"/>
  <c r="BE140" i="7"/>
  <c r="T140" i="7"/>
  <c r="R140" i="7"/>
  <c r="P140" i="7"/>
  <c r="BK140" i="7"/>
  <c r="J140" i="7"/>
  <c r="BF140" i="7"/>
  <c r="BI139" i="7"/>
  <c r="BH139" i="7"/>
  <c r="BG139" i="7"/>
  <c r="BE139" i="7"/>
  <c r="T139" i="7"/>
  <c r="R139" i="7"/>
  <c r="P139" i="7"/>
  <c r="BK139" i="7"/>
  <c r="J139" i="7"/>
  <c r="BF139" i="7" s="1"/>
  <c r="BI138" i="7"/>
  <c r="BH138" i="7"/>
  <c r="BG138" i="7"/>
  <c r="BE138" i="7"/>
  <c r="T138" i="7"/>
  <c r="R138" i="7"/>
  <c r="P138" i="7"/>
  <c r="BK138" i="7"/>
  <c r="J138" i="7"/>
  <c r="BF138" i="7"/>
  <c r="BI137" i="7"/>
  <c r="BH137" i="7"/>
  <c r="BG137" i="7"/>
  <c r="BE137" i="7"/>
  <c r="T137" i="7"/>
  <c r="R137" i="7"/>
  <c r="P137" i="7"/>
  <c r="BK137" i="7"/>
  <c r="J137" i="7"/>
  <c r="BF137" i="7" s="1"/>
  <c r="BI136" i="7"/>
  <c r="BH136" i="7"/>
  <c r="BG136" i="7"/>
  <c r="BE136" i="7"/>
  <c r="T136" i="7"/>
  <c r="R136" i="7"/>
  <c r="P136" i="7"/>
  <c r="BK136" i="7"/>
  <c r="J136" i="7"/>
  <c r="BF136" i="7"/>
  <c r="BI135" i="7"/>
  <c r="BH135" i="7"/>
  <c r="BG135" i="7"/>
  <c r="BE135" i="7"/>
  <c r="T135" i="7"/>
  <c r="R135" i="7"/>
  <c r="P135" i="7"/>
  <c r="BK135" i="7"/>
  <c r="J135" i="7"/>
  <c r="BF135" i="7" s="1"/>
  <c r="BI134" i="7"/>
  <c r="BH134" i="7"/>
  <c r="BG134" i="7"/>
  <c r="BE134" i="7"/>
  <c r="T134" i="7"/>
  <c r="R134" i="7"/>
  <c r="P134" i="7"/>
  <c r="BK134" i="7"/>
  <c r="J134" i="7"/>
  <c r="BF134" i="7"/>
  <c r="BI133" i="7"/>
  <c r="BH133" i="7"/>
  <c r="BG133" i="7"/>
  <c r="BE133" i="7"/>
  <c r="T133" i="7"/>
  <c r="R133" i="7"/>
  <c r="P133" i="7"/>
  <c r="BK133" i="7"/>
  <c r="J133" i="7"/>
  <c r="BF133" i="7" s="1"/>
  <c r="BI132" i="7"/>
  <c r="BH132" i="7"/>
  <c r="BG132" i="7"/>
  <c r="BE132" i="7"/>
  <c r="T132" i="7"/>
  <c r="R132" i="7"/>
  <c r="P132" i="7"/>
  <c r="BK132" i="7"/>
  <c r="J132" i="7"/>
  <c r="BF132" i="7"/>
  <c r="BI131" i="7"/>
  <c r="BH131" i="7"/>
  <c r="BG131" i="7"/>
  <c r="BE131" i="7"/>
  <c r="T131" i="7"/>
  <c r="R131" i="7"/>
  <c r="P131" i="7"/>
  <c r="BK131" i="7"/>
  <c r="J131" i="7"/>
  <c r="BF131" i="7" s="1"/>
  <c r="BI130" i="7"/>
  <c r="BH130" i="7"/>
  <c r="BG130" i="7"/>
  <c r="BE130" i="7"/>
  <c r="T130" i="7"/>
  <c r="R130" i="7"/>
  <c r="P130" i="7"/>
  <c r="BK130" i="7"/>
  <c r="J130" i="7"/>
  <c r="BF130" i="7"/>
  <c r="BI129" i="7"/>
  <c r="BH129" i="7"/>
  <c r="BG129" i="7"/>
  <c r="BE129" i="7"/>
  <c r="T129" i="7"/>
  <c r="R129" i="7"/>
  <c r="P129" i="7"/>
  <c r="BK129" i="7"/>
  <c r="J129" i="7"/>
  <c r="BF129" i="7" s="1"/>
  <c r="BI128" i="7"/>
  <c r="BH128" i="7"/>
  <c r="BG128" i="7"/>
  <c r="BE128" i="7"/>
  <c r="T128" i="7"/>
  <c r="R128" i="7"/>
  <c r="P128" i="7"/>
  <c r="BK128" i="7"/>
  <c r="J128" i="7"/>
  <c r="BF128" i="7"/>
  <c r="BI127" i="7"/>
  <c r="BH127" i="7"/>
  <c r="BG127" i="7"/>
  <c r="BE127" i="7"/>
  <c r="T127" i="7"/>
  <c r="R127" i="7"/>
  <c r="P127" i="7"/>
  <c r="BK127" i="7"/>
  <c r="J127" i="7"/>
  <c r="BF127" i="7" s="1"/>
  <c r="BI126" i="7"/>
  <c r="BH126" i="7"/>
  <c r="BG126" i="7"/>
  <c r="BE126" i="7"/>
  <c r="T126" i="7"/>
  <c r="R126" i="7"/>
  <c r="P126" i="7"/>
  <c r="BK126" i="7"/>
  <c r="J126" i="7"/>
  <c r="BF126" i="7"/>
  <c r="BI125" i="7"/>
  <c r="BH125" i="7"/>
  <c r="BG125" i="7"/>
  <c r="BE125" i="7"/>
  <c r="T125" i="7"/>
  <c r="R125" i="7"/>
  <c r="P125" i="7"/>
  <c r="BK125" i="7"/>
  <c r="J125" i="7"/>
  <c r="BF125" i="7" s="1"/>
  <c r="BI124" i="7"/>
  <c r="BH124" i="7"/>
  <c r="BG124" i="7"/>
  <c r="BE124" i="7"/>
  <c r="T124" i="7"/>
  <c r="R124" i="7"/>
  <c r="P124" i="7"/>
  <c r="BK124" i="7"/>
  <c r="J124" i="7"/>
  <c r="BF124" i="7"/>
  <c r="BI123" i="7"/>
  <c r="BH123" i="7"/>
  <c r="BG123" i="7"/>
  <c r="BE123" i="7"/>
  <c r="T123" i="7"/>
  <c r="R123" i="7"/>
  <c r="P123" i="7"/>
  <c r="BK123" i="7"/>
  <c r="J123" i="7"/>
  <c r="BF123" i="7" s="1"/>
  <c r="BI122" i="7"/>
  <c r="BH122" i="7"/>
  <c r="BG122" i="7"/>
  <c r="BE122" i="7"/>
  <c r="T122" i="7"/>
  <c r="R122" i="7"/>
  <c r="P122" i="7"/>
  <c r="BK122" i="7"/>
  <c r="J122" i="7"/>
  <c r="BF122" i="7"/>
  <c r="BI121" i="7"/>
  <c r="BH121" i="7"/>
  <c r="BG121" i="7"/>
  <c r="BE121" i="7"/>
  <c r="T121" i="7"/>
  <c r="R121" i="7"/>
  <c r="P121" i="7"/>
  <c r="BK121" i="7"/>
  <c r="J121" i="7"/>
  <c r="BF121" i="7" s="1"/>
  <c r="J114" i="7"/>
  <c r="F114" i="7"/>
  <c r="F112" i="7"/>
  <c r="E110" i="7"/>
  <c r="J91" i="7"/>
  <c r="F91" i="7"/>
  <c r="F89" i="7"/>
  <c r="E87" i="7"/>
  <c r="J24" i="7"/>
  <c r="E24" i="7"/>
  <c r="J115" i="7" s="1"/>
  <c r="J23" i="7"/>
  <c r="J18" i="7"/>
  <c r="E18" i="7"/>
  <c r="F92" i="7" s="1"/>
  <c r="J17" i="7"/>
  <c r="J89" i="7"/>
  <c r="E7" i="7"/>
  <c r="E108" i="7" s="1"/>
  <c r="J37" i="6"/>
  <c r="J36" i="6"/>
  <c r="AY99" i="1" s="1"/>
  <c r="J35" i="6"/>
  <c r="AX99" i="1" s="1"/>
  <c r="BI281" i="6"/>
  <c r="BH281" i="6"/>
  <c r="BG281" i="6"/>
  <c r="BE281" i="6"/>
  <c r="T281" i="6"/>
  <c r="R281" i="6"/>
  <c r="P281" i="6"/>
  <c r="BK281" i="6"/>
  <c r="J281" i="6"/>
  <c r="BF281" i="6" s="1"/>
  <c r="BI280" i="6"/>
  <c r="BH280" i="6"/>
  <c r="BG280" i="6"/>
  <c r="BE280" i="6"/>
  <c r="T280" i="6"/>
  <c r="R280" i="6"/>
  <c r="P280" i="6"/>
  <c r="BK280" i="6"/>
  <c r="J280" i="6"/>
  <c r="BF280" i="6" s="1"/>
  <c r="BI279" i="6"/>
  <c r="BH279" i="6"/>
  <c r="BG279" i="6"/>
  <c r="BE279" i="6"/>
  <c r="T279" i="6"/>
  <c r="R279" i="6"/>
  <c r="P279" i="6"/>
  <c r="BK279" i="6"/>
  <c r="J279" i="6"/>
  <c r="BF279" i="6" s="1"/>
  <c r="BI278" i="6"/>
  <c r="BH278" i="6"/>
  <c r="BG278" i="6"/>
  <c r="BE278" i="6"/>
  <c r="T278" i="6"/>
  <c r="R278" i="6"/>
  <c r="P278" i="6"/>
  <c r="BK278" i="6"/>
  <c r="J278" i="6"/>
  <c r="BF278" i="6" s="1"/>
  <c r="BI277" i="6"/>
  <c r="BH277" i="6"/>
  <c r="BG277" i="6"/>
  <c r="BE277" i="6"/>
  <c r="T277" i="6"/>
  <c r="R277" i="6"/>
  <c r="P277" i="6"/>
  <c r="BK277" i="6"/>
  <c r="J277" i="6"/>
  <c r="BF277" i="6" s="1"/>
  <c r="BI276" i="6"/>
  <c r="BH276" i="6"/>
  <c r="BG276" i="6"/>
  <c r="BE276" i="6"/>
  <c r="T276" i="6"/>
  <c r="R276" i="6"/>
  <c r="R275" i="6" s="1"/>
  <c r="P276" i="6"/>
  <c r="BK276" i="6"/>
  <c r="J276" i="6"/>
  <c r="BF276" i="6"/>
  <c r="BI274" i="6"/>
  <c r="BH274" i="6"/>
  <c r="BG274" i="6"/>
  <c r="BE274" i="6"/>
  <c r="T274" i="6"/>
  <c r="R274" i="6"/>
  <c r="P274" i="6"/>
  <c r="BK274" i="6"/>
  <c r="J274" i="6"/>
  <c r="BF274" i="6" s="1"/>
  <c r="BI273" i="6"/>
  <c r="BH273" i="6"/>
  <c r="BG273" i="6"/>
  <c r="BE273" i="6"/>
  <c r="T273" i="6"/>
  <c r="R273" i="6"/>
  <c r="P273" i="6"/>
  <c r="BK273" i="6"/>
  <c r="J273" i="6"/>
  <c r="BF273" i="6" s="1"/>
  <c r="BI272" i="6"/>
  <c r="BH272" i="6"/>
  <c r="BG272" i="6"/>
  <c r="BE272" i="6"/>
  <c r="T272" i="6"/>
  <c r="R272" i="6"/>
  <c r="P272" i="6"/>
  <c r="BK272" i="6"/>
  <c r="J272" i="6"/>
  <c r="BF272" i="6" s="1"/>
  <c r="BI271" i="6"/>
  <c r="BH271" i="6"/>
  <c r="BG271" i="6"/>
  <c r="BE271" i="6"/>
  <c r="T271" i="6"/>
  <c r="R271" i="6"/>
  <c r="P271" i="6"/>
  <c r="BK271" i="6"/>
  <c r="J271" i="6"/>
  <c r="BF271" i="6" s="1"/>
  <c r="BI270" i="6"/>
  <c r="BH270" i="6"/>
  <c r="BG270" i="6"/>
  <c r="BE270" i="6"/>
  <c r="T270" i="6"/>
  <c r="R270" i="6"/>
  <c r="P270" i="6"/>
  <c r="BK270" i="6"/>
  <c r="J270" i="6"/>
  <c r="BF270" i="6" s="1"/>
  <c r="BI269" i="6"/>
  <c r="BH269" i="6"/>
  <c r="BG269" i="6"/>
  <c r="BE269" i="6"/>
  <c r="T269" i="6"/>
  <c r="R269" i="6"/>
  <c r="P269" i="6"/>
  <c r="BK269" i="6"/>
  <c r="J269" i="6"/>
  <c r="BF269" i="6" s="1"/>
  <c r="BI268" i="6"/>
  <c r="BH268" i="6"/>
  <c r="BG268" i="6"/>
  <c r="BE268" i="6"/>
  <c r="T268" i="6"/>
  <c r="R268" i="6"/>
  <c r="P268" i="6"/>
  <c r="BK268" i="6"/>
  <c r="J268" i="6"/>
  <c r="BF268" i="6" s="1"/>
  <c r="BI267" i="6"/>
  <c r="BH267" i="6"/>
  <c r="BG267" i="6"/>
  <c r="BE267" i="6"/>
  <c r="T267" i="6"/>
  <c r="R267" i="6"/>
  <c r="P267" i="6"/>
  <c r="BK267" i="6"/>
  <c r="J267" i="6"/>
  <c r="BF267" i="6" s="1"/>
  <c r="BI265" i="6"/>
  <c r="BH265" i="6"/>
  <c r="BG265" i="6"/>
  <c r="BE265" i="6"/>
  <c r="T265" i="6"/>
  <c r="R265" i="6"/>
  <c r="P265" i="6"/>
  <c r="BK265" i="6"/>
  <c r="J265" i="6"/>
  <c r="BF265" i="6" s="1"/>
  <c r="BI264" i="6"/>
  <c r="BH264" i="6"/>
  <c r="BG264" i="6"/>
  <c r="BE264" i="6"/>
  <c r="T264" i="6"/>
  <c r="R264" i="6"/>
  <c r="P264" i="6"/>
  <c r="BK264" i="6"/>
  <c r="J264" i="6"/>
  <c r="BF264" i="6" s="1"/>
  <c r="BI263" i="6"/>
  <c r="BH263" i="6"/>
  <c r="BG263" i="6"/>
  <c r="BE263" i="6"/>
  <c r="T263" i="6"/>
  <c r="R263" i="6"/>
  <c r="P263" i="6"/>
  <c r="BK263" i="6"/>
  <c r="J263" i="6"/>
  <c r="BF263" i="6" s="1"/>
  <c r="BI262" i="6"/>
  <c r="BH262" i="6"/>
  <c r="BG262" i="6"/>
  <c r="BE262" i="6"/>
  <c r="T262" i="6"/>
  <c r="R262" i="6"/>
  <c r="P262" i="6"/>
  <c r="BK262" i="6"/>
  <c r="J262" i="6"/>
  <c r="BF262" i="6" s="1"/>
  <c r="BI261" i="6"/>
  <c r="BH261" i="6"/>
  <c r="BG261" i="6"/>
  <c r="BE261" i="6"/>
  <c r="T261" i="6"/>
  <c r="R261" i="6"/>
  <c r="P261" i="6"/>
  <c r="BK261" i="6"/>
  <c r="J261" i="6"/>
  <c r="BF261" i="6" s="1"/>
  <c r="BI260" i="6"/>
  <c r="BH260" i="6"/>
  <c r="BG260" i="6"/>
  <c r="BE260" i="6"/>
  <c r="T260" i="6"/>
  <c r="R260" i="6"/>
  <c r="P260" i="6"/>
  <c r="BK260" i="6"/>
  <c r="J260" i="6"/>
  <c r="BF260" i="6" s="1"/>
  <c r="BI259" i="6"/>
  <c r="BH259" i="6"/>
  <c r="BG259" i="6"/>
  <c r="BE259" i="6"/>
  <c r="T259" i="6"/>
  <c r="R259" i="6"/>
  <c r="P259" i="6"/>
  <c r="BK259" i="6"/>
  <c r="J259" i="6"/>
  <c r="BF259" i="6" s="1"/>
  <c r="BI258" i="6"/>
  <c r="BH258" i="6"/>
  <c r="BG258" i="6"/>
  <c r="BE258" i="6"/>
  <c r="T258" i="6"/>
  <c r="R258" i="6"/>
  <c r="P258" i="6"/>
  <c r="BK258" i="6"/>
  <c r="J258" i="6"/>
  <c r="BF258" i="6" s="1"/>
  <c r="BI257" i="6"/>
  <c r="BH257" i="6"/>
  <c r="BG257" i="6"/>
  <c r="BE257" i="6"/>
  <c r="T257" i="6"/>
  <c r="R257" i="6"/>
  <c r="P257" i="6"/>
  <c r="BK257" i="6"/>
  <c r="J257" i="6"/>
  <c r="BF257" i="6" s="1"/>
  <c r="BI256" i="6"/>
  <c r="BH256" i="6"/>
  <c r="BG256" i="6"/>
  <c r="BE256" i="6"/>
  <c r="T256" i="6"/>
  <c r="R256" i="6"/>
  <c r="P256" i="6"/>
  <c r="BK256" i="6"/>
  <c r="J256" i="6"/>
  <c r="BF256" i="6" s="1"/>
  <c r="BI255" i="6"/>
  <c r="BH255" i="6"/>
  <c r="BG255" i="6"/>
  <c r="BE255" i="6"/>
  <c r="T255" i="6"/>
  <c r="R255" i="6"/>
  <c r="P255" i="6"/>
  <c r="BK255" i="6"/>
  <c r="J255" i="6"/>
  <c r="BF255" i="6" s="1"/>
  <c r="BI254" i="6"/>
  <c r="BH254" i="6"/>
  <c r="BG254" i="6"/>
  <c r="BE254" i="6"/>
  <c r="T254" i="6"/>
  <c r="R254" i="6"/>
  <c r="P254" i="6"/>
  <c r="BK254" i="6"/>
  <c r="J254" i="6"/>
  <c r="BF254" i="6" s="1"/>
  <c r="BI253" i="6"/>
  <c r="BH253" i="6"/>
  <c r="BG253" i="6"/>
  <c r="BE253" i="6"/>
  <c r="T253" i="6"/>
  <c r="R253" i="6"/>
  <c r="P253" i="6"/>
  <c r="BK253" i="6"/>
  <c r="J253" i="6"/>
  <c r="BF253" i="6" s="1"/>
  <c r="BI252" i="6"/>
  <c r="BH252" i="6"/>
  <c r="BG252" i="6"/>
  <c r="BE252" i="6"/>
  <c r="T252" i="6"/>
  <c r="R252" i="6"/>
  <c r="P252" i="6"/>
  <c r="BK252" i="6"/>
  <c r="J252" i="6"/>
  <c r="BF252" i="6" s="1"/>
  <c r="BI251" i="6"/>
  <c r="BH251" i="6"/>
  <c r="BG251" i="6"/>
  <c r="BE251" i="6"/>
  <c r="T251" i="6"/>
  <c r="R251" i="6"/>
  <c r="P251" i="6"/>
  <c r="BK251" i="6"/>
  <c r="J251" i="6"/>
  <c r="BF251" i="6" s="1"/>
  <c r="BI250" i="6"/>
  <c r="BH250" i="6"/>
  <c r="BG250" i="6"/>
  <c r="BE250" i="6"/>
  <c r="T250" i="6"/>
  <c r="R250" i="6"/>
  <c r="P250" i="6"/>
  <c r="BK250" i="6"/>
  <c r="J250" i="6"/>
  <c r="BF250" i="6" s="1"/>
  <c r="BI249" i="6"/>
  <c r="BH249" i="6"/>
  <c r="BG249" i="6"/>
  <c r="BE249" i="6"/>
  <c r="T249" i="6"/>
  <c r="R249" i="6"/>
  <c r="P249" i="6"/>
  <c r="BK249" i="6"/>
  <c r="J249" i="6"/>
  <c r="BF249" i="6" s="1"/>
  <c r="BI248" i="6"/>
  <c r="BH248" i="6"/>
  <c r="BG248" i="6"/>
  <c r="BE248" i="6"/>
  <c r="T248" i="6"/>
  <c r="R248" i="6"/>
  <c r="P248" i="6"/>
  <c r="BK248" i="6"/>
  <c r="J248" i="6"/>
  <c r="BF248" i="6" s="1"/>
  <c r="BI247" i="6"/>
  <c r="BH247" i="6"/>
  <c r="BG247" i="6"/>
  <c r="BE247" i="6"/>
  <c r="T247" i="6"/>
  <c r="R247" i="6"/>
  <c r="P247" i="6"/>
  <c r="BK247" i="6"/>
  <c r="J247" i="6"/>
  <c r="BF247" i="6" s="1"/>
  <c r="BI246" i="6"/>
  <c r="BH246" i="6"/>
  <c r="BG246" i="6"/>
  <c r="BE246" i="6"/>
  <c r="T246" i="6"/>
  <c r="R246" i="6"/>
  <c r="P246" i="6"/>
  <c r="BK246" i="6"/>
  <c r="J246" i="6"/>
  <c r="BF246" i="6" s="1"/>
  <c r="BI245" i="6"/>
  <c r="BH245" i="6"/>
  <c r="BG245" i="6"/>
  <c r="BE245" i="6"/>
  <c r="T245" i="6"/>
  <c r="R245" i="6"/>
  <c r="P245" i="6"/>
  <c r="BK245" i="6"/>
  <c r="J245" i="6"/>
  <c r="BF245" i="6" s="1"/>
  <c r="BI244" i="6"/>
  <c r="BH244" i="6"/>
  <c r="BG244" i="6"/>
  <c r="BE244" i="6"/>
  <c r="T244" i="6"/>
  <c r="R244" i="6"/>
  <c r="P244" i="6"/>
  <c r="BK244" i="6"/>
  <c r="J244" i="6"/>
  <c r="BF244" i="6" s="1"/>
  <c r="BI243" i="6"/>
  <c r="BH243" i="6"/>
  <c r="BG243" i="6"/>
  <c r="BE243" i="6"/>
  <c r="T243" i="6"/>
  <c r="R243" i="6"/>
  <c r="P243" i="6"/>
  <c r="BK243" i="6"/>
  <c r="J243" i="6"/>
  <c r="BF243" i="6" s="1"/>
  <c r="BI242" i="6"/>
  <c r="BH242" i="6"/>
  <c r="BG242" i="6"/>
  <c r="BE242" i="6"/>
  <c r="T242" i="6"/>
  <c r="R242" i="6"/>
  <c r="P242" i="6"/>
  <c r="BK242" i="6"/>
  <c r="J242" i="6"/>
  <c r="BF242" i="6" s="1"/>
  <c r="BI241" i="6"/>
  <c r="BH241" i="6"/>
  <c r="BG241" i="6"/>
  <c r="BE241" i="6"/>
  <c r="T241" i="6"/>
  <c r="R241" i="6"/>
  <c r="P241" i="6"/>
  <c r="BK241" i="6"/>
  <c r="J241" i="6"/>
  <c r="BF241" i="6" s="1"/>
  <c r="BI240" i="6"/>
  <c r="BH240" i="6"/>
  <c r="BG240" i="6"/>
  <c r="BE240" i="6"/>
  <c r="T240" i="6"/>
  <c r="R240" i="6"/>
  <c r="P240" i="6"/>
  <c r="BK240" i="6"/>
  <c r="J240" i="6"/>
  <c r="BF240" i="6" s="1"/>
  <c r="BI239" i="6"/>
  <c r="BH239" i="6"/>
  <c r="BG239" i="6"/>
  <c r="BE239" i="6"/>
  <c r="T239" i="6"/>
  <c r="R239" i="6"/>
  <c r="P239" i="6"/>
  <c r="BK239" i="6"/>
  <c r="J239" i="6"/>
  <c r="BF239" i="6" s="1"/>
  <c r="BI238" i="6"/>
  <c r="BH238" i="6"/>
  <c r="BG238" i="6"/>
  <c r="BE238" i="6"/>
  <c r="T238" i="6"/>
  <c r="R238" i="6"/>
  <c r="P238" i="6"/>
  <c r="BK238" i="6"/>
  <c r="J238" i="6"/>
  <c r="BF238" i="6" s="1"/>
  <c r="BI237" i="6"/>
  <c r="BH237" i="6"/>
  <c r="BG237" i="6"/>
  <c r="BE237" i="6"/>
  <c r="T237" i="6"/>
  <c r="R237" i="6"/>
  <c r="P237" i="6"/>
  <c r="BK237" i="6"/>
  <c r="J237" i="6"/>
  <c r="BF237" i="6" s="1"/>
  <c r="BI236" i="6"/>
  <c r="BH236" i="6"/>
  <c r="BG236" i="6"/>
  <c r="BE236" i="6"/>
  <c r="T236" i="6"/>
  <c r="R236" i="6"/>
  <c r="P236" i="6"/>
  <c r="BK236" i="6"/>
  <c r="J236" i="6"/>
  <c r="BF236" i="6" s="1"/>
  <c r="BI235" i="6"/>
  <c r="BH235" i="6"/>
  <c r="BG235" i="6"/>
  <c r="BE235" i="6"/>
  <c r="T235" i="6"/>
  <c r="R235" i="6"/>
  <c r="P235" i="6"/>
  <c r="BK235" i="6"/>
  <c r="J235" i="6"/>
  <c r="BF235" i="6" s="1"/>
  <c r="BI234" i="6"/>
  <c r="BH234" i="6"/>
  <c r="BG234" i="6"/>
  <c r="BE234" i="6"/>
  <c r="T234" i="6"/>
  <c r="R234" i="6"/>
  <c r="P234" i="6"/>
  <c r="BK234" i="6"/>
  <c r="J234" i="6"/>
  <c r="BF234" i="6" s="1"/>
  <c r="BI233" i="6"/>
  <c r="BH233" i="6"/>
  <c r="BG233" i="6"/>
  <c r="BE233" i="6"/>
  <c r="T233" i="6"/>
  <c r="R233" i="6"/>
  <c r="P233" i="6"/>
  <c r="BK233" i="6"/>
  <c r="J233" i="6"/>
  <c r="BF233" i="6" s="1"/>
  <c r="BI232" i="6"/>
  <c r="BH232" i="6"/>
  <c r="BG232" i="6"/>
  <c r="BE232" i="6"/>
  <c r="T232" i="6"/>
  <c r="R232" i="6"/>
  <c r="P232" i="6"/>
  <c r="BK232" i="6"/>
  <c r="J232" i="6"/>
  <c r="BF232" i="6" s="1"/>
  <c r="BI231" i="6"/>
  <c r="BH231" i="6"/>
  <c r="BG231" i="6"/>
  <c r="BE231" i="6"/>
  <c r="T231" i="6"/>
  <c r="R231" i="6"/>
  <c r="P231" i="6"/>
  <c r="BK231" i="6"/>
  <c r="J231" i="6"/>
  <c r="BF231" i="6" s="1"/>
  <c r="BI230" i="6"/>
  <c r="BH230" i="6"/>
  <c r="BG230" i="6"/>
  <c r="BE230" i="6"/>
  <c r="T230" i="6"/>
  <c r="R230" i="6"/>
  <c r="P230" i="6"/>
  <c r="BK230" i="6"/>
  <c r="J230" i="6"/>
  <c r="BF230" i="6" s="1"/>
  <c r="BI229" i="6"/>
  <c r="BH229" i="6"/>
  <c r="BG229" i="6"/>
  <c r="BE229" i="6"/>
  <c r="T229" i="6"/>
  <c r="R229" i="6"/>
  <c r="P229" i="6"/>
  <c r="BK229" i="6"/>
  <c r="J229" i="6"/>
  <c r="BF229" i="6" s="1"/>
  <c r="BI227" i="6"/>
  <c r="BH227" i="6"/>
  <c r="BG227" i="6"/>
  <c r="BE227" i="6"/>
  <c r="T227" i="6"/>
  <c r="R227" i="6"/>
  <c r="P227" i="6"/>
  <c r="BK227" i="6"/>
  <c r="J227" i="6"/>
  <c r="BF227" i="6" s="1"/>
  <c r="BI226" i="6"/>
  <c r="BH226" i="6"/>
  <c r="BG226" i="6"/>
  <c r="BE226" i="6"/>
  <c r="T226" i="6"/>
  <c r="R226" i="6"/>
  <c r="P226" i="6"/>
  <c r="BK226" i="6"/>
  <c r="J226" i="6"/>
  <c r="BF226" i="6" s="1"/>
  <c r="BI225" i="6"/>
  <c r="BH225" i="6"/>
  <c r="BG225" i="6"/>
  <c r="BE225" i="6"/>
  <c r="T225" i="6"/>
  <c r="R225" i="6"/>
  <c r="P225" i="6"/>
  <c r="BK225" i="6"/>
  <c r="J225" i="6"/>
  <c r="BF225" i="6" s="1"/>
  <c r="BI224" i="6"/>
  <c r="BH224" i="6"/>
  <c r="BG224" i="6"/>
  <c r="BE224" i="6"/>
  <c r="T224" i="6"/>
  <c r="R224" i="6"/>
  <c r="P224" i="6"/>
  <c r="BK224" i="6"/>
  <c r="J224" i="6"/>
  <c r="BF224" i="6" s="1"/>
  <c r="BI223" i="6"/>
  <c r="BH223" i="6"/>
  <c r="BG223" i="6"/>
  <c r="BE223" i="6"/>
  <c r="T223" i="6"/>
  <c r="R223" i="6"/>
  <c r="P223" i="6"/>
  <c r="BK223" i="6"/>
  <c r="J223" i="6"/>
  <c r="BF223" i="6" s="1"/>
  <c r="BI222" i="6"/>
  <c r="BH222" i="6"/>
  <c r="BG222" i="6"/>
  <c r="BE222" i="6"/>
  <c r="T222" i="6"/>
  <c r="R222" i="6"/>
  <c r="P222" i="6"/>
  <c r="BK222" i="6"/>
  <c r="J222" i="6"/>
  <c r="BF222" i="6" s="1"/>
  <c r="BI221" i="6"/>
  <c r="BH221" i="6"/>
  <c r="BG221" i="6"/>
  <c r="BE221" i="6"/>
  <c r="T221" i="6"/>
  <c r="R221" i="6"/>
  <c r="P221" i="6"/>
  <c r="BK221" i="6"/>
  <c r="J221" i="6"/>
  <c r="BF221" i="6" s="1"/>
  <c r="BI220" i="6"/>
  <c r="BH220" i="6"/>
  <c r="BG220" i="6"/>
  <c r="BE220" i="6"/>
  <c r="T220" i="6"/>
  <c r="R220" i="6"/>
  <c r="P220" i="6"/>
  <c r="BK220" i="6"/>
  <c r="J220" i="6"/>
  <c r="BF220" i="6" s="1"/>
  <c r="BI219" i="6"/>
  <c r="BH219" i="6"/>
  <c r="BG219" i="6"/>
  <c r="BE219" i="6"/>
  <c r="T219" i="6"/>
  <c r="R219" i="6"/>
  <c r="P219" i="6"/>
  <c r="BK219" i="6"/>
  <c r="J219" i="6"/>
  <c r="BF219" i="6" s="1"/>
  <c r="BI218" i="6"/>
  <c r="BH218" i="6"/>
  <c r="BG218" i="6"/>
  <c r="BE218" i="6"/>
  <c r="T218" i="6"/>
  <c r="R218" i="6"/>
  <c r="P218" i="6"/>
  <c r="BK218" i="6"/>
  <c r="J218" i="6"/>
  <c r="BF218" i="6" s="1"/>
  <c r="BI217" i="6"/>
  <c r="BH217" i="6"/>
  <c r="BG217" i="6"/>
  <c r="BE217" i="6"/>
  <c r="T217" i="6"/>
  <c r="R217" i="6"/>
  <c r="P217" i="6"/>
  <c r="BK217" i="6"/>
  <c r="J217" i="6"/>
  <c r="BF217" i="6" s="1"/>
  <c r="BI216" i="6"/>
  <c r="BH216" i="6"/>
  <c r="BG216" i="6"/>
  <c r="BE216" i="6"/>
  <c r="T216" i="6"/>
  <c r="R216" i="6"/>
  <c r="P216" i="6"/>
  <c r="BK216" i="6"/>
  <c r="J216" i="6"/>
  <c r="BF216" i="6" s="1"/>
  <c r="BI215" i="6"/>
  <c r="BH215" i="6"/>
  <c r="BG215" i="6"/>
  <c r="BE215" i="6"/>
  <c r="T215" i="6"/>
  <c r="R215" i="6"/>
  <c r="P215" i="6"/>
  <c r="BK215" i="6"/>
  <c r="J215" i="6"/>
  <c r="BF215" i="6" s="1"/>
  <c r="BI214" i="6"/>
  <c r="BH214" i="6"/>
  <c r="BG214" i="6"/>
  <c r="BE214" i="6"/>
  <c r="T214" i="6"/>
  <c r="R214" i="6"/>
  <c r="P214" i="6"/>
  <c r="BK214" i="6"/>
  <c r="J214" i="6"/>
  <c r="BF214" i="6" s="1"/>
  <c r="BI213" i="6"/>
  <c r="BH213" i="6"/>
  <c r="BG213" i="6"/>
  <c r="BE213" i="6"/>
  <c r="T213" i="6"/>
  <c r="R213" i="6"/>
  <c r="P213" i="6"/>
  <c r="BK213" i="6"/>
  <c r="J213" i="6"/>
  <c r="BF213" i="6" s="1"/>
  <c r="BI212" i="6"/>
  <c r="BH212" i="6"/>
  <c r="BG212" i="6"/>
  <c r="BE212" i="6"/>
  <c r="T212" i="6"/>
  <c r="R212" i="6"/>
  <c r="P212" i="6"/>
  <c r="BK212" i="6"/>
  <c r="J212" i="6"/>
  <c r="BF212" i="6" s="1"/>
  <c r="BI211" i="6"/>
  <c r="BH211" i="6"/>
  <c r="BG211" i="6"/>
  <c r="BE211" i="6"/>
  <c r="T211" i="6"/>
  <c r="R211" i="6"/>
  <c r="P211" i="6"/>
  <c r="BK211" i="6"/>
  <c r="J211" i="6"/>
  <c r="BF211" i="6" s="1"/>
  <c r="BI210" i="6"/>
  <c r="BH210" i="6"/>
  <c r="BG210" i="6"/>
  <c r="BE210" i="6"/>
  <c r="T210" i="6"/>
  <c r="R210" i="6"/>
  <c r="P210" i="6"/>
  <c r="BK210" i="6"/>
  <c r="J210" i="6"/>
  <c r="BF210" i="6" s="1"/>
  <c r="BI209" i="6"/>
  <c r="BH209" i="6"/>
  <c r="BG209" i="6"/>
  <c r="BE209" i="6"/>
  <c r="T209" i="6"/>
  <c r="R209" i="6"/>
  <c r="P209" i="6"/>
  <c r="BK209" i="6"/>
  <c r="J209" i="6"/>
  <c r="BF209" i="6" s="1"/>
  <c r="BI208" i="6"/>
  <c r="BH208" i="6"/>
  <c r="BG208" i="6"/>
  <c r="BE208" i="6"/>
  <c r="T208" i="6"/>
  <c r="R208" i="6"/>
  <c r="P208" i="6"/>
  <c r="BK208" i="6"/>
  <c r="J208" i="6"/>
  <c r="BF208" i="6" s="1"/>
  <c r="BI207" i="6"/>
  <c r="BH207" i="6"/>
  <c r="BG207" i="6"/>
  <c r="BE207" i="6"/>
  <c r="T207" i="6"/>
  <c r="R207" i="6"/>
  <c r="P207" i="6"/>
  <c r="BK207" i="6"/>
  <c r="J207" i="6"/>
  <c r="BF207" i="6" s="1"/>
  <c r="BI206" i="6"/>
  <c r="BH206" i="6"/>
  <c r="BG206" i="6"/>
  <c r="BE206" i="6"/>
  <c r="T206" i="6"/>
  <c r="R206" i="6"/>
  <c r="P206" i="6"/>
  <c r="BK206" i="6"/>
  <c r="J206" i="6"/>
  <c r="BF206" i="6" s="1"/>
  <c r="BI205" i="6"/>
  <c r="BH205" i="6"/>
  <c r="BG205" i="6"/>
  <c r="BE205" i="6"/>
  <c r="T205" i="6"/>
  <c r="R205" i="6"/>
  <c r="P205" i="6"/>
  <c r="BK205" i="6"/>
  <c r="J205" i="6"/>
  <c r="BF205" i="6" s="1"/>
  <c r="BI204" i="6"/>
  <c r="BH204" i="6"/>
  <c r="BG204" i="6"/>
  <c r="BE204" i="6"/>
  <c r="T204" i="6"/>
  <c r="R204" i="6"/>
  <c r="P204" i="6"/>
  <c r="BK204" i="6"/>
  <c r="J204" i="6"/>
  <c r="BF204" i="6" s="1"/>
  <c r="BI203" i="6"/>
  <c r="BH203" i="6"/>
  <c r="BG203" i="6"/>
  <c r="BE203" i="6"/>
  <c r="T203" i="6"/>
  <c r="R203" i="6"/>
  <c r="P203" i="6"/>
  <c r="BK203" i="6"/>
  <c r="J203" i="6"/>
  <c r="BF203" i="6" s="1"/>
  <c r="BI202" i="6"/>
  <c r="BH202" i="6"/>
  <c r="BG202" i="6"/>
  <c r="BE202" i="6"/>
  <c r="T202" i="6"/>
  <c r="R202" i="6"/>
  <c r="P202" i="6"/>
  <c r="BK202" i="6"/>
  <c r="J202" i="6"/>
  <c r="BF202" i="6" s="1"/>
  <c r="BI201" i="6"/>
  <c r="BH201" i="6"/>
  <c r="BG201" i="6"/>
  <c r="BE201" i="6"/>
  <c r="T201" i="6"/>
  <c r="R201" i="6"/>
  <c r="P201" i="6"/>
  <c r="BK201" i="6"/>
  <c r="J201" i="6"/>
  <c r="BF201" i="6" s="1"/>
  <c r="BI200" i="6"/>
  <c r="BH200" i="6"/>
  <c r="BG200" i="6"/>
  <c r="BE200" i="6"/>
  <c r="T200" i="6"/>
  <c r="R200" i="6"/>
  <c r="P200" i="6"/>
  <c r="BK200" i="6"/>
  <c r="J200" i="6"/>
  <c r="BF200" i="6" s="1"/>
  <c r="BI199" i="6"/>
  <c r="BH199" i="6"/>
  <c r="BG199" i="6"/>
  <c r="BE199" i="6"/>
  <c r="T199" i="6"/>
  <c r="R199" i="6"/>
  <c r="P199" i="6"/>
  <c r="BK199" i="6"/>
  <c r="J199" i="6"/>
  <c r="BF199" i="6" s="1"/>
  <c r="BI198" i="6"/>
  <c r="BH198" i="6"/>
  <c r="BG198" i="6"/>
  <c r="BE198" i="6"/>
  <c r="T198" i="6"/>
  <c r="R198" i="6"/>
  <c r="P198" i="6"/>
  <c r="BK198" i="6"/>
  <c r="J198" i="6"/>
  <c r="BF198" i="6" s="1"/>
  <c r="BI197" i="6"/>
  <c r="BH197" i="6"/>
  <c r="BG197" i="6"/>
  <c r="BE197" i="6"/>
  <c r="T197" i="6"/>
  <c r="R197" i="6"/>
  <c r="P197" i="6"/>
  <c r="BK197" i="6"/>
  <c r="J197" i="6"/>
  <c r="BF197" i="6" s="1"/>
  <c r="BI196" i="6"/>
  <c r="BH196" i="6"/>
  <c r="BG196" i="6"/>
  <c r="BE196" i="6"/>
  <c r="T196" i="6"/>
  <c r="R196" i="6"/>
  <c r="P196" i="6"/>
  <c r="BK196" i="6"/>
  <c r="J196" i="6"/>
  <c r="BF196" i="6" s="1"/>
  <c r="BI195" i="6"/>
  <c r="BH195" i="6"/>
  <c r="BG195" i="6"/>
  <c r="BE195" i="6"/>
  <c r="T195" i="6"/>
  <c r="R195" i="6"/>
  <c r="P195" i="6"/>
  <c r="BK195" i="6"/>
  <c r="J195" i="6"/>
  <c r="BF195" i="6" s="1"/>
  <c r="BI194" i="6"/>
  <c r="BH194" i="6"/>
  <c r="BG194" i="6"/>
  <c r="BE194" i="6"/>
  <c r="T194" i="6"/>
  <c r="R194" i="6"/>
  <c r="P194" i="6"/>
  <c r="BK194" i="6"/>
  <c r="J194" i="6"/>
  <c r="BF194" i="6" s="1"/>
  <c r="BI193" i="6"/>
  <c r="BH193" i="6"/>
  <c r="BG193" i="6"/>
  <c r="BE193" i="6"/>
  <c r="T193" i="6"/>
  <c r="R193" i="6"/>
  <c r="P193" i="6"/>
  <c r="BK193" i="6"/>
  <c r="J193" i="6"/>
  <c r="BF193" i="6" s="1"/>
  <c r="BI192" i="6"/>
  <c r="BH192" i="6"/>
  <c r="BG192" i="6"/>
  <c r="BE192" i="6"/>
  <c r="T192" i="6"/>
  <c r="R192" i="6"/>
  <c r="P192" i="6"/>
  <c r="BK192" i="6"/>
  <c r="J192" i="6"/>
  <c r="BF192" i="6" s="1"/>
  <c r="BI191" i="6"/>
  <c r="BH191" i="6"/>
  <c r="BG191" i="6"/>
  <c r="BE191" i="6"/>
  <c r="T191" i="6"/>
  <c r="R191" i="6"/>
  <c r="P191" i="6"/>
  <c r="BK191" i="6"/>
  <c r="J191" i="6"/>
  <c r="BF191" i="6" s="1"/>
  <c r="BI190" i="6"/>
  <c r="BH190" i="6"/>
  <c r="BG190" i="6"/>
  <c r="BE190" i="6"/>
  <c r="T190" i="6"/>
  <c r="R190" i="6"/>
  <c r="P190" i="6"/>
  <c r="BK190" i="6"/>
  <c r="J190" i="6"/>
  <c r="BF190" i="6" s="1"/>
  <c r="BI189" i="6"/>
  <c r="BH189" i="6"/>
  <c r="BG189" i="6"/>
  <c r="BE189" i="6"/>
  <c r="T189" i="6"/>
  <c r="R189" i="6"/>
  <c r="P189" i="6"/>
  <c r="BK189" i="6"/>
  <c r="J189" i="6"/>
  <c r="BF189" i="6" s="1"/>
  <c r="BI188" i="6"/>
  <c r="BH188" i="6"/>
  <c r="BG188" i="6"/>
  <c r="BE188" i="6"/>
  <c r="T188" i="6"/>
  <c r="R188" i="6"/>
  <c r="P188" i="6"/>
  <c r="BK188" i="6"/>
  <c r="J188" i="6"/>
  <c r="BF188" i="6" s="1"/>
  <c r="BI187" i="6"/>
  <c r="BH187" i="6"/>
  <c r="BG187" i="6"/>
  <c r="BE187" i="6"/>
  <c r="T187" i="6"/>
  <c r="R187" i="6"/>
  <c r="P187" i="6"/>
  <c r="BK187" i="6"/>
  <c r="J187" i="6"/>
  <c r="BF187" i="6"/>
  <c r="BI186" i="6"/>
  <c r="BH186" i="6"/>
  <c r="BG186" i="6"/>
  <c r="BE186" i="6"/>
  <c r="T186" i="6"/>
  <c r="R186" i="6"/>
  <c r="P186" i="6"/>
  <c r="BK186" i="6"/>
  <c r="J186" i="6"/>
  <c r="BF186" i="6" s="1"/>
  <c r="BI185" i="6"/>
  <c r="BH185" i="6"/>
  <c r="BG185" i="6"/>
  <c r="BE185" i="6"/>
  <c r="T185" i="6"/>
  <c r="R185" i="6"/>
  <c r="P185" i="6"/>
  <c r="BK185" i="6"/>
  <c r="J185" i="6"/>
  <c r="BF185" i="6" s="1"/>
  <c r="BI184" i="6"/>
  <c r="BH184" i="6"/>
  <c r="BG184" i="6"/>
  <c r="BE184" i="6"/>
  <c r="T184" i="6"/>
  <c r="R184" i="6"/>
  <c r="P184" i="6"/>
  <c r="BK184" i="6"/>
  <c r="J184" i="6"/>
  <c r="BF184" i="6" s="1"/>
  <c r="BI183" i="6"/>
  <c r="BH183" i="6"/>
  <c r="BG183" i="6"/>
  <c r="BE183" i="6"/>
  <c r="T183" i="6"/>
  <c r="R183" i="6"/>
  <c r="P183" i="6"/>
  <c r="BK183" i="6"/>
  <c r="J183" i="6"/>
  <c r="BF183" i="6"/>
  <c r="BI182" i="6"/>
  <c r="BH182" i="6"/>
  <c r="BG182" i="6"/>
  <c r="BE182" i="6"/>
  <c r="T182" i="6"/>
  <c r="R182" i="6"/>
  <c r="P182" i="6"/>
  <c r="BK182" i="6"/>
  <c r="J182" i="6"/>
  <c r="BF182" i="6" s="1"/>
  <c r="BI181" i="6"/>
  <c r="BH181" i="6"/>
  <c r="BG181" i="6"/>
  <c r="BE181" i="6"/>
  <c r="T181" i="6"/>
  <c r="R181" i="6"/>
  <c r="P181" i="6"/>
  <c r="BK181" i="6"/>
  <c r="J181" i="6"/>
  <c r="BF181" i="6" s="1"/>
  <c r="BI180" i="6"/>
  <c r="BH180" i="6"/>
  <c r="BG180" i="6"/>
  <c r="BE180" i="6"/>
  <c r="T180" i="6"/>
  <c r="R180" i="6"/>
  <c r="P180" i="6"/>
  <c r="BK180" i="6"/>
  <c r="J180" i="6"/>
  <c r="BF180" i="6" s="1"/>
  <c r="BI179" i="6"/>
  <c r="BH179" i="6"/>
  <c r="BG179" i="6"/>
  <c r="BE179" i="6"/>
  <c r="T179" i="6"/>
  <c r="R179" i="6"/>
  <c r="P179" i="6"/>
  <c r="BK179" i="6"/>
  <c r="J179" i="6"/>
  <c r="BF179" i="6" s="1"/>
  <c r="BI178" i="6"/>
  <c r="BH178" i="6"/>
  <c r="BG178" i="6"/>
  <c r="BE178" i="6"/>
  <c r="T178" i="6"/>
  <c r="R178" i="6"/>
  <c r="P178" i="6"/>
  <c r="BK178" i="6"/>
  <c r="J178" i="6"/>
  <c r="BF178" i="6" s="1"/>
  <c r="BI177" i="6"/>
  <c r="BH177" i="6"/>
  <c r="BG177" i="6"/>
  <c r="BE177" i="6"/>
  <c r="T177" i="6"/>
  <c r="R177" i="6"/>
  <c r="P177" i="6"/>
  <c r="BK177" i="6"/>
  <c r="J177" i="6"/>
  <c r="BF177" i="6" s="1"/>
  <c r="BI176" i="6"/>
  <c r="BH176" i="6"/>
  <c r="BG176" i="6"/>
  <c r="BE176" i="6"/>
  <c r="T176" i="6"/>
  <c r="R176" i="6"/>
  <c r="P176" i="6"/>
  <c r="BK176" i="6"/>
  <c r="J176" i="6"/>
  <c r="BF176" i="6" s="1"/>
  <c r="BI175" i="6"/>
  <c r="BH175" i="6"/>
  <c r="BG175" i="6"/>
  <c r="BE175" i="6"/>
  <c r="T175" i="6"/>
  <c r="R175" i="6"/>
  <c r="P175" i="6"/>
  <c r="BK175" i="6"/>
  <c r="J175" i="6"/>
  <c r="BF175" i="6" s="1"/>
  <c r="BI174" i="6"/>
  <c r="BH174" i="6"/>
  <c r="BG174" i="6"/>
  <c r="BE174" i="6"/>
  <c r="T174" i="6"/>
  <c r="R174" i="6"/>
  <c r="P174" i="6"/>
  <c r="BK174" i="6"/>
  <c r="J174" i="6"/>
  <c r="BF174" i="6" s="1"/>
  <c r="BI173" i="6"/>
  <c r="BH173" i="6"/>
  <c r="BG173" i="6"/>
  <c r="BE173" i="6"/>
  <c r="T173" i="6"/>
  <c r="R173" i="6"/>
  <c r="P173" i="6"/>
  <c r="BK173" i="6"/>
  <c r="J173" i="6"/>
  <c r="BF173" i="6" s="1"/>
  <c r="BI172" i="6"/>
  <c r="BH172" i="6"/>
  <c r="BG172" i="6"/>
  <c r="BE172" i="6"/>
  <c r="T172" i="6"/>
  <c r="R172" i="6"/>
  <c r="P172" i="6"/>
  <c r="BK172" i="6"/>
  <c r="J172" i="6"/>
  <c r="BF172" i="6" s="1"/>
  <c r="BI171" i="6"/>
  <c r="BH171" i="6"/>
  <c r="BG171" i="6"/>
  <c r="BE171" i="6"/>
  <c r="T171" i="6"/>
  <c r="R171" i="6"/>
  <c r="P171" i="6"/>
  <c r="BK171" i="6"/>
  <c r="J171" i="6"/>
  <c r="BF171" i="6"/>
  <c r="BI170" i="6"/>
  <c r="BH170" i="6"/>
  <c r="BG170" i="6"/>
  <c r="BE170" i="6"/>
  <c r="T170" i="6"/>
  <c r="R170" i="6"/>
  <c r="P170" i="6"/>
  <c r="BK170" i="6"/>
  <c r="J170" i="6"/>
  <c r="BF170" i="6" s="1"/>
  <c r="BI169" i="6"/>
  <c r="BH169" i="6"/>
  <c r="BG169" i="6"/>
  <c r="BE169" i="6"/>
  <c r="T169" i="6"/>
  <c r="R169" i="6"/>
  <c r="P169" i="6"/>
  <c r="BK169" i="6"/>
  <c r="J169" i="6"/>
  <c r="BF169" i="6" s="1"/>
  <c r="BI168" i="6"/>
  <c r="BH168" i="6"/>
  <c r="BG168" i="6"/>
  <c r="BE168" i="6"/>
  <c r="T168" i="6"/>
  <c r="R168" i="6"/>
  <c r="P168" i="6"/>
  <c r="BK168" i="6"/>
  <c r="J168" i="6"/>
  <c r="BF168" i="6" s="1"/>
  <c r="BI167" i="6"/>
  <c r="BH167" i="6"/>
  <c r="BG167" i="6"/>
  <c r="BE167" i="6"/>
  <c r="T167" i="6"/>
  <c r="R167" i="6"/>
  <c r="P167" i="6"/>
  <c r="BK167" i="6"/>
  <c r="J167" i="6"/>
  <c r="BF167" i="6"/>
  <c r="BI166" i="6"/>
  <c r="BH166" i="6"/>
  <c r="BG166" i="6"/>
  <c r="BE166" i="6"/>
  <c r="T166" i="6"/>
  <c r="R166" i="6"/>
  <c r="P166" i="6"/>
  <c r="BK166" i="6"/>
  <c r="J166" i="6"/>
  <c r="BF166" i="6" s="1"/>
  <c r="BI165" i="6"/>
  <c r="BH165" i="6"/>
  <c r="BG165" i="6"/>
  <c r="BE165" i="6"/>
  <c r="T165" i="6"/>
  <c r="R165" i="6"/>
  <c r="P165" i="6"/>
  <c r="BK165" i="6"/>
  <c r="J165" i="6"/>
  <c r="BF165" i="6" s="1"/>
  <c r="BI164" i="6"/>
  <c r="BH164" i="6"/>
  <c r="BG164" i="6"/>
  <c r="BE164" i="6"/>
  <c r="T164" i="6"/>
  <c r="R164" i="6"/>
  <c r="P164" i="6"/>
  <c r="BK164" i="6"/>
  <c r="J164" i="6"/>
  <c r="BF164" i="6" s="1"/>
  <c r="BI163" i="6"/>
  <c r="BH163" i="6"/>
  <c r="BG163" i="6"/>
  <c r="BE163" i="6"/>
  <c r="T163" i="6"/>
  <c r="R163" i="6"/>
  <c r="P163" i="6"/>
  <c r="BK163" i="6"/>
  <c r="J163" i="6"/>
  <c r="BF163" i="6" s="1"/>
  <c r="BI162" i="6"/>
  <c r="BH162" i="6"/>
  <c r="BG162" i="6"/>
  <c r="BE162" i="6"/>
  <c r="T162" i="6"/>
  <c r="R162" i="6"/>
  <c r="P162" i="6"/>
  <c r="BK162" i="6"/>
  <c r="J162" i="6"/>
  <c r="BF162" i="6" s="1"/>
  <c r="BI161" i="6"/>
  <c r="BH161" i="6"/>
  <c r="BG161" i="6"/>
  <c r="BE161" i="6"/>
  <c r="T161" i="6"/>
  <c r="R161" i="6"/>
  <c r="P161" i="6"/>
  <c r="BK161" i="6"/>
  <c r="J161" i="6"/>
  <c r="BF161" i="6" s="1"/>
  <c r="BI160" i="6"/>
  <c r="BH160" i="6"/>
  <c r="BG160" i="6"/>
  <c r="BE160" i="6"/>
  <c r="T160" i="6"/>
  <c r="R160" i="6"/>
  <c r="P160" i="6"/>
  <c r="BK160" i="6"/>
  <c r="J160" i="6"/>
  <c r="BF160" i="6" s="1"/>
  <c r="BI159" i="6"/>
  <c r="BH159" i="6"/>
  <c r="BG159" i="6"/>
  <c r="BE159" i="6"/>
  <c r="T159" i="6"/>
  <c r="R159" i="6"/>
  <c r="P159" i="6"/>
  <c r="BK159" i="6"/>
  <c r="J159" i="6"/>
  <c r="BF159" i="6" s="1"/>
  <c r="BI158" i="6"/>
  <c r="BH158" i="6"/>
  <c r="BG158" i="6"/>
  <c r="BE158" i="6"/>
  <c r="T158" i="6"/>
  <c r="R158" i="6"/>
  <c r="P158" i="6"/>
  <c r="BK158" i="6"/>
  <c r="J158" i="6"/>
  <c r="BF158" i="6" s="1"/>
  <c r="BI157" i="6"/>
  <c r="BH157" i="6"/>
  <c r="BG157" i="6"/>
  <c r="BE157" i="6"/>
  <c r="T157" i="6"/>
  <c r="R157" i="6"/>
  <c r="P157" i="6"/>
  <c r="BK157" i="6"/>
  <c r="J157" i="6"/>
  <c r="BF157" i="6" s="1"/>
  <c r="BI156" i="6"/>
  <c r="BH156" i="6"/>
  <c r="BG156" i="6"/>
  <c r="BE156" i="6"/>
  <c r="T156" i="6"/>
  <c r="R156" i="6"/>
  <c r="P156" i="6"/>
  <c r="BK156" i="6"/>
  <c r="J156" i="6"/>
  <c r="BF156" i="6" s="1"/>
  <c r="BI155" i="6"/>
  <c r="BH155" i="6"/>
  <c r="BG155" i="6"/>
  <c r="BE155" i="6"/>
  <c r="T155" i="6"/>
  <c r="R155" i="6"/>
  <c r="P155" i="6"/>
  <c r="BK155" i="6"/>
  <c r="J155" i="6"/>
  <c r="BF155" i="6"/>
  <c r="BI154" i="6"/>
  <c r="BH154" i="6"/>
  <c r="BG154" i="6"/>
  <c r="BE154" i="6"/>
  <c r="T154" i="6"/>
  <c r="R154" i="6"/>
  <c r="P154" i="6"/>
  <c r="BK154" i="6"/>
  <c r="J154" i="6"/>
  <c r="BF154" i="6" s="1"/>
  <c r="BI153" i="6"/>
  <c r="BH153" i="6"/>
  <c r="BG153" i="6"/>
  <c r="BE153" i="6"/>
  <c r="T153" i="6"/>
  <c r="R153" i="6"/>
  <c r="P153" i="6"/>
  <c r="BK153" i="6"/>
  <c r="BK152" i="6" s="1"/>
  <c r="J153" i="6"/>
  <c r="BF153" i="6" s="1"/>
  <c r="BI150" i="6"/>
  <c r="BH150" i="6"/>
  <c r="BG150" i="6"/>
  <c r="BE150" i="6"/>
  <c r="T150" i="6"/>
  <c r="R150" i="6"/>
  <c r="P150" i="6"/>
  <c r="BK150" i="6"/>
  <c r="J150" i="6"/>
  <c r="BF150" i="6" s="1"/>
  <c r="BI149" i="6"/>
  <c r="BH149" i="6"/>
  <c r="BG149" i="6"/>
  <c r="BE149" i="6"/>
  <c r="T149" i="6"/>
  <c r="R149" i="6"/>
  <c r="P149" i="6"/>
  <c r="BK149" i="6"/>
  <c r="J149" i="6"/>
  <c r="BF149" i="6" s="1"/>
  <c r="BI148" i="6"/>
  <c r="BH148" i="6"/>
  <c r="BG148" i="6"/>
  <c r="BE148" i="6"/>
  <c r="T148" i="6"/>
  <c r="R148" i="6"/>
  <c r="P148" i="6"/>
  <c r="BK148" i="6"/>
  <c r="J148" i="6"/>
  <c r="BF148" i="6" s="1"/>
  <c r="BI147" i="6"/>
  <c r="BH147" i="6"/>
  <c r="BG147" i="6"/>
  <c r="BE147" i="6"/>
  <c r="T147" i="6"/>
  <c r="R147" i="6"/>
  <c r="P147" i="6"/>
  <c r="BK147" i="6"/>
  <c r="J147" i="6"/>
  <c r="BF147" i="6" s="1"/>
  <c r="BI146" i="6"/>
  <c r="BH146" i="6"/>
  <c r="BG146" i="6"/>
  <c r="BE146" i="6"/>
  <c r="T146" i="6"/>
  <c r="R146" i="6"/>
  <c r="P146" i="6"/>
  <c r="BK146" i="6"/>
  <c r="J146" i="6"/>
  <c r="BF146" i="6" s="1"/>
  <c r="BI145" i="6"/>
  <c r="BH145" i="6"/>
  <c r="BG145" i="6"/>
  <c r="BE145" i="6"/>
  <c r="T145" i="6"/>
  <c r="R145" i="6"/>
  <c r="P145" i="6"/>
  <c r="BK145" i="6"/>
  <c r="J145" i="6"/>
  <c r="BF145" i="6" s="1"/>
  <c r="BI144" i="6"/>
  <c r="BH144" i="6"/>
  <c r="BG144" i="6"/>
  <c r="BE144" i="6"/>
  <c r="T144" i="6"/>
  <c r="R144" i="6"/>
  <c r="P144" i="6"/>
  <c r="BK144" i="6"/>
  <c r="J144" i="6"/>
  <c r="BF144" i="6" s="1"/>
  <c r="BI141" i="6"/>
  <c r="BH141" i="6"/>
  <c r="BG141" i="6"/>
  <c r="BE141" i="6"/>
  <c r="T141" i="6"/>
  <c r="R141" i="6"/>
  <c r="P141" i="6"/>
  <c r="BK141" i="6"/>
  <c r="J141" i="6"/>
  <c r="BF141" i="6" s="1"/>
  <c r="BI140" i="6"/>
  <c r="BH140" i="6"/>
  <c r="BG140" i="6"/>
  <c r="BE140" i="6"/>
  <c r="T140" i="6"/>
  <c r="R140" i="6"/>
  <c r="R139" i="6" s="1"/>
  <c r="R138" i="6" s="1"/>
  <c r="P140" i="6"/>
  <c r="BK140" i="6"/>
  <c r="BK139" i="6" s="1"/>
  <c r="J140" i="6"/>
  <c r="BF140" i="6" s="1"/>
  <c r="BI137" i="6"/>
  <c r="BH137" i="6"/>
  <c r="BG137" i="6"/>
  <c r="BE137" i="6"/>
  <c r="T137" i="6"/>
  <c r="R137" i="6"/>
  <c r="P137" i="6"/>
  <c r="BK137" i="6"/>
  <c r="J137" i="6"/>
  <c r="BF137" i="6" s="1"/>
  <c r="BI136" i="6"/>
  <c r="BH136" i="6"/>
  <c r="BG136" i="6"/>
  <c r="BE136" i="6"/>
  <c r="T136" i="6"/>
  <c r="T135" i="6" s="1"/>
  <c r="T134" i="6" s="1"/>
  <c r="R136" i="6"/>
  <c r="R135" i="6" s="1"/>
  <c r="R134" i="6" s="1"/>
  <c r="P136" i="6"/>
  <c r="BK136" i="6"/>
  <c r="J136" i="6"/>
  <c r="BF136" i="6" s="1"/>
  <c r="BI133" i="6"/>
  <c r="BH133" i="6"/>
  <c r="BG133" i="6"/>
  <c r="BE133" i="6"/>
  <c r="T133" i="6"/>
  <c r="R133" i="6"/>
  <c r="P133" i="6"/>
  <c r="BK133" i="6"/>
  <c r="J133" i="6"/>
  <c r="BF133" i="6" s="1"/>
  <c r="BI132" i="6"/>
  <c r="BH132" i="6"/>
  <c r="F36" i="6" s="1"/>
  <c r="BC99" i="1" s="1"/>
  <c r="BG132" i="6"/>
  <c r="BE132" i="6"/>
  <c r="T132" i="6"/>
  <c r="T131" i="6"/>
  <c r="T130" i="6" s="1"/>
  <c r="R132" i="6"/>
  <c r="R131" i="6" s="1"/>
  <c r="R130" i="6" s="1"/>
  <c r="P132" i="6"/>
  <c r="P131" i="6" s="1"/>
  <c r="P130" i="6" s="1"/>
  <c r="BK132" i="6"/>
  <c r="BK131" i="6"/>
  <c r="J132" i="6"/>
  <c r="BF132" i="6" s="1"/>
  <c r="J125" i="6"/>
  <c r="F125" i="6"/>
  <c r="F123" i="6"/>
  <c r="E121" i="6"/>
  <c r="J91" i="6"/>
  <c r="F91" i="6"/>
  <c r="F89" i="6"/>
  <c r="E87" i="6"/>
  <c r="J24" i="6"/>
  <c r="E24" i="6"/>
  <c r="J92" i="6" s="1"/>
  <c r="J23" i="6"/>
  <c r="J18" i="6"/>
  <c r="E18" i="6"/>
  <c r="F126" i="6" s="1"/>
  <c r="J17" i="6"/>
  <c r="J123" i="6"/>
  <c r="E7" i="6"/>
  <c r="E85" i="6" s="1"/>
  <c r="J37" i="5"/>
  <c r="J36" i="5"/>
  <c r="AY98" i="1" s="1"/>
  <c r="J35" i="5"/>
  <c r="AX98" i="1" s="1"/>
  <c r="BI157" i="5"/>
  <c r="BH157" i="5"/>
  <c r="BG157" i="5"/>
  <c r="BE157" i="5"/>
  <c r="T157" i="5"/>
  <c r="T156" i="5" s="1"/>
  <c r="R157" i="5"/>
  <c r="R156" i="5" s="1"/>
  <c r="P157" i="5"/>
  <c r="P156" i="5" s="1"/>
  <c r="BK157" i="5"/>
  <c r="BK156" i="5" s="1"/>
  <c r="J156" i="5" s="1"/>
  <c r="J101" i="5" s="1"/>
  <c r="J157" i="5"/>
  <c r="BF157" i="5" s="1"/>
  <c r="BI155" i="5"/>
  <c r="BH155" i="5"/>
  <c r="BG155" i="5"/>
  <c r="BE155" i="5"/>
  <c r="T155" i="5"/>
  <c r="R155" i="5"/>
  <c r="P155" i="5"/>
  <c r="BK155" i="5"/>
  <c r="J155" i="5"/>
  <c r="BF155" i="5" s="1"/>
  <c r="BI154" i="5"/>
  <c r="BH154" i="5"/>
  <c r="BG154" i="5"/>
  <c r="BE154" i="5"/>
  <c r="T154" i="5"/>
  <c r="R154" i="5"/>
  <c r="P154" i="5"/>
  <c r="BK154" i="5"/>
  <c r="J154" i="5"/>
  <c r="BF154" i="5" s="1"/>
  <c r="BI153" i="5"/>
  <c r="BH153" i="5"/>
  <c r="BG153" i="5"/>
  <c r="BE153" i="5"/>
  <c r="T153" i="5"/>
  <c r="R153" i="5"/>
  <c r="P153" i="5"/>
  <c r="BK153" i="5"/>
  <c r="J153" i="5"/>
  <c r="BF153" i="5" s="1"/>
  <c r="BI152" i="5"/>
  <c r="BH152" i="5"/>
  <c r="BG152" i="5"/>
  <c r="BE152" i="5"/>
  <c r="T152" i="5"/>
  <c r="R152" i="5"/>
  <c r="P152" i="5"/>
  <c r="BK152" i="5"/>
  <c r="J152" i="5"/>
  <c r="BF152" i="5" s="1"/>
  <c r="BI151" i="5"/>
  <c r="BH151" i="5"/>
  <c r="BG151" i="5"/>
  <c r="BE151" i="5"/>
  <c r="T151" i="5"/>
  <c r="R151" i="5"/>
  <c r="P151" i="5"/>
  <c r="BK151" i="5"/>
  <c r="J151" i="5"/>
  <c r="BF151" i="5" s="1"/>
  <c r="BI150" i="5"/>
  <c r="BH150" i="5"/>
  <c r="BG150" i="5"/>
  <c r="BE150" i="5"/>
  <c r="T150" i="5"/>
  <c r="R150" i="5"/>
  <c r="P150" i="5"/>
  <c r="BK150" i="5"/>
  <c r="J150" i="5"/>
  <c r="BF150" i="5" s="1"/>
  <c r="BI149" i="5"/>
  <c r="BH149" i="5"/>
  <c r="BG149" i="5"/>
  <c r="BE149" i="5"/>
  <c r="T149" i="5"/>
  <c r="R149" i="5"/>
  <c r="P149" i="5"/>
  <c r="BK149" i="5"/>
  <c r="J149" i="5"/>
  <c r="BF149" i="5" s="1"/>
  <c r="BI148" i="5"/>
  <c r="BH148" i="5"/>
  <c r="BG148" i="5"/>
  <c r="BE148" i="5"/>
  <c r="T148" i="5"/>
  <c r="R148" i="5"/>
  <c r="P148" i="5"/>
  <c r="BK148" i="5"/>
  <c r="J148" i="5"/>
  <c r="BF148" i="5" s="1"/>
  <c r="BI147" i="5"/>
  <c r="BH147" i="5"/>
  <c r="BG147" i="5"/>
  <c r="BE147" i="5"/>
  <c r="T147" i="5"/>
  <c r="R147" i="5"/>
  <c r="P147" i="5"/>
  <c r="BK147" i="5"/>
  <c r="J147" i="5"/>
  <c r="BF147" i="5" s="1"/>
  <c r="BI146" i="5"/>
  <c r="BH146" i="5"/>
  <c r="BG146" i="5"/>
  <c r="BE146" i="5"/>
  <c r="T146" i="5"/>
  <c r="R146" i="5"/>
  <c r="P146" i="5"/>
  <c r="BK146" i="5"/>
  <c r="J146" i="5"/>
  <c r="BF146" i="5" s="1"/>
  <c r="BI145" i="5"/>
  <c r="BH145" i="5"/>
  <c r="BG145" i="5"/>
  <c r="BE145" i="5"/>
  <c r="T145" i="5"/>
  <c r="R145" i="5"/>
  <c r="P145" i="5"/>
  <c r="BK145" i="5"/>
  <c r="J145" i="5"/>
  <c r="BF145" i="5" s="1"/>
  <c r="BI144" i="5"/>
  <c r="BH144" i="5"/>
  <c r="BG144" i="5"/>
  <c r="BE144" i="5"/>
  <c r="T144" i="5"/>
  <c r="R144" i="5"/>
  <c r="P144" i="5"/>
  <c r="BK144" i="5"/>
  <c r="J144" i="5"/>
  <c r="BF144" i="5" s="1"/>
  <c r="BI143" i="5"/>
  <c r="BH143" i="5"/>
  <c r="BG143" i="5"/>
  <c r="BE143" i="5"/>
  <c r="T143" i="5"/>
  <c r="R143" i="5"/>
  <c r="P143" i="5"/>
  <c r="BK143" i="5"/>
  <c r="J143" i="5"/>
  <c r="BF143" i="5" s="1"/>
  <c r="BI142" i="5"/>
  <c r="BH142" i="5"/>
  <c r="BG142" i="5"/>
  <c r="BE142" i="5"/>
  <c r="T142" i="5"/>
  <c r="R142" i="5"/>
  <c r="P142" i="5"/>
  <c r="BK142" i="5"/>
  <c r="J142" i="5"/>
  <c r="BF142" i="5" s="1"/>
  <c r="BI141" i="5"/>
  <c r="BH141" i="5"/>
  <c r="BG141" i="5"/>
  <c r="BE141" i="5"/>
  <c r="T141" i="5"/>
  <c r="R141" i="5"/>
  <c r="P141" i="5"/>
  <c r="BK141" i="5"/>
  <c r="J141" i="5"/>
  <c r="BF141" i="5" s="1"/>
  <c r="BI140" i="5"/>
  <c r="BH140" i="5"/>
  <c r="BG140" i="5"/>
  <c r="BE140" i="5"/>
  <c r="T140" i="5"/>
  <c r="R140" i="5"/>
  <c r="P140" i="5"/>
  <c r="BK140" i="5"/>
  <c r="J140" i="5"/>
  <c r="BF140" i="5" s="1"/>
  <c r="BI139" i="5"/>
  <c r="BH139" i="5"/>
  <c r="BG139" i="5"/>
  <c r="BE139" i="5"/>
  <c r="T139" i="5"/>
  <c r="R139" i="5"/>
  <c r="P139" i="5"/>
  <c r="BK139" i="5"/>
  <c r="J139" i="5"/>
  <c r="BF139" i="5" s="1"/>
  <c r="BI138" i="5"/>
  <c r="BH138" i="5"/>
  <c r="BG138" i="5"/>
  <c r="BE138" i="5"/>
  <c r="T138" i="5"/>
  <c r="R138" i="5"/>
  <c r="P138" i="5"/>
  <c r="BK138" i="5"/>
  <c r="J138" i="5"/>
  <c r="BF138" i="5" s="1"/>
  <c r="BI136" i="5"/>
  <c r="BH136" i="5"/>
  <c r="BG136" i="5"/>
  <c r="BE136" i="5"/>
  <c r="T136" i="5"/>
  <c r="T135" i="5"/>
  <c r="R136" i="5"/>
  <c r="R135" i="5" s="1"/>
  <c r="P136" i="5"/>
  <c r="P135" i="5"/>
  <c r="BK136" i="5"/>
  <c r="BK135" i="5" s="1"/>
  <c r="J135" i="5" s="1"/>
  <c r="J99" i="5" s="1"/>
  <c r="J136" i="5"/>
  <c r="BF136" i="5" s="1"/>
  <c r="BI134" i="5"/>
  <c r="BH134" i="5"/>
  <c r="BG134" i="5"/>
  <c r="BE134" i="5"/>
  <c r="T134" i="5"/>
  <c r="R134" i="5"/>
  <c r="P134" i="5"/>
  <c r="BK134" i="5"/>
  <c r="J134" i="5"/>
  <c r="BF134" i="5" s="1"/>
  <c r="BI133" i="5"/>
  <c r="BH133" i="5"/>
  <c r="BG133" i="5"/>
  <c r="BE133" i="5"/>
  <c r="T133" i="5"/>
  <c r="R133" i="5"/>
  <c r="P133" i="5"/>
  <c r="BK133" i="5"/>
  <c r="J133" i="5"/>
  <c r="BF133" i="5" s="1"/>
  <c r="BI132" i="5"/>
  <c r="BH132" i="5"/>
  <c r="BG132" i="5"/>
  <c r="BE132" i="5"/>
  <c r="T132" i="5"/>
  <c r="R132" i="5"/>
  <c r="P132" i="5"/>
  <c r="BK132" i="5"/>
  <c r="J132" i="5"/>
  <c r="BF132" i="5" s="1"/>
  <c r="BI131" i="5"/>
  <c r="BH131" i="5"/>
  <c r="BG131" i="5"/>
  <c r="BE131" i="5"/>
  <c r="T131" i="5"/>
  <c r="R131" i="5"/>
  <c r="P131" i="5"/>
  <c r="BK131" i="5"/>
  <c r="J131" i="5"/>
  <c r="BF131" i="5" s="1"/>
  <c r="BI130" i="5"/>
  <c r="BH130" i="5"/>
  <c r="BG130" i="5"/>
  <c r="BE130" i="5"/>
  <c r="T130" i="5"/>
  <c r="R130" i="5"/>
  <c r="P130" i="5"/>
  <c r="BK130" i="5"/>
  <c r="J130" i="5"/>
  <c r="BF130" i="5" s="1"/>
  <c r="BI129" i="5"/>
  <c r="BH129" i="5"/>
  <c r="BG129" i="5"/>
  <c r="BE129" i="5"/>
  <c r="T129" i="5"/>
  <c r="R129" i="5"/>
  <c r="P129" i="5"/>
  <c r="BK129" i="5"/>
  <c r="J129" i="5"/>
  <c r="BF129" i="5" s="1"/>
  <c r="BI128" i="5"/>
  <c r="BH128" i="5"/>
  <c r="BG128" i="5"/>
  <c r="BE128" i="5"/>
  <c r="T128" i="5"/>
  <c r="R128" i="5"/>
  <c r="P128" i="5"/>
  <c r="BK128" i="5"/>
  <c r="J128" i="5"/>
  <c r="BF128" i="5" s="1"/>
  <c r="BI127" i="5"/>
  <c r="BH127" i="5"/>
  <c r="BG127" i="5"/>
  <c r="BE127" i="5"/>
  <c r="T127" i="5"/>
  <c r="R127" i="5"/>
  <c r="P127" i="5"/>
  <c r="BK127" i="5"/>
  <c r="J127" i="5"/>
  <c r="BF127" i="5" s="1"/>
  <c r="BI126" i="5"/>
  <c r="BH126" i="5"/>
  <c r="BG126" i="5"/>
  <c r="BE126" i="5"/>
  <c r="T126" i="5"/>
  <c r="R126" i="5"/>
  <c r="P126" i="5"/>
  <c r="BK126" i="5"/>
  <c r="J126" i="5"/>
  <c r="BF126" i="5" s="1"/>
  <c r="BI125" i="5"/>
  <c r="BH125" i="5"/>
  <c r="BG125" i="5"/>
  <c r="BE125" i="5"/>
  <c r="T125" i="5"/>
  <c r="R125" i="5"/>
  <c r="P125" i="5"/>
  <c r="BK125" i="5"/>
  <c r="J125" i="5"/>
  <c r="BF125" i="5" s="1"/>
  <c r="BI124" i="5"/>
  <c r="BH124" i="5"/>
  <c r="BG124" i="5"/>
  <c r="BE124" i="5"/>
  <c r="T124" i="5"/>
  <c r="R124" i="5"/>
  <c r="P124" i="5"/>
  <c r="P123" i="5"/>
  <c r="BK124" i="5"/>
  <c r="J124" i="5"/>
  <c r="BF124" i="5" s="1"/>
  <c r="J117" i="5"/>
  <c r="F117" i="5"/>
  <c r="F115" i="5"/>
  <c r="E113" i="5"/>
  <c r="J91" i="5"/>
  <c r="F91" i="5"/>
  <c r="F89" i="5"/>
  <c r="E87" i="5"/>
  <c r="J24" i="5"/>
  <c r="E24" i="5"/>
  <c r="J118" i="5" s="1"/>
  <c r="J23" i="5"/>
  <c r="J18" i="5"/>
  <c r="E18" i="5"/>
  <c r="F118" i="5" s="1"/>
  <c r="F92" i="5"/>
  <c r="J17" i="5"/>
  <c r="J89" i="5"/>
  <c r="J115" i="5"/>
  <c r="E7" i="5"/>
  <c r="E111" i="5" s="1"/>
  <c r="J37" i="4"/>
  <c r="J36" i="4"/>
  <c r="AY97" i="1" s="1"/>
  <c r="J35" i="4"/>
  <c r="AX97" i="1" s="1"/>
  <c r="BI215" i="4"/>
  <c r="BH215" i="4"/>
  <c r="BG215" i="4"/>
  <c r="BE215" i="4"/>
  <c r="T215" i="4"/>
  <c r="R215" i="4"/>
  <c r="P215" i="4"/>
  <c r="BK215" i="4"/>
  <c r="J215" i="4"/>
  <c r="BF215" i="4" s="1"/>
  <c r="BI214" i="4"/>
  <c r="BH214" i="4"/>
  <c r="BG214" i="4"/>
  <c r="BE214" i="4"/>
  <c r="T214" i="4"/>
  <c r="R214" i="4"/>
  <c r="P214" i="4"/>
  <c r="BK214" i="4"/>
  <c r="J214" i="4"/>
  <c r="BF214" i="4" s="1"/>
  <c r="BI213" i="4"/>
  <c r="BH213" i="4"/>
  <c r="BG213" i="4"/>
  <c r="BE213" i="4"/>
  <c r="T213" i="4"/>
  <c r="R213" i="4"/>
  <c r="P213" i="4"/>
  <c r="BK213" i="4"/>
  <c r="J213" i="4"/>
  <c r="BF213" i="4" s="1"/>
  <c r="BI212" i="4"/>
  <c r="BH212" i="4"/>
  <c r="BG212" i="4"/>
  <c r="BE212" i="4"/>
  <c r="T212" i="4"/>
  <c r="R212" i="4"/>
  <c r="P212" i="4"/>
  <c r="BK212" i="4"/>
  <c r="J212" i="4"/>
  <c r="BF212" i="4" s="1"/>
  <c r="BI211" i="4"/>
  <c r="BH211" i="4"/>
  <c r="BG211" i="4"/>
  <c r="BE211" i="4"/>
  <c r="T211" i="4"/>
  <c r="R211" i="4"/>
  <c r="P211" i="4"/>
  <c r="BK211" i="4"/>
  <c r="J211" i="4"/>
  <c r="BF211" i="4" s="1"/>
  <c r="BI210" i="4"/>
  <c r="BH210" i="4"/>
  <c r="BG210" i="4"/>
  <c r="BE210" i="4"/>
  <c r="T210" i="4"/>
  <c r="R210" i="4"/>
  <c r="P210" i="4"/>
  <c r="BK210" i="4"/>
  <c r="J210" i="4"/>
  <c r="BF210" i="4" s="1"/>
  <c r="BI209" i="4"/>
  <c r="BH209" i="4"/>
  <c r="BG209" i="4"/>
  <c r="BE209" i="4"/>
  <c r="T209" i="4"/>
  <c r="R209" i="4"/>
  <c r="P209" i="4"/>
  <c r="BK209" i="4"/>
  <c r="J209" i="4"/>
  <c r="BF209" i="4" s="1"/>
  <c r="BI208" i="4"/>
  <c r="BH208" i="4"/>
  <c r="BG208" i="4"/>
  <c r="BE208" i="4"/>
  <c r="T208" i="4"/>
  <c r="R208" i="4"/>
  <c r="P208" i="4"/>
  <c r="BK208" i="4"/>
  <c r="J208" i="4"/>
  <c r="BF208" i="4" s="1"/>
  <c r="BI207" i="4"/>
  <c r="BH207" i="4"/>
  <c r="BG207" i="4"/>
  <c r="BE207" i="4"/>
  <c r="T207" i="4"/>
  <c r="R207" i="4"/>
  <c r="P207" i="4"/>
  <c r="BK207" i="4"/>
  <c r="J207" i="4"/>
  <c r="BF207" i="4" s="1"/>
  <c r="BI206" i="4"/>
  <c r="BH206" i="4"/>
  <c r="BG206" i="4"/>
  <c r="BE206" i="4"/>
  <c r="T206" i="4"/>
  <c r="R206" i="4"/>
  <c r="P206" i="4"/>
  <c r="BK206" i="4"/>
  <c r="J206" i="4"/>
  <c r="BF206" i="4" s="1"/>
  <c r="BI205" i="4"/>
  <c r="BH205" i="4"/>
  <c r="BG205" i="4"/>
  <c r="BE205" i="4"/>
  <c r="T205" i="4"/>
  <c r="R205" i="4"/>
  <c r="P205" i="4"/>
  <c r="BK205" i="4"/>
  <c r="J205" i="4"/>
  <c r="BF205" i="4" s="1"/>
  <c r="BI204" i="4"/>
  <c r="BH204" i="4"/>
  <c r="BG204" i="4"/>
  <c r="BE204" i="4"/>
  <c r="T204" i="4"/>
  <c r="R204" i="4"/>
  <c r="P204" i="4"/>
  <c r="BK204" i="4"/>
  <c r="J204" i="4"/>
  <c r="BF204" i="4" s="1"/>
  <c r="BI203" i="4"/>
  <c r="BH203" i="4"/>
  <c r="BG203" i="4"/>
  <c r="BE203" i="4"/>
  <c r="T203" i="4"/>
  <c r="R203" i="4"/>
  <c r="P203" i="4"/>
  <c r="BK203" i="4"/>
  <c r="J203" i="4"/>
  <c r="BF203" i="4" s="1"/>
  <c r="BI202" i="4"/>
  <c r="BH202" i="4"/>
  <c r="BG202" i="4"/>
  <c r="BE202" i="4"/>
  <c r="T202" i="4"/>
  <c r="R202" i="4"/>
  <c r="P202" i="4"/>
  <c r="BK202" i="4"/>
  <c r="J202" i="4"/>
  <c r="BF202" i="4" s="1"/>
  <c r="BI201" i="4"/>
  <c r="BH201" i="4"/>
  <c r="BG201" i="4"/>
  <c r="BE201" i="4"/>
  <c r="T201" i="4"/>
  <c r="R201" i="4"/>
  <c r="P201" i="4"/>
  <c r="BK201" i="4"/>
  <c r="J201" i="4"/>
  <c r="BF201" i="4" s="1"/>
  <c r="BI200" i="4"/>
  <c r="BH200" i="4"/>
  <c r="BG200" i="4"/>
  <c r="BE200" i="4"/>
  <c r="T200" i="4"/>
  <c r="R200" i="4"/>
  <c r="P200" i="4"/>
  <c r="BK200" i="4"/>
  <c r="J200" i="4"/>
  <c r="BF200" i="4" s="1"/>
  <c r="BI199" i="4"/>
  <c r="BH199" i="4"/>
  <c r="BG199" i="4"/>
  <c r="BE199" i="4"/>
  <c r="T199" i="4"/>
  <c r="R199" i="4"/>
  <c r="P199" i="4"/>
  <c r="BK199" i="4"/>
  <c r="J199" i="4"/>
  <c r="BF199" i="4" s="1"/>
  <c r="BI198" i="4"/>
  <c r="BH198" i="4"/>
  <c r="BG198" i="4"/>
  <c r="BE198" i="4"/>
  <c r="T198" i="4"/>
  <c r="R198" i="4"/>
  <c r="P198" i="4"/>
  <c r="BK198" i="4"/>
  <c r="J198" i="4"/>
  <c r="BF198" i="4" s="1"/>
  <c r="BI197" i="4"/>
  <c r="BH197" i="4"/>
  <c r="BG197" i="4"/>
  <c r="BE197" i="4"/>
  <c r="T197" i="4"/>
  <c r="R197" i="4"/>
  <c r="P197" i="4"/>
  <c r="BK197" i="4"/>
  <c r="J197" i="4"/>
  <c r="BF197" i="4" s="1"/>
  <c r="BI196" i="4"/>
  <c r="BH196" i="4"/>
  <c r="BG196" i="4"/>
  <c r="BE196" i="4"/>
  <c r="T196" i="4"/>
  <c r="R196" i="4"/>
  <c r="P196" i="4"/>
  <c r="BK196" i="4"/>
  <c r="J196" i="4"/>
  <c r="BF196" i="4" s="1"/>
  <c r="BI195" i="4"/>
  <c r="BH195" i="4"/>
  <c r="BG195" i="4"/>
  <c r="BE195" i="4"/>
  <c r="T195" i="4"/>
  <c r="R195" i="4"/>
  <c r="P195" i="4"/>
  <c r="BK195" i="4"/>
  <c r="J195" i="4"/>
  <c r="BF195" i="4" s="1"/>
  <c r="BI194" i="4"/>
  <c r="BH194" i="4"/>
  <c r="BG194" i="4"/>
  <c r="BE194" i="4"/>
  <c r="T194" i="4"/>
  <c r="R194" i="4"/>
  <c r="P194" i="4"/>
  <c r="BK194" i="4"/>
  <c r="J194" i="4"/>
  <c r="BF194" i="4" s="1"/>
  <c r="BI193" i="4"/>
  <c r="BH193" i="4"/>
  <c r="BG193" i="4"/>
  <c r="BE193" i="4"/>
  <c r="T193" i="4"/>
  <c r="R193" i="4"/>
  <c r="P193" i="4"/>
  <c r="BK193" i="4"/>
  <c r="J193" i="4"/>
  <c r="BF193" i="4" s="1"/>
  <c r="BI192" i="4"/>
  <c r="BH192" i="4"/>
  <c r="BG192" i="4"/>
  <c r="BE192" i="4"/>
  <c r="T192" i="4"/>
  <c r="R192" i="4"/>
  <c r="P192" i="4"/>
  <c r="BK192" i="4"/>
  <c r="J192" i="4"/>
  <c r="BF192" i="4" s="1"/>
  <c r="BI191" i="4"/>
  <c r="BH191" i="4"/>
  <c r="BG191" i="4"/>
  <c r="BE191" i="4"/>
  <c r="T191" i="4"/>
  <c r="R191" i="4"/>
  <c r="P191" i="4"/>
  <c r="BK191" i="4"/>
  <c r="J191" i="4"/>
  <c r="BF191" i="4" s="1"/>
  <c r="BI190" i="4"/>
  <c r="BH190" i="4"/>
  <c r="BG190" i="4"/>
  <c r="BE190" i="4"/>
  <c r="T190" i="4"/>
  <c r="R190" i="4"/>
  <c r="P190" i="4"/>
  <c r="BK190" i="4"/>
  <c r="J190" i="4"/>
  <c r="BF190" i="4" s="1"/>
  <c r="BI189" i="4"/>
  <c r="BH189" i="4"/>
  <c r="BG189" i="4"/>
  <c r="BE189" i="4"/>
  <c r="T189" i="4"/>
  <c r="R189" i="4"/>
  <c r="P189" i="4"/>
  <c r="BK189" i="4"/>
  <c r="J189" i="4"/>
  <c r="BF189" i="4" s="1"/>
  <c r="BI188" i="4"/>
  <c r="BH188" i="4"/>
  <c r="BG188" i="4"/>
  <c r="BE188" i="4"/>
  <c r="T188" i="4"/>
  <c r="R188" i="4"/>
  <c r="P188" i="4"/>
  <c r="BK188" i="4"/>
  <c r="J188" i="4"/>
  <c r="BF188" i="4" s="1"/>
  <c r="BI187" i="4"/>
  <c r="BH187" i="4"/>
  <c r="BG187" i="4"/>
  <c r="BE187" i="4"/>
  <c r="T187" i="4"/>
  <c r="T186" i="4" s="1"/>
  <c r="R187" i="4"/>
  <c r="P187" i="4"/>
  <c r="BK187" i="4"/>
  <c r="J187" i="4"/>
  <c r="BF187" i="4" s="1"/>
  <c r="BI185" i="4"/>
  <c r="BH185" i="4"/>
  <c r="BG185" i="4"/>
  <c r="BE185" i="4"/>
  <c r="T185" i="4"/>
  <c r="R185" i="4"/>
  <c r="P185" i="4"/>
  <c r="BK185" i="4"/>
  <c r="J185" i="4"/>
  <c r="BF185" i="4" s="1"/>
  <c r="BI184" i="4"/>
  <c r="BH184" i="4"/>
  <c r="BG184" i="4"/>
  <c r="BE184" i="4"/>
  <c r="T184" i="4"/>
  <c r="R184" i="4"/>
  <c r="P184" i="4"/>
  <c r="BK184" i="4"/>
  <c r="J184" i="4"/>
  <c r="BF184" i="4" s="1"/>
  <c r="BI183" i="4"/>
  <c r="BH183" i="4"/>
  <c r="BG183" i="4"/>
  <c r="BE183" i="4"/>
  <c r="T183" i="4"/>
  <c r="R183" i="4"/>
  <c r="P183" i="4"/>
  <c r="BK183" i="4"/>
  <c r="J183" i="4"/>
  <c r="BF183" i="4" s="1"/>
  <c r="BI182" i="4"/>
  <c r="BH182" i="4"/>
  <c r="BG182" i="4"/>
  <c r="BE182" i="4"/>
  <c r="T182" i="4"/>
  <c r="R182" i="4"/>
  <c r="P182" i="4"/>
  <c r="BK182" i="4"/>
  <c r="J182" i="4"/>
  <c r="BF182" i="4" s="1"/>
  <c r="BI180" i="4"/>
  <c r="BH180" i="4"/>
  <c r="BG180" i="4"/>
  <c r="BE180" i="4"/>
  <c r="T180" i="4"/>
  <c r="R180" i="4"/>
  <c r="P180" i="4"/>
  <c r="BK180" i="4"/>
  <c r="J180" i="4"/>
  <c r="BF180" i="4" s="1"/>
  <c r="BI179" i="4"/>
  <c r="BH179" i="4"/>
  <c r="BG179" i="4"/>
  <c r="BE179" i="4"/>
  <c r="T179" i="4"/>
  <c r="R179" i="4"/>
  <c r="P179" i="4"/>
  <c r="BK179" i="4"/>
  <c r="J179" i="4"/>
  <c r="BF179" i="4" s="1"/>
  <c r="BI178" i="4"/>
  <c r="BH178" i="4"/>
  <c r="BG178" i="4"/>
  <c r="BE178" i="4"/>
  <c r="T178" i="4"/>
  <c r="R178" i="4"/>
  <c r="P178" i="4"/>
  <c r="BK178" i="4"/>
  <c r="J178" i="4"/>
  <c r="BF178" i="4" s="1"/>
  <c r="BI177" i="4"/>
  <c r="BH177" i="4"/>
  <c r="BG177" i="4"/>
  <c r="BE177" i="4"/>
  <c r="T177" i="4"/>
  <c r="R177" i="4"/>
  <c r="P177" i="4"/>
  <c r="BK177" i="4"/>
  <c r="J177" i="4"/>
  <c r="BF177" i="4" s="1"/>
  <c r="BI176" i="4"/>
  <c r="BH176" i="4"/>
  <c r="BG176" i="4"/>
  <c r="BE176" i="4"/>
  <c r="T176" i="4"/>
  <c r="R176" i="4"/>
  <c r="P176" i="4"/>
  <c r="BK176" i="4"/>
  <c r="J176" i="4"/>
  <c r="BF176" i="4" s="1"/>
  <c r="BI175" i="4"/>
  <c r="BH175" i="4"/>
  <c r="BG175" i="4"/>
  <c r="BE175" i="4"/>
  <c r="T175" i="4"/>
  <c r="R175" i="4"/>
  <c r="P175" i="4"/>
  <c r="BK175" i="4"/>
  <c r="J175" i="4"/>
  <c r="BF175" i="4" s="1"/>
  <c r="BI174" i="4"/>
  <c r="BH174" i="4"/>
  <c r="BG174" i="4"/>
  <c r="BE174" i="4"/>
  <c r="T174" i="4"/>
  <c r="R174" i="4"/>
  <c r="P174" i="4"/>
  <c r="BK174" i="4"/>
  <c r="J174" i="4"/>
  <c r="BF174" i="4" s="1"/>
  <c r="BI173" i="4"/>
  <c r="BH173" i="4"/>
  <c r="BG173" i="4"/>
  <c r="BE173" i="4"/>
  <c r="T173" i="4"/>
  <c r="R173" i="4"/>
  <c r="P173" i="4"/>
  <c r="BK173" i="4"/>
  <c r="J173" i="4"/>
  <c r="BF173" i="4" s="1"/>
  <c r="BI172" i="4"/>
  <c r="BH172" i="4"/>
  <c r="BG172" i="4"/>
  <c r="BE172" i="4"/>
  <c r="T172" i="4"/>
  <c r="R172" i="4"/>
  <c r="P172" i="4"/>
  <c r="BK172" i="4"/>
  <c r="J172" i="4"/>
  <c r="BF172" i="4" s="1"/>
  <c r="BI171" i="4"/>
  <c r="BH171" i="4"/>
  <c r="BG171" i="4"/>
  <c r="BE171" i="4"/>
  <c r="T171" i="4"/>
  <c r="R171" i="4"/>
  <c r="P171" i="4"/>
  <c r="BK171" i="4"/>
  <c r="J171" i="4"/>
  <c r="BF171" i="4" s="1"/>
  <c r="BI170" i="4"/>
  <c r="BH170" i="4"/>
  <c r="BG170" i="4"/>
  <c r="BE170" i="4"/>
  <c r="T170" i="4"/>
  <c r="R170" i="4"/>
  <c r="P170" i="4"/>
  <c r="BK170" i="4"/>
  <c r="J170" i="4"/>
  <c r="BF170" i="4" s="1"/>
  <c r="BI169" i="4"/>
  <c r="BH169" i="4"/>
  <c r="BG169" i="4"/>
  <c r="BE169" i="4"/>
  <c r="T169" i="4"/>
  <c r="R169" i="4"/>
  <c r="P169" i="4"/>
  <c r="BK169" i="4"/>
  <c r="J169" i="4"/>
  <c r="BF169" i="4" s="1"/>
  <c r="BI168" i="4"/>
  <c r="BH168" i="4"/>
  <c r="BG168" i="4"/>
  <c r="BE168" i="4"/>
  <c r="T168" i="4"/>
  <c r="R168" i="4"/>
  <c r="P168" i="4"/>
  <c r="BK168" i="4"/>
  <c r="J168" i="4"/>
  <c r="BF168" i="4" s="1"/>
  <c r="BI167" i="4"/>
  <c r="BH167" i="4"/>
  <c r="BG167" i="4"/>
  <c r="BE167" i="4"/>
  <c r="T167" i="4"/>
  <c r="R167" i="4"/>
  <c r="P167" i="4"/>
  <c r="BK167" i="4"/>
  <c r="J167" i="4"/>
  <c r="BF167" i="4" s="1"/>
  <c r="BI166" i="4"/>
  <c r="BH166" i="4"/>
  <c r="BG166" i="4"/>
  <c r="BE166" i="4"/>
  <c r="T166" i="4"/>
  <c r="R166" i="4"/>
  <c r="P166" i="4"/>
  <c r="BK166" i="4"/>
  <c r="J166" i="4"/>
  <c r="BF166" i="4" s="1"/>
  <c r="BI165" i="4"/>
  <c r="BH165" i="4"/>
  <c r="BG165" i="4"/>
  <c r="BE165" i="4"/>
  <c r="T165" i="4"/>
  <c r="R165" i="4"/>
  <c r="P165" i="4"/>
  <c r="BK165" i="4"/>
  <c r="J165" i="4"/>
  <c r="BF165" i="4" s="1"/>
  <c r="BI164" i="4"/>
  <c r="BH164" i="4"/>
  <c r="BG164" i="4"/>
  <c r="BE164" i="4"/>
  <c r="T164" i="4"/>
  <c r="R164" i="4"/>
  <c r="P164" i="4"/>
  <c r="BK164" i="4"/>
  <c r="J164" i="4"/>
  <c r="BF164" i="4" s="1"/>
  <c r="BI163" i="4"/>
  <c r="BH163" i="4"/>
  <c r="BG163" i="4"/>
  <c r="BE163" i="4"/>
  <c r="T163" i="4"/>
  <c r="R163" i="4"/>
  <c r="P163" i="4"/>
  <c r="BK163" i="4"/>
  <c r="J163" i="4"/>
  <c r="BF163" i="4" s="1"/>
  <c r="BI162" i="4"/>
  <c r="BH162" i="4"/>
  <c r="BG162" i="4"/>
  <c r="BE162" i="4"/>
  <c r="T162" i="4"/>
  <c r="R162" i="4"/>
  <c r="P162" i="4"/>
  <c r="BK162" i="4"/>
  <c r="J162" i="4"/>
  <c r="BF162" i="4" s="1"/>
  <c r="BI161" i="4"/>
  <c r="BH161" i="4"/>
  <c r="BG161" i="4"/>
  <c r="BE161" i="4"/>
  <c r="T161" i="4"/>
  <c r="R161" i="4"/>
  <c r="P161" i="4"/>
  <c r="BK161" i="4"/>
  <c r="J161" i="4"/>
  <c r="BF161" i="4" s="1"/>
  <c r="BI160" i="4"/>
  <c r="BH160" i="4"/>
  <c r="BG160" i="4"/>
  <c r="BE160" i="4"/>
  <c r="T160" i="4"/>
  <c r="R160" i="4"/>
  <c r="P160" i="4"/>
  <c r="BK160" i="4"/>
  <c r="J160" i="4"/>
  <c r="BF160" i="4" s="1"/>
  <c r="BI159" i="4"/>
  <c r="BH159" i="4"/>
  <c r="BG159" i="4"/>
  <c r="BE159" i="4"/>
  <c r="T159" i="4"/>
  <c r="R159" i="4"/>
  <c r="P159" i="4"/>
  <c r="BK159" i="4"/>
  <c r="J159" i="4"/>
  <c r="BF159" i="4" s="1"/>
  <c r="BI158" i="4"/>
  <c r="BH158" i="4"/>
  <c r="BG158" i="4"/>
  <c r="BE158" i="4"/>
  <c r="T158" i="4"/>
  <c r="R158" i="4"/>
  <c r="P158" i="4"/>
  <c r="BK158" i="4"/>
  <c r="J158" i="4"/>
  <c r="BF158" i="4" s="1"/>
  <c r="BI157" i="4"/>
  <c r="BH157" i="4"/>
  <c r="BG157" i="4"/>
  <c r="BE157" i="4"/>
  <c r="T157" i="4"/>
  <c r="R157" i="4"/>
  <c r="P157" i="4"/>
  <c r="BK157" i="4"/>
  <c r="J157" i="4"/>
  <c r="BF157" i="4" s="1"/>
  <c r="BI155" i="4"/>
  <c r="BH155" i="4"/>
  <c r="BG155" i="4"/>
  <c r="BE155" i="4"/>
  <c r="T155" i="4"/>
  <c r="R155" i="4"/>
  <c r="P155" i="4"/>
  <c r="BK155" i="4"/>
  <c r="J155" i="4"/>
  <c r="BF155" i="4" s="1"/>
  <c r="BI154" i="4"/>
  <c r="BH154" i="4"/>
  <c r="BG154" i="4"/>
  <c r="BE154" i="4"/>
  <c r="T154" i="4"/>
  <c r="R154" i="4"/>
  <c r="P154" i="4"/>
  <c r="BK154" i="4"/>
  <c r="J154" i="4"/>
  <c r="BF154" i="4" s="1"/>
  <c r="BI153" i="4"/>
  <c r="BH153" i="4"/>
  <c r="BG153" i="4"/>
  <c r="BE153" i="4"/>
  <c r="T153" i="4"/>
  <c r="R153" i="4"/>
  <c r="P153" i="4"/>
  <c r="BK153" i="4"/>
  <c r="J153" i="4"/>
  <c r="BF153" i="4" s="1"/>
  <c r="BI152" i="4"/>
  <c r="BH152" i="4"/>
  <c r="BG152" i="4"/>
  <c r="BE152" i="4"/>
  <c r="T152" i="4"/>
  <c r="R152" i="4"/>
  <c r="P152" i="4"/>
  <c r="BK152" i="4"/>
  <c r="J152" i="4"/>
  <c r="BF152" i="4" s="1"/>
  <c r="BI151" i="4"/>
  <c r="BH151" i="4"/>
  <c r="BG151" i="4"/>
  <c r="BE151" i="4"/>
  <c r="T151" i="4"/>
  <c r="R151" i="4"/>
  <c r="P151" i="4"/>
  <c r="BK151" i="4"/>
  <c r="J151" i="4"/>
  <c r="BF151" i="4" s="1"/>
  <c r="BI150" i="4"/>
  <c r="BH150" i="4"/>
  <c r="BG150" i="4"/>
  <c r="BE150" i="4"/>
  <c r="T150" i="4"/>
  <c r="R150" i="4"/>
  <c r="P150" i="4"/>
  <c r="BK150" i="4"/>
  <c r="J150" i="4"/>
  <c r="BF150" i="4" s="1"/>
  <c r="BI149" i="4"/>
  <c r="BH149" i="4"/>
  <c r="BG149" i="4"/>
  <c r="BE149" i="4"/>
  <c r="T149" i="4"/>
  <c r="R149" i="4"/>
  <c r="P149" i="4"/>
  <c r="BK149" i="4"/>
  <c r="J149" i="4"/>
  <c r="BF149" i="4" s="1"/>
  <c r="BI148" i="4"/>
  <c r="BH148" i="4"/>
  <c r="BG148" i="4"/>
  <c r="BE148" i="4"/>
  <c r="T148" i="4"/>
  <c r="R148" i="4"/>
  <c r="P148" i="4"/>
  <c r="BK148" i="4"/>
  <c r="J148" i="4"/>
  <c r="BF148" i="4" s="1"/>
  <c r="BI147" i="4"/>
  <c r="BH147" i="4"/>
  <c r="BG147" i="4"/>
  <c r="BE147" i="4"/>
  <c r="T147" i="4"/>
  <c r="R147" i="4"/>
  <c r="P147" i="4"/>
  <c r="BK147" i="4"/>
  <c r="J147" i="4"/>
  <c r="BF147" i="4" s="1"/>
  <c r="BI146" i="4"/>
  <c r="BH146" i="4"/>
  <c r="BG146" i="4"/>
  <c r="BE146" i="4"/>
  <c r="T146" i="4"/>
  <c r="R146" i="4"/>
  <c r="P146" i="4"/>
  <c r="BK146" i="4"/>
  <c r="J146" i="4"/>
  <c r="BF146" i="4" s="1"/>
  <c r="BI145" i="4"/>
  <c r="BH145" i="4"/>
  <c r="BG145" i="4"/>
  <c r="BE145" i="4"/>
  <c r="T145" i="4"/>
  <c r="R145" i="4"/>
  <c r="P145" i="4"/>
  <c r="BK145" i="4"/>
  <c r="J145" i="4"/>
  <c r="BF145" i="4" s="1"/>
  <c r="BI144" i="4"/>
  <c r="BH144" i="4"/>
  <c r="BG144" i="4"/>
  <c r="BE144" i="4"/>
  <c r="T144" i="4"/>
  <c r="R144" i="4"/>
  <c r="P144" i="4"/>
  <c r="BK144" i="4"/>
  <c r="J144" i="4"/>
  <c r="BF144" i="4" s="1"/>
  <c r="BI143" i="4"/>
  <c r="BH143" i="4"/>
  <c r="BG143" i="4"/>
  <c r="BE143" i="4"/>
  <c r="T143" i="4"/>
  <c r="R143" i="4"/>
  <c r="P143" i="4"/>
  <c r="BK143" i="4"/>
  <c r="J143" i="4"/>
  <c r="BF143" i="4" s="1"/>
  <c r="BI142" i="4"/>
  <c r="BH142" i="4"/>
  <c r="BG142" i="4"/>
  <c r="BE142" i="4"/>
  <c r="T142" i="4"/>
  <c r="R142" i="4"/>
  <c r="P142" i="4"/>
  <c r="BK142" i="4"/>
  <c r="J142" i="4"/>
  <c r="BF142" i="4" s="1"/>
  <c r="BI141" i="4"/>
  <c r="BH141" i="4"/>
  <c r="BG141" i="4"/>
  <c r="BE141" i="4"/>
  <c r="T141" i="4"/>
  <c r="R141" i="4"/>
  <c r="P141" i="4"/>
  <c r="BK141" i="4"/>
  <c r="J141" i="4"/>
  <c r="BF141" i="4" s="1"/>
  <c r="BI140" i="4"/>
  <c r="BH140" i="4"/>
  <c r="BG140" i="4"/>
  <c r="BE140" i="4"/>
  <c r="T140" i="4"/>
  <c r="R140" i="4"/>
  <c r="P140" i="4"/>
  <c r="BK140" i="4"/>
  <c r="J140" i="4"/>
  <c r="BF140" i="4" s="1"/>
  <c r="BI139" i="4"/>
  <c r="BH139" i="4"/>
  <c r="BG139" i="4"/>
  <c r="BE139" i="4"/>
  <c r="T139" i="4"/>
  <c r="R139" i="4"/>
  <c r="P139" i="4"/>
  <c r="BK139" i="4"/>
  <c r="J139" i="4"/>
  <c r="BF139" i="4" s="1"/>
  <c r="BI138" i="4"/>
  <c r="BH138" i="4"/>
  <c r="BG138" i="4"/>
  <c r="BE138" i="4"/>
  <c r="T138" i="4"/>
  <c r="R138" i="4"/>
  <c r="P138" i="4"/>
  <c r="BK138" i="4"/>
  <c r="J138" i="4"/>
  <c r="BF138" i="4" s="1"/>
  <c r="BI137" i="4"/>
  <c r="BH137" i="4"/>
  <c r="BG137" i="4"/>
  <c r="BE137" i="4"/>
  <c r="T137" i="4"/>
  <c r="R137" i="4"/>
  <c r="P137" i="4"/>
  <c r="BK137" i="4"/>
  <c r="J137" i="4"/>
  <c r="BF137" i="4" s="1"/>
  <c r="BI135" i="4"/>
  <c r="BH135" i="4"/>
  <c r="BG135" i="4"/>
  <c r="BE135" i="4"/>
  <c r="T135" i="4"/>
  <c r="R135" i="4"/>
  <c r="P135" i="4"/>
  <c r="BK135" i="4"/>
  <c r="J135" i="4"/>
  <c r="BF135" i="4" s="1"/>
  <c r="BI134" i="4"/>
  <c r="BH134" i="4"/>
  <c r="BG134" i="4"/>
  <c r="BE134" i="4"/>
  <c r="T134" i="4"/>
  <c r="R134" i="4"/>
  <c r="P134" i="4"/>
  <c r="BK134" i="4"/>
  <c r="J134" i="4"/>
  <c r="BF134" i="4" s="1"/>
  <c r="BI133" i="4"/>
  <c r="BH133" i="4"/>
  <c r="BG133" i="4"/>
  <c r="BE133" i="4"/>
  <c r="T133" i="4"/>
  <c r="R133" i="4"/>
  <c r="P133" i="4"/>
  <c r="BK133" i="4"/>
  <c r="J133" i="4"/>
  <c r="BF133" i="4" s="1"/>
  <c r="BI132" i="4"/>
  <c r="BH132" i="4"/>
  <c r="BG132" i="4"/>
  <c r="BE132" i="4"/>
  <c r="T132" i="4"/>
  <c r="R132" i="4"/>
  <c r="P132" i="4"/>
  <c r="BK132" i="4"/>
  <c r="J132" i="4"/>
  <c r="BF132" i="4" s="1"/>
  <c r="BI131" i="4"/>
  <c r="BH131" i="4"/>
  <c r="BG131" i="4"/>
  <c r="BE131" i="4"/>
  <c r="T131" i="4"/>
  <c r="R131" i="4"/>
  <c r="P131" i="4"/>
  <c r="BK131" i="4"/>
  <c r="J131" i="4"/>
  <c r="BF131" i="4" s="1"/>
  <c r="BI130" i="4"/>
  <c r="BH130" i="4"/>
  <c r="BG130" i="4"/>
  <c r="BE130" i="4"/>
  <c r="T130" i="4"/>
  <c r="R130" i="4"/>
  <c r="P130" i="4"/>
  <c r="BK130" i="4"/>
  <c r="J130" i="4"/>
  <c r="BF130" i="4" s="1"/>
  <c r="BI129" i="4"/>
  <c r="BH129" i="4"/>
  <c r="BG129" i="4"/>
  <c r="BE129" i="4"/>
  <c r="T129" i="4"/>
  <c r="R129" i="4"/>
  <c r="P129" i="4"/>
  <c r="BK129" i="4"/>
  <c r="J129" i="4"/>
  <c r="BF129" i="4" s="1"/>
  <c r="BI128" i="4"/>
  <c r="BH128" i="4"/>
  <c r="BG128" i="4"/>
  <c r="BE128" i="4"/>
  <c r="T128" i="4"/>
  <c r="R128" i="4"/>
  <c r="P128" i="4"/>
  <c r="BK128" i="4"/>
  <c r="J128" i="4"/>
  <c r="BF128" i="4" s="1"/>
  <c r="BI127" i="4"/>
  <c r="BH127" i="4"/>
  <c r="BG127" i="4"/>
  <c r="BE127" i="4"/>
  <c r="T127" i="4"/>
  <c r="R127" i="4"/>
  <c r="P127" i="4"/>
  <c r="BK127" i="4"/>
  <c r="J127" i="4"/>
  <c r="BF127" i="4" s="1"/>
  <c r="BI126" i="4"/>
  <c r="BH126" i="4"/>
  <c r="BG126" i="4"/>
  <c r="BE126" i="4"/>
  <c r="T126" i="4"/>
  <c r="R126" i="4"/>
  <c r="P126" i="4"/>
  <c r="BK126" i="4"/>
  <c r="J126" i="4"/>
  <c r="BF126" i="4" s="1"/>
  <c r="BI125" i="4"/>
  <c r="BH125" i="4"/>
  <c r="BG125" i="4"/>
  <c r="BE125" i="4"/>
  <c r="T125" i="4"/>
  <c r="R125" i="4"/>
  <c r="R124" i="4" s="1"/>
  <c r="P125" i="4"/>
  <c r="BK125" i="4"/>
  <c r="J125" i="4"/>
  <c r="BF125" i="4"/>
  <c r="J118" i="4"/>
  <c r="F118" i="4"/>
  <c r="F116" i="4"/>
  <c r="E114" i="4"/>
  <c r="J91" i="4"/>
  <c r="F91" i="4"/>
  <c r="F89" i="4"/>
  <c r="E87" i="4"/>
  <c r="J24" i="4"/>
  <c r="E24" i="4"/>
  <c r="J119" i="4" s="1"/>
  <c r="J23" i="4"/>
  <c r="J18" i="4"/>
  <c r="E18" i="4"/>
  <c r="F119" i="4" s="1"/>
  <c r="J17" i="4"/>
  <c r="J116" i="4"/>
  <c r="J89" i="4"/>
  <c r="E7" i="4"/>
  <c r="E112" i="4" s="1"/>
  <c r="J37" i="3"/>
  <c r="J36" i="3"/>
  <c r="AY96" i="1" s="1"/>
  <c r="J35" i="3"/>
  <c r="AX96" i="1" s="1"/>
  <c r="BI181" i="3"/>
  <c r="BH181" i="3"/>
  <c r="BG181" i="3"/>
  <c r="BE181" i="3"/>
  <c r="T181" i="3"/>
  <c r="R181" i="3"/>
  <c r="P181" i="3"/>
  <c r="BK181" i="3"/>
  <c r="J181" i="3"/>
  <c r="BF181" i="3" s="1"/>
  <c r="BI180" i="3"/>
  <c r="BH180" i="3"/>
  <c r="BG180" i="3"/>
  <c r="BE180" i="3"/>
  <c r="T180" i="3"/>
  <c r="R180" i="3"/>
  <c r="P180" i="3"/>
  <c r="P178" i="3" s="1"/>
  <c r="P177" i="3" s="1"/>
  <c r="BK180" i="3"/>
  <c r="J180" i="3"/>
  <c r="BF180" i="3"/>
  <c r="BI179" i="3"/>
  <c r="BH179" i="3"/>
  <c r="BG179" i="3"/>
  <c r="BE179" i="3"/>
  <c r="T179" i="3"/>
  <c r="R179" i="3"/>
  <c r="P179" i="3"/>
  <c r="BK179" i="3"/>
  <c r="J179" i="3"/>
  <c r="BF179" i="3" s="1"/>
  <c r="BI176" i="3"/>
  <c r="BH176" i="3"/>
  <c r="BG176" i="3"/>
  <c r="BE176" i="3"/>
  <c r="T176" i="3"/>
  <c r="T175" i="3" s="1"/>
  <c r="R176" i="3"/>
  <c r="R175" i="3" s="1"/>
  <c r="P176" i="3"/>
  <c r="P175" i="3" s="1"/>
  <c r="BK176" i="3"/>
  <c r="BK175" i="3" s="1"/>
  <c r="J175" i="3" s="1"/>
  <c r="J103" i="3" s="1"/>
  <c r="J176" i="3"/>
  <c r="BF176" i="3" s="1"/>
  <c r="BI174" i="3"/>
  <c r="BH174" i="3"/>
  <c r="BG174" i="3"/>
  <c r="BE174" i="3"/>
  <c r="T174" i="3"/>
  <c r="R174" i="3"/>
  <c r="P174" i="3"/>
  <c r="BK174" i="3"/>
  <c r="J174" i="3"/>
  <c r="BF174" i="3" s="1"/>
  <c r="BI173" i="3"/>
  <c r="BH173" i="3"/>
  <c r="BG173" i="3"/>
  <c r="BE173" i="3"/>
  <c r="T173" i="3"/>
  <c r="R173" i="3"/>
  <c r="P173" i="3"/>
  <c r="BK173" i="3"/>
  <c r="J173" i="3"/>
  <c r="BF173" i="3" s="1"/>
  <c r="BI172" i="3"/>
  <c r="BH172" i="3"/>
  <c r="BG172" i="3"/>
  <c r="BE172" i="3"/>
  <c r="T172" i="3"/>
  <c r="R172" i="3"/>
  <c r="P172" i="3"/>
  <c r="BK172" i="3"/>
  <c r="J172" i="3"/>
  <c r="BF172" i="3" s="1"/>
  <c r="BI171" i="3"/>
  <c r="BH171" i="3"/>
  <c r="BG171" i="3"/>
  <c r="BE171" i="3"/>
  <c r="T171" i="3"/>
  <c r="R171" i="3"/>
  <c r="P171" i="3"/>
  <c r="BK171" i="3"/>
  <c r="J171" i="3"/>
  <c r="BF171" i="3" s="1"/>
  <c r="BI170" i="3"/>
  <c r="BH170" i="3"/>
  <c r="BG170" i="3"/>
  <c r="BE170" i="3"/>
  <c r="T170" i="3"/>
  <c r="R170" i="3"/>
  <c r="P170" i="3"/>
  <c r="BK170" i="3"/>
  <c r="J170" i="3"/>
  <c r="BF170" i="3" s="1"/>
  <c r="BI169" i="3"/>
  <c r="BH169" i="3"/>
  <c r="BG169" i="3"/>
  <c r="BE169" i="3"/>
  <c r="T169" i="3"/>
  <c r="R169" i="3"/>
  <c r="P169" i="3"/>
  <c r="BK169" i="3"/>
  <c r="J169" i="3"/>
  <c r="BF169" i="3" s="1"/>
  <c r="BI168" i="3"/>
  <c r="BH168" i="3"/>
  <c r="BG168" i="3"/>
  <c r="BE168" i="3"/>
  <c r="T168" i="3"/>
  <c r="R168" i="3"/>
  <c r="P168" i="3"/>
  <c r="BK168" i="3"/>
  <c r="J168" i="3"/>
  <c r="BF168" i="3"/>
  <c r="BI167" i="3"/>
  <c r="BH167" i="3"/>
  <c r="BG167" i="3"/>
  <c r="BE167" i="3"/>
  <c r="T167" i="3"/>
  <c r="R167" i="3"/>
  <c r="P167" i="3"/>
  <c r="BK167" i="3"/>
  <c r="J167" i="3"/>
  <c r="BF167" i="3" s="1"/>
  <c r="BI166" i="3"/>
  <c r="BH166" i="3"/>
  <c r="BG166" i="3"/>
  <c r="BE166" i="3"/>
  <c r="T166" i="3"/>
  <c r="R166" i="3"/>
  <c r="P166" i="3"/>
  <c r="BK166" i="3"/>
  <c r="J166" i="3"/>
  <c r="BF166" i="3" s="1"/>
  <c r="BI165" i="3"/>
  <c r="BH165" i="3"/>
  <c r="BG165" i="3"/>
  <c r="BE165" i="3"/>
  <c r="T165" i="3"/>
  <c r="R165" i="3"/>
  <c r="P165" i="3"/>
  <c r="BK165" i="3"/>
  <c r="J165" i="3"/>
  <c r="BF165" i="3" s="1"/>
  <c r="BI164" i="3"/>
  <c r="BH164" i="3"/>
  <c r="BG164" i="3"/>
  <c r="BE164" i="3"/>
  <c r="T164" i="3"/>
  <c r="R164" i="3"/>
  <c r="P164" i="3"/>
  <c r="BK164" i="3"/>
  <c r="J164" i="3"/>
  <c r="BF164" i="3" s="1"/>
  <c r="BI163" i="3"/>
  <c r="BH163" i="3"/>
  <c r="BG163" i="3"/>
  <c r="BE163" i="3"/>
  <c r="T163" i="3"/>
  <c r="R163" i="3"/>
  <c r="P163" i="3"/>
  <c r="BK163" i="3"/>
  <c r="J163" i="3"/>
  <c r="BF163" i="3" s="1"/>
  <c r="BI161" i="3"/>
  <c r="BH161" i="3"/>
  <c r="BG161" i="3"/>
  <c r="BE161" i="3"/>
  <c r="T161" i="3"/>
  <c r="R161" i="3"/>
  <c r="P161" i="3"/>
  <c r="BK161" i="3"/>
  <c r="J161" i="3"/>
  <c r="BF161" i="3" s="1"/>
  <c r="BI160" i="3"/>
  <c r="BH160" i="3"/>
  <c r="BG160" i="3"/>
  <c r="BE160" i="3"/>
  <c r="T160" i="3"/>
  <c r="R160" i="3"/>
  <c r="P160" i="3"/>
  <c r="BK160" i="3"/>
  <c r="J160" i="3"/>
  <c r="BF160" i="3" s="1"/>
  <c r="BI159" i="3"/>
  <c r="BH159" i="3"/>
  <c r="BG159" i="3"/>
  <c r="BE159" i="3"/>
  <c r="T159" i="3"/>
  <c r="R159" i="3"/>
  <c r="P159" i="3"/>
  <c r="BK159" i="3"/>
  <c r="J159" i="3"/>
  <c r="BF159" i="3" s="1"/>
  <c r="BI158" i="3"/>
  <c r="BH158" i="3"/>
  <c r="BG158" i="3"/>
  <c r="BE158" i="3"/>
  <c r="T158" i="3"/>
  <c r="R158" i="3"/>
  <c r="P158" i="3"/>
  <c r="BK158" i="3"/>
  <c r="J158" i="3"/>
  <c r="BF158" i="3"/>
  <c r="BI157" i="3"/>
  <c r="BH157" i="3"/>
  <c r="BG157" i="3"/>
  <c r="BE157" i="3"/>
  <c r="T157" i="3"/>
  <c r="R157" i="3"/>
  <c r="P157" i="3"/>
  <c r="BK157" i="3"/>
  <c r="J157" i="3"/>
  <c r="BF157" i="3" s="1"/>
  <c r="BI156" i="3"/>
  <c r="BH156" i="3"/>
  <c r="BG156" i="3"/>
  <c r="BE156" i="3"/>
  <c r="T156" i="3"/>
  <c r="R156" i="3"/>
  <c r="P156" i="3"/>
  <c r="BK156" i="3"/>
  <c r="J156" i="3"/>
  <c r="BF156" i="3" s="1"/>
  <c r="BI155" i="3"/>
  <c r="BH155" i="3"/>
  <c r="BG155" i="3"/>
  <c r="BE155" i="3"/>
  <c r="T155" i="3"/>
  <c r="R155" i="3"/>
  <c r="P155" i="3"/>
  <c r="BK155" i="3"/>
  <c r="J155" i="3"/>
  <c r="BF155" i="3" s="1"/>
  <c r="BI154" i="3"/>
  <c r="BH154" i="3"/>
  <c r="BG154" i="3"/>
  <c r="BE154" i="3"/>
  <c r="T154" i="3"/>
  <c r="R154" i="3"/>
  <c r="P154" i="3"/>
  <c r="BK154" i="3"/>
  <c r="J154" i="3"/>
  <c r="BF154" i="3" s="1"/>
  <c r="BI153" i="3"/>
  <c r="BH153" i="3"/>
  <c r="BG153" i="3"/>
  <c r="BE153" i="3"/>
  <c r="T153" i="3"/>
  <c r="R153" i="3"/>
  <c r="P153" i="3"/>
  <c r="BK153" i="3"/>
  <c r="BK152" i="3"/>
  <c r="J152" i="3" s="1"/>
  <c r="J101" i="3" s="1"/>
  <c r="J153" i="3"/>
  <c r="BF153" i="3" s="1"/>
  <c r="BI151" i="3"/>
  <c r="BH151" i="3"/>
  <c r="BG151" i="3"/>
  <c r="BE151" i="3"/>
  <c r="T151" i="3"/>
  <c r="R151" i="3"/>
  <c r="P151" i="3"/>
  <c r="BK151" i="3"/>
  <c r="J151" i="3"/>
  <c r="BF151" i="3" s="1"/>
  <c r="BI150" i="3"/>
  <c r="BH150" i="3"/>
  <c r="BG150" i="3"/>
  <c r="BE150" i="3"/>
  <c r="T150" i="3"/>
  <c r="T149" i="3"/>
  <c r="R150" i="3"/>
  <c r="P150" i="3"/>
  <c r="BK150" i="3"/>
  <c r="BK149" i="3" s="1"/>
  <c r="J149" i="3" s="1"/>
  <c r="J100" i="3" s="1"/>
  <c r="J150" i="3"/>
  <c r="BF150" i="3" s="1"/>
  <c r="BI148" i="3"/>
  <c r="BH148" i="3"/>
  <c r="BG148" i="3"/>
  <c r="BE148" i="3"/>
  <c r="T148" i="3"/>
  <c r="R148" i="3"/>
  <c r="P148" i="3"/>
  <c r="BK148" i="3"/>
  <c r="J148" i="3"/>
  <c r="BF148" i="3" s="1"/>
  <c r="BI147" i="3"/>
  <c r="BH147" i="3"/>
  <c r="BG147" i="3"/>
  <c r="BE147" i="3"/>
  <c r="T147" i="3"/>
  <c r="R147" i="3"/>
  <c r="P147" i="3"/>
  <c r="BK147" i="3"/>
  <c r="J147" i="3"/>
  <c r="BF147" i="3" s="1"/>
  <c r="BI146" i="3"/>
  <c r="BH146" i="3"/>
  <c r="BG146" i="3"/>
  <c r="BE146" i="3"/>
  <c r="T146" i="3"/>
  <c r="R146" i="3"/>
  <c r="P146" i="3"/>
  <c r="BK146" i="3"/>
  <c r="J146" i="3"/>
  <c r="BF146" i="3"/>
  <c r="BI145" i="3"/>
  <c r="BH145" i="3"/>
  <c r="BG145" i="3"/>
  <c r="BE145" i="3"/>
  <c r="T145" i="3"/>
  <c r="R145" i="3"/>
  <c r="P145" i="3"/>
  <c r="BK145" i="3"/>
  <c r="J145" i="3"/>
  <c r="BF145" i="3" s="1"/>
  <c r="BI144" i="3"/>
  <c r="BH144" i="3"/>
  <c r="BG144" i="3"/>
  <c r="BE144" i="3"/>
  <c r="T144" i="3"/>
  <c r="R144" i="3"/>
  <c r="P144" i="3"/>
  <c r="P143" i="3" s="1"/>
  <c r="BK144" i="3"/>
  <c r="J144" i="3"/>
  <c r="BF144" i="3" s="1"/>
  <c r="BI142" i="3"/>
  <c r="BH142" i="3"/>
  <c r="BG142" i="3"/>
  <c r="BE142" i="3"/>
  <c r="T142" i="3"/>
  <c r="R142" i="3"/>
  <c r="P142" i="3"/>
  <c r="BK142" i="3"/>
  <c r="J142" i="3"/>
  <c r="BF142" i="3" s="1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T140" i="3"/>
  <c r="R140" i="3"/>
  <c r="P140" i="3"/>
  <c r="BK140" i="3"/>
  <c r="J140" i="3"/>
  <c r="BF140" i="3" s="1"/>
  <c r="BI139" i="3"/>
  <c r="BH139" i="3"/>
  <c r="BG139" i="3"/>
  <c r="BE139" i="3"/>
  <c r="T139" i="3"/>
  <c r="R139" i="3"/>
  <c r="P139" i="3"/>
  <c r="BK139" i="3"/>
  <c r="J139" i="3"/>
  <c r="BF139" i="3" s="1"/>
  <c r="BI138" i="3"/>
  <c r="BH138" i="3"/>
  <c r="BG138" i="3"/>
  <c r="BE138" i="3"/>
  <c r="T138" i="3"/>
  <c r="R138" i="3"/>
  <c r="P138" i="3"/>
  <c r="BK138" i="3"/>
  <c r="J138" i="3"/>
  <c r="BF138" i="3" s="1"/>
  <c r="BI137" i="3"/>
  <c r="BH137" i="3"/>
  <c r="BG137" i="3"/>
  <c r="BE137" i="3"/>
  <c r="T137" i="3"/>
  <c r="R137" i="3"/>
  <c r="P137" i="3"/>
  <c r="BK137" i="3"/>
  <c r="J137" i="3"/>
  <c r="BF137" i="3" s="1"/>
  <c r="BI136" i="3"/>
  <c r="BH136" i="3"/>
  <c r="BG136" i="3"/>
  <c r="BE136" i="3"/>
  <c r="T136" i="3"/>
  <c r="R136" i="3"/>
  <c r="P136" i="3"/>
  <c r="BK136" i="3"/>
  <c r="J136" i="3"/>
  <c r="BF136" i="3" s="1"/>
  <c r="BI135" i="3"/>
  <c r="BH135" i="3"/>
  <c r="BG135" i="3"/>
  <c r="BE135" i="3"/>
  <c r="T135" i="3"/>
  <c r="R135" i="3"/>
  <c r="P135" i="3"/>
  <c r="BK135" i="3"/>
  <c r="J135" i="3"/>
  <c r="BF135" i="3" s="1"/>
  <c r="BI134" i="3"/>
  <c r="BH134" i="3"/>
  <c r="BG134" i="3"/>
  <c r="BE134" i="3"/>
  <c r="T134" i="3"/>
  <c r="R134" i="3"/>
  <c r="P134" i="3"/>
  <c r="BK134" i="3"/>
  <c r="J134" i="3"/>
  <c r="BF134" i="3" s="1"/>
  <c r="BI133" i="3"/>
  <c r="BH133" i="3"/>
  <c r="BG133" i="3"/>
  <c r="BE133" i="3"/>
  <c r="T133" i="3"/>
  <c r="R133" i="3"/>
  <c r="P133" i="3"/>
  <c r="BK133" i="3"/>
  <c r="J133" i="3"/>
  <c r="BF133" i="3" s="1"/>
  <c r="BI132" i="3"/>
  <c r="BH132" i="3"/>
  <c r="BG132" i="3"/>
  <c r="BE132" i="3"/>
  <c r="T132" i="3"/>
  <c r="R132" i="3"/>
  <c r="P132" i="3"/>
  <c r="BK132" i="3"/>
  <c r="J132" i="3"/>
  <c r="BF132" i="3" s="1"/>
  <c r="BI131" i="3"/>
  <c r="BH131" i="3"/>
  <c r="BG131" i="3"/>
  <c r="BE131" i="3"/>
  <c r="T131" i="3"/>
  <c r="R131" i="3"/>
  <c r="P131" i="3"/>
  <c r="BK131" i="3"/>
  <c r="J131" i="3"/>
  <c r="BF131" i="3" s="1"/>
  <c r="BI130" i="3"/>
  <c r="BH130" i="3"/>
  <c r="BG130" i="3"/>
  <c r="BE130" i="3"/>
  <c r="T130" i="3"/>
  <c r="R130" i="3"/>
  <c r="P130" i="3"/>
  <c r="BK130" i="3"/>
  <c r="J130" i="3"/>
  <c r="BF130" i="3" s="1"/>
  <c r="BI129" i="3"/>
  <c r="BH129" i="3"/>
  <c r="BG129" i="3"/>
  <c r="BE129" i="3"/>
  <c r="T129" i="3"/>
  <c r="R129" i="3"/>
  <c r="P129" i="3"/>
  <c r="BK129" i="3"/>
  <c r="J129" i="3"/>
  <c r="BF129" i="3" s="1"/>
  <c r="BI128" i="3"/>
  <c r="BH128" i="3"/>
  <c r="BG128" i="3"/>
  <c r="BE128" i="3"/>
  <c r="J33" i="3" s="1"/>
  <c r="AV96" i="1" s="1"/>
  <c r="T128" i="3"/>
  <c r="R128" i="3"/>
  <c r="P128" i="3"/>
  <c r="BK128" i="3"/>
  <c r="BK127" i="3" s="1"/>
  <c r="J128" i="3"/>
  <c r="BF128" i="3" s="1"/>
  <c r="J121" i="3"/>
  <c r="F121" i="3"/>
  <c r="F119" i="3"/>
  <c r="E117" i="3"/>
  <c r="J91" i="3"/>
  <c r="F91" i="3"/>
  <c r="F89" i="3"/>
  <c r="E87" i="3"/>
  <c r="J24" i="3"/>
  <c r="E24" i="3"/>
  <c r="J122" i="3" s="1"/>
  <c r="J23" i="3"/>
  <c r="J18" i="3"/>
  <c r="E18" i="3"/>
  <c r="F122" i="3" s="1"/>
  <c r="F92" i="3"/>
  <c r="J17" i="3"/>
  <c r="J119" i="3"/>
  <c r="E7" i="3"/>
  <c r="E115" i="3" s="1"/>
  <c r="J37" i="2"/>
  <c r="J36" i="2"/>
  <c r="AY95" i="1" s="1"/>
  <c r="J35" i="2"/>
  <c r="AX95" i="1" s="1"/>
  <c r="BI507" i="2"/>
  <c r="BH507" i="2"/>
  <c r="BG507" i="2"/>
  <c r="BE507" i="2"/>
  <c r="T507" i="2"/>
  <c r="R507" i="2"/>
  <c r="P507" i="2"/>
  <c r="BK507" i="2"/>
  <c r="J507" i="2"/>
  <c r="BF507" i="2" s="1"/>
  <c r="BI506" i="2"/>
  <c r="BH506" i="2"/>
  <c r="BG506" i="2"/>
  <c r="BE506" i="2"/>
  <c r="T506" i="2"/>
  <c r="T505" i="2" s="1"/>
  <c r="R506" i="2"/>
  <c r="P506" i="2"/>
  <c r="BK506" i="2"/>
  <c r="J506" i="2"/>
  <c r="BF506" i="2"/>
  <c r="BI504" i="2"/>
  <c r="BH504" i="2"/>
  <c r="BG504" i="2"/>
  <c r="BE504" i="2"/>
  <c r="T504" i="2"/>
  <c r="T503" i="2" s="1"/>
  <c r="R504" i="2"/>
  <c r="R503" i="2" s="1"/>
  <c r="P504" i="2"/>
  <c r="P503" i="2" s="1"/>
  <c r="BK504" i="2"/>
  <c r="BK503" i="2" s="1"/>
  <c r="J503" i="2" s="1"/>
  <c r="J124" i="2" s="1"/>
  <c r="J504" i="2"/>
  <c r="BF504" i="2" s="1"/>
  <c r="BI502" i="2"/>
  <c r="BH502" i="2"/>
  <c r="BG502" i="2"/>
  <c r="BE502" i="2"/>
  <c r="T502" i="2"/>
  <c r="T501" i="2" s="1"/>
  <c r="R502" i="2"/>
  <c r="R501" i="2"/>
  <c r="P502" i="2"/>
  <c r="P501" i="2" s="1"/>
  <c r="BK502" i="2"/>
  <c r="BK501" i="2" s="1"/>
  <c r="J502" i="2"/>
  <c r="BF502" i="2" s="1"/>
  <c r="BI499" i="2"/>
  <c r="BH499" i="2"/>
  <c r="BG499" i="2"/>
  <c r="BE499" i="2"/>
  <c r="T499" i="2"/>
  <c r="R499" i="2"/>
  <c r="P499" i="2"/>
  <c r="BK499" i="2"/>
  <c r="J499" i="2"/>
  <c r="BF499" i="2" s="1"/>
  <c r="BI498" i="2"/>
  <c r="BH498" i="2"/>
  <c r="BG498" i="2"/>
  <c r="BE498" i="2"/>
  <c r="T498" i="2"/>
  <c r="R498" i="2"/>
  <c r="P498" i="2"/>
  <c r="BK498" i="2"/>
  <c r="J498" i="2"/>
  <c r="BF498" i="2" s="1"/>
  <c r="BI497" i="2"/>
  <c r="BH497" i="2"/>
  <c r="BG497" i="2"/>
  <c r="BE497" i="2"/>
  <c r="T497" i="2"/>
  <c r="R497" i="2"/>
  <c r="P497" i="2"/>
  <c r="BK497" i="2"/>
  <c r="J497" i="2"/>
  <c r="BF497" i="2" s="1"/>
  <c r="BI496" i="2"/>
  <c r="BH496" i="2"/>
  <c r="BG496" i="2"/>
  <c r="BE496" i="2"/>
  <c r="T496" i="2"/>
  <c r="R496" i="2"/>
  <c r="P496" i="2"/>
  <c r="BK496" i="2"/>
  <c r="J496" i="2"/>
  <c r="BF496" i="2" s="1"/>
  <c r="BI494" i="2"/>
  <c r="BH494" i="2"/>
  <c r="BG494" i="2"/>
  <c r="BE494" i="2"/>
  <c r="T494" i="2"/>
  <c r="R494" i="2"/>
  <c r="P494" i="2"/>
  <c r="BK494" i="2"/>
  <c r="J494" i="2"/>
  <c r="BF494" i="2" s="1"/>
  <c r="BI493" i="2"/>
  <c r="BH493" i="2"/>
  <c r="BG493" i="2"/>
  <c r="BE493" i="2"/>
  <c r="T493" i="2"/>
  <c r="R493" i="2"/>
  <c r="P493" i="2"/>
  <c r="BK493" i="2"/>
  <c r="J493" i="2"/>
  <c r="BF493" i="2" s="1"/>
  <c r="BI492" i="2"/>
  <c r="BH492" i="2"/>
  <c r="BG492" i="2"/>
  <c r="BE492" i="2"/>
  <c r="T492" i="2"/>
  <c r="R492" i="2"/>
  <c r="P492" i="2"/>
  <c r="BK492" i="2"/>
  <c r="J492" i="2"/>
  <c r="BF492" i="2" s="1"/>
  <c r="BI491" i="2"/>
  <c r="BH491" i="2"/>
  <c r="BG491" i="2"/>
  <c r="BE491" i="2"/>
  <c r="T491" i="2"/>
  <c r="R491" i="2"/>
  <c r="P491" i="2"/>
  <c r="BK491" i="2"/>
  <c r="J491" i="2"/>
  <c r="BF491" i="2" s="1"/>
  <c r="BI490" i="2"/>
  <c r="BH490" i="2"/>
  <c r="BG490" i="2"/>
  <c r="BE490" i="2"/>
  <c r="T490" i="2"/>
  <c r="R490" i="2"/>
  <c r="P490" i="2"/>
  <c r="BK490" i="2"/>
  <c r="J490" i="2"/>
  <c r="BF490" i="2" s="1"/>
  <c r="BI488" i="2"/>
  <c r="BH488" i="2"/>
  <c r="BG488" i="2"/>
  <c r="BE488" i="2"/>
  <c r="T488" i="2"/>
  <c r="R488" i="2"/>
  <c r="P488" i="2"/>
  <c r="BK488" i="2"/>
  <c r="J488" i="2"/>
  <c r="BF488" i="2" s="1"/>
  <c r="BI487" i="2"/>
  <c r="BH487" i="2"/>
  <c r="BG487" i="2"/>
  <c r="BE487" i="2"/>
  <c r="T487" i="2"/>
  <c r="R487" i="2"/>
  <c r="P487" i="2"/>
  <c r="BK487" i="2"/>
  <c r="J487" i="2"/>
  <c r="BF487" i="2" s="1"/>
  <c r="BI486" i="2"/>
  <c r="BH486" i="2"/>
  <c r="BG486" i="2"/>
  <c r="BE486" i="2"/>
  <c r="T486" i="2"/>
  <c r="R486" i="2"/>
  <c r="P486" i="2"/>
  <c r="BK486" i="2"/>
  <c r="J486" i="2"/>
  <c r="BF486" i="2" s="1"/>
  <c r="BI485" i="2"/>
  <c r="BH485" i="2"/>
  <c r="BG485" i="2"/>
  <c r="BE485" i="2"/>
  <c r="T485" i="2"/>
  <c r="R485" i="2"/>
  <c r="P485" i="2"/>
  <c r="BK485" i="2"/>
  <c r="J485" i="2"/>
  <c r="BF485" i="2" s="1"/>
  <c r="BI484" i="2"/>
  <c r="BH484" i="2"/>
  <c r="BG484" i="2"/>
  <c r="BE484" i="2"/>
  <c r="T484" i="2"/>
  <c r="R484" i="2"/>
  <c r="P484" i="2"/>
  <c r="BK484" i="2"/>
  <c r="J484" i="2"/>
  <c r="BF484" i="2"/>
  <c r="BI482" i="2"/>
  <c r="BH482" i="2"/>
  <c r="BG482" i="2"/>
  <c r="BE482" i="2"/>
  <c r="T482" i="2"/>
  <c r="R482" i="2"/>
  <c r="P482" i="2"/>
  <c r="BK482" i="2"/>
  <c r="J482" i="2"/>
  <c r="BF482" i="2" s="1"/>
  <c r="BI481" i="2"/>
  <c r="BH481" i="2"/>
  <c r="BG481" i="2"/>
  <c r="BE481" i="2"/>
  <c r="T481" i="2"/>
  <c r="R481" i="2"/>
  <c r="P481" i="2"/>
  <c r="BK481" i="2"/>
  <c r="J481" i="2"/>
  <c r="BF481" i="2" s="1"/>
  <c r="BI480" i="2"/>
  <c r="BH480" i="2"/>
  <c r="BG480" i="2"/>
  <c r="BE480" i="2"/>
  <c r="T480" i="2"/>
  <c r="R480" i="2"/>
  <c r="P480" i="2"/>
  <c r="BK480" i="2"/>
  <c r="J480" i="2"/>
  <c r="BF480" i="2" s="1"/>
  <c r="BI479" i="2"/>
  <c r="BH479" i="2"/>
  <c r="BG479" i="2"/>
  <c r="BE479" i="2"/>
  <c r="T479" i="2"/>
  <c r="R479" i="2"/>
  <c r="P479" i="2"/>
  <c r="BK479" i="2"/>
  <c r="J479" i="2"/>
  <c r="BF479" i="2" s="1"/>
  <c r="BI478" i="2"/>
  <c r="BH478" i="2"/>
  <c r="BG478" i="2"/>
  <c r="BE478" i="2"/>
  <c r="T478" i="2"/>
  <c r="R478" i="2"/>
  <c r="P478" i="2"/>
  <c r="BK478" i="2"/>
  <c r="J478" i="2"/>
  <c r="BF478" i="2" s="1"/>
  <c r="BI477" i="2"/>
  <c r="BH477" i="2"/>
  <c r="BG477" i="2"/>
  <c r="BE477" i="2"/>
  <c r="T477" i="2"/>
  <c r="R477" i="2"/>
  <c r="P477" i="2"/>
  <c r="BK477" i="2"/>
  <c r="J477" i="2"/>
  <c r="BF477" i="2" s="1"/>
  <c r="BI476" i="2"/>
  <c r="BH476" i="2"/>
  <c r="BG476" i="2"/>
  <c r="BE476" i="2"/>
  <c r="T476" i="2"/>
  <c r="R476" i="2"/>
  <c r="P476" i="2"/>
  <c r="BK476" i="2"/>
  <c r="J476" i="2"/>
  <c r="BF476" i="2" s="1"/>
  <c r="BI475" i="2"/>
  <c r="BH475" i="2"/>
  <c r="BG475" i="2"/>
  <c r="BE475" i="2"/>
  <c r="T475" i="2"/>
  <c r="R475" i="2"/>
  <c r="P475" i="2"/>
  <c r="BK475" i="2"/>
  <c r="J475" i="2"/>
  <c r="BF475" i="2" s="1"/>
  <c r="BI474" i="2"/>
  <c r="BH474" i="2"/>
  <c r="BG474" i="2"/>
  <c r="BE474" i="2"/>
  <c r="T474" i="2"/>
  <c r="R474" i="2"/>
  <c r="P474" i="2"/>
  <c r="BK474" i="2"/>
  <c r="J474" i="2"/>
  <c r="BF474" i="2" s="1"/>
  <c r="BI473" i="2"/>
  <c r="BH473" i="2"/>
  <c r="BG473" i="2"/>
  <c r="BE473" i="2"/>
  <c r="T473" i="2"/>
  <c r="R473" i="2"/>
  <c r="P473" i="2"/>
  <c r="BK473" i="2"/>
  <c r="J473" i="2"/>
  <c r="BF473" i="2" s="1"/>
  <c r="BI471" i="2"/>
  <c r="BH471" i="2"/>
  <c r="BG471" i="2"/>
  <c r="BE471" i="2"/>
  <c r="T471" i="2"/>
  <c r="R471" i="2"/>
  <c r="P471" i="2"/>
  <c r="BK471" i="2"/>
  <c r="J471" i="2"/>
  <c r="BF471" i="2" s="1"/>
  <c r="BI470" i="2"/>
  <c r="BH470" i="2"/>
  <c r="BG470" i="2"/>
  <c r="BE470" i="2"/>
  <c r="T470" i="2"/>
  <c r="R470" i="2"/>
  <c r="P470" i="2"/>
  <c r="BK470" i="2"/>
  <c r="J470" i="2"/>
  <c r="BF470" i="2"/>
  <c r="BI469" i="2"/>
  <c r="BH469" i="2"/>
  <c r="BG469" i="2"/>
  <c r="BE469" i="2"/>
  <c r="T469" i="2"/>
  <c r="R469" i="2"/>
  <c r="P469" i="2"/>
  <c r="BK469" i="2"/>
  <c r="J469" i="2"/>
  <c r="BF469" i="2" s="1"/>
  <c r="BI468" i="2"/>
  <c r="BH468" i="2"/>
  <c r="BG468" i="2"/>
  <c r="BE468" i="2"/>
  <c r="T468" i="2"/>
  <c r="R468" i="2"/>
  <c r="P468" i="2"/>
  <c r="BK468" i="2"/>
  <c r="BK467" i="2" s="1"/>
  <c r="J467" i="2" s="1"/>
  <c r="J117" i="2" s="1"/>
  <c r="J468" i="2"/>
  <c r="BF468" i="2" s="1"/>
  <c r="BI466" i="2"/>
  <c r="BH466" i="2"/>
  <c r="BG466" i="2"/>
  <c r="BE466" i="2"/>
  <c r="T466" i="2"/>
  <c r="T465" i="2" s="1"/>
  <c r="R466" i="2"/>
  <c r="R465" i="2" s="1"/>
  <c r="P466" i="2"/>
  <c r="P465" i="2" s="1"/>
  <c r="BK466" i="2"/>
  <c r="BK465" i="2" s="1"/>
  <c r="J465" i="2" s="1"/>
  <c r="J116" i="2" s="1"/>
  <c r="J466" i="2"/>
  <c r="BF466" i="2" s="1"/>
  <c r="BI464" i="2"/>
  <c r="BH464" i="2"/>
  <c r="BG464" i="2"/>
  <c r="BE464" i="2"/>
  <c r="T464" i="2"/>
  <c r="R464" i="2"/>
  <c r="P464" i="2"/>
  <c r="BK464" i="2"/>
  <c r="J464" i="2"/>
  <c r="BF464" i="2" s="1"/>
  <c r="BI463" i="2"/>
  <c r="BH463" i="2"/>
  <c r="BG463" i="2"/>
  <c r="BE463" i="2"/>
  <c r="T463" i="2"/>
  <c r="R463" i="2"/>
  <c r="P463" i="2"/>
  <c r="BK463" i="2"/>
  <c r="J463" i="2"/>
  <c r="BF463" i="2" s="1"/>
  <c r="BI462" i="2"/>
  <c r="BH462" i="2"/>
  <c r="BG462" i="2"/>
  <c r="BE462" i="2"/>
  <c r="T462" i="2"/>
  <c r="R462" i="2"/>
  <c r="P462" i="2"/>
  <c r="BK462" i="2"/>
  <c r="J462" i="2"/>
  <c r="BF462" i="2" s="1"/>
  <c r="BI461" i="2"/>
  <c r="BH461" i="2"/>
  <c r="BG461" i="2"/>
  <c r="BE461" i="2"/>
  <c r="T461" i="2"/>
  <c r="R461" i="2"/>
  <c r="P461" i="2"/>
  <c r="BK461" i="2"/>
  <c r="J461" i="2"/>
  <c r="BF461" i="2" s="1"/>
  <c r="BI460" i="2"/>
  <c r="BH460" i="2"/>
  <c r="BG460" i="2"/>
  <c r="BE460" i="2"/>
  <c r="T460" i="2"/>
  <c r="R460" i="2"/>
  <c r="P460" i="2"/>
  <c r="BK460" i="2"/>
  <c r="J460" i="2"/>
  <c r="BF460" i="2" s="1"/>
  <c r="BI459" i="2"/>
  <c r="BH459" i="2"/>
  <c r="BG459" i="2"/>
  <c r="BE459" i="2"/>
  <c r="T459" i="2"/>
  <c r="R459" i="2"/>
  <c r="P459" i="2"/>
  <c r="BK459" i="2"/>
  <c r="J459" i="2"/>
  <c r="BF459" i="2" s="1"/>
  <c r="BI458" i="2"/>
  <c r="BH458" i="2"/>
  <c r="BG458" i="2"/>
  <c r="BE458" i="2"/>
  <c r="T458" i="2"/>
  <c r="R458" i="2"/>
  <c r="P458" i="2"/>
  <c r="BK458" i="2"/>
  <c r="J458" i="2"/>
  <c r="BF458" i="2" s="1"/>
  <c r="BI457" i="2"/>
  <c r="BH457" i="2"/>
  <c r="BG457" i="2"/>
  <c r="BE457" i="2"/>
  <c r="T457" i="2"/>
  <c r="R457" i="2"/>
  <c r="P457" i="2"/>
  <c r="BK457" i="2"/>
  <c r="J457" i="2"/>
  <c r="BF457" i="2" s="1"/>
  <c r="BI456" i="2"/>
  <c r="BH456" i="2"/>
  <c r="BG456" i="2"/>
  <c r="BE456" i="2"/>
  <c r="T456" i="2"/>
  <c r="R456" i="2"/>
  <c r="P456" i="2"/>
  <c r="BK456" i="2"/>
  <c r="J456" i="2"/>
  <c r="BF456" i="2" s="1"/>
  <c r="BI455" i="2"/>
  <c r="BH455" i="2"/>
  <c r="BG455" i="2"/>
  <c r="BE455" i="2"/>
  <c r="T455" i="2"/>
  <c r="R455" i="2"/>
  <c r="P455" i="2"/>
  <c r="BK455" i="2"/>
  <c r="J455" i="2"/>
  <c r="BF455" i="2" s="1"/>
  <c r="BI454" i="2"/>
  <c r="BH454" i="2"/>
  <c r="BG454" i="2"/>
  <c r="BE454" i="2"/>
  <c r="T454" i="2"/>
  <c r="R454" i="2"/>
  <c r="P454" i="2"/>
  <c r="BK454" i="2"/>
  <c r="J454" i="2"/>
  <c r="BF454" i="2" s="1"/>
  <c r="BI453" i="2"/>
  <c r="BH453" i="2"/>
  <c r="BG453" i="2"/>
  <c r="BE453" i="2"/>
  <c r="T453" i="2"/>
  <c r="R453" i="2"/>
  <c r="P453" i="2"/>
  <c r="BK453" i="2"/>
  <c r="J453" i="2"/>
  <c r="BF453" i="2" s="1"/>
  <c r="BI452" i="2"/>
  <c r="BH452" i="2"/>
  <c r="BG452" i="2"/>
  <c r="BE452" i="2"/>
  <c r="T452" i="2"/>
  <c r="R452" i="2"/>
  <c r="P452" i="2"/>
  <c r="BK452" i="2"/>
  <c r="J452" i="2"/>
  <c r="BF452" i="2"/>
  <c r="BI451" i="2"/>
  <c r="BH451" i="2"/>
  <c r="BG451" i="2"/>
  <c r="BE451" i="2"/>
  <c r="T451" i="2"/>
  <c r="R451" i="2"/>
  <c r="P451" i="2"/>
  <c r="BK451" i="2"/>
  <c r="J451" i="2"/>
  <c r="BF451" i="2" s="1"/>
  <c r="BI450" i="2"/>
  <c r="BH450" i="2"/>
  <c r="BG450" i="2"/>
  <c r="BE450" i="2"/>
  <c r="T450" i="2"/>
  <c r="R450" i="2"/>
  <c r="P450" i="2"/>
  <c r="BK450" i="2"/>
  <c r="J450" i="2"/>
  <c r="BF450" i="2" s="1"/>
  <c r="BI449" i="2"/>
  <c r="BH449" i="2"/>
  <c r="BG449" i="2"/>
  <c r="BE449" i="2"/>
  <c r="T449" i="2"/>
  <c r="R449" i="2"/>
  <c r="P449" i="2"/>
  <c r="BK449" i="2"/>
  <c r="J449" i="2"/>
  <c r="BF449" i="2" s="1"/>
  <c r="BI448" i="2"/>
  <c r="BH448" i="2"/>
  <c r="BG448" i="2"/>
  <c r="BE448" i="2"/>
  <c r="T448" i="2"/>
  <c r="R448" i="2"/>
  <c r="P448" i="2"/>
  <c r="BK448" i="2"/>
  <c r="J448" i="2"/>
  <c r="BF448" i="2"/>
  <c r="BI447" i="2"/>
  <c r="BH447" i="2"/>
  <c r="BG447" i="2"/>
  <c r="BE447" i="2"/>
  <c r="T447" i="2"/>
  <c r="R447" i="2"/>
  <c r="P447" i="2"/>
  <c r="BK447" i="2"/>
  <c r="J447" i="2"/>
  <c r="BF447" i="2" s="1"/>
  <c r="BI446" i="2"/>
  <c r="BH446" i="2"/>
  <c r="BG446" i="2"/>
  <c r="BE446" i="2"/>
  <c r="T446" i="2"/>
  <c r="R446" i="2"/>
  <c r="P446" i="2"/>
  <c r="BK446" i="2"/>
  <c r="J446" i="2"/>
  <c r="BF446" i="2" s="1"/>
  <c r="BI445" i="2"/>
  <c r="BH445" i="2"/>
  <c r="BG445" i="2"/>
  <c r="BE445" i="2"/>
  <c r="T445" i="2"/>
  <c r="R445" i="2"/>
  <c r="P445" i="2"/>
  <c r="BK445" i="2"/>
  <c r="J445" i="2"/>
  <c r="BF445" i="2" s="1"/>
  <c r="BI444" i="2"/>
  <c r="BH444" i="2"/>
  <c r="BG444" i="2"/>
  <c r="BE444" i="2"/>
  <c r="T444" i="2"/>
  <c r="R444" i="2"/>
  <c r="P444" i="2"/>
  <c r="BK444" i="2"/>
  <c r="J444" i="2"/>
  <c r="BF444" i="2"/>
  <c r="BI443" i="2"/>
  <c r="BH443" i="2"/>
  <c r="BG443" i="2"/>
  <c r="BE443" i="2"/>
  <c r="T443" i="2"/>
  <c r="R443" i="2"/>
  <c r="P443" i="2"/>
  <c r="BK443" i="2"/>
  <c r="J443" i="2"/>
  <c r="BF443" i="2" s="1"/>
  <c r="BI442" i="2"/>
  <c r="BH442" i="2"/>
  <c r="BG442" i="2"/>
  <c r="BE442" i="2"/>
  <c r="T442" i="2"/>
  <c r="R442" i="2"/>
  <c r="P442" i="2"/>
  <c r="BK442" i="2"/>
  <c r="J442" i="2"/>
  <c r="BF442" i="2" s="1"/>
  <c r="BI441" i="2"/>
  <c r="BH441" i="2"/>
  <c r="BG441" i="2"/>
  <c r="BE441" i="2"/>
  <c r="T441" i="2"/>
  <c r="R441" i="2"/>
  <c r="P441" i="2"/>
  <c r="BK441" i="2"/>
  <c r="J441" i="2"/>
  <c r="BF441" i="2" s="1"/>
  <c r="BI440" i="2"/>
  <c r="BH440" i="2"/>
  <c r="BG440" i="2"/>
  <c r="BE440" i="2"/>
  <c r="T440" i="2"/>
  <c r="R440" i="2"/>
  <c r="P440" i="2"/>
  <c r="BK440" i="2"/>
  <c r="J440" i="2"/>
  <c r="BF440" i="2" s="1"/>
  <c r="BI439" i="2"/>
  <c r="BH439" i="2"/>
  <c r="BG439" i="2"/>
  <c r="BE439" i="2"/>
  <c r="T439" i="2"/>
  <c r="R439" i="2"/>
  <c r="P439" i="2"/>
  <c r="BK439" i="2"/>
  <c r="J439" i="2"/>
  <c r="BF439" i="2" s="1"/>
  <c r="BI438" i="2"/>
  <c r="BH438" i="2"/>
  <c r="BG438" i="2"/>
  <c r="BE438" i="2"/>
  <c r="T438" i="2"/>
  <c r="R438" i="2"/>
  <c r="P438" i="2"/>
  <c r="BK438" i="2"/>
  <c r="J438" i="2"/>
  <c r="BF438" i="2" s="1"/>
  <c r="BI437" i="2"/>
  <c r="BH437" i="2"/>
  <c r="BG437" i="2"/>
  <c r="BE437" i="2"/>
  <c r="T437" i="2"/>
  <c r="R437" i="2"/>
  <c r="P437" i="2"/>
  <c r="BK437" i="2"/>
  <c r="J437" i="2"/>
  <c r="BF437" i="2" s="1"/>
  <c r="BI436" i="2"/>
  <c r="BH436" i="2"/>
  <c r="BG436" i="2"/>
  <c r="BE436" i="2"/>
  <c r="T436" i="2"/>
  <c r="R436" i="2"/>
  <c r="P436" i="2"/>
  <c r="BK436" i="2"/>
  <c r="J436" i="2"/>
  <c r="BF436" i="2" s="1"/>
  <c r="BI435" i="2"/>
  <c r="BH435" i="2"/>
  <c r="BG435" i="2"/>
  <c r="BE435" i="2"/>
  <c r="T435" i="2"/>
  <c r="R435" i="2"/>
  <c r="P435" i="2"/>
  <c r="BK435" i="2"/>
  <c r="J435" i="2"/>
  <c r="BF435" i="2" s="1"/>
  <c r="BI434" i="2"/>
  <c r="BH434" i="2"/>
  <c r="BG434" i="2"/>
  <c r="BE434" i="2"/>
  <c r="T434" i="2"/>
  <c r="R434" i="2"/>
  <c r="P434" i="2"/>
  <c r="BK434" i="2"/>
  <c r="J434" i="2"/>
  <c r="BF434" i="2" s="1"/>
  <c r="BI433" i="2"/>
  <c r="BH433" i="2"/>
  <c r="BG433" i="2"/>
  <c r="BE433" i="2"/>
  <c r="T433" i="2"/>
  <c r="T432" i="2" s="1"/>
  <c r="R433" i="2"/>
  <c r="P433" i="2"/>
  <c r="BK433" i="2"/>
  <c r="J433" i="2"/>
  <c r="BF433" i="2" s="1"/>
  <c r="BI431" i="2"/>
  <c r="BH431" i="2"/>
  <c r="BG431" i="2"/>
  <c r="BE431" i="2"/>
  <c r="T431" i="2"/>
  <c r="R431" i="2"/>
  <c r="P431" i="2"/>
  <c r="BK431" i="2"/>
  <c r="J431" i="2"/>
  <c r="BF431" i="2"/>
  <c r="BI430" i="2"/>
  <c r="BH430" i="2"/>
  <c r="BG430" i="2"/>
  <c r="BE430" i="2"/>
  <c r="T430" i="2"/>
  <c r="R430" i="2"/>
  <c r="P430" i="2"/>
  <c r="BK430" i="2"/>
  <c r="J430" i="2"/>
  <c r="BF430" i="2"/>
  <c r="BI429" i="2"/>
  <c r="BH429" i="2"/>
  <c r="BG429" i="2"/>
  <c r="BE429" i="2"/>
  <c r="T429" i="2"/>
  <c r="R429" i="2"/>
  <c r="P429" i="2"/>
  <c r="BK429" i="2"/>
  <c r="J429" i="2"/>
  <c r="BF429" i="2"/>
  <c r="BI428" i="2"/>
  <c r="BH428" i="2"/>
  <c r="BG428" i="2"/>
  <c r="BE428" i="2"/>
  <c r="T428" i="2"/>
  <c r="R428" i="2"/>
  <c r="P428" i="2"/>
  <c r="BK428" i="2"/>
  <c r="J428" i="2"/>
  <c r="BF428" i="2"/>
  <c r="BI427" i="2"/>
  <c r="BH427" i="2"/>
  <c r="BG427" i="2"/>
  <c r="BE427" i="2"/>
  <c r="T427" i="2"/>
  <c r="R427" i="2"/>
  <c r="P427" i="2"/>
  <c r="BK427" i="2"/>
  <c r="J427" i="2"/>
  <c r="BF427" i="2"/>
  <c r="BI426" i="2"/>
  <c r="BH426" i="2"/>
  <c r="BG426" i="2"/>
  <c r="BE426" i="2"/>
  <c r="T426" i="2"/>
  <c r="R426" i="2"/>
  <c r="P426" i="2"/>
  <c r="BK426" i="2"/>
  <c r="J426" i="2"/>
  <c r="BF426" i="2"/>
  <c r="BI425" i="2"/>
  <c r="BH425" i="2"/>
  <c r="BG425" i="2"/>
  <c r="BE425" i="2"/>
  <c r="T425" i="2"/>
  <c r="R425" i="2"/>
  <c r="P425" i="2"/>
  <c r="BK425" i="2"/>
  <c r="J425" i="2"/>
  <c r="BF425" i="2"/>
  <c r="BI424" i="2"/>
  <c r="BH424" i="2"/>
  <c r="BG424" i="2"/>
  <c r="BE424" i="2"/>
  <c r="T424" i="2"/>
  <c r="R424" i="2"/>
  <c r="P424" i="2"/>
  <c r="BK424" i="2"/>
  <c r="J424" i="2"/>
  <c r="BF424" i="2"/>
  <c r="BI423" i="2"/>
  <c r="BH423" i="2"/>
  <c r="BG423" i="2"/>
  <c r="BE423" i="2"/>
  <c r="T423" i="2"/>
  <c r="R423" i="2"/>
  <c r="P423" i="2"/>
  <c r="BK423" i="2"/>
  <c r="J423" i="2"/>
  <c r="BF423" i="2"/>
  <c r="BI422" i="2"/>
  <c r="BH422" i="2"/>
  <c r="BG422" i="2"/>
  <c r="BE422" i="2"/>
  <c r="T422" i="2"/>
  <c r="R422" i="2"/>
  <c r="P422" i="2"/>
  <c r="BK422" i="2"/>
  <c r="J422" i="2"/>
  <c r="BF422" i="2"/>
  <c r="BI421" i="2"/>
  <c r="BH421" i="2"/>
  <c r="BG421" i="2"/>
  <c r="BE421" i="2"/>
  <c r="T421" i="2"/>
  <c r="R421" i="2"/>
  <c r="P421" i="2"/>
  <c r="BK421" i="2"/>
  <c r="J421" i="2"/>
  <c r="BF421" i="2"/>
  <c r="BI420" i="2"/>
  <c r="BH420" i="2"/>
  <c r="BG420" i="2"/>
  <c r="BE420" i="2"/>
  <c r="T420" i="2"/>
  <c r="R420" i="2"/>
  <c r="P420" i="2"/>
  <c r="BK420" i="2"/>
  <c r="J420" i="2"/>
  <c r="BF420" i="2"/>
  <c r="BI419" i="2"/>
  <c r="BH419" i="2"/>
  <c r="BG419" i="2"/>
  <c r="BE419" i="2"/>
  <c r="T419" i="2"/>
  <c r="R419" i="2"/>
  <c r="P419" i="2"/>
  <c r="BK419" i="2"/>
  <c r="J419" i="2"/>
  <c r="BF419" i="2"/>
  <c r="BI418" i="2"/>
  <c r="BH418" i="2"/>
  <c r="BG418" i="2"/>
  <c r="BE418" i="2"/>
  <c r="T418" i="2"/>
  <c r="R418" i="2"/>
  <c r="P418" i="2"/>
  <c r="BK418" i="2"/>
  <c r="J418" i="2"/>
  <c r="BF418" i="2"/>
  <c r="BI417" i="2"/>
  <c r="BH417" i="2"/>
  <c r="BG417" i="2"/>
  <c r="BE417" i="2"/>
  <c r="T417" i="2"/>
  <c r="R417" i="2"/>
  <c r="P417" i="2"/>
  <c r="BK417" i="2"/>
  <c r="J417" i="2"/>
  <c r="BF417" i="2"/>
  <c r="BI416" i="2"/>
  <c r="BH416" i="2"/>
  <c r="BG416" i="2"/>
  <c r="BE416" i="2"/>
  <c r="T416" i="2"/>
  <c r="R416" i="2"/>
  <c r="P416" i="2"/>
  <c r="BK416" i="2"/>
  <c r="J416" i="2"/>
  <c r="BF416" i="2"/>
  <c r="BI415" i="2"/>
  <c r="BH415" i="2"/>
  <c r="BG415" i="2"/>
  <c r="BE415" i="2"/>
  <c r="T415" i="2"/>
  <c r="R415" i="2"/>
  <c r="P415" i="2"/>
  <c r="BK415" i="2"/>
  <c r="J415" i="2"/>
  <c r="BF415" i="2"/>
  <c r="BI414" i="2"/>
  <c r="BH414" i="2"/>
  <c r="BG414" i="2"/>
  <c r="BE414" i="2"/>
  <c r="T414" i="2"/>
  <c r="R414" i="2"/>
  <c r="P414" i="2"/>
  <c r="BK414" i="2"/>
  <c r="J414" i="2"/>
  <c r="BF414" i="2"/>
  <c r="BI413" i="2"/>
  <c r="BH413" i="2"/>
  <c r="BG413" i="2"/>
  <c r="BE413" i="2"/>
  <c r="T413" i="2"/>
  <c r="R413" i="2"/>
  <c r="P413" i="2"/>
  <c r="BK413" i="2"/>
  <c r="J413" i="2"/>
  <c r="BF413" i="2"/>
  <c r="BI412" i="2"/>
  <c r="BH412" i="2"/>
  <c r="BG412" i="2"/>
  <c r="BE412" i="2"/>
  <c r="T412" i="2"/>
  <c r="R412" i="2"/>
  <c r="P412" i="2"/>
  <c r="BK412" i="2"/>
  <c r="J412" i="2"/>
  <c r="BF412" i="2"/>
  <c r="BI411" i="2"/>
  <c r="BH411" i="2"/>
  <c r="BG411" i="2"/>
  <c r="BE411" i="2"/>
  <c r="T411" i="2"/>
  <c r="R411" i="2"/>
  <c r="P411" i="2"/>
  <c r="BK411" i="2"/>
  <c r="J411" i="2"/>
  <c r="BF411" i="2"/>
  <c r="BI410" i="2"/>
  <c r="BH410" i="2"/>
  <c r="BG410" i="2"/>
  <c r="BE410" i="2"/>
  <c r="T410" i="2"/>
  <c r="R410" i="2"/>
  <c r="P410" i="2"/>
  <c r="BK410" i="2"/>
  <c r="J410" i="2"/>
  <c r="BF410" i="2"/>
  <c r="BI409" i="2"/>
  <c r="BH409" i="2"/>
  <c r="BG409" i="2"/>
  <c r="BE409" i="2"/>
  <c r="T409" i="2"/>
  <c r="R409" i="2"/>
  <c r="P409" i="2"/>
  <c r="BK409" i="2"/>
  <c r="J409" i="2"/>
  <c r="BF409" i="2"/>
  <c r="BI408" i="2"/>
  <c r="BH408" i="2"/>
  <c r="BG408" i="2"/>
  <c r="BE408" i="2"/>
  <c r="T408" i="2"/>
  <c r="R408" i="2"/>
  <c r="P408" i="2"/>
  <c r="BK408" i="2"/>
  <c r="J408" i="2"/>
  <c r="BF408" i="2"/>
  <c r="BI407" i="2"/>
  <c r="BH407" i="2"/>
  <c r="BG407" i="2"/>
  <c r="BE407" i="2"/>
  <c r="T407" i="2"/>
  <c r="R407" i="2"/>
  <c r="P407" i="2"/>
  <c r="BK407" i="2"/>
  <c r="J407" i="2"/>
  <c r="BF407" i="2"/>
  <c r="BI406" i="2"/>
  <c r="BH406" i="2"/>
  <c r="BG406" i="2"/>
  <c r="BE406" i="2"/>
  <c r="T406" i="2"/>
  <c r="R406" i="2"/>
  <c r="P406" i="2"/>
  <c r="BK406" i="2"/>
  <c r="J406" i="2"/>
  <c r="BF406" i="2"/>
  <c r="BI405" i="2"/>
  <c r="BH405" i="2"/>
  <c r="BG405" i="2"/>
  <c r="BE405" i="2"/>
  <c r="T405" i="2"/>
  <c r="R405" i="2"/>
  <c r="P405" i="2"/>
  <c r="BK405" i="2"/>
  <c r="J405" i="2"/>
  <c r="BF405" i="2"/>
  <c r="BI404" i="2"/>
  <c r="BH404" i="2"/>
  <c r="BG404" i="2"/>
  <c r="BE404" i="2"/>
  <c r="T404" i="2"/>
  <c r="R404" i="2"/>
  <c r="P404" i="2"/>
  <c r="BK404" i="2"/>
  <c r="J404" i="2"/>
  <c r="BF404" i="2"/>
  <c r="BI403" i="2"/>
  <c r="BH403" i="2"/>
  <c r="BG403" i="2"/>
  <c r="BE403" i="2"/>
  <c r="T403" i="2"/>
  <c r="R403" i="2"/>
  <c r="P403" i="2"/>
  <c r="BK403" i="2"/>
  <c r="J403" i="2"/>
  <c r="BF403" i="2"/>
  <c r="BI402" i="2"/>
  <c r="BH402" i="2"/>
  <c r="BG402" i="2"/>
  <c r="BE402" i="2"/>
  <c r="T402" i="2"/>
  <c r="R402" i="2"/>
  <c r="R399" i="2" s="1"/>
  <c r="P402" i="2"/>
  <c r="BK402" i="2"/>
  <c r="J402" i="2"/>
  <c r="BF402" i="2"/>
  <c r="BI401" i="2"/>
  <c r="BH401" i="2"/>
  <c r="BG401" i="2"/>
  <c r="BE401" i="2"/>
  <c r="T401" i="2"/>
  <c r="R401" i="2"/>
  <c r="P401" i="2"/>
  <c r="BK401" i="2"/>
  <c r="J401" i="2"/>
  <c r="BF401" i="2"/>
  <c r="BI400" i="2"/>
  <c r="BH400" i="2"/>
  <c r="BG400" i="2"/>
  <c r="BE400" i="2"/>
  <c r="T400" i="2"/>
  <c r="T399" i="2"/>
  <c r="R400" i="2"/>
  <c r="P400" i="2"/>
  <c r="BK400" i="2"/>
  <c r="J400" i="2"/>
  <c r="BF400" i="2" s="1"/>
  <c r="BI398" i="2"/>
  <c r="BH398" i="2"/>
  <c r="BG398" i="2"/>
  <c r="BE398" i="2"/>
  <c r="T398" i="2"/>
  <c r="R398" i="2"/>
  <c r="P398" i="2"/>
  <c r="BK398" i="2"/>
  <c r="J398" i="2"/>
  <c r="BF398" i="2" s="1"/>
  <c r="BI397" i="2"/>
  <c r="BH397" i="2"/>
  <c r="BG397" i="2"/>
  <c r="BE397" i="2"/>
  <c r="T397" i="2"/>
  <c r="R397" i="2"/>
  <c r="P397" i="2"/>
  <c r="BK397" i="2"/>
  <c r="J397" i="2"/>
  <c r="BF397" i="2" s="1"/>
  <c r="BI396" i="2"/>
  <c r="BH396" i="2"/>
  <c r="BG396" i="2"/>
  <c r="BE396" i="2"/>
  <c r="T396" i="2"/>
  <c r="R396" i="2"/>
  <c r="P396" i="2"/>
  <c r="BK396" i="2"/>
  <c r="J396" i="2"/>
  <c r="BF396" i="2" s="1"/>
  <c r="BI395" i="2"/>
  <c r="BH395" i="2"/>
  <c r="BG395" i="2"/>
  <c r="BE395" i="2"/>
  <c r="T395" i="2"/>
  <c r="R395" i="2"/>
  <c r="P395" i="2"/>
  <c r="BK395" i="2"/>
  <c r="J395" i="2"/>
  <c r="BF395" i="2" s="1"/>
  <c r="BI394" i="2"/>
  <c r="BH394" i="2"/>
  <c r="BG394" i="2"/>
  <c r="BE394" i="2"/>
  <c r="T394" i="2"/>
  <c r="R394" i="2"/>
  <c r="P394" i="2"/>
  <c r="BK394" i="2"/>
  <c r="J394" i="2"/>
  <c r="BF394" i="2" s="1"/>
  <c r="BI393" i="2"/>
  <c r="BH393" i="2"/>
  <c r="BG393" i="2"/>
  <c r="BE393" i="2"/>
  <c r="T393" i="2"/>
  <c r="R393" i="2"/>
  <c r="P393" i="2"/>
  <c r="BK393" i="2"/>
  <c r="J393" i="2"/>
  <c r="BF393" i="2" s="1"/>
  <c r="BI392" i="2"/>
  <c r="BH392" i="2"/>
  <c r="BG392" i="2"/>
  <c r="BE392" i="2"/>
  <c r="T392" i="2"/>
  <c r="R392" i="2"/>
  <c r="P392" i="2"/>
  <c r="BK392" i="2"/>
  <c r="J392" i="2"/>
  <c r="BF392" i="2" s="1"/>
  <c r="BI391" i="2"/>
  <c r="BH391" i="2"/>
  <c r="BG391" i="2"/>
  <c r="BE391" i="2"/>
  <c r="T391" i="2"/>
  <c r="R391" i="2"/>
  <c r="P391" i="2"/>
  <c r="BK391" i="2"/>
  <c r="J391" i="2"/>
  <c r="BF391" i="2" s="1"/>
  <c r="BI390" i="2"/>
  <c r="BH390" i="2"/>
  <c r="BG390" i="2"/>
  <c r="BE390" i="2"/>
  <c r="T390" i="2"/>
  <c r="R390" i="2"/>
  <c r="P390" i="2"/>
  <c r="BK390" i="2"/>
  <c r="J390" i="2"/>
  <c r="BF390" i="2" s="1"/>
  <c r="BI389" i="2"/>
  <c r="BH389" i="2"/>
  <c r="BG389" i="2"/>
  <c r="BE389" i="2"/>
  <c r="T389" i="2"/>
  <c r="R389" i="2"/>
  <c r="P389" i="2"/>
  <c r="BK389" i="2"/>
  <c r="J389" i="2"/>
  <c r="BF389" i="2" s="1"/>
  <c r="BI388" i="2"/>
  <c r="BH388" i="2"/>
  <c r="BG388" i="2"/>
  <c r="BE388" i="2"/>
  <c r="T388" i="2"/>
  <c r="R388" i="2"/>
  <c r="P388" i="2"/>
  <c r="BK388" i="2"/>
  <c r="J388" i="2"/>
  <c r="BF388" i="2" s="1"/>
  <c r="BI387" i="2"/>
  <c r="BH387" i="2"/>
  <c r="BG387" i="2"/>
  <c r="BE387" i="2"/>
  <c r="T387" i="2"/>
  <c r="R387" i="2"/>
  <c r="P387" i="2"/>
  <c r="BK387" i="2"/>
  <c r="J387" i="2"/>
  <c r="BF387" i="2" s="1"/>
  <c r="BI386" i="2"/>
  <c r="BH386" i="2"/>
  <c r="BG386" i="2"/>
  <c r="BE386" i="2"/>
  <c r="T386" i="2"/>
  <c r="R386" i="2"/>
  <c r="P386" i="2"/>
  <c r="BK386" i="2"/>
  <c r="J386" i="2"/>
  <c r="BF386" i="2" s="1"/>
  <c r="BI385" i="2"/>
  <c r="BH385" i="2"/>
  <c r="BG385" i="2"/>
  <c r="BE385" i="2"/>
  <c r="T385" i="2"/>
  <c r="R385" i="2"/>
  <c r="P385" i="2"/>
  <c r="P384" i="2" s="1"/>
  <c r="BK385" i="2"/>
  <c r="J385" i="2"/>
  <c r="BF385" i="2" s="1"/>
  <c r="BI383" i="2"/>
  <c r="BH383" i="2"/>
  <c r="BG383" i="2"/>
  <c r="BE383" i="2"/>
  <c r="T383" i="2"/>
  <c r="R383" i="2"/>
  <c r="P383" i="2"/>
  <c r="BK383" i="2"/>
  <c r="J383" i="2"/>
  <c r="BF383" i="2"/>
  <c r="BI382" i="2"/>
  <c r="BH382" i="2"/>
  <c r="BG382" i="2"/>
  <c r="BE382" i="2"/>
  <c r="T382" i="2"/>
  <c r="R382" i="2"/>
  <c r="P382" i="2"/>
  <c r="BK382" i="2"/>
  <c r="J382" i="2"/>
  <c r="BF382" i="2"/>
  <c r="BI381" i="2"/>
  <c r="BH381" i="2"/>
  <c r="BG381" i="2"/>
  <c r="BE381" i="2"/>
  <c r="T381" i="2"/>
  <c r="R381" i="2"/>
  <c r="P381" i="2"/>
  <c r="BK381" i="2"/>
  <c r="J381" i="2"/>
  <c r="BF381" i="2"/>
  <c r="BI380" i="2"/>
  <c r="BH380" i="2"/>
  <c r="BG380" i="2"/>
  <c r="BE380" i="2"/>
  <c r="T380" i="2"/>
  <c r="R380" i="2"/>
  <c r="P380" i="2"/>
  <c r="BK380" i="2"/>
  <c r="J380" i="2"/>
  <c r="BF380" i="2"/>
  <c r="BI379" i="2"/>
  <c r="BH379" i="2"/>
  <c r="BG379" i="2"/>
  <c r="BE379" i="2"/>
  <c r="T379" i="2"/>
  <c r="T377" i="2" s="1"/>
  <c r="R379" i="2"/>
  <c r="P379" i="2"/>
  <c r="BK379" i="2"/>
  <c r="J379" i="2"/>
  <c r="BF379" i="2"/>
  <c r="BI378" i="2"/>
  <c r="BH378" i="2"/>
  <c r="BG378" i="2"/>
  <c r="BE378" i="2"/>
  <c r="T378" i="2"/>
  <c r="R378" i="2"/>
  <c r="P378" i="2"/>
  <c r="P377" i="2" s="1"/>
  <c r="BK378" i="2"/>
  <c r="J378" i="2"/>
  <c r="BF378" i="2" s="1"/>
  <c r="BI376" i="2"/>
  <c r="BH376" i="2"/>
  <c r="BG376" i="2"/>
  <c r="BE376" i="2"/>
  <c r="T376" i="2"/>
  <c r="R376" i="2"/>
  <c r="P376" i="2"/>
  <c r="BK376" i="2"/>
  <c r="J376" i="2"/>
  <c r="BF376" i="2" s="1"/>
  <c r="BI375" i="2"/>
  <c r="BH375" i="2"/>
  <c r="BG375" i="2"/>
  <c r="BE375" i="2"/>
  <c r="T375" i="2"/>
  <c r="R375" i="2"/>
  <c r="P375" i="2"/>
  <c r="BK375" i="2"/>
  <c r="J375" i="2"/>
  <c r="BF375" i="2" s="1"/>
  <c r="BI374" i="2"/>
  <c r="BH374" i="2"/>
  <c r="BG374" i="2"/>
  <c r="BE374" i="2"/>
  <c r="T374" i="2"/>
  <c r="R374" i="2"/>
  <c r="P374" i="2"/>
  <c r="BK374" i="2"/>
  <c r="J374" i="2"/>
  <c r="BF374" i="2" s="1"/>
  <c r="BI373" i="2"/>
  <c r="BH373" i="2"/>
  <c r="BG373" i="2"/>
  <c r="BE373" i="2"/>
  <c r="T373" i="2"/>
  <c r="R373" i="2"/>
  <c r="P373" i="2"/>
  <c r="BK373" i="2"/>
  <c r="J373" i="2"/>
  <c r="BF373" i="2" s="1"/>
  <c r="BI372" i="2"/>
  <c r="BH372" i="2"/>
  <c r="BG372" i="2"/>
  <c r="BE372" i="2"/>
  <c r="T372" i="2"/>
  <c r="R372" i="2"/>
  <c r="P372" i="2"/>
  <c r="BK372" i="2"/>
  <c r="J372" i="2"/>
  <c r="BF372" i="2" s="1"/>
  <c r="BI371" i="2"/>
  <c r="BH371" i="2"/>
  <c r="BG371" i="2"/>
  <c r="BE371" i="2"/>
  <c r="T371" i="2"/>
  <c r="R371" i="2"/>
  <c r="P371" i="2"/>
  <c r="BK371" i="2"/>
  <c r="J371" i="2"/>
  <c r="BF371" i="2" s="1"/>
  <c r="BI370" i="2"/>
  <c r="BH370" i="2"/>
  <c r="BG370" i="2"/>
  <c r="BE370" i="2"/>
  <c r="T370" i="2"/>
  <c r="R370" i="2"/>
  <c r="P370" i="2"/>
  <c r="BK370" i="2"/>
  <c r="J370" i="2"/>
  <c r="BF370" i="2" s="1"/>
  <c r="BI369" i="2"/>
  <c r="BH369" i="2"/>
  <c r="BG369" i="2"/>
  <c r="BE369" i="2"/>
  <c r="T369" i="2"/>
  <c r="R369" i="2"/>
  <c r="P369" i="2"/>
  <c r="BK369" i="2"/>
  <c r="J369" i="2"/>
  <c r="BF369" i="2" s="1"/>
  <c r="BI368" i="2"/>
  <c r="BH368" i="2"/>
  <c r="BG368" i="2"/>
  <c r="BE368" i="2"/>
  <c r="T368" i="2"/>
  <c r="R368" i="2"/>
  <c r="P368" i="2"/>
  <c r="BK368" i="2"/>
  <c r="J368" i="2"/>
  <c r="BF368" i="2" s="1"/>
  <c r="BI366" i="2"/>
  <c r="BH366" i="2"/>
  <c r="BG366" i="2"/>
  <c r="BE366" i="2"/>
  <c r="T366" i="2"/>
  <c r="T365" i="2" s="1"/>
  <c r="R366" i="2"/>
  <c r="R365" i="2"/>
  <c r="P366" i="2"/>
  <c r="P365" i="2" s="1"/>
  <c r="BK366" i="2"/>
  <c r="BK365" i="2"/>
  <c r="J365" i="2" s="1"/>
  <c r="J110" i="2" s="1"/>
  <c r="J366" i="2"/>
  <c r="BF366" i="2" s="1"/>
  <c r="BI364" i="2"/>
  <c r="BH364" i="2"/>
  <c r="BG364" i="2"/>
  <c r="BE364" i="2"/>
  <c r="T364" i="2"/>
  <c r="R364" i="2"/>
  <c r="P364" i="2"/>
  <c r="BK364" i="2"/>
  <c r="J364" i="2"/>
  <c r="BF364" i="2" s="1"/>
  <c r="BI363" i="2"/>
  <c r="BH363" i="2"/>
  <c r="BG363" i="2"/>
  <c r="BE363" i="2"/>
  <c r="T363" i="2"/>
  <c r="R363" i="2"/>
  <c r="P363" i="2"/>
  <c r="BK363" i="2"/>
  <c r="J363" i="2"/>
  <c r="BF363" i="2" s="1"/>
  <c r="BI362" i="2"/>
  <c r="BH362" i="2"/>
  <c r="BG362" i="2"/>
  <c r="BE362" i="2"/>
  <c r="T362" i="2"/>
  <c r="R362" i="2"/>
  <c r="P362" i="2"/>
  <c r="BK362" i="2"/>
  <c r="J362" i="2"/>
  <c r="BF362" i="2" s="1"/>
  <c r="BI361" i="2"/>
  <c r="BH361" i="2"/>
  <c r="BG361" i="2"/>
  <c r="BE361" i="2"/>
  <c r="T361" i="2"/>
  <c r="R361" i="2"/>
  <c r="P361" i="2"/>
  <c r="BK361" i="2"/>
  <c r="J361" i="2"/>
  <c r="BF361" i="2" s="1"/>
  <c r="BI360" i="2"/>
  <c r="BH360" i="2"/>
  <c r="BG360" i="2"/>
  <c r="BE360" i="2"/>
  <c r="T360" i="2"/>
  <c r="R360" i="2"/>
  <c r="P360" i="2"/>
  <c r="BK360" i="2"/>
  <c r="J360" i="2"/>
  <c r="BF360" i="2" s="1"/>
  <c r="BI358" i="2"/>
  <c r="BH358" i="2"/>
  <c r="BG358" i="2"/>
  <c r="BE358" i="2"/>
  <c r="T358" i="2"/>
  <c r="R358" i="2"/>
  <c r="P358" i="2"/>
  <c r="BK358" i="2"/>
  <c r="J358" i="2"/>
  <c r="BF358" i="2"/>
  <c r="BI357" i="2"/>
  <c r="BH357" i="2"/>
  <c r="BG357" i="2"/>
  <c r="BE357" i="2"/>
  <c r="T357" i="2"/>
  <c r="R357" i="2"/>
  <c r="P357" i="2"/>
  <c r="BK357" i="2"/>
  <c r="J357" i="2"/>
  <c r="BF357" i="2" s="1"/>
  <c r="BI356" i="2"/>
  <c r="BH356" i="2"/>
  <c r="BG356" i="2"/>
  <c r="BE356" i="2"/>
  <c r="T356" i="2"/>
  <c r="R356" i="2"/>
  <c r="P356" i="2"/>
  <c r="BK356" i="2"/>
  <c r="J356" i="2"/>
  <c r="BF356" i="2"/>
  <c r="BI355" i="2"/>
  <c r="BH355" i="2"/>
  <c r="BG355" i="2"/>
  <c r="BE355" i="2"/>
  <c r="T355" i="2"/>
  <c r="R355" i="2"/>
  <c r="P355" i="2"/>
  <c r="BK355" i="2"/>
  <c r="J355" i="2"/>
  <c r="BF355" i="2" s="1"/>
  <c r="BI354" i="2"/>
  <c r="BH354" i="2"/>
  <c r="BG354" i="2"/>
  <c r="BE354" i="2"/>
  <c r="T354" i="2"/>
  <c r="R354" i="2"/>
  <c r="P354" i="2"/>
  <c r="BK354" i="2"/>
  <c r="J354" i="2"/>
  <c r="BF354" i="2"/>
  <c r="BI353" i="2"/>
  <c r="BH353" i="2"/>
  <c r="BG353" i="2"/>
  <c r="BE353" i="2"/>
  <c r="T353" i="2"/>
  <c r="R353" i="2"/>
  <c r="P353" i="2"/>
  <c r="BK353" i="2"/>
  <c r="J353" i="2"/>
  <c r="BF353" i="2" s="1"/>
  <c r="BI352" i="2"/>
  <c r="BH352" i="2"/>
  <c r="BG352" i="2"/>
  <c r="BE352" i="2"/>
  <c r="T352" i="2"/>
  <c r="R352" i="2"/>
  <c r="P352" i="2"/>
  <c r="BK352" i="2"/>
  <c r="J352" i="2"/>
  <c r="BF352" i="2"/>
  <c r="BI351" i="2"/>
  <c r="BH351" i="2"/>
  <c r="BG351" i="2"/>
  <c r="BE351" i="2"/>
  <c r="T351" i="2"/>
  <c r="R351" i="2"/>
  <c r="P351" i="2"/>
  <c r="BK351" i="2"/>
  <c r="J351" i="2"/>
  <c r="BF351" i="2" s="1"/>
  <c r="BI350" i="2"/>
  <c r="BH350" i="2"/>
  <c r="BG350" i="2"/>
  <c r="BE350" i="2"/>
  <c r="T350" i="2"/>
  <c r="R350" i="2"/>
  <c r="P350" i="2"/>
  <c r="BK350" i="2"/>
  <c r="J350" i="2"/>
  <c r="BF350" i="2"/>
  <c r="BI349" i="2"/>
  <c r="BH349" i="2"/>
  <c r="BG349" i="2"/>
  <c r="BE349" i="2"/>
  <c r="T349" i="2"/>
  <c r="R349" i="2"/>
  <c r="P349" i="2"/>
  <c r="BK349" i="2"/>
  <c r="J349" i="2"/>
  <c r="BF349" i="2" s="1"/>
  <c r="BI348" i="2"/>
  <c r="BH348" i="2"/>
  <c r="BG348" i="2"/>
  <c r="BE348" i="2"/>
  <c r="T348" i="2"/>
  <c r="R348" i="2"/>
  <c r="P348" i="2"/>
  <c r="BK348" i="2"/>
  <c r="J348" i="2"/>
  <c r="BF348" i="2"/>
  <c r="BI347" i="2"/>
  <c r="BH347" i="2"/>
  <c r="BG347" i="2"/>
  <c r="BE347" i="2"/>
  <c r="T347" i="2"/>
  <c r="R347" i="2"/>
  <c r="P347" i="2"/>
  <c r="BK347" i="2"/>
  <c r="J347" i="2"/>
  <c r="BF347" i="2" s="1"/>
  <c r="BI346" i="2"/>
  <c r="BH346" i="2"/>
  <c r="BG346" i="2"/>
  <c r="BE346" i="2"/>
  <c r="T346" i="2"/>
  <c r="R346" i="2"/>
  <c r="P346" i="2"/>
  <c r="BK346" i="2"/>
  <c r="J346" i="2"/>
  <c r="BF346" i="2"/>
  <c r="BI345" i="2"/>
  <c r="BH345" i="2"/>
  <c r="BG345" i="2"/>
  <c r="BE345" i="2"/>
  <c r="T345" i="2"/>
  <c r="R345" i="2"/>
  <c r="P345" i="2"/>
  <c r="BK345" i="2"/>
  <c r="J345" i="2"/>
  <c r="BF345" i="2" s="1"/>
  <c r="BI344" i="2"/>
  <c r="BH344" i="2"/>
  <c r="BG344" i="2"/>
  <c r="BE344" i="2"/>
  <c r="T344" i="2"/>
  <c r="R344" i="2"/>
  <c r="P344" i="2"/>
  <c r="BK344" i="2"/>
  <c r="J344" i="2"/>
  <c r="BF344" i="2"/>
  <c r="BI343" i="2"/>
  <c r="BH343" i="2"/>
  <c r="BG343" i="2"/>
  <c r="BE343" i="2"/>
  <c r="T343" i="2"/>
  <c r="R343" i="2"/>
  <c r="P343" i="2"/>
  <c r="BK343" i="2"/>
  <c r="J343" i="2"/>
  <c r="BF343" i="2" s="1"/>
  <c r="BI342" i="2"/>
  <c r="BH342" i="2"/>
  <c r="BG342" i="2"/>
  <c r="BE342" i="2"/>
  <c r="T342" i="2"/>
  <c r="R342" i="2"/>
  <c r="P342" i="2"/>
  <c r="BK342" i="2"/>
  <c r="J342" i="2"/>
  <c r="BF342" i="2"/>
  <c r="BI341" i="2"/>
  <c r="BH341" i="2"/>
  <c r="BG341" i="2"/>
  <c r="BE341" i="2"/>
  <c r="T341" i="2"/>
  <c r="T339" i="2" s="1"/>
  <c r="R341" i="2"/>
  <c r="P341" i="2"/>
  <c r="BK341" i="2"/>
  <c r="J341" i="2"/>
  <c r="BF341" i="2" s="1"/>
  <c r="BI340" i="2"/>
  <c r="BH340" i="2"/>
  <c r="BG340" i="2"/>
  <c r="BE340" i="2"/>
  <c r="T340" i="2"/>
  <c r="R340" i="2"/>
  <c r="P340" i="2"/>
  <c r="BK340" i="2"/>
  <c r="J340" i="2"/>
  <c r="BF340" i="2" s="1"/>
  <c r="BI338" i="2"/>
  <c r="BH338" i="2"/>
  <c r="BG338" i="2"/>
  <c r="BE338" i="2"/>
  <c r="T338" i="2"/>
  <c r="R338" i="2"/>
  <c r="P338" i="2"/>
  <c r="BK338" i="2"/>
  <c r="J338" i="2"/>
  <c r="BF338" i="2" s="1"/>
  <c r="BI337" i="2"/>
  <c r="BH337" i="2"/>
  <c r="BG337" i="2"/>
  <c r="BE337" i="2"/>
  <c r="T337" i="2"/>
  <c r="R337" i="2"/>
  <c r="P337" i="2"/>
  <c r="BK337" i="2"/>
  <c r="J337" i="2"/>
  <c r="BF337" i="2" s="1"/>
  <c r="BI336" i="2"/>
  <c r="BH336" i="2"/>
  <c r="BG336" i="2"/>
  <c r="BE336" i="2"/>
  <c r="T336" i="2"/>
  <c r="R336" i="2"/>
  <c r="P336" i="2"/>
  <c r="BK336" i="2"/>
  <c r="J336" i="2"/>
  <c r="BF336" i="2" s="1"/>
  <c r="BI335" i="2"/>
  <c r="BH335" i="2"/>
  <c r="BG335" i="2"/>
  <c r="BE335" i="2"/>
  <c r="T335" i="2"/>
  <c r="R335" i="2"/>
  <c r="P335" i="2"/>
  <c r="BK335" i="2"/>
  <c r="J335" i="2"/>
  <c r="BF335" i="2" s="1"/>
  <c r="BI334" i="2"/>
  <c r="BH334" i="2"/>
  <c r="BG334" i="2"/>
  <c r="BE334" i="2"/>
  <c r="T334" i="2"/>
  <c r="R334" i="2"/>
  <c r="P334" i="2"/>
  <c r="BK334" i="2"/>
  <c r="J334" i="2"/>
  <c r="BF334" i="2" s="1"/>
  <c r="BI333" i="2"/>
  <c r="BH333" i="2"/>
  <c r="BG333" i="2"/>
  <c r="BE333" i="2"/>
  <c r="T333" i="2"/>
  <c r="R333" i="2"/>
  <c r="P333" i="2"/>
  <c r="BK333" i="2"/>
  <c r="J333" i="2"/>
  <c r="BF333" i="2" s="1"/>
  <c r="BI332" i="2"/>
  <c r="BH332" i="2"/>
  <c r="BG332" i="2"/>
  <c r="BE332" i="2"/>
  <c r="T332" i="2"/>
  <c r="R332" i="2"/>
  <c r="P332" i="2"/>
  <c r="BK332" i="2"/>
  <c r="J332" i="2"/>
  <c r="BF332" i="2" s="1"/>
  <c r="BI331" i="2"/>
  <c r="BH331" i="2"/>
  <c r="BG331" i="2"/>
  <c r="BE331" i="2"/>
  <c r="T331" i="2"/>
  <c r="R331" i="2"/>
  <c r="R330" i="2" s="1"/>
  <c r="P331" i="2"/>
  <c r="BK331" i="2"/>
  <c r="J331" i="2"/>
  <c r="BF331" i="2" s="1"/>
  <c r="BI329" i="2"/>
  <c r="BH329" i="2"/>
  <c r="BG329" i="2"/>
  <c r="BE329" i="2"/>
  <c r="T329" i="2"/>
  <c r="R329" i="2"/>
  <c r="P329" i="2"/>
  <c r="BK329" i="2"/>
  <c r="J329" i="2"/>
  <c r="BF329" i="2" s="1"/>
  <c r="BI328" i="2"/>
  <c r="BH328" i="2"/>
  <c r="BG328" i="2"/>
  <c r="BE328" i="2"/>
  <c r="T328" i="2"/>
  <c r="R328" i="2"/>
  <c r="P328" i="2"/>
  <c r="BK328" i="2"/>
  <c r="J328" i="2"/>
  <c r="BF328" i="2"/>
  <c r="BI327" i="2"/>
  <c r="BH327" i="2"/>
  <c r="BG327" i="2"/>
  <c r="BE327" i="2"/>
  <c r="T327" i="2"/>
  <c r="R327" i="2"/>
  <c r="P327" i="2"/>
  <c r="BK327" i="2"/>
  <c r="J327" i="2"/>
  <c r="BF327" i="2" s="1"/>
  <c r="BI326" i="2"/>
  <c r="BH326" i="2"/>
  <c r="BG326" i="2"/>
  <c r="BE326" i="2"/>
  <c r="T326" i="2"/>
  <c r="R326" i="2"/>
  <c r="P326" i="2"/>
  <c r="BK326" i="2"/>
  <c r="J326" i="2"/>
  <c r="BF326" i="2"/>
  <c r="BI325" i="2"/>
  <c r="BH325" i="2"/>
  <c r="BG325" i="2"/>
  <c r="BE325" i="2"/>
  <c r="T325" i="2"/>
  <c r="R325" i="2"/>
  <c r="P325" i="2"/>
  <c r="BK325" i="2"/>
  <c r="J325" i="2"/>
  <c r="BF325" i="2" s="1"/>
  <c r="BI324" i="2"/>
  <c r="BH324" i="2"/>
  <c r="BG324" i="2"/>
  <c r="BE324" i="2"/>
  <c r="T324" i="2"/>
  <c r="R324" i="2"/>
  <c r="P324" i="2"/>
  <c r="BK324" i="2"/>
  <c r="J324" i="2"/>
  <c r="BF324" i="2"/>
  <c r="BI323" i="2"/>
  <c r="BH323" i="2"/>
  <c r="BG323" i="2"/>
  <c r="BE323" i="2"/>
  <c r="T323" i="2"/>
  <c r="R323" i="2"/>
  <c r="P323" i="2"/>
  <c r="BK323" i="2"/>
  <c r="J323" i="2"/>
  <c r="BF323" i="2" s="1"/>
  <c r="BI322" i="2"/>
  <c r="BH322" i="2"/>
  <c r="BG322" i="2"/>
  <c r="BE322" i="2"/>
  <c r="T322" i="2"/>
  <c r="R322" i="2"/>
  <c r="P322" i="2"/>
  <c r="BK322" i="2"/>
  <c r="J322" i="2"/>
  <c r="BF322" i="2"/>
  <c r="BI321" i="2"/>
  <c r="BH321" i="2"/>
  <c r="BG321" i="2"/>
  <c r="BE321" i="2"/>
  <c r="T321" i="2"/>
  <c r="R321" i="2"/>
  <c r="P321" i="2"/>
  <c r="BK321" i="2"/>
  <c r="J321" i="2"/>
  <c r="BF321" i="2" s="1"/>
  <c r="BI320" i="2"/>
  <c r="BH320" i="2"/>
  <c r="BG320" i="2"/>
  <c r="BE320" i="2"/>
  <c r="T320" i="2"/>
  <c r="R320" i="2"/>
  <c r="P320" i="2"/>
  <c r="BK320" i="2"/>
  <c r="J320" i="2"/>
  <c r="BF320" i="2"/>
  <c r="BI319" i="2"/>
  <c r="BH319" i="2"/>
  <c r="BG319" i="2"/>
  <c r="BE319" i="2"/>
  <c r="T319" i="2"/>
  <c r="R319" i="2"/>
  <c r="P319" i="2"/>
  <c r="BK319" i="2"/>
  <c r="J319" i="2"/>
  <c r="BF319" i="2" s="1"/>
  <c r="BI318" i="2"/>
  <c r="BH318" i="2"/>
  <c r="BG318" i="2"/>
  <c r="BE318" i="2"/>
  <c r="T318" i="2"/>
  <c r="T317" i="2"/>
  <c r="R318" i="2"/>
  <c r="P318" i="2"/>
  <c r="BK318" i="2"/>
  <c r="J318" i="2"/>
  <c r="BF318" i="2"/>
  <c r="BI315" i="2"/>
  <c r="BH315" i="2"/>
  <c r="BG315" i="2"/>
  <c r="BE315" i="2"/>
  <c r="T315" i="2"/>
  <c r="T314" i="2" s="1"/>
  <c r="R315" i="2"/>
  <c r="R314" i="2"/>
  <c r="P315" i="2"/>
  <c r="P314" i="2" s="1"/>
  <c r="BK315" i="2"/>
  <c r="BK314" i="2"/>
  <c r="J314" i="2" s="1"/>
  <c r="J104" i="2" s="1"/>
  <c r="J315" i="2"/>
  <c r="BF315" i="2" s="1"/>
  <c r="BI313" i="2"/>
  <c r="BH313" i="2"/>
  <c r="BG313" i="2"/>
  <c r="BE313" i="2"/>
  <c r="T313" i="2"/>
  <c r="R313" i="2"/>
  <c r="P313" i="2"/>
  <c r="BK313" i="2"/>
  <c r="J313" i="2"/>
  <c r="BF313" i="2" s="1"/>
  <c r="BI312" i="2"/>
  <c r="BH312" i="2"/>
  <c r="BG312" i="2"/>
  <c r="BE312" i="2"/>
  <c r="T312" i="2"/>
  <c r="R312" i="2"/>
  <c r="P312" i="2"/>
  <c r="BK312" i="2"/>
  <c r="J312" i="2"/>
  <c r="BF312" i="2" s="1"/>
  <c r="BI311" i="2"/>
  <c r="BH311" i="2"/>
  <c r="BG311" i="2"/>
  <c r="BE311" i="2"/>
  <c r="T311" i="2"/>
  <c r="R311" i="2"/>
  <c r="P311" i="2"/>
  <c r="BK311" i="2"/>
  <c r="J311" i="2"/>
  <c r="BF311" i="2" s="1"/>
  <c r="BI310" i="2"/>
  <c r="BH310" i="2"/>
  <c r="BG310" i="2"/>
  <c r="BE310" i="2"/>
  <c r="T310" i="2"/>
  <c r="R310" i="2"/>
  <c r="P310" i="2"/>
  <c r="BK310" i="2"/>
  <c r="J310" i="2"/>
  <c r="BF310" i="2" s="1"/>
  <c r="BI309" i="2"/>
  <c r="BH309" i="2"/>
  <c r="BG309" i="2"/>
  <c r="BE309" i="2"/>
  <c r="T309" i="2"/>
  <c r="R309" i="2"/>
  <c r="P309" i="2"/>
  <c r="BK309" i="2"/>
  <c r="J309" i="2"/>
  <c r="BF309" i="2" s="1"/>
  <c r="BI308" i="2"/>
  <c r="BH308" i="2"/>
  <c r="BG308" i="2"/>
  <c r="BE308" i="2"/>
  <c r="T308" i="2"/>
  <c r="R308" i="2"/>
  <c r="P308" i="2"/>
  <c r="BK308" i="2"/>
  <c r="J308" i="2"/>
  <c r="BF308" i="2" s="1"/>
  <c r="BI307" i="2"/>
  <c r="BH307" i="2"/>
  <c r="BG307" i="2"/>
  <c r="BE307" i="2"/>
  <c r="T307" i="2"/>
  <c r="R307" i="2"/>
  <c r="P307" i="2"/>
  <c r="BK307" i="2"/>
  <c r="J307" i="2"/>
  <c r="BF307" i="2" s="1"/>
  <c r="BI306" i="2"/>
  <c r="BH306" i="2"/>
  <c r="BG306" i="2"/>
  <c r="BE306" i="2"/>
  <c r="T306" i="2"/>
  <c r="R306" i="2"/>
  <c r="P306" i="2"/>
  <c r="BK306" i="2"/>
  <c r="J306" i="2"/>
  <c r="BF306" i="2" s="1"/>
  <c r="BI305" i="2"/>
  <c r="BH305" i="2"/>
  <c r="BG305" i="2"/>
  <c r="BE305" i="2"/>
  <c r="T305" i="2"/>
  <c r="R305" i="2"/>
  <c r="P305" i="2"/>
  <c r="BK305" i="2"/>
  <c r="J305" i="2"/>
  <c r="BF305" i="2" s="1"/>
  <c r="BI304" i="2"/>
  <c r="BH304" i="2"/>
  <c r="BG304" i="2"/>
  <c r="BE304" i="2"/>
  <c r="T304" i="2"/>
  <c r="R304" i="2"/>
  <c r="P304" i="2"/>
  <c r="BK304" i="2"/>
  <c r="J304" i="2"/>
  <c r="BF304" i="2" s="1"/>
  <c r="BI303" i="2"/>
  <c r="BH303" i="2"/>
  <c r="BG303" i="2"/>
  <c r="BE303" i="2"/>
  <c r="T303" i="2"/>
  <c r="R303" i="2"/>
  <c r="P303" i="2"/>
  <c r="BK303" i="2"/>
  <c r="J303" i="2"/>
  <c r="BF303" i="2" s="1"/>
  <c r="BI302" i="2"/>
  <c r="BH302" i="2"/>
  <c r="BG302" i="2"/>
  <c r="BE302" i="2"/>
  <c r="T302" i="2"/>
  <c r="R302" i="2"/>
  <c r="P302" i="2"/>
  <c r="BK302" i="2"/>
  <c r="J302" i="2"/>
  <c r="BF302" i="2" s="1"/>
  <c r="BI301" i="2"/>
  <c r="BH301" i="2"/>
  <c r="BG301" i="2"/>
  <c r="BE301" i="2"/>
  <c r="T301" i="2"/>
  <c r="R301" i="2"/>
  <c r="P301" i="2"/>
  <c r="BK301" i="2"/>
  <c r="J301" i="2"/>
  <c r="BF301" i="2" s="1"/>
  <c r="BI300" i="2"/>
  <c r="BH300" i="2"/>
  <c r="BG300" i="2"/>
  <c r="BE300" i="2"/>
  <c r="T300" i="2"/>
  <c r="R300" i="2"/>
  <c r="P300" i="2"/>
  <c r="BK300" i="2"/>
  <c r="J300" i="2"/>
  <c r="BF300" i="2" s="1"/>
  <c r="BI299" i="2"/>
  <c r="BH299" i="2"/>
  <c r="BG299" i="2"/>
  <c r="BE299" i="2"/>
  <c r="T299" i="2"/>
  <c r="R299" i="2"/>
  <c r="P299" i="2"/>
  <c r="BK299" i="2"/>
  <c r="J299" i="2"/>
  <c r="BF299" i="2" s="1"/>
  <c r="BI298" i="2"/>
  <c r="BH298" i="2"/>
  <c r="BG298" i="2"/>
  <c r="BE298" i="2"/>
  <c r="T298" i="2"/>
  <c r="R298" i="2"/>
  <c r="P298" i="2"/>
  <c r="BK298" i="2"/>
  <c r="J298" i="2"/>
  <c r="BF298" i="2" s="1"/>
  <c r="BI297" i="2"/>
  <c r="BH297" i="2"/>
  <c r="BG297" i="2"/>
  <c r="BE297" i="2"/>
  <c r="T297" i="2"/>
  <c r="R297" i="2"/>
  <c r="P297" i="2"/>
  <c r="BK297" i="2"/>
  <c r="J297" i="2"/>
  <c r="BF297" i="2" s="1"/>
  <c r="BI296" i="2"/>
  <c r="BH296" i="2"/>
  <c r="BG296" i="2"/>
  <c r="BE296" i="2"/>
  <c r="T296" i="2"/>
  <c r="R296" i="2"/>
  <c r="P296" i="2"/>
  <c r="BK296" i="2"/>
  <c r="J296" i="2"/>
  <c r="BF296" i="2" s="1"/>
  <c r="BI295" i="2"/>
  <c r="BH295" i="2"/>
  <c r="BG295" i="2"/>
  <c r="BE295" i="2"/>
  <c r="T295" i="2"/>
  <c r="R295" i="2"/>
  <c r="P295" i="2"/>
  <c r="BK295" i="2"/>
  <c r="J295" i="2"/>
  <c r="BF295" i="2" s="1"/>
  <c r="BI294" i="2"/>
  <c r="BH294" i="2"/>
  <c r="BG294" i="2"/>
  <c r="BE294" i="2"/>
  <c r="T294" i="2"/>
  <c r="R294" i="2"/>
  <c r="P294" i="2"/>
  <c r="BK294" i="2"/>
  <c r="J294" i="2"/>
  <c r="BF294" i="2" s="1"/>
  <c r="BI293" i="2"/>
  <c r="BH293" i="2"/>
  <c r="BG293" i="2"/>
  <c r="BE293" i="2"/>
  <c r="T293" i="2"/>
  <c r="R293" i="2"/>
  <c r="P293" i="2"/>
  <c r="BK293" i="2"/>
  <c r="J293" i="2"/>
  <c r="BF293" i="2" s="1"/>
  <c r="BI292" i="2"/>
  <c r="BH292" i="2"/>
  <c r="BG292" i="2"/>
  <c r="BE292" i="2"/>
  <c r="T292" i="2"/>
  <c r="R292" i="2"/>
  <c r="P292" i="2"/>
  <c r="BK292" i="2"/>
  <c r="J292" i="2"/>
  <c r="BF292" i="2" s="1"/>
  <c r="BI291" i="2"/>
  <c r="BH291" i="2"/>
  <c r="BG291" i="2"/>
  <c r="BE291" i="2"/>
  <c r="T291" i="2"/>
  <c r="R291" i="2"/>
  <c r="P291" i="2"/>
  <c r="BK291" i="2"/>
  <c r="J291" i="2"/>
  <c r="BF291" i="2" s="1"/>
  <c r="BI290" i="2"/>
  <c r="BH290" i="2"/>
  <c r="BG290" i="2"/>
  <c r="BE290" i="2"/>
  <c r="T290" i="2"/>
  <c r="R290" i="2"/>
  <c r="P290" i="2"/>
  <c r="BK290" i="2"/>
  <c r="J290" i="2"/>
  <c r="BF290" i="2" s="1"/>
  <c r="BI289" i="2"/>
  <c r="BH289" i="2"/>
  <c r="BG289" i="2"/>
  <c r="BE289" i="2"/>
  <c r="T289" i="2"/>
  <c r="R289" i="2"/>
  <c r="P289" i="2"/>
  <c r="BK289" i="2"/>
  <c r="J289" i="2"/>
  <c r="BF289" i="2" s="1"/>
  <c r="BI288" i="2"/>
  <c r="BH288" i="2"/>
  <c r="BG288" i="2"/>
  <c r="BE288" i="2"/>
  <c r="T288" i="2"/>
  <c r="R288" i="2"/>
  <c r="P288" i="2"/>
  <c r="BK288" i="2"/>
  <c r="J288" i="2"/>
  <c r="BF288" i="2" s="1"/>
  <c r="BI287" i="2"/>
  <c r="BH287" i="2"/>
  <c r="BG287" i="2"/>
  <c r="BE287" i="2"/>
  <c r="T287" i="2"/>
  <c r="R287" i="2"/>
  <c r="P287" i="2"/>
  <c r="BK287" i="2"/>
  <c r="J287" i="2"/>
  <c r="BF287" i="2" s="1"/>
  <c r="BI286" i="2"/>
  <c r="BH286" i="2"/>
  <c r="BG286" i="2"/>
  <c r="BE286" i="2"/>
  <c r="T286" i="2"/>
  <c r="R286" i="2"/>
  <c r="P286" i="2"/>
  <c r="BK286" i="2"/>
  <c r="J286" i="2"/>
  <c r="BF286" i="2" s="1"/>
  <c r="BI285" i="2"/>
  <c r="BH285" i="2"/>
  <c r="BG285" i="2"/>
  <c r="BE285" i="2"/>
  <c r="T285" i="2"/>
  <c r="R285" i="2"/>
  <c r="P285" i="2"/>
  <c r="BK285" i="2"/>
  <c r="J285" i="2"/>
  <c r="BF285" i="2" s="1"/>
  <c r="BI284" i="2"/>
  <c r="BH284" i="2"/>
  <c r="BG284" i="2"/>
  <c r="BE284" i="2"/>
  <c r="T284" i="2"/>
  <c r="R284" i="2"/>
  <c r="P284" i="2"/>
  <c r="BK284" i="2"/>
  <c r="J284" i="2"/>
  <c r="BF284" i="2" s="1"/>
  <c r="BI283" i="2"/>
  <c r="BH283" i="2"/>
  <c r="BG283" i="2"/>
  <c r="BE283" i="2"/>
  <c r="T283" i="2"/>
  <c r="R283" i="2"/>
  <c r="P283" i="2"/>
  <c r="BK283" i="2"/>
  <c r="J283" i="2"/>
  <c r="BF283" i="2" s="1"/>
  <c r="BI282" i="2"/>
  <c r="BH282" i="2"/>
  <c r="BG282" i="2"/>
  <c r="BE282" i="2"/>
  <c r="T282" i="2"/>
  <c r="R282" i="2"/>
  <c r="P282" i="2"/>
  <c r="BK282" i="2"/>
  <c r="J282" i="2"/>
  <c r="BF282" i="2" s="1"/>
  <c r="BI281" i="2"/>
  <c r="BH281" i="2"/>
  <c r="BG281" i="2"/>
  <c r="BE281" i="2"/>
  <c r="T281" i="2"/>
  <c r="R281" i="2"/>
  <c r="P281" i="2"/>
  <c r="BK281" i="2"/>
  <c r="J281" i="2"/>
  <c r="BF281" i="2" s="1"/>
  <c r="BI280" i="2"/>
  <c r="BH280" i="2"/>
  <c r="BG280" i="2"/>
  <c r="BE280" i="2"/>
  <c r="T280" i="2"/>
  <c r="R280" i="2"/>
  <c r="P280" i="2"/>
  <c r="BK280" i="2"/>
  <c r="J280" i="2"/>
  <c r="BF280" i="2" s="1"/>
  <c r="BI279" i="2"/>
  <c r="BH279" i="2"/>
  <c r="BG279" i="2"/>
  <c r="BE279" i="2"/>
  <c r="T279" i="2"/>
  <c r="R279" i="2"/>
  <c r="P279" i="2"/>
  <c r="BK279" i="2"/>
  <c r="J279" i="2"/>
  <c r="BF279" i="2" s="1"/>
  <c r="BI278" i="2"/>
  <c r="BH278" i="2"/>
  <c r="BG278" i="2"/>
  <c r="BE278" i="2"/>
  <c r="T278" i="2"/>
  <c r="R278" i="2"/>
  <c r="P278" i="2"/>
  <c r="BK278" i="2"/>
  <c r="J278" i="2"/>
  <c r="BF278" i="2" s="1"/>
  <c r="BI277" i="2"/>
  <c r="BH277" i="2"/>
  <c r="BG277" i="2"/>
  <c r="BE277" i="2"/>
  <c r="T277" i="2"/>
  <c r="R277" i="2"/>
  <c r="P277" i="2"/>
  <c r="BK277" i="2"/>
  <c r="J277" i="2"/>
  <c r="BF277" i="2" s="1"/>
  <c r="BI276" i="2"/>
  <c r="BH276" i="2"/>
  <c r="BG276" i="2"/>
  <c r="BE276" i="2"/>
  <c r="T276" i="2"/>
  <c r="R276" i="2"/>
  <c r="P276" i="2"/>
  <c r="BK276" i="2"/>
  <c r="J276" i="2"/>
  <c r="BF276" i="2" s="1"/>
  <c r="BI275" i="2"/>
  <c r="BH275" i="2"/>
  <c r="BG275" i="2"/>
  <c r="BE275" i="2"/>
  <c r="T275" i="2"/>
  <c r="R275" i="2"/>
  <c r="P275" i="2"/>
  <c r="BK275" i="2"/>
  <c r="J275" i="2"/>
  <c r="BF275" i="2" s="1"/>
  <c r="BI274" i="2"/>
  <c r="BH274" i="2"/>
  <c r="BG274" i="2"/>
  <c r="BE274" i="2"/>
  <c r="T274" i="2"/>
  <c r="R274" i="2"/>
  <c r="P274" i="2"/>
  <c r="P273" i="2" s="1"/>
  <c r="BK274" i="2"/>
  <c r="J274" i="2"/>
  <c r="BF274" i="2" s="1"/>
  <c r="BI272" i="2"/>
  <c r="BH272" i="2"/>
  <c r="BG272" i="2"/>
  <c r="BE272" i="2"/>
  <c r="T272" i="2"/>
  <c r="R272" i="2"/>
  <c r="P272" i="2"/>
  <c r="BK272" i="2"/>
  <c r="J272" i="2"/>
  <c r="BF272" i="2"/>
  <c r="BI271" i="2"/>
  <c r="BH271" i="2"/>
  <c r="BG271" i="2"/>
  <c r="BE271" i="2"/>
  <c r="T271" i="2"/>
  <c r="R271" i="2"/>
  <c r="P271" i="2"/>
  <c r="BK271" i="2"/>
  <c r="J271" i="2"/>
  <c r="BF271" i="2"/>
  <c r="BI270" i="2"/>
  <c r="BH270" i="2"/>
  <c r="BG270" i="2"/>
  <c r="BE270" i="2"/>
  <c r="T270" i="2"/>
  <c r="R270" i="2"/>
  <c r="P270" i="2"/>
  <c r="BK270" i="2"/>
  <c r="J270" i="2"/>
  <c r="BF270" i="2"/>
  <c r="BI269" i="2"/>
  <c r="BH269" i="2"/>
  <c r="BG269" i="2"/>
  <c r="BE269" i="2"/>
  <c r="T269" i="2"/>
  <c r="R269" i="2"/>
  <c r="P269" i="2"/>
  <c r="BK269" i="2"/>
  <c r="J269" i="2"/>
  <c r="BF269" i="2"/>
  <c r="BI268" i="2"/>
  <c r="BH268" i="2"/>
  <c r="BG268" i="2"/>
  <c r="BE268" i="2"/>
  <c r="T268" i="2"/>
  <c r="R268" i="2"/>
  <c r="P268" i="2"/>
  <c r="BK268" i="2"/>
  <c r="J268" i="2"/>
  <c r="BF268" i="2"/>
  <c r="BI267" i="2"/>
  <c r="BH267" i="2"/>
  <c r="BG267" i="2"/>
  <c r="BE267" i="2"/>
  <c r="T267" i="2"/>
  <c r="R267" i="2"/>
  <c r="P267" i="2"/>
  <c r="BK267" i="2"/>
  <c r="J267" i="2"/>
  <c r="BF267" i="2"/>
  <c r="BI266" i="2"/>
  <c r="BH266" i="2"/>
  <c r="BG266" i="2"/>
  <c r="BE266" i="2"/>
  <c r="T266" i="2"/>
  <c r="R266" i="2"/>
  <c r="P266" i="2"/>
  <c r="BK266" i="2"/>
  <c r="J266" i="2"/>
  <c r="BF266" i="2"/>
  <c r="BI265" i="2"/>
  <c r="BH265" i="2"/>
  <c r="BG265" i="2"/>
  <c r="BE265" i="2"/>
  <c r="T265" i="2"/>
  <c r="R265" i="2"/>
  <c r="P265" i="2"/>
  <c r="BK265" i="2"/>
  <c r="J265" i="2"/>
  <c r="BF265" i="2"/>
  <c r="BI264" i="2"/>
  <c r="BH264" i="2"/>
  <c r="BG264" i="2"/>
  <c r="BE264" i="2"/>
  <c r="T264" i="2"/>
  <c r="R264" i="2"/>
  <c r="P264" i="2"/>
  <c r="BK264" i="2"/>
  <c r="J264" i="2"/>
  <c r="BF264" i="2"/>
  <c r="BI263" i="2"/>
  <c r="BH263" i="2"/>
  <c r="BG263" i="2"/>
  <c r="BE263" i="2"/>
  <c r="T263" i="2"/>
  <c r="R263" i="2"/>
  <c r="P263" i="2"/>
  <c r="BK263" i="2"/>
  <c r="J263" i="2"/>
  <c r="BF263" i="2"/>
  <c r="BI262" i="2"/>
  <c r="BH262" i="2"/>
  <c r="BG262" i="2"/>
  <c r="BE262" i="2"/>
  <c r="T262" i="2"/>
  <c r="R262" i="2"/>
  <c r="P262" i="2"/>
  <c r="BK262" i="2"/>
  <c r="J262" i="2"/>
  <c r="BF262" i="2"/>
  <c r="BI261" i="2"/>
  <c r="BH261" i="2"/>
  <c r="BG261" i="2"/>
  <c r="BE261" i="2"/>
  <c r="T261" i="2"/>
  <c r="R261" i="2"/>
  <c r="P261" i="2"/>
  <c r="BK261" i="2"/>
  <c r="J261" i="2"/>
  <c r="BF261" i="2"/>
  <c r="BI260" i="2"/>
  <c r="BH260" i="2"/>
  <c r="BG260" i="2"/>
  <c r="BE260" i="2"/>
  <c r="T260" i="2"/>
  <c r="R260" i="2"/>
  <c r="P260" i="2"/>
  <c r="BK260" i="2"/>
  <c r="J260" i="2"/>
  <c r="BF260" i="2"/>
  <c r="BI259" i="2"/>
  <c r="BH259" i="2"/>
  <c r="BG259" i="2"/>
  <c r="BE259" i="2"/>
  <c r="T259" i="2"/>
  <c r="R259" i="2"/>
  <c r="P259" i="2"/>
  <c r="BK259" i="2"/>
  <c r="J259" i="2"/>
  <c r="BF259" i="2"/>
  <c r="BI258" i="2"/>
  <c r="BH258" i="2"/>
  <c r="BG258" i="2"/>
  <c r="BE258" i="2"/>
  <c r="T258" i="2"/>
  <c r="R258" i="2"/>
  <c r="P258" i="2"/>
  <c r="BK258" i="2"/>
  <c r="J258" i="2"/>
  <c r="BF258" i="2"/>
  <c r="BI257" i="2"/>
  <c r="BH257" i="2"/>
  <c r="BG257" i="2"/>
  <c r="BE257" i="2"/>
  <c r="T257" i="2"/>
  <c r="R257" i="2"/>
  <c r="P257" i="2"/>
  <c r="BK257" i="2"/>
  <c r="J257" i="2"/>
  <c r="BF257" i="2"/>
  <c r="BI256" i="2"/>
  <c r="BH256" i="2"/>
  <c r="BG256" i="2"/>
  <c r="BE256" i="2"/>
  <c r="T256" i="2"/>
  <c r="R256" i="2"/>
  <c r="P256" i="2"/>
  <c r="BK256" i="2"/>
  <c r="J256" i="2"/>
  <c r="BF256" i="2"/>
  <c r="BI255" i="2"/>
  <c r="BH255" i="2"/>
  <c r="BG255" i="2"/>
  <c r="BE255" i="2"/>
  <c r="T255" i="2"/>
  <c r="R255" i="2"/>
  <c r="P255" i="2"/>
  <c r="BK255" i="2"/>
  <c r="J255" i="2"/>
  <c r="BF255" i="2"/>
  <c r="BI254" i="2"/>
  <c r="BH254" i="2"/>
  <c r="BG254" i="2"/>
  <c r="BE254" i="2"/>
  <c r="T254" i="2"/>
  <c r="R254" i="2"/>
  <c r="P254" i="2"/>
  <c r="BK254" i="2"/>
  <c r="J254" i="2"/>
  <c r="BF254" i="2"/>
  <c r="BI253" i="2"/>
  <c r="BH253" i="2"/>
  <c r="BG253" i="2"/>
  <c r="BE253" i="2"/>
  <c r="T253" i="2"/>
  <c r="R253" i="2"/>
  <c r="P253" i="2"/>
  <c r="BK253" i="2"/>
  <c r="J253" i="2"/>
  <c r="BF253" i="2"/>
  <c r="BI252" i="2"/>
  <c r="BH252" i="2"/>
  <c r="BG252" i="2"/>
  <c r="BE252" i="2"/>
  <c r="T252" i="2"/>
  <c r="R252" i="2"/>
  <c r="P252" i="2"/>
  <c r="BK252" i="2"/>
  <c r="J252" i="2"/>
  <c r="BF252" i="2"/>
  <c r="BI251" i="2"/>
  <c r="BH251" i="2"/>
  <c r="BG251" i="2"/>
  <c r="BE251" i="2"/>
  <c r="T251" i="2"/>
  <c r="R251" i="2"/>
  <c r="P251" i="2"/>
  <c r="BK251" i="2"/>
  <c r="J251" i="2"/>
  <c r="BF251" i="2"/>
  <c r="BI250" i="2"/>
  <c r="BH250" i="2"/>
  <c r="BG250" i="2"/>
  <c r="BE250" i="2"/>
  <c r="T250" i="2"/>
  <c r="R250" i="2"/>
  <c r="P250" i="2"/>
  <c r="BK250" i="2"/>
  <c r="J250" i="2"/>
  <c r="BF250" i="2"/>
  <c r="BI249" i="2"/>
  <c r="BH249" i="2"/>
  <c r="BG249" i="2"/>
  <c r="BE249" i="2"/>
  <c r="T249" i="2"/>
  <c r="R249" i="2"/>
  <c r="P249" i="2"/>
  <c r="BK249" i="2"/>
  <c r="J249" i="2"/>
  <c r="BF249" i="2"/>
  <c r="BI248" i="2"/>
  <c r="BH248" i="2"/>
  <c r="BG248" i="2"/>
  <c r="BE248" i="2"/>
  <c r="T248" i="2"/>
  <c r="R248" i="2"/>
  <c r="P248" i="2"/>
  <c r="BK248" i="2"/>
  <c r="J248" i="2"/>
  <c r="BF248" i="2"/>
  <c r="BI247" i="2"/>
  <c r="BH247" i="2"/>
  <c r="BG247" i="2"/>
  <c r="BE247" i="2"/>
  <c r="T247" i="2"/>
  <c r="R247" i="2"/>
  <c r="P247" i="2"/>
  <c r="BK247" i="2"/>
  <c r="J247" i="2"/>
  <c r="BF247" i="2"/>
  <c r="BI246" i="2"/>
  <c r="BH246" i="2"/>
  <c r="BG246" i="2"/>
  <c r="BE246" i="2"/>
  <c r="T246" i="2"/>
  <c r="R246" i="2"/>
  <c r="P246" i="2"/>
  <c r="BK246" i="2"/>
  <c r="J246" i="2"/>
  <c r="BF246" i="2"/>
  <c r="BI245" i="2"/>
  <c r="BH245" i="2"/>
  <c r="BG245" i="2"/>
  <c r="BE245" i="2"/>
  <c r="T245" i="2"/>
  <c r="R245" i="2"/>
  <c r="P245" i="2"/>
  <c r="BK245" i="2"/>
  <c r="J245" i="2"/>
  <c r="BF245" i="2"/>
  <c r="BI244" i="2"/>
  <c r="BH244" i="2"/>
  <c r="BG244" i="2"/>
  <c r="BE244" i="2"/>
  <c r="T244" i="2"/>
  <c r="R244" i="2"/>
  <c r="P244" i="2"/>
  <c r="BK244" i="2"/>
  <c r="J244" i="2"/>
  <c r="BF244" i="2"/>
  <c r="BI243" i="2"/>
  <c r="BH243" i="2"/>
  <c r="BG243" i="2"/>
  <c r="BE243" i="2"/>
  <c r="T243" i="2"/>
  <c r="R243" i="2"/>
  <c r="P243" i="2"/>
  <c r="BK243" i="2"/>
  <c r="J243" i="2"/>
  <c r="BF243" i="2"/>
  <c r="BI242" i="2"/>
  <c r="BH242" i="2"/>
  <c r="BG242" i="2"/>
  <c r="BE242" i="2"/>
  <c r="T242" i="2"/>
  <c r="R242" i="2"/>
  <c r="P242" i="2"/>
  <c r="BK242" i="2"/>
  <c r="J242" i="2"/>
  <c r="BF242" i="2"/>
  <c r="BI241" i="2"/>
  <c r="BH241" i="2"/>
  <c r="BG241" i="2"/>
  <c r="BE241" i="2"/>
  <c r="T241" i="2"/>
  <c r="R241" i="2"/>
  <c r="P241" i="2"/>
  <c r="P238" i="2" s="1"/>
  <c r="BK241" i="2"/>
  <c r="J241" i="2"/>
  <c r="BF241" i="2"/>
  <c r="BI240" i="2"/>
  <c r="BH240" i="2"/>
  <c r="BG240" i="2"/>
  <c r="BE240" i="2"/>
  <c r="T240" i="2"/>
  <c r="T238" i="2" s="1"/>
  <c r="R240" i="2"/>
  <c r="P240" i="2"/>
  <c r="BK240" i="2"/>
  <c r="J240" i="2"/>
  <c r="BF240" i="2"/>
  <c r="BI239" i="2"/>
  <c r="BH239" i="2"/>
  <c r="BG239" i="2"/>
  <c r="BE239" i="2"/>
  <c r="T239" i="2"/>
  <c r="R239" i="2"/>
  <c r="R238" i="2"/>
  <c r="P239" i="2"/>
  <c r="BK239" i="2"/>
  <c r="BK238" i="2"/>
  <c r="J238" i="2" s="1"/>
  <c r="J102" i="2" s="1"/>
  <c r="J239" i="2"/>
  <c r="BF239" i="2" s="1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R236" i="2"/>
  <c r="P236" i="2"/>
  <c r="BK236" i="2"/>
  <c r="J236" i="2"/>
  <c r="BF236" i="2" s="1"/>
  <c r="BI235" i="2"/>
  <c r="BH235" i="2"/>
  <c r="BG235" i="2"/>
  <c r="BE235" i="2"/>
  <c r="T235" i="2"/>
  <c r="R235" i="2"/>
  <c r="P235" i="2"/>
  <c r="BK235" i="2"/>
  <c r="J235" i="2"/>
  <c r="BF235" i="2" s="1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 s="1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J229" i="2"/>
  <c r="BF229" i="2" s="1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 s="1"/>
  <c r="BI224" i="2"/>
  <c r="BH224" i="2"/>
  <c r="BG224" i="2"/>
  <c r="BE224" i="2"/>
  <c r="T224" i="2"/>
  <c r="R224" i="2"/>
  <c r="P224" i="2"/>
  <c r="BK224" i="2"/>
  <c r="J224" i="2"/>
  <c r="BF224" i="2" s="1"/>
  <c r="BI223" i="2"/>
  <c r="BH223" i="2"/>
  <c r="BG223" i="2"/>
  <c r="BE223" i="2"/>
  <c r="T223" i="2"/>
  <c r="R223" i="2"/>
  <c r="P223" i="2"/>
  <c r="BK223" i="2"/>
  <c r="J223" i="2"/>
  <c r="BF223" i="2" s="1"/>
  <c r="BI222" i="2"/>
  <c r="BH222" i="2"/>
  <c r="BG222" i="2"/>
  <c r="BE222" i="2"/>
  <c r="T222" i="2"/>
  <c r="R222" i="2"/>
  <c r="P222" i="2"/>
  <c r="BK222" i="2"/>
  <c r="J222" i="2"/>
  <c r="BF222" i="2" s="1"/>
  <c r="BI221" i="2"/>
  <c r="BH221" i="2"/>
  <c r="BG221" i="2"/>
  <c r="BE221" i="2"/>
  <c r="T221" i="2"/>
  <c r="R221" i="2"/>
  <c r="P221" i="2"/>
  <c r="BK221" i="2"/>
  <c r="J221" i="2"/>
  <c r="BF221" i="2" s="1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 s="1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R210" i="2"/>
  <c r="P210" i="2"/>
  <c r="BK210" i="2"/>
  <c r="J210" i="2"/>
  <c r="BF210" i="2" s="1"/>
  <c r="BI209" i="2"/>
  <c r="BH209" i="2"/>
  <c r="BG209" i="2"/>
  <c r="BE209" i="2"/>
  <c r="T209" i="2"/>
  <c r="R209" i="2"/>
  <c r="P209" i="2"/>
  <c r="P207" i="2" s="1"/>
  <c r="BK209" i="2"/>
  <c r="J209" i="2"/>
  <c r="BF209" i="2" s="1"/>
  <c r="BI208" i="2"/>
  <c r="BH208" i="2"/>
  <c r="BG208" i="2"/>
  <c r="BE208" i="2"/>
  <c r="T208" i="2"/>
  <c r="R208" i="2"/>
  <c r="P208" i="2"/>
  <c r="BK208" i="2"/>
  <c r="J208" i="2"/>
  <c r="BF208" i="2" s="1"/>
  <c r="BI206" i="2"/>
  <c r="BH206" i="2"/>
  <c r="BG206" i="2"/>
  <c r="BE206" i="2"/>
  <c r="T206" i="2"/>
  <c r="R206" i="2"/>
  <c r="P206" i="2"/>
  <c r="BK206" i="2"/>
  <c r="J206" i="2"/>
  <c r="BF206" i="2"/>
  <c r="BI205" i="2"/>
  <c r="BH205" i="2"/>
  <c r="BG205" i="2"/>
  <c r="BE205" i="2"/>
  <c r="T205" i="2"/>
  <c r="R205" i="2"/>
  <c r="P205" i="2"/>
  <c r="BK205" i="2"/>
  <c r="J205" i="2"/>
  <c r="BF205" i="2"/>
  <c r="BI204" i="2"/>
  <c r="BH204" i="2"/>
  <c r="BG204" i="2"/>
  <c r="BE204" i="2"/>
  <c r="T204" i="2"/>
  <c r="R204" i="2"/>
  <c r="P204" i="2"/>
  <c r="BK204" i="2"/>
  <c r="J204" i="2"/>
  <c r="BF204" i="2"/>
  <c r="BI203" i="2"/>
  <c r="BH203" i="2"/>
  <c r="BG203" i="2"/>
  <c r="BE203" i="2"/>
  <c r="T203" i="2"/>
  <c r="R203" i="2"/>
  <c r="P203" i="2"/>
  <c r="BK203" i="2"/>
  <c r="J203" i="2"/>
  <c r="BF203" i="2"/>
  <c r="BI202" i="2"/>
  <c r="BH202" i="2"/>
  <c r="BG202" i="2"/>
  <c r="BE202" i="2"/>
  <c r="T202" i="2"/>
  <c r="R202" i="2"/>
  <c r="P202" i="2"/>
  <c r="BK202" i="2"/>
  <c r="J202" i="2"/>
  <c r="BF202" i="2"/>
  <c r="BI201" i="2"/>
  <c r="BH201" i="2"/>
  <c r="BG201" i="2"/>
  <c r="BE201" i="2"/>
  <c r="T201" i="2"/>
  <c r="R201" i="2"/>
  <c r="P201" i="2"/>
  <c r="BK201" i="2"/>
  <c r="J201" i="2"/>
  <c r="BF201" i="2"/>
  <c r="BI200" i="2"/>
  <c r="BH200" i="2"/>
  <c r="BG200" i="2"/>
  <c r="BE200" i="2"/>
  <c r="T200" i="2"/>
  <c r="R200" i="2"/>
  <c r="P200" i="2"/>
  <c r="BK200" i="2"/>
  <c r="J200" i="2"/>
  <c r="BF200" i="2"/>
  <c r="BI199" i="2"/>
  <c r="BH199" i="2"/>
  <c r="BG199" i="2"/>
  <c r="BE199" i="2"/>
  <c r="T199" i="2"/>
  <c r="R199" i="2"/>
  <c r="P199" i="2"/>
  <c r="BK199" i="2"/>
  <c r="J199" i="2"/>
  <c r="BF199" i="2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P197" i="2"/>
  <c r="BK197" i="2"/>
  <c r="J197" i="2"/>
  <c r="BF197" i="2"/>
  <c r="BI196" i="2"/>
  <c r="BH196" i="2"/>
  <c r="BG196" i="2"/>
  <c r="BE196" i="2"/>
  <c r="T196" i="2"/>
  <c r="R196" i="2"/>
  <c r="P196" i="2"/>
  <c r="BK196" i="2"/>
  <c r="J196" i="2"/>
  <c r="BF196" i="2"/>
  <c r="BI195" i="2"/>
  <c r="BH195" i="2"/>
  <c r="BG195" i="2"/>
  <c r="BE195" i="2"/>
  <c r="T195" i="2"/>
  <c r="R195" i="2"/>
  <c r="P195" i="2"/>
  <c r="BK195" i="2"/>
  <c r="J195" i="2"/>
  <c r="BF195" i="2"/>
  <c r="BI194" i="2"/>
  <c r="BH194" i="2"/>
  <c r="BG194" i="2"/>
  <c r="BE194" i="2"/>
  <c r="T194" i="2"/>
  <c r="R194" i="2"/>
  <c r="P194" i="2"/>
  <c r="BK194" i="2"/>
  <c r="J194" i="2"/>
  <c r="BF194" i="2"/>
  <c r="BI193" i="2"/>
  <c r="BH193" i="2"/>
  <c r="BG193" i="2"/>
  <c r="BE193" i="2"/>
  <c r="T193" i="2"/>
  <c r="R193" i="2"/>
  <c r="P193" i="2"/>
  <c r="BK193" i="2"/>
  <c r="J193" i="2"/>
  <c r="BF193" i="2"/>
  <c r="BI192" i="2"/>
  <c r="BH192" i="2"/>
  <c r="BG192" i="2"/>
  <c r="BE192" i="2"/>
  <c r="T192" i="2"/>
  <c r="R192" i="2"/>
  <c r="P192" i="2"/>
  <c r="BK192" i="2"/>
  <c r="J192" i="2"/>
  <c r="BF192" i="2"/>
  <c r="BI191" i="2"/>
  <c r="BH191" i="2"/>
  <c r="BG191" i="2"/>
  <c r="BE191" i="2"/>
  <c r="T191" i="2"/>
  <c r="R191" i="2"/>
  <c r="P191" i="2"/>
  <c r="BK191" i="2"/>
  <c r="J191" i="2"/>
  <c r="BF191" i="2"/>
  <c r="BI190" i="2"/>
  <c r="BH190" i="2"/>
  <c r="BG190" i="2"/>
  <c r="BE190" i="2"/>
  <c r="T190" i="2"/>
  <c r="R190" i="2"/>
  <c r="P190" i="2"/>
  <c r="BK190" i="2"/>
  <c r="J190" i="2"/>
  <c r="BF190" i="2"/>
  <c r="BI189" i="2"/>
  <c r="BH189" i="2"/>
  <c r="BG189" i="2"/>
  <c r="BE189" i="2"/>
  <c r="T189" i="2"/>
  <c r="R189" i="2"/>
  <c r="P189" i="2"/>
  <c r="BK189" i="2"/>
  <c r="J189" i="2"/>
  <c r="BF189" i="2"/>
  <c r="BI188" i="2"/>
  <c r="BH188" i="2"/>
  <c r="BG188" i="2"/>
  <c r="BE188" i="2"/>
  <c r="T188" i="2"/>
  <c r="R188" i="2"/>
  <c r="P188" i="2"/>
  <c r="BK188" i="2"/>
  <c r="J188" i="2"/>
  <c r="BF188" i="2"/>
  <c r="BI187" i="2"/>
  <c r="BH187" i="2"/>
  <c r="BG187" i="2"/>
  <c r="BE187" i="2"/>
  <c r="T187" i="2"/>
  <c r="R187" i="2"/>
  <c r="R184" i="2" s="1"/>
  <c r="P187" i="2"/>
  <c r="BK187" i="2"/>
  <c r="J187" i="2"/>
  <c r="BF187" i="2"/>
  <c r="BI186" i="2"/>
  <c r="BH186" i="2"/>
  <c r="BG186" i="2"/>
  <c r="BE186" i="2"/>
  <c r="T186" i="2"/>
  <c r="R186" i="2"/>
  <c r="P186" i="2"/>
  <c r="BK186" i="2"/>
  <c r="BK184" i="2" s="1"/>
  <c r="J184" i="2" s="1"/>
  <c r="J100" i="2" s="1"/>
  <c r="J186" i="2"/>
  <c r="BF186" i="2"/>
  <c r="BI185" i="2"/>
  <c r="BH185" i="2"/>
  <c r="BG185" i="2"/>
  <c r="BE185" i="2"/>
  <c r="T185" i="2"/>
  <c r="T184" i="2"/>
  <c r="R185" i="2"/>
  <c r="P185" i="2"/>
  <c r="P184" i="2"/>
  <c r="BK185" i="2"/>
  <c r="J185" i="2"/>
  <c r="BF185" i="2" s="1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R180" i="2"/>
  <c r="P180" i="2"/>
  <c r="BK180" i="2"/>
  <c r="J180" i="2"/>
  <c r="BF180" i="2" s="1"/>
  <c r="BI179" i="2"/>
  <c r="BH179" i="2"/>
  <c r="BG179" i="2"/>
  <c r="BE179" i="2"/>
  <c r="T179" i="2"/>
  <c r="R179" i="2"/>
  <c r="P179" i="2"/>
  <c r="BK179" i="2"/>
  <c r="J179" i="2"/>
  <c r="BF179" i="2" s="1"/>
  <c r="BI178" i="2"/>
  <c r="BH178" i="2"/>
  <c r="BG178" i="2"/>
  <c r="BE178" i="2"/>
  <c r="T178" i="2"/>
  <c r="R178" i="2"/>
  <c r="P178" i="2"/>
  <c r="BK178" i="2"/>
  <c r="J178" i="2"/>
  <c r="BF178" i="2" s="1"/>
  <c r="BI177" i="2"/>
  <c r="BH177" i="2"/>
  <c r="BG177" i="2"/>
  <c r="BE177" i="2"/>
  <c r="T177" i="2"/>
  <c r="R177" i="2"/>
  <c r="P177" i="2"/>
  <c r="BK177" i="2"/>
  <c r="J177" i="2"/>
  <c r="BF177" i="2" s="1"/>
  <c r="BI176" i="2"/>
  <c r="BH176" i="2"/>
  <c r="BG176" i="2"/>
  <c r="BE176" i="2"/>
  <c r="T176" i="2"/>
  <c r="R176" i="2"/>
  <c r="P176" i="2"/>
  <c r="BK176" i="2"/>
  <c r="J176" i="2"/>
  <c r="BF176" i="2" s="1"/>
  <c r="BI175" i="2"/>
  <c r="BH175" i="2"/>
  <c r="BG175" i="2"/>
  <c r="BE175" i="2"/>
  <c r="T175" i="2"/>
  <c r="R175" i="2"/>
  <c r="P175" i="2"/>
  <c r="BK175" i="2"/>
  <c r="J175" i="2"/>
  <c r="BF175" i="2" s="1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 s="1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R171" i="2"/>
  <c r="P171" i="2"/>
  <c r="BK171" i="2"/>
  <c r="J171" i="2"/>
  <c r="BF171" i="2" s="1"/>
  <c r="BI170" i="2"/>
  <c r="BH170" i="2"/>
  <c r="BG170" i="2"/>
  <c r="BE170" i="2"/>
  <c r="T170" i="2"/>
  <c r="R170" i="2"/>
  <c r="P170" i="2"/>
  <c r="BK170" i="2"/>
  <c r="J170" i="2"/>
  <c r="BF170" i="2" s="1"/>
  <c r="BI169" i="2"/>
  <c r="BH169" i="2"/>
  <c r="BG169" i="2"/>
  <c r="BE169" i="2"/>
  <c r="T169" i="2"/>
  <c r="R169" i="2"/>
  <c r="P169" i="2"/>
  <c r="BK169" i="2"/>
  <c r="J169" i="2"/>
  <c r="BF169" i="2" s="1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P163" i="2" s="1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 s="1"/>
  <c r="BI162" i="2"/>
  <c r="BH162" i="2"/>
  <c r="BG162" i="2"/>
  <c r="BE162" i="2"/>
  <c r="T162" i="2"/>
  <c r="R162" i="2"/>
  <c r="P162" i="2"/>
  <c r="BK162" i="2"/>
  <c r="J162" i="2"/>
  <c r="BF162" i="2"/>
  <c r="BI161" i="2"/>
  <c r="BH161" i="2"/>
  <c r="BG161" i="2"/>
  <c r="BE161" i="2"/>
  <c r="T161" i="2"/>
  <c r="R161" i="2"/>
  <c r="P161" i="2"/>
  <c r="BK161" i="2"/>
  <c r="J161" i="2"/>
  <c r="BF161" i="2"/>
  <c r="BI160" i="2"/>
  <c r="BH160" i="2"/>
  <c r="BG160" i="2"/>
  <c r="BE160" i="2"/>
  <c r="T160" i="2"/>
  <c r="R160" i="2"/>
  <c r="P160" i="2"/>
  <c r="BK160" i="2"/>
  <c r="J160" i="2"/>
  <c r="BF160" i="2"/>
  <c r="BI159" i="2"/>
  <c r="BH159" i="2"/>
  <c r="BG159" i="2"/>
  <c r="BE159" i="2"/>
  <c r="T159" i="2"/>
  <c r="R159" i="2"/>
  <c r="P159" i="2"/>
  <c r="BK159" i="2"/>
  <c r="J159" i="2"/>
  <c r="BF159" i="2"/>
  <c r="BI158" i="2"/>
  <c r="BH158" i="2"/>
  <c r="BG158" i="2"/>
  <c r="BE158" i="2"/>
  <c r="T158" i="2"/>
  <c r="R158" i="2"/>
  <c r="P158" i="2"/>
  <c r="BK158" i="2"/>
  <c r="J158" i="2"/>
  <c r="BF158" i="2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BK155" i="2"/>
  <c r="J155" i="2"/>
  <c r="BF155" i="2"/>
  <c r="BI154" i="2"/>
  <c r="BH154" i="2"/>
  <c r="BG154" i="2"/>
  <c r="BE154" i="2"/>
  <c r="T154" i="2"/>
  <c r="R154" i="2"/>
  <c r="P154" i="2"/>
  <c r="BK154" i="2"/>
  <c r="J154" i="2"/>
  <c r="BF154" i="2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J151" i="2"/>
  <c r="BF151" i="2"/>
  <c r="BI150" i="2"/>
  <c r="BH150" i="2"/>
  <c r="BG150" i="2"/>
  <c r="BE150" i="2"/>
  <c r="T150" i="2"/>
  <c r="R150" i="2"/>
  <c r="P150" i="2"/>
  <c r="BK150" i="2"/>
  <c r="J150" i="2"/>
  <c r="BF150" i="2"/>
  <c r="BI149" i="2"/>
  <c r="F37" i="2" s="1"/>
  <c r="BD95" i="1" s="1"/>
  <c r="BH149" i="2"/>
  <c r="BG149" i="2"/>
  <c r="BE149" i="2"/>
  <c r="T149" i="2"/>
  <c r="R149" i="2"/>
  <c r="P149" i="2"/>
  <c r="BK149" i="2"/>
  <c r="J149" i="2"/>
  <c r="BF149" i="2"/>
  <c r="BI148" i="2"/>
  <c r="BH148" i="2"/>
  <c r="BG148" i="2"/>
  <c r="F35" i="2" s="1"/>
  <c r="BB95" i="1" s="1"/>
  <c r="BE148" i="2"/>
  <c r="T148" i="2"/>
  <c r="T147" i="2"/>
  <c r="R148" i="2"/>
  <c r="P148" i="2"/>
  <c r="BK148" i="2"/>
  <c r="J148" i="2"/>
  <c r="BF148" i="2" s="1"/>
  <c r="J141" i="2"/>
  <c r="F141" i="2"/>
  <c r="F139" i="2"/>
  <c r="E137" i="2"/>
  <c r="J91" i="2"/>
  <c r="F91" i="2"/>
  <c r="F89" i="2"/>
  <c r="E87" i="2"/>
  <c r="J24" i="2"/>
  <c r="E24" i="2"/>
  <c r="J142" i="2" s="1"/>
  <c r="J23" i="2"/>
  <c r="J18" i="2"/>
  <c r="E18" i="2"/>
  <c r="F142" i="2" s="1"/>
  <c r="J17" i="2"/>
  <c r="J89" i="2"/>
  <c r="J139" i="2"/>
  <c r="E7" i="2"/>
  <c r="E135" i="2" s="1"/>
  <c r="AS94" i="1"/>
  <c r="L90" i="1"/>
  <c r="AM90" i="1"/>
  <c r="AM89" i="1"/>
  <c r="L89" i="1"/>
  <c r="AM87" i="1"/>
  <c r="L87" i="1"/>
  <c r="L85" i="1"/>
  <c r="P120" i="7" l="1"/>
  <c r="P119" i="7" s="1"/>
  <c r="P118" i="7" s="1"/>
  <c r="AU100" i="1" s="1"/>
  <c r="T163" i="2"/>
  <c r="T330" i="2"/>
  <c r="T367" i="2"/>
  <c r="P367" i="2"/>
  <c r="R384" i="2"/>
  <c r="BK432" i="2"/>
  <c r="J432" i="2" s="1"/>
  <c r="J115" i="2" s="1"/>
  <c r="P127" i="3"/>
  <c r="T127" i="3"/>
  <c r="P156" i="4"/>
  <c r="BK181" i="4"/>
  <c r="J181" i="4" s="1"/>
  <c r="J101" i="4" s="1"/>
  <c r="R147" i="2"/>
  <c r="BK330" i="2"/>
  <c r="J330" i="2" s="1"/>
  <c r="J107" i="2" s="1"/>
  <c r="R377" i="2"/>
  <c r="T384" i="2"/>
  <c r="P399" i="2"/>
  <c r="P432" i="2"/>
  <c r="BK495" i="2"/>
  <c r="J495" i="2" s="1"/>
  <c r="J121" i="2" s="1"/>
  <c r="T143" i="3"/>
  <c r="P136" i="4"/>
  <c r="P123" i="4" s="1"/>
  <c r="P122" i="4" s="1"/>
  <c r="AU97" i="1" s="1"/>
  <c r="T120" i="7"/>
  <c r="T119" i="7" s="1"/>
  <c r="T118" i="7" s="1"/>
  <c r="F37" i="7"/>
  <c r="BD100" i="1" s="1"/>
  <c r="T207" i="2"/>
  <c r="P147" i="2"/>
  <c r="P146" i="2" s="1"/>
  <c r="F33" i="2"/>
  <c r="AZ95" i="1" s="1"/>
  <c r="T273" i="2"/>
  <c r="P317" i="2"/>
  <c r="P330" i="2"/>
  <c r="P339" i="2"/>
  <c r="T359" i="2"/>
  <c r="P359" i="2"/>
  <c r="BK384" i="2"/>
  <c r="J384" i="2" s="1"/>
  <c r="J113" i="2" s="1"/>
  <c r="R432" i="2"/>
  <c r="T467" i="2"/>
  <c r="P505" i="2"/>
  <c r="F37" i="3"/>
  <c r="BD96" i="1" s="1"/>
  <c r="R149" i="3"/>
  <c r="BK162" i="3"/>
  <c r="J162" i="3" s="1"/>
  <c r="J102" i="3" s="1"/>
  <c r="F35" i="4"/>
  <c r="BB97" i="1" s="1"/>
  <c r="J33" i="4"/>
  <c r="AV97" i="1" s="1"/>
  <c r="AT97" i="1" s="1"/>
  <c r="BK123" i="5"/>
  <c r="T123" i="5"/>
  <c r="F37" i="5"/>
  <c r="BD98" i="1" s="1"/>
  <c r="P139" i="6"/>
  <c r="P138" i="6" s="1"/>
  <c r="R143" i="6"/>
  <c r="R142" i="6" s="1"/>
  <c r="F36" i="5"/>
  <c r="BC98" i="1" s="1"/>
  <c r="BK135" i="6"/>
  <c r="F37" i="8"/>
  <c r="BD101" i="1" s="1"/>
  <c r="F33" i="9"/>
  <c r="AZ102" i="1" s="1"/>
  <c r="P145" i="10"/>
  <c r="BK157" i="11"/>
  <c r="J157" i="11" s="1"/>
  <c r="J103" i="11" s="1"/>
  <c r="F36" i="12"/>
  <c r="BC105" i="1" s="1"/>
  <c r="P128" i="12"/>
  <c r="T139" i="12"/>
  <c r="T163" i="12"/>
  <c r="F35" i="5"/>
  <c r="BB98" i="1" s="1"/>
  <c r="T137" i="5"/>
  <c r="P137" i="5"/>
  <c r="P135" i="6"/>
  <c r="P134" i="6" s="1"/>
  <c r="P143" i="6"/>
  <c r="P142" i="6" s="1"/>
  <c r="T142" i="11"/>
  <c r="BK148" i="12"/>
  <c r="J148" i="12" s="1"/>
  <c r="J102" i="12" s="1"/>
  <c r="T148" i="12"/>
  <c r="P148" i="12"/>
  <c r="P127" i="12" s="1"/>
  <c r="P123" i="12" s="1"/>
  <c r="AU105" i="1" s="1"/>
  <c r="F36" i="13"/>
  <c r="BC106" i="1" s="1"/>
  <c r="R120" i="16"/>
  <c r="R119" i="16" s="1"/>
  <c r="R118" i="16" s="1"/>
  <c r="P120" i="10"/>
  <c r="P119" i="10" s="1"/>
  <c r="AU103" i="1" s="1"/>
  <c r="F35" i="7"/>
  <c r="BB100" i="1" s="1"/>
  <c r="T121" i="8"/>
  <c r="P121" i="8"/>
  <c r="BK120" i="9"/>
  <c r="F37" i="10"/>
  <c r="BD103" i="1" s="1"/>
  <c r="J33" i="11"/>
  <c r="AV104" i="1" s="1"/>
  <c r="F35" i="12"/>
  <c r="BB105" i="1" s="1"/>
  <c r="BK128" i="12"/>
  <c r="T128" i="12"/>
  <c r="T127" i="12" s="1"/>
  <c r="T123" i="12" s="1"/>
  <c r="F37" i="12"/>
  <c r="BD105" i="1" s="1"/>
  <c r="R148" i="12"/>
  <c r="R122" i="13"/>
  <c r="BK138" i="6"/>
  <c r="J138" i="6" s="1"/>
  <c r="J101" i="6" s="1"/>
  <c r="J139" i="6"/>
  <c r="J102" i="6" s="1"/>
  <c r="J501" i="2"/>
  <c r="J123" i="2" s="1"/>
  <c r="BK134" i="6"/>
  <c r="J134" i="6" s="1"/>
  <c r="J99" i="6" s="1"/>
  <c r="J135" i="6"/>
  <c r="J100" i="6" s="1"/>
  <c r="BK119" i="15"/>
  <c r="J33" i="15"/>
  <c r="AV108" i="1" s="1"/>
  <c r="J34" i="16"/>
  <c r="AW109" i="1" s="1"/>
  <c r="T120" i="16"/>
  <c r="T119" i="16" s="1"/>
  <c r="T118" i="16" s="1"/>
  <c r="F36" i="16"/>
  <c r="BC109" i="1" s="1"/>
  <c r="BK377" i="2"/>
  <c r="J377" i="2" s="1"/>
  <c r="J112" i="2" s="1"/>
  <c r="BK399" i="2"/>
  <c r="J399" i="2" s="1"/>
  <c r="J114" i="2" s="1"/>
  <c r="J34" i="4"/>
  <c r="AW97" i="1" s="1"/>
  <c r="P122" i="5"/>
  <c r="P121" i="5" s="1"/>
  <c r="AU98" i="1" s="1"/>
  <c r="F34" i="10"/>
  <c r="BA103" i="1" s="1"/>
  <c r="F36" i="2"/>
  <c r="BC95" i="1" s="1"/>
  <c r="BK163" i="2"/>
  <c r="J163" i="2" s="1"/>
  <c r="J99" i="2" s="1"/>
  <c r="R163" i="2"/>
  <c r="BK207" i="2"/>
  <c r="J207" i="2" s="1"/>
  <c r="J101" i="2" s="1"/>
  <c r="R207" i="2"/>
  <c r="BK273" i="2"/>
  <c r="J273" i="2" s="1"/>
  <c r="J103" i="2" s="1"/>
  <c r="R273" i="2"/>
  <c r="BK472" i="2"/>
  <c r="J472" i="2" s="1"/>
  <c r="J118" i="2" s="1"/>
  <c r="BK483" i="2"/>
  <c r="J483" i="2" s="1"/>
  <c r="J119" i="2" s="1"/>
  <c r="R489" i="2"/>
  <c r="P500" i="2"/>
  <c r="R505" i="2"/>
  <c r="R500" i="2" s="1"/>
  <c r="R152" i="3"/>
  <c r="T162" i="3"/>
  <c r="BK178" i="3"/>
  <c r="BK177" i="3" s="1"/>
  <c r="J177" i="3" s="1"/>
  <c r="J104" i="3" s="1"/>
  <c r="T178" i="3"/>
  <c r="T177" i="3" s="1"/>
  <c r="P124" i="4"/>
  <c r="BK136" i="4"/>
  <c r="J136" i="4" s="1"/>
  <c r="J99" i="4" s="1"/>
  <c r="BK156" i="4"/>
  <c r="J156" i="4" s="1"/>
  <c r="J100" i="4" s="1"/>
  <c r="T181" i="4"/>
  <c r="R186" i="4"/>
  <c r="F35" i="6"/>
  <c r="BB99" i="1" s="1"/>
  <c r="BK228" i="6"/>
  <c r="J228" i="6" s="1"/>
  <c r="J107" i="6" s="1"/>
  <c r="R266" i="6"/>
  <c r="R120" i="9"/>
  <c r="R119" i="9" s="1"/>
  <c r="R118" i="9" s="1"/>
  <c r="R121" i="10"/>
  <c r="BK136" i="11"/>
  <c r="J136" i="11" s="1"/>
  <c r="J101" i="11" s="1"/>
  <c r="R142" i="11"/>
  <c r="J33" i="13"/>
  <c r="AV106" i="1" s="1"/>
  <c r="BK137" i="13"/>
  <c r="J137" i="13" s="1"/>
  <c r="J99" i="13" s="1"/>
  <c r="R157" i="11"/>
  <c r="BK139" i="12"/>
  <c r="J139" i="12" s="1"/>
  <c r="J101" i="12" s="1"/>
  <c r="R139" i="12"/>
  <c r="BK163" i="12"/>
  <c r="J163" i="12" s="1"/>
  <c r="J103" i="12" s="1"/>
  <c r="R163" i="12"/>
  <c r="F33" i="13"/>
  <c r="AZ106" i="1" s="1"/>
  <c r="J34" i="14"/>
  <c r="AW107" i="1" s="1"/>
  <c r="BK147" i="2"/>
  <c r="T146" i="2"/>
  <c r="BK317" i="2"/>
  <c r="J317" i="2" s="1"/>
  <c r="J106" i="2" s="1"/>
  <c r="BK339" i="2"/>
  <c r="J339" i="2" s="1"/>
  <c r="J108" i="2" s="1"/>
  <c r="R339" i="2"/>
  <c r="R467" i="2"/>
  <c r="T472" i="2"/>
  <c r="T483" i="2"/>
  <c r="P489" i="2"/>
  <c r="R495" i="2"/>
  <c r="P149" i="3"/>
  <c r="P152" i="3"/>
  <c r="R162" i="3"/>
  <c r="R178" i="3"/>
  <c r="R177" i="3" s="1"/>
  <c r="BK124" i="4"/>
  <c r="F37" i="4"/>
  <c r="BD97" i="1" s="1"/>
  <c r="T136" i="4"/>
  <c r="T156" i="4"/>
  <c r="R181" i="4"/>
  <c r="P186" i="4"/>
  <c r="F34" i="6"/>
  <c r="BA99" i="1" s="1"/>
  <c r="J34" i="6"/>
  <c r="AW99" i="1" s="1"/>
  <c r="F33" i="6"/>
  <c r="AZ99" i="1" s="1"/>
  <c r="R152" i="6"/>
  <c r="P266" i="6"/>
  <c r="BK275" i="6"/>
  <c r="J275" i="6" s="1"/>
  <c r="J109" i="6" s="1"/>
  <c r="F34" i="7"/>
  <c r="BA100" i="1" s="1"/>
  <c r="R120" i="7"/>
  <c r="R119" i="7" s="1"/>
  <c r="R118" i="7" s="1"/>
  <c r="F36" i="10"/>
  <c r="BC103" i="1" s="1"/>
  <c r="BK145" i="10"/>
  <c r="J145" i="10" s="1"/>
  <c r="J99" i="10" s="1"/>
  <c r="R145" i="10"/>
  <c r="R317" i="2"/>
  <c r="BK359" i="2"/>
  <c r="J359" i="2" s="1"/>
  <c r="J109" i="2" s="1"/>
  <c r="R359" i="2"/>
  <c r="BK367" i="2"/>
  <c r="J367" i="2" s="1"/>
  <c r="J111" i="2" s="1"/>
  <c r="R367" i="2"/>
  <c r="P467" i="2"/>
  <c r="R472" i="2"/>
  <c r="R483" i="2"/>
  <c r="BK489" i="2"/>
  <c r="J489" i="2" s="1"/>
  <c r="J120" i="2" s="1"/>
  <c r="P495" i="2"/>
  <c r="BK505" i="2"/>
  <c r="J505" i="2" s="1"/>
  <c r="J125" i="2" s="1"/>
  <c r="F35" i="3"/>
  <c r="BB96" i="1" s="1"/>
  <c r="R143" i="3"/>
  <c r="P162" i="3"/>
  <c r="T124" i="4"/>
  <c r="F36" i="4"/>
  <c r="BC97" i="1" s="1"/>
  <c r="F33" i="4"/>
  <c r="AZ97" i="1" s="1"/>
  <c r="R136" i="4"/>
  <c r="R156" i="4"/>
  <c r="P181" i="4"/>
  <c r="BK186" i="4"/>
  <c r="J186" i="4" s="1"/>
  <c r="J102" i="4" s="1"/>
  <c r="J33" i="5"/>
  <c r="AV98" i="1" s="1"/>
  <c r="R123" i="5"/>
  <c r="BK137" i="5"/>
  <c r="J137" i="5" s="1"/>
  <c r="J100" i="5" s="1"/>
  <c r="R137" i="5"/>
  <c r="T139" i="6"/>
  <c r="T138" i="6" s="1"/>
  <c r="R228" i="6"/>
  <c r="BK266" i="6"/>
  <c r="J266" i="6" s="1"/>
  <c r="J108" i="6" s="1"/>
  <c r="T275" i="6"/>
  <c r="R121" i="8"/>
  <c r="P120" i="9"/>
  <c r="P119" i="9" s="1"/>
  <c r="P118" i="9" s="1"/>
  <c r="AU102" i="1" s="1"/>
  <c r="F35" i="9"/>
  <c r="BB102" i="1" s="1"/>
  <c r="R136" i="11"/>
  <c r="BK142" i="11"/>
  <c r="J142" i="11" s="1"/>
  <c r="J102" i="11" s="1"/>
  <c r="R137" i="13"/>
  <c r="R121" i="13" s="1"/>
  <c r="R120" i="13" s="1"/>
  <c r="J92" i="3"/>
  <c r="F92" i="4"/>
  <c r="E85" i="5"/>
  <c r="J92" i="5"/>
  <c r="F115" i="14"/>
  <c r="J92" i="10"/>
  <c r="E113" i="11"/>
  <c r="J120" i="11"/>
  <c r="E85" i="7"/>
  <c r="F115" i="7"/>
  <c r="J92" i="7"/>
  <c r="E109" i="8"/>
  <c r="J116" i="8"/>
  <c r="E108" i="9"/>
  <c r="F92" i="12"/>
  <c r="E85" i="16"/>
  <c r="E108" i="15"/>
  <c r="F92" i="15"/>
  <c r="J115" i="15"/>
  <c r="J92" i="16"/>
  <c r="F92" i="2"/>
  <c r="E85" i="2"/>
  <c r="J92" i="2"/>
  <c r="E119" i="6"/>
  <c r="E85" i="10"/>
  <c r="E85" i="12"/>
  <c r="J92" i="12"/>
  <c r="E110" i="13"/>
  <c r="J117" i="13"/>
  <c r="E85" i="3"/>
  <c r="F36" i="3"/>
  <c r="BC96" i="1" s="1"/>
  <c r="BK143" i="3"/>
  <c r="J143" i="3" s="1"/>
  <c r="J99" i="3" s="1"/>
  <c r="T152" i="3"/>
  <c r="R127" i="3"/>
  <c r="R126" i="3" s="1"/>
  <c r="R125" i="3" s="1"/>
  <c r="J89" i="3"/>
  <c r="J89" i="6"/>
  <c r="J89" i="10"/>
  <c r="J89" i="15"/>
  <c r="J89" i="16"/>
  <c r="J112" i="7"/>
  <c r="J112" i="14"/>
  <c r="J147" i="2"/>
  <c r="J98" i="2" s="1"/>
  <c r="R146" i="2"/>
  <c r="F34" i="2"/>
  <c r="BA95" i="1" s="1"/>
  <c r="J34" i="2"/>
  <c r="AW95" i="1" s="1"/>
  <c r="T489" i="2"/>
  <c r="T500" i="2"/>
  <c r="J123" i="5"/>
  <c r="J98" i="5" s="1"/>
  <c r="J33" i="2"/>
  <c r="AV95" i="1" s="1"/>
  <c r="J34" i="3"/>
  <c r="AW96" i="1" s="1"/>
  <c r="AT96" i="1" s="1"/>
  <c r="F34" i="3"/>
  <c r="BA96" i="1" s="1"/>
  <c r="J127" i="3"/>
  <c r="J98" i="3" s="1"/>
  <c r="P472" i="2"/>
  <c r="P483" i="2"/>
  <c r="T495" i="2"/>
  <c r="J124" i="4"/>
  <c r="J98" i="4" s="1"/>
  <c r="J34" i="5"/>
  <c r="AW98" i="1" s="1"/>
  <c r="F34" i="5"/>
  <c r="BA98" i="1" s="1"/>
  <c r="J152" i="6"/>
  <c r="J106" i="6" s="1"/>
  <c r="BK151" i="6"/>
  <c r="J151" i="6" s="1"/>
  <c r="J105" i="6" s="1"/>
  <c r="J33" i="10"/>
  <c r="AV103" i="1" s="1"/>
  <c r="F33" i="10"/>
  <c r="AZ103" i="1" s="1"/>
  <c r="J34" i="12"/>
  <c r="AW105" i="1" s="1"/>
  <c r="F34" i="12"/>
  <c r="BA105" i="1" s="1"/>
  <c r="J34" i="15"/>
  <c r="AW108" i="1" s="1"/>
  <c r="F34" i="15"/>
  <c r="BA108" i="1" s="1"/>
  <c r="BK119" i="16"/>
  <c r="J120" i="16"/>
  <c r="J98" i="16" s="1"/>
  <c r="J33" i="16"/>
  <c r="AV109" i="1" s="1"/>
  <c r="F33" i="16"/>
  <c r="AZ109" i="1" s="1"/>
  <c r="F33" i="3"/>
  <c r="AZ96" i="1" s="1"/>
  <c r="E85" i="4"/>
  <c r="J92" i="4"/>
  <c r="F34" i="4"/>
  <c r="BA97" i="1" s="1"/>
  <c r="F33" i="5"/>
  <c r="AZ98" i="1" s="1"/>
  <c r="F92" i="6"/>
  <c r="J126" i="6"/>
  <c r="F37" i="6"/>
  <c r="BD99" i="1" s="1"/>
  <c r="J33" i="6"/>
  <c r="AV99" i="1" s="1"/>
  <c r="AT99" i="1" s="1"/>
  <c r="T143" i="6"/>
  <c r="T142" i="6" s="1"/>
  <c r="BK143" i="6"/>
  <c r="P228" i="6"/>
  <c r="T266" i="6"/>
  <c r="P275" i="6"/>
  <c r="BK120" i="7"/>
  <c r="J113" i="8"/>
  <c r="J89" i="8"/>
  <c r="J128" i="11"/>
  <c r="J100" i="11" s="1"/>
  <c r="J131" i="6"/>
  <c r="J98" i="6" s="1"/>
  <c r="BK130" i="6"/>
  <c r="P152" i="6"/>
  <c r="T152" i="6"/>
  <c r="J34" i="7"/>
  <c r="AW100" i="1" s="1"/>
  <c r="J34" i="8"/>
  <c r="AW101" i="1" s="1"/>
  <c r="F34" i="8"/>
  <c r="BA101" i="1" s="1"/>
  <c r="T228" i="6"/>
  <c r="J33" i="7"/>
  <c r="AV100" i="1" s="1"/>
  <c r="F33" i="7"/>
  <c r="AZ100" i="1" s="1"/>
  <c r="F36" i="7"/>
  <c r="BC100" i="1" s="1"/>
  <c r="F116" i="8"/>
  <c r="F92" i="8"/>
  <c r="R120" i="8"/>
  <c r="R119" i="8" s="1"/>
  <c r="BK121" i="8"/>
  <c r="T120" i="8"/>
  <c r="T119" i="8" s="1"/>
  <c r="F33" i="8"/>
  <c r="AZ101" i="1" s="1"/>
  <c r="J33" i="8"/>
  <c r="AV101" i="1" s="1"/>
  <c r="AT101" i="1" s="1"/>
  <c r="F36" i="8"/>
  <c r="BC101" i="1" s="1"/>
  <c r="F115" i="9"/>
  <c r="F92" i="9"/>
  <c r="J120" i="9"/>
  <c r="J98" i="9" s="1"/>
  <c r="BK119" i="9"/>
  <c r="T120" i="10"/>
  <c r="T119" i="10" s="1"/>
  <c r="J117" i="11"/>
  <c r="J89" i="11"/>
  <c r="F117" i="13"/>
  <c r="F92" i="13"/>
  <c r="BK121" i="10"/>
  <c r="F37" i="11"/>
  <c r="BD104" i="1" s="1"/>
  <c r="P128" i="11"/>
  <c r="T128" i="11"/>
  <c r="T136" i="11"/>
  <c r="P142" i="11"/>
  <c r="J128" i="12"/>
  <c r="J100" i="12" s="1"/>
  <c r="J120" i="14"/>
  <c r="J98" i="14" s="1"/>
  <c r="BK119" i="14"/>
  <c r="P120" i="8"/>
  <c r="P119" i="8" s="1"/>
  <c r="AU101" i="1" s="1"/>
  <c r="J112" i="9"/>
  <c r="J89" i="9"/>
  <c r="J34" i="10"/>
  <c r="AW103" i="1" s="1"/>
  <c r="F120" i="11"/>
  <c r="F92" i="11"/>
  <c r="F34" i="11"/>
  <c r="BA104" i="1" s="1"/>
  <c r="J125" i="11"/>
  <c r="J98" i="11" s="1"/>
  <c r="BK124" i="11"/>
  <c r="F35" i="11"/>
  <c r="BB104" i="1" s="1"/>
  <c r="R127" i="11"/>
  <c r="R123" i="11" s="1"/>
  <c r="F34" i="13"/>
  <c r="BA106" i="1" s="1"/>
  <c r="J34" i="13"/>
  <c r="AW106" i="1" s="1"/>
  <c r="AT106" i="1" s="1"/>
  <c r="J34" i="9"/>
  <c r="AW102" i="1" s="1"/>
  <c r="AT102" i="1" s="1"/>
  <c r="J34" i="11"/>
  <c r="AW104" i="1" s="1"/>
  <c r="AT104" i="1" s="1"/>
  <c r="T157" i="11"/>
  <c r="T122" i="13"/>
  <c r="T121" i="13" s="1"/>
  <c r="T120" i="13" s="1"/>
  <c r="T137" i="13"/>
  <c r="E108" i="14"/>
  <c r="E85" i="14"/>
  <c r="J115" i="14"/>
  <c r="J92" i="14"/>
  <c r="J33" i="12"/>
  <c r="AV105" i="1" s="1"/>
  <c r="F33" i="12"/>
  <c r="AZ105" i="1" s="1"/>
  <c r="J114" i="13"/>
  <c r="J89" i="13"/>
  <c r="F37" i="13"/>
  <c r="BD106" i="1" s="1"/>
  <c r="P122" i="13"/>
  <c r="F35" i="13"/>
  <c r="BB106" i="1" s="1"/>
  <c r="P157" i="11"/>
  <c r="J124" i="12"/>
  <c r="J97" i="12" s="1"/>
  <c r="R128" i="12"/>
  <c r="J122" i="13"/>
  <c r="J98" i="13" s="1"/>
  <c r="BK121" i="13"/>
  <c r="P137" i="13"/>
  <c r="J119" i="15"/>
  <c r="J97" i="15" s="1"/>
  <c r="BK118" i="15"/>
  <c r="J118" i="15" s="1"/>
  <c r="J33" i="14"/>
  <c r="AV107" i="1" s="1"/>
  <c r="AT107" i="1" s="1"/>
  <c r="BK126" i="3" l="1"/>
  <c r="R122" i="5"/>
  <c r="R121" i="5" s="1"/>
  <c r="BK122" i="5"/>
  <c r="R123" i="4"/>
  <c r="R122" i="4" s="1"/>
  <c r="P126" i="3"/>
  <c r="P125" i="3" s="1"/>
  <c r="AU96" i="1" s="1"/>
  <c r="BK146" i="2"/>
  <c r="R120" i="10"/>
  <c r="R119" i="10" s="1"/>
  <c r="T122" i="5"/>
  <c r="T121" i="5" s="1"/>
  <c r="BK123" i="4"/>
  <c r="BK122" i="4" s="1"/>
  <c r="J122" i="4" s="1"/>
  <c r="T123" i="4"/>
  <c r="T122" i="4" s="1"/>
  <c r="R127" i="12"/>
  <c r="R123" i="12" s="1"/>
  <c r="T151" i="6"/>
  <c r="T129" i="6" s="1"/>
  <c r="BK127" i="11"/>
  <c r="J127" i="11" s="1"/>
  <c r="J99" i="11" s="1"/>
  <c r="J178" i="3"/>
  <c r="J105" i="3" s="1"/>
  <c r="T316" i="2"/>
  <c r="T145" i="2" s="1"/>
  <c r="T126" i="3"/>
  <c r="T125" i="3" s="1"/>
  <c r="R316" i="2"/>
  <c r="R145" i="2" s="1"/>
  <c r="R151" i="6"/>
  <c r="R129" i="6" s="1"/>
  <c r="BK500" i="2"/>
  <c r="J500" i="2" s="1"/>
  <c r="J122" i="2" s="1"/>
  <c r="P151" i="6"/>
  <c r="P129" i="6" s="1"/>
  <c r="AU99" i="1" s="1"/>
  <c r="BK127" i="12"/>
  <c r="AT109" i="1"/>
  <c r="AT108" i="1"/>
  <c r="AT98" i="1"/>
  <c r="P316" i="2"/>
  <c r="P145" i="2" s="1"/>
  <c r="AU95" i="1" s="1"/>
  <c r="BK316" i="2"/>
  <c r="J316" i="2" s="1"/>
  <c r="J105" i="2" s="1"/>
  <c r="AT95" i="1"/>
  <c r="BB94" i="1"/>
  <c r="W31" i="1" s="1"/>
  <c r="AT105" i="1"/>
  <c r="BD94" i="1"/>
  <c r="W33" i="1" s="1"/>
  <c r="BC94" i="1"/>
  <c r="W32" i="1" s="1"/>
  <c r="AZ94" i="1"/>
  <c r="AV94" i="1" s="1"/>
  <c r="J121" i="13"/>
  <c r="J97" i="13" s="1"/>
  <c r="BK120" i="13"/>
  <c r="J120" i="13" s="1"/>
  <c r="AT100" i="1"/>
  <c r="J122" i="5"/>
  <c r="J97" i="5" s="1"/>
  <c r="BK121" i="5"/>
  <c r="J121" i="5" s="1"/>
  <c r="P121" i="13"/>
  <c r="P120" i="13" s="1"/>
  <c r="AU106" i="1" s="1"/>
  <c r="J30" i="15"/>
  <c r="J96" i="15"/>
  <c r="BK120" i="10"/>
  <c r="J121" i="10"/>
  <c r="J98" i="10" s="1"/>
  <c r="J130" i="6"/>
  <c r="J97" i="6" s="1"/>
  <c r="J119" i="16"/>
  <c r="J97" i="16" s="1"/>
  <c r="BK118" i="16"/>
  <c r="J118" i="16" s="1"/>
  <c r="J124" i="11"/>
  <c r="J97" i="11" s="1"/>
  <c r="BK123" i="11"/>
  <c r="J123" i="11" s="1"/>
  <c r="T127" i="11"/>
  <c r="T123" i="11" s="1"/>
  <c r="J119" i="9"/>
  <c r="J97" i="9" s="1"/>
  <c r="BK118" i="9"/>
  <c r="J118" i="9" s="1"/>
  <c r="BK120" i="8"/>
  <c r="J121" i="8"/>
  <c r="J98" i="8" s="1"/>
  <c r="J126" i="3"/>
  <c r="J97" i="3" s="1"/>
  <c r="BK125" i="3"/>
  <c r="J125" i="3" s="1"/>
  <c r="BK145" i="2"/>
  <c r="J145" i="2" s="1"/>
  <c r="J146" i="2"/>
  <c r="J97" i="2" s="1"/>
  <c r="BK118" i="14"/>
  <c r="J118" i="14" s="1"/>
  <c r="J119" i="14"/>
  <c r="J97" i="14" s="1"/>
  <c r="P127" i="11"/>
  <c r="P123" i="11" s="1"/>
  <c r="AU104" i="1" s="1"/>
  <c r="BK119" i="7"/>
  <c r="J120" i="7"/>
  <c r="J98" i="7" s="1"/>
  <c r="J143" i="6"/>
  <c r="J104" i="6" s="1"/>
  <c r="BK142" i="6"/>
  <c r="J142" i="6" s="1"/>
  <c r="J103" i="6" s="1"/>
  <c r="AT103" i="1"/>
  <c r="BA94" i="1"/>
  <c r="J123" i="4" l="1"/>
  <c r="J97" i="4" s="1"/>
  <c r="J127" i="12"/>
  <c r="J99" i="12" s="1"/>
  <c r="BK123" i="12"/>
  <c r="J123" i="12" s="1"/>
  <c r="AU94" i="1"/>
  <c r="AX94" i="1"/>
  <c r="AY94" i="1"/>
  <c r="W29" i="1"/>
  <c r="J119" i="7"/>
  <c r="J97" i="7" s="1"/>
  <c r="BK118" i="7"/>
  <c r="J118" i="7" s="1"/>
  <c r="J96" i="3"/>
  <c r="J30" i="3"/>
  <c r="J96" i="9"/>
  <c r="J30" i="9"/>
  <c r="J120" i="10"/>
  <c r="J97" i="10" s="1"/>
  <c r="BK119" i="10"/>
  <c r="J119" i="10" s="1"/>
  <c r="J96" i="5"/>
  <c r="J30" i="5"/>
  <c r="AK29" i="1"/>
  <c r="J30" i="4"/>
  <c r="J96" i="4"/>
  <c r="BK129" i="6"/>
  <c r="J129" i="6" s="1"/>
  <c r="AG108" i="1"/>
  <c r="AN108" i="1" s="1"/>
  <c r="J39" i="15"/>
  <c r="W30" i="1"/>
  <c r="AW94" i="1"/>
  <c r="AK30" i="1" s="1"/>
  <c r="J96" i="14"/>
  <c r="J30" i="14"/>
  <c r="J96" i="2"/>
  <c r="J30" i="2"/>
  <c r="BK119" i="8"/>
  <c r="J119" i="8" s="1"/>
  <c r="J120" i="8"/>
  <c r="J97" i="8" s="1"/>
  <c r="J96" i="11"/>
  <c r="J30" i="11"/>
  <c r="J96" i="16"/>
  <c r="J30" i="16"/>
  <c r="J96" i="13"/>
  <c r="J30" i="13"/>
  <c r="J96" i="12" l="1"/>
  <c r="J30" i="12"/>
  <c r="AG98" i="1"/>
  <c r="AN98" i="1" s="1"/>
  <c r="J39" i="5"/>
  <c r="J39" i="9"/>
  <c r="AG102" i="1"/>
  <c r="AN102" i="1" s="1"/>
  <c r="AG97" i="1"/>
  <c r="AN97" i="1" s="1"/>
  <c r="J39" i="4"/>
  <c r="AG109" i="1"/>
  <c r="AN109" i="1" s="1"/>
  <c r="J39" i="16"/>
  <c r="AG107" i="1"/>
  <c r="AN107" i="1" s="1"/>
  <c r="J39" i="14"/>
  <c r="J96" i="8"/>
  <c r="J30" i="8"/>
  <c r="AT94" i="1"/>
  <c r="J96" i="10"/>
  <c r="J30" i="10"/>
  <c r="AG96" i="1"/>
  <c r="AN96" i="1" s="1"/>
  <c r="J39" i="3"/>
  <c r="J96" i="7"/>
  <c r="J30" i="7"/>
  <c r="J39" i="13"/>
  <c r="AG106" i="1"/>
  <c r="AN106" i="1" s="1"/>
  <c r="J39" i="11"/>
  <c r="AG104" i="1"/>
  <c r="AN104" i="1" s="1"/>
  <c r="AG95" i="1"/>
  <c r="J39" i="2"/>
  <c r="J96" i="6"/>
  <c r="J30" i="6"/>
  <c r="J39" i="12" l="1"/>
  <c r="AG105" i="1"/>
  <c r="AN105" i="1" s="1"/>
  <c r="AN95" i="1"/>
  <c r="AG101" i="1"/>
  <c r="AN101" i="1" s="1"/>
  <c r="J39" i="8"/>
  <c r="J39" i="6"/>
  <c r="AG99" i="1"/>
  <c r="AN99" i="1" s="1"/>
  <c r="AG100" i="1"/>
  <c r="AN100" i="1" s="1"/>
  <c r="J39" i="7"/>
  <c r="AG103" i="1"/>
  <c r="AN103" i="1" s="1"/>
  <c r="J39" i="10"/>
  <c r="AG94" i="1" l="1"/>
  <c r="AK26" i="1" l="1"/>
  <c r="AK35" i="1" s="1"/>
  <c r="AN94" i="1"/>
</calcChain>
</file>

<file path=xl/sharedStrings.xml><?xml version="1.0" encoding="utf-8"?>
<sst xmlns="http://schemas.openxmlformats.org/spreadsheetml/2006/main" count="13938" uniqueCount="1632">
  <si>
    <t>Export Komplet</t>
  </si>
  <si>
    <t/>
  </si>
  <si>
    <t>2.0</t>
  </si>
  <si>
    <t>False</t>
  </si>
  <si>
    <t>{0ea7c688-da70-43a3-9229-284f731dd9e6}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</si>
  <si>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</si>
  <si>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</si>
  <si>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</si>
  <si>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</si>
  <si>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</si>
  <si>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</si>
  <si>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</si>
  <si>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</si>
  <si>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</si>
  <si>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Komplexná rekonštrukcia objektu s prístavbou výťahu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</si>
  <si>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</si>
  <si>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</si>
  <si>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</si>
  <si>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</si>
  <si>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</si>
  <si>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</si>
  <si>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</si>
  <si>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Domov sociálnych služieb - Nosice</t>
  </si>
  <si>
    <t>IČ DPH:</t>
  </si>
  <si>
    <t>Zhotoviteľ:</t>
  </si>
  <si>
    <t>Vyplň údaj</t>
  </si>
  <si>
    <t>Projektant:</t>
  </si>
  <si>
    <t>ARCHICO s.r.o.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</si>
  <si>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</si>
  <si>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</si>
  <si>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</si>
  <si>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</si>
  <si>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</si>
  <si>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</si>
  <si>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</si>
  <si>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</si>
  <si>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</si>
  <si>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</si>
  <si>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</si>
  <si>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</si>
  <si>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</si>
  <si>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</si>
  <si>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</si>
  <si>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</si>
  <si>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</si>
  <si>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</si>
  <si>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</si>
  <si>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</si>
  <si>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</si>
  <si>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</si>
  <si>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</si>
  <si>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</si>
  <si>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</si>
  <si>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</si>
  <si>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</si>
  <si>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</si>
  <si>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</si>
  <si>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</si>
  <si>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</si>
  <si>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</si>
  <si>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</si>
  <si>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</si>
  <si>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</si>
  <si>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</si>
  <si>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</si>
  <si>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</si>
  <si>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</si>
  <si>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</si>
  <si>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</si>
  <si>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</si>
  <si>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</si>
  <si>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</si>
  <si>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</si>
  <si>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</si>
  <si>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</si>
  <si>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</si>
  <si>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</si>
  <si>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E.1</t>
  </si>
  <si>
    <t>Stavba</t>
  </si>
  <si>
    <t>STA</t>
  </si>
  <si>
    <t>1</t>
  </si>
  <si>
    <t>{2d082879-6193-4ca1-b99d-d6ddebbf359b}</t>
  </si>
  <si>
    <t>E.1.1</t>
  </si>
  <si>
    <t>Vonkajšie úpravy</t>
  </si>
  <si>
    <t>{d4867cd7-f9b6-45bb-9d54-df8227eda81a}</t>
  </si>
  <si>
    <t>E.3</t>
  </si>
  <si>
    <t>Zdravotechnika</t>
  </si>
  <si>
    <t>{4f6beb86-5392-4492-b6d5-febc705f11c6}</t>
  </si>
  <si>
    <t>E.3.1</t>
  </si>
  <si>
    <t>Vonkajšia kanalizácia dažďová</t>
  </si>
  <si>
    <t>{60105db4-3ad5-4909-8d35-90a5abe7f910}</t>
  </si>
  <si>
    <t>E.4.1.1</t>
  </si>
  <si>
    <t>Umelé osvetlenie, vnút.silnoprúdové rozvody</t>
  </si>
  <si>
    <t>{33f3c053-15cf-4500-9af6-db9afb5957cf}</t>
  </si>
  <si>
    <t>E.4.1.2</t>
  </si>
  <si>
    <t xml:space="preserve">Bleskozvod </t>
  </si>
  <si>
    <t>{ca7fc98e-e09f-4687-b069-35d88856bc7e}</t>
  </si>
  <si>
    <t>E.4.1.3</t>
  </si>
  <si>
    <t>Meranie a regulácia</t>
  </si>
  <si>
    <t>{e07d8666-bc90-4f5b-b6e3-f06aa0a296e2}</t>
  </si>
  <si>
    <t>E.4.1.4</t>
  </si>
  <si>
    <t>Náhradný zdroj el.energie - Dieselagregát</t>
  </si>
  <si>
    <t>{84e10c4d-1ab3-49f9-b720-c47b6717f8be}</t>
  </si>
  <si>
    <t>E.4.2</t>
  </si>
  <si>
    <t>Vnútorné slaboprúdové rozvody</t>
  </si>
  <si>
    <t>{df766b84-c1f6-4aad-b3a4-e9dd164121f9}</t>
  </si>
  <si>
    <t>E.4.3</t>
  </si>
  <si>
    <t>Elektrická požiariarna signalizácia</t>
  </si>
  <si>
    <t>{439baaef-c9b8-4d21-8af0-2ba10d112abc}</t>
  </si>
  <si>
    <t>E.4.4</t>
  </si>
  <si>
    <t>Hlasová signalizácia požiaru</t>
  </si>
  <si>
    <t>{0caa6c63-c007-46b4-af2f-8a1986c1f6c3}</t>
  </si>
  <si>
    <t>E.4.5</t>
  </si>
  <si>
    <t>Prekládka NN prípojky</t>
  </si>
  <si>
    <t>{2c6af159-d084-4523-94cf-2b43421d3699}</t>
  </si>
  <si>
    <t>E.5</t>
  </si>
  <si>
    <t>Vzduchotechnika</t>
  </si>
  <si>
    <t>{264ec993-471c-4c23-a908-c0adef3e02e4}</t>
  </si>
  <si>
    <t>E.6</t>
  </si>
  <si>
    <t>Vykurovanie</t>
  </si>
  <si>
    <t>{f6ceb164-e238-4a7c-bb02-a9dbfc8f272f}</t>
  </si>
  <si>
    <t>G.1</t>
  </si>
  <si>
    <t>Výťah</t>
  </si>
  <si>
    <t>{20a73350-339e-47ee-b9ee-194cb4d543f5}</t>
  </si>
  <si>
    <t>KRYCÍ LIST ROZPOČTU</t>
  </si>
  <si>
    <t>Objekt:</t>
  </si>
  <si>
    <t>E.1 - Stavba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</si>
  <si>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</si>
  <si>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</si>
  <si>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</si>
  <si>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</si>
  <si>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</si>
  <si>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</si>
  <si>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</si>
  <si>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</si>
  <si>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</si>
  <si>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</si>
  <si>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</si>
  <si>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</si>
  <si>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</si>
  <si>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</si>
  <si>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</si>
  <si>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</si>
  <si>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</si>
  <si>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721 - Zdravotechnika</t>
  </si>
  <si>
    <t xml:space="preserve">    733 - Ústredné kúrenie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</si>
  <si>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</si>
  <si>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</si>
  <si>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</si>
  <si>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</si>
  <si>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</si>
  <si>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</si>
  <si>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771 - Podlahy z dlaždíc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</si>
  <si>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</si>
  <si>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</si>
  <si>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</si>
  <si>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</si>
  <si>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</si>
  <si>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</si>
  <si>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</si>
  <si>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33-M - Montáže dopravných zariadení, skladových zariadení a váh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</si>
  <si>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</si>
  <si>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</si>
  <si>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</si>
  <si>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</si>
  <si>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</si>
  <si>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</si>
  <si>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</si>
  <si>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</si>
  <si>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</si>
  <si>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</si>
  <si>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</si>
  <si>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</si>
  <si>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</si>
  <si>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</si>
  <si>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</si>
  <si>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</si>
  <si>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</si>
  <si>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Odstránenie ornice s vodor. premiestn. na hromady, so zložením na vzdialenosť do 100 m a do 100m3</t>
  </si>
  <si>
    <t>m3</t>
  </si>
  <si>
    <t>4</t>
  </si>
  <si>
    <t>2</t>
  </si>
  <si>
    <t>Odkopávka a prekopávka nezapažená v hornine 3, nad 100 do 1000 m3</t>
  </si>
  <si>
    <t>3</t>
  </si>
  <si>
    <t>Odkopávky a prekopávky nezapažené. Príplatok k cenám za lepivosť horniny 3</t>
  </si>
  <si>
    <t>6</t>
  </si>
  <si>
    <t>Výkop nezapaženej jamy v hornine 3, do 100 m3</t>
  </si>
  <si>
    <t>8</t>
  </si>
  <si>
    <t>5</t>
  </si>
  <si>
    <t>Hĺbenie nezapažených jám a zárezov. Príplatok za lepivosť horniny 3</t>
  </si>
  <si>
    <t>10</t>
  </si>
  <si>
    <t>Výkop ryhy do šírky 600 mm v horn.3 do 100 m3</t>
  </si>
  <si>
    <t>12</t>
  </si>
  <si>
    <t>7</t>
  </si>
  <si>
    <t>Príplatok k cene za lepivosť pri hĺbení rýh šírky do 600 mm zapažených i nezapažených s urovnaním dna v hornine 3</t>
  </si>
  <si>
    <t>14</t>
  </si>
  <si>
    <t>Výkop ryhy šírky 600-2000mm horn.3 do 100m3</t>
  </si>
  <si>
    <t>16</t>
  </si>
  <si>
    <t>9</t>
  </si>
  <si>
    <t>Príplatok k cenám za lepivosť pri hĺbení rýh š. nad 600 do 2 000 mm zapaž. i nezapažených, s urovnaním dna v hornine 3</t>
  </si>
  <si>
    <t>18</t>
  </si>
  <si>
    <t>Vodorovné premiestnenie výkopku po spevnenej ceste z  horniny tr.1-4, nad 100 do 1000 m3 na vzdialenosť do 1000 m</t>
  </si>
  <si>
    <t>11</t>
  </si>
  <si>
    <t>Vodorovné premiestnenie výkopku po spevnenej ceste z horniny tr.1-4, nad 100 do 1000 m3, príplatok k cene za každých ďalšich a začatých 1000 m</t>
  </si>
  <si>
    <t>22</t>
  </si>
  <si>
    <t>Uloženie sypaniny na skládky nad 100 do 1000 m3</t>
  </si>
  <si>
    <t>24</t>
  </si>
  <si>
    <t>13</t>
  </si>
  <si>
    <t>Poplatok za skladovanie - zemina a kamenivo (17 05) ostatné</t>
  </si>
  <si>
    <t>t</t>
  </si>
  <si>
    <t>26</t>
  </si>
  <si>
    <t>Obsyp objektov sypaninou z vhodných hornín 1 až 4 s prehodením sypaniny</t>
  </si>
  <si>
    <t>28</t>
  </si>
  <si>
    <t>15</t>
  </si>
  <si>
    <t>Rozprestretie ornice v rovine , plocha do 500 m2, hr.do 200 mm</t>
  </si>
  <si>
    <t>m2</t>
  </si>
  <si>
    <t>30</t>
  </si>
  <si>
    <t>Zakladanie</t>
  </si>
  <si>
    <t>Betón základových dosiek, železový (bez výstuže) vodovzdorného tr. C 30/37</t>
  </si>
  <si>
    <t>32</t>
  </si>
  <si>
    <t>17</t>
  </si>
  <si>
    <t>Debnenie stien základových dosiek, zhotovenie-dielce</t>
  </si>
  <si>
    <t>34</t>
  </si>
  <si>
    <t>Debnenie stien základových dosiek, odstránenie-dielce</t>
  </si>
  <si>
    <t>36</t>
  </si>
  <si>
    <t>19</t>
  </si>
  <si>
    <t>Výstuž základových dosiek z ocele 10505</t>
  </si>
  <si>
    <t>38</t>
  </si>
  <si>
    <t>Výstuž základových dosiek zo zvár. sietí KARI</t>
  </si>
  <si>
    <t>40</t>
  </si>
  <si>
    <t>21</t>
  </si>
  <si>
    <t>Násyp pod podlahy, mazaniny a dlažby z recyklátu betónového fr. 0-63 mm so zhutnením</t>
  </si>
  <si>
    <t>42</t>
  </si>
  <si>
    <t>Montáž tepelnej izolácie stien okolo základovej dosky polystyrénom, vložením voľne v jednej vrstve</t>
  </si>
  <si>
    <t>44</t>
  </si>
  <si>
    <t>23</t>
  </si>
  <si>
    <t>M</t>
  </si>
  <si>
    <t>46</t>
  </si>
  <si>
    <t>m</t>
  </si>
  <si>
    <t>48</t>
  </si>
  <si>
    <t>25</t>
  </si>
  <si>
    <t>50</t>
  </si>
  <si>
    <t>Betón základových pásov, železový (bez výstuže), tr. C 30/37</t>
  </si>
  <si>
    <t>52</t>
  </si>
  <si>
    <t>27</t>
  </si>
  <si>
    <t>Výstuž základových pásov z ocele 10505</t>
  </si>
  <si>
    <t>54</t>
  </si>
  <si>
    <t>Betón základových pätiek, železový (bez výstuže), tr. C 30/37</t>
  </si>
  <si>
    <t>56</t>
  </si>
  <si>
    <t>29</t>
  </si>
  <si>
    <t>Výstuž základových pätiek z ocele 10505</t>
  </si>
  <si>
    <t>58</t>
  </si>
  <si>
    <t>Betón základových múrov, železový (bez výstuže) vodovzdorného tr.C 30/37</t>
  </si>
  <si>
    <t>60</t>
  </si>
  <si>
    <t>31</t>
  </si>
  <si>
    <t>Debnenie základových múrov obojstranné zhotovenie-dielce</t>
  </si>
  <si>
    <t>62</t>
  </si>
  <si>
    <t>Debnenie základových múrov obojstranné odstránenie-dielce</t>
  </si>
  <si>
    <t>64</t>
  </si>
  <si>
    <t>33</t>
  </si>
  <si>
    <t>Výstuž základových múrov nosných z ocele 10505</t>
  </si>
  <si>
    <t>66</t>
  </si>
  <si>
    <t>68</t>
  </si>
  <si>
    <t>35</t>
  </si>
  <si>
    <t>70</t>
  </si>
  <si>
    <t>Zvislé a kompletné konštrukcie</t>
  </si>
  <si>
    <t>72</t>
  </si>
  <si>
    <t>37</t>
  </si>
  <si>
    <t>74</t>
  </si>
  <si>
    <t>CS CENEKON 2019 01</t>
  </si>
  <si>
    <t>1133438320</t>
  </si>
  <si>
    <t>39</t>
  </si>
  <si>
    <t>ks</t>
  </si>
  <si>
    <t>2018229915</t>
  </si>
  <si>
    <t>-1685899308</t>
  </si>
  <si>
    <t>41</t>
  </si>
  <si>
    <t>76</t>
  </si>
  <si>
    <t>78</t>
  </si>
  <si>
    <t>43</t>
  </si>
  <si>
    <t>Betón stĺpov a pilierov hranatých, ťahadiel, rámových stojok, vzpier, železový (bez výstuže) tr. C 30/37</t>
  </si>
  <si>
    <t>80</t>
  </si>
  <si>
    <t>Debnenie hranatých stĺpov prierezu pravouhlého štvoruholníka výšky do 4 m, zhotovenie-dielce</t>
  </si>
  <si>
    <t>82</t>
  </si>
  <si>
    <t>45</t>
  </si>
  <si>
    <t>Debnenie hranatých stĺpov prierezu pravouhlého štvoruholníka výšky do 4 m, odstránenie-dielce</t>
  </si>
  <si>
    <t>84</t>
  </si>
  <si>
    <t>Výstuž stĺpov, pilierov, stojok hranatých z bet. ocele 10505</t>
  </si>
  <si>
    <t>86</t>
  </si>
  <si>
    <t>47</t>
  </si>
  <si>
    <t>88</t>
  </si>
  <si>
    <t>90</t>
  </si>
  <si>
    <t>49</t>
  </si>
  <si>
    <t>Betón stien a priečok, železový (bez výstuže) tr. C 30/37</t>
  </si>
  <si>
    <t>92</t>
  </si>
  <si>
    <t>Debnenie stien a priečok  obojstranné zhotovenie-dielce</t>
  </si>
  <si>
    <t>94</t>
  </si>
  <si>
    <t>51</t>
  </si>
  <si>
    <t>Debnenie stien a priečok  obojstranné odstránenie-dielce</t>
  </si>
  <si>
    <t>96</t>
  </si>
  <si>
    <t>Výstuž stien a priečok 10505</t>
  </si>
  <si>
    <t>98</t>
  </si>
  <si>
    <t>53</t>
  </si>
  <si>
    <t>100</t>
  </si>
  <si>
    <t>102</t>
  </si>
  <si>
    <t>55</t>
  </si>
  <si>
    <t>104</t>
  </si>
  <si>
    <t>106</t>
  </si>
  <si>
    <t>57</t>
  </si>
  <si>
    <t>108</t>
  </si>
  <si>
    <t>Vodorovné konštrukcie</t>
  </si>
  <si>
    <t>Betón stropov doskových a trámových,  železový tr. C 30/37</t>
  </si>
  <si>
    <t>110</t>
  </si>
  <si>
    <t>59</t>
  </si>
  <si>
    <t>Debnenie stropov doskových zhotovenie-dielce</t>
  </si>
  <si>
    <t>112</t>
  </si>
  <si>
    <t>Debnenie stropov doskových odstránenie-dielce</t>
  </si>
  <si>
    <t>114</t>
  </si>
  <si>
    <t>61</t>
  </si>
  <si>
    <t>Podporná konštrukcia stropov výšky do 4 m pre zaťaženie do 20 kPa zhotovenie</t>
  </si>
  <si>
    <t>116</t>
  </si>
  <si>
    <t>Podporná konštrukcia stropov výšky do 4 m pre zaťaženie do 20 kPa odstránenie</t>
  </si>
  <si>
    <t>118</t>
  </si>
  <si>
    <t>63</t>
  </si>
  <si>
    <t>Výstuž stropov doskových, trámových, vložkových,konzolových alebo balkónových, 10505</t>
  </si>
  <si>
    <t>120</t>
  </si>
  <si>
    <t>Montáž tepelnej izolácie stien okolo stropnej dosky polystyrénom, vložením voľne v jednej vrstve</t>
  </si>
  <si>
    <t>122</t>
  </si>
  <si>
    <t>65</t>
  </si>
  <si>
    <t>124</t>
  </si>
  <si>
    <t>Montáž zvukoizolačných vložiek stropov doskami voľne uloženými</t>
  </si>
  <si>
    <t>126</t>
  </si>
  <si>
    <t>67</t>
  </si>
  <si>
    <t>128</t>
  </si>
  <si>
    <t>Betón nosníkov, železový tr. C 30/37</t>
  </si>
  <si>
    <t>130</t>
  </si>
  <si>
    <t>69</t>
  </si>
  <si>
    <t>Debnenie nosníka zhotovenie-dielce</t>
  </si>
  <si>
    <t>132</t>
  </si>
  <si>
    <t>Debnenie nosníka odstránenie-dielce</t>
  </si>
  <si>
    <t>134</t>
  </si>
  <si>
    <t>71</t>
  </si>
  <si>
    <t>Podporná konštrukcia nosníkov výšky do 4 m zaťaženia do 5 kPa - zhotovenie</t>
  </si>
  <si>
    <t>136</t>
  </si>
  <si>
    <t>Podporná konštrukcia nosníkov výšky do 4 m zaťaženia do 5 kPa - odstránenie</t>
  </si>
  <si>
    <t>138</t>
  </si>
  <si>
    <t>73</t>
  </si>
  <si>
    <t>Výstuž  nosníkov a trámov, bez rozdielu tvaru a uloženia, 10505</t>
  </si>
  <si>
    <t>140</t>
  </si>
  <si>
    <t>Betón stužujúcich pásov a vencov železový tr. C 30/37</t>
  </si>
  <si>
    <t>142</t>
  </si>
  <si>
    <t>75</t>
  </si>
  <si>
    <t>Debnenie bočníc stužujúcich pásov a vencov vrátane vzpier zhotovenie</t>
  </si>
  <si>
    <t>144</t>
  </si>
  <si>
    <t>Debnenie bočníc stužujúcich pásov a vencov vrátane vzpier odstránenie</t>
  </si>
  <si>
    <t>146</t>
  </si>
  <si>
    <t>77</t>
  </si>
  <si>
    <t>Výstuž stužujúcich pásov a vencov z betonárskej ocele 10505</t>
  </si>
  <si>
    <t>148</t>
  </si>
  <si>
    <t>Schodiskové konštrukcie, betón železový tr. C 30/37</t>
  </si>
  <si>
    <t>150</t>
  </si>
  <si>
    <t>79</t>
  </si>
  <si>
    <t>Výstuž schodiskových konštrukcií z betonárskej ocele 10505</t>
  </si>
  <si>
    <t>152</t>
  </si>
  <si>
    <t>Debnenie do 4 m výšky - podest a podstupňových dosiek pôdorysne priamočiarych zhotovenie</t>
  </si>
  <si>
    <t>154</t>
  </si>
  <si>
    <t>81</t>
  </si>
  <si>
    <t>Debnenie do 4 m výšky - podest a podstupňových dosiek pôdorysne priamočiarych odstránenie</t>
  </si>
  <si>
    <t>156</t>
  </si>
  <si>
    <t>Príplatok za podpornú konštrukciu podest a podstupňových dosiek výšky nad 4 do 6 m zhotovenie</t>
  </si>
  <si>
    <t>158</t>
  </si>
  <si>
    <t>83</t>
  </si>
  <si>
    <t>Debnenie - vrátane podpernej konštrukcie - schodníc pôdorysne priamočiarych zhotovenie</t>
  </si>
  <si>
    <t>160</t>
  </si>
  <si>
    <t>Debnenie - vrátane podpernej konštrukcie - schodníc pôdorysne priamočiarych odstránenie</t>
  </si>
  <si>
    <t>162</t>
  </si>
  <si>
    <t>85</t>
  </si>
  <si>
    <t>Príplatok za podpornú konštrukciu schodníc výšky nad 4 do 6 m zhotovenie</t>
  </si>
  <si>
    <t>164</t>
  </si>
  <si>
    <t>Debnenie stupňov na podstupňovej doske alebo na teréne pôdorysne priamočiarych zhotovenie</t>
  </si>
  <si>
    <t>166</t>
  </si>
  <si>
    <t>87</t>
  </si>
  <si>
    <t>Debnenie stupňov na podstupňovej doske alebo na teréne pôdorysne priamočiarych odstránenie</t>
  </si>
  <si>
    <t>168</t>
  </si>
  <si>
    <t>Úpravy povrchov, podlahy, osadenie</t>
  </si>
  <si>
    <t>Zakrývanie výplní vnútorných okenných otvorov, predmetov a konštrukcií</t>
  </si>
  <si>
    <t>170</t>
  </si>
  <si>
    <t>89</t>
  </si>
  <si>
    <t>172</t>
  </si>
  <si>
    <t>174</t>
  </si>
  <si>
    <t>91</t>
  </si>
  <si>
    <t>176</t>
  </si>
  <si>
    <t>178</t>
  </si>
  <si>
    <t>93</t>
  </si>
  <si>
    <t>180</t>
  </si>
  <si>
    <t>Okenný a dverový plastový dilatačný profil pre hrúbku omietky 9 mm</t>
  </si>
  <si>
    <t>182</t>
  </si>
  <si>
    <t>95</t>
  </si>
  <si>
    <t>Rohový profil z pozinkovaného plechu pre hrúbku omietky 8 až 12 mm</t>
  </si>
  <si>
    <t>184</t>
  </si>
  <si>
    <t>Potiahnutie vnútorných stien sklotextílnou mriežkou s celoplošným prilepením</t>
  </si>
  <si>
    <t>186</t>
  </si>
  <si>
    <t>97</t>
  </si>
  <si>
    <t>Zakrývanie výplní vonkajších otvorov s rámami a zárubňami, zábradlí, oplechovania, atď. zhotovené z lešenia akýmkoľvek spôsobom</t>
  </si>
  <si>
    <t>188</t>
  </si>
  <si>
    <t>190</t>
  </si>
  <si>
    <t>99</t>
  </si>
  <si>
    <t>192</t>
  </si>
  <si>
    <t>194</t>
  </si>
  <si>
    <t>101</t>
  </si>
  <si>
    <t>196</t>
  </si>
  <si>
    <t>198</t>
  </si>
  <si>
    <t>103</t>
  </si>
  <si>
    <t>200</t>
  </si>
  <si>
    <t>202</t>
  </si>
  <si>
    <t>105</t>
  </si>
  <si>
    <t>204</t>
  </si>
  <si>
    <t>206</t>
  </si>
  <si>
    <t>107</t>
  </si>
  <si>
    <t>208</t>
  </si>
  <si>
    <t>Zhotovenie separačnej fólie v podlahových vrstvách z PE</t>
  </si>
  <si>
    <t>210</t>
  </si>
  <si>
    <t>109</t>
  </si>
  <si>
    <t>212</t>
  </si>
  <si>
    <t>Zhotovenie okrajovej dilatačnej pásky z PE</t>
  </si>
  <si>
    <t>214</t>
  </si>
  <si>
    <t>111</t>
  </si>
  <si>
    <t>216</t>
  </si>
  <si>
    <t>Položenie dilatačného profilu v potere tvaru L</t>
  </si>
  <si>
    <t>218</t>
  </si>
  <si>
    <t>113</t>
  </si>
  <si>
    <t>220</t>
  </si>
  <si>
    <t>222</t>
  </si>
  <si>
    <t>115</t>
  </si>
  <si>
    <t>224</t>
  </si>
  <si>
    <t>Vložka z rabicového pletiva do cementového poteru alebo mazaniny s povrchom drôtu pozinkovaným</t>
  </si>
  <si>
    <t>226</t>
  </si>
  <si>
    <t>117</t>
  </si>
  <si>
    <t>Osadenie oceľovej dverovej zárubne alebo rámu, plochy otvoru do 2,5 m2</t>
  </si>
  <si>
    <t>228</t>
  </si>
  <si>
    <t>Zárubňa oceľová CgU šxvxhr 800x1970x60 mm L (ozn. dl8)</t>
  </si>
  <si>
    <t>230</t>
  </si>
  <si>
    <t>119</t>
  </si>
  <si>
    <t>Zárubňa oceľová CgU šxvxhr 1100x1970x60 mm L (ozn. dl.11)</t>
  </si>
  <si>
    <t>232</t>
  </si>
  <si>
    <t>234</t>
  </si>
  <si>
    <t>121</t>
  </si>
  <si>
    <t>236</t>
  </si>
  <si>
    <t>Ostatné konštrukcie a práce-búranie</t>
  </si>
  <si>
    <t>Montáž lešenia ľahkého pracovného radového s podlahami šírky od 0,80 do 1,00 m, výšky nad 10 do 30 m</t>
  </si>
  <si>
    <t>238</t>
  </si>
  <si>
    <t>123</t>
  </si>
  <si>
    <t>Príplatok za prvý a každý ďalší i začatý mesiac použitia lešenia ľahkého pracovného radového s podlahami šírky od 0,80 do 1,00 m, výšky nad 10 do 30 m</t>
  </si>
  <si>
    <t>240</t>
  </si>
  <si>
    <t>Demontáž lešenia ľahkého pracovného radového s podlahami šírky nad 0,80 do 1,00 m, výšky nad 10 do 30 m</t>
  </si>
  <si>
    <t>242</t>
  </si>
  <si>
    <t>125</t>
  </si>
  <si>
    <t>Lešenie ľahké pracovné pomocné, s výškou lešeňovej podlahy do 1,20 m</t>
  </si>
  <si>
    <t>244</t>
  </si>
  <si>
    <t>Lešenie ľahké pracovné pomocné s výškou lešeňovej podlahy nad 1,90 do 2,50 m</t>
  </si>
  <si>
    <t>246</t>
  </si>
  <si>
    <t>127</t>
  </si>
  <si>
    <t>Vyčistenie budov pri výške podlaží do 4m</t>
  </si>
  <si>
    <t>248</t>
  </si>
  <si>
    <t>250</t>
  </si>
  <si>
    <t>129</t>
  </si>
  <si>
    <t>252</t>
  </si>
  <si>
    <t>254</t>
  </si>
  <si>
    <t>131</t>
  </si>
  <si>
    <t>256</t>
  </si>
  <si>
    <t>Búranie muriva alebo vybúranie otvorov plochy nad 4 m2 nadzákladového z tehál pálených, vápenopieskových, cementových na maltu,  -1,90500t</t>
  </si>
  <si>
    <t>258</t>
  </si>
  <si>
    <t>133</t>
  </si>
  <si>
    <t>Búranie komínov. muriva z tehál nad strechou na akúkoľvek maltu,  -1,63300t</t>
  </si>
  <si>
    <t>260</t>
  </si>
  <si>
    <t>Buranie priečok z muriva tehlového hr.do 150 mm,  -0,29700t</t>
  </si>
  <si>
    <t>262</t>
  </si>
  <si>
    <t>135</t>
  </si>
  <si>
    <t>Búranie izolácie z plynosilikátu a siporexu hr. do 150 mm,  -0,07500t</t>
  </si>
  <si>
    <t>264</t>
  </si>
  <si>
    <t>Búranie železobetónových stropov doskových hr.do 80 mm,  -2,40000t</t>
  </si>
  <si>
    <t>266</t>
  </si>
  <si>
    <t>137</t>
  </si>
  <si>
    <t>Búranie železobetónových stropov doskových hr.nad 80 mm,  -2,40000t</t>
  </si>
  <si>
    <t>268</t>
  </si>
  <si>
    <t>Búranie podkladov pod dlažby, liatych dlažieb a mazanín,škvarobetón hr.do 100 mm, plochy nad 4 m2 -1,60000t</t>
  </si>
  <si>
    <t>270</t>
  </si>
  <si>
    <t>139</t>
  </si>
  <si>
    <t>Vyvesenie dreveného okenného krídla do suti plochy do 1,5 m2, -0,01200t</t>
  </si>
  <si>
    <t>272</t>
  </si>
  <si>
    <t>Vyvesenie dreveného okenného krídla do suti plochy nad 1,5 m2, -0,01600t</t>
  </si>
  <si>
    <t>274</t>
  </si>
  <si>
    <t>141</t>
  </si>
  <si>
    <t>Vyvesenie dreveného dverného krídla do suti plochy do 2 m2, -0,02400t</t>
  </si>
  <si>
    <t>276</t>
  </si>
  <si>
    <t>Vyvesenie dreveného dverného krídla do suti plochy nad 2 m2, -0,02700t</t>
  </si>
  <si>
    <t>278</t>
  </si>
  <si>
    <t>143</t>
  </si>
  <si>
    <t>Vybúranie drevených rámov okien jednoduchých plochy do 2 m2,  -0,03100t</t>
  </si>
  <si>
    <t>280</t>
  </si>
  <si>
    <t>Vybúranie drevených rámov okien jednoduchých plochy do 4 m2,  -0,02700t</t>
  </si>
  <si>
    <t>282</t>
  </si>
  <si>
    <t>145</t>
  </si>
  <si>
    <t>Vyvesenie kovového dverného krídla do suti plochy do 2 m2</t>
  </si>
  <si>
    <t>284</t>
  </si>
  <si>
    <t>Vybúranie kovových dverových zárubní plochy do 2 m2,  -0,07600t</t>
  </si>
  <si>
    <t>286</t>
  </si>
  <si>
    <t>147</t>
  </si>
  <si>
    <t>Vybúranie kovových dverových zárubní plochy nad 2 m2,  -0,06300t</t>
  </si>
  <si>
    <t>288</t>
  </si>
  <si>
    <t>Vybúranie otvorov v murive tehl. plochy do 4 m2 hr. do 600 mm,  -1,87500t</t>
  </si>
  <si>
    <t>290</t>
  </si>
  <si>
    <t>149</t>
  </si>
  <si>
    <t>Vybúranie otvorov v priečkach veľ. plochy do 4 m2 hr. do 150 mm,  -0,16500t</t>
  </si>
  <si>
    <t>292</t>
  </si>
  <si>
    <t>Podchytenie nadzákladného muriva pod stropom nad vybúraným otvorom pri hr. muriva do 450 mm</t>
  </si>
  <si>
    <t>294</t>
  </si>
  <si>
    <t>151</t>
  </si>
  <si>
    <t>Podchytenie priečok pri hr. muriva do 150 mm a dľžky podchytenia do 3 m</t>
  </si>
  <si>
    <t>296</t>
  </si>
  <si>
    <t>Oceľové prvky podchytenia otvorov (výpis viď. PD-Statika)</t>
  </si>
  <si>
    <t>298</t>
  </si>
  <si>
    <t>153</t>
  </si>
  <si>
    <t>Vybúranie vetracej mriežky 30/30</t>
  </si>
  <si>
    <t>300</t>
  </si>
  <si>
    <t>Otlčenie omietok vonkajších priečelí jednoduchých, s vyškriabaním škár, očistením muriva, v rozsahu do 100 %,  -0,05900t</t>
  </si>
  <si>
    <t>302</t>
  </si>
  <si>
    <t>155</t>
  </si>
  <si>
    <t>Zvislá doprava sutiny a vybúraných hmôt za prvé podlažie nad alebo pod základným podlažím</t>
  </si>
  <si>
    <t>304</t>
  </si>
  <si>
    <t>Zvislá doprava sutiny a vybúraných hmôt za každé ďalšie podlažie</t>
  </si>
  <si>
    <t>306</t>
  </si>
  <si>
    <t>157</t>
  </si>
  <si>
    <t>Odvoz sutiny a vybúraných hmôt na skládku do 1 km</t>
  </si>
  <si>
    <t>308</t>
  </si>
  <si>
    <t>Odvoz sutiny a vybúraných hmôt na skládku za každý ďalší 1 km</t>
  </si>
  <si>
    <t>310</t>
  </si>
  <si>
    <t>159</t>
  </si>
  <si>
    <t>Vnútrostavenisková doprava sutiny a vybúraných hmôt do 10 m</t>
  </si>
  <si>
    <t>312</t>
  </si>
  <si>
    <t>Vnútrostavenisková doprava sutiny a vybúraných hmôt za každých ďalších 5 m</t>
  </si>
  <si>
    <t>314</t>
  </si>
  <si>
    <t>161</t>
  </si>
  <si>
    <t>Poplatok za skladovanie - betón, tehly, dlaždice (17 01 ), ostatné</t>
  </si>
  <si>
    <t>316</t>
  </si>
  <si>
    <t>Presun hmôt HSV</t>
  </si>
  <si>
    <t>Presun hmôt pre budovy (801, 803, 812), zvislá konštr. z tehál, tvárnic, z kovu výšky do 12 m</t>
  </si>
  <si>
    <t>318</t>
  </si>
  <si>
    <t>PSV</t>
  </si>
  <si>
    <t>Práce a dodávky PSV</t>
  </si>
  <si>
    <t>711</t>
  </si>
  <si>
    <t>Izolácie proti vode a vlhkosti</t>
  </si>
  <si>
    <t>163</t>
  </si>
  <si>
    <t>Zhotovenie izolácie proti zemnej vlhkosti vodorovná náterom penetračným za studena</t>
  </si>
  <si>
    <t>320</t>
  </si>
  <si>
    <t>322</t>
  </si>
  <si>
    <t>165</t>
  </si>
  <si>
    <t>Zhotovenie izolácie proti zemnej vlhkosti nopovou fóloiu položenou voľne na ploche zvislej</t>
  </si>
  <si>
    <t>324</t>
  </si>
  <si>
    <t>326</t>
  </si>
  <si>
    <t>167</t>
  </si>
  <si>
    <t>Zhotovenie  izolácie proti zemnej vlhkosti a tlakovej vode vodorovná NAIP pritavením</t>
  </si>
  <si>
    <t>328</t>
  </si>
  <si>
    <t>330</t>
  </si>
  <si>
    <t>169</t>
  </si>
  <si>
    <t>332</t>
  </si>
  <si>
    <t>334</t>
  </si>
  <si>
    <t>171</t>
  </si>
  <si>
    <t>Zhotovenie podkladnej vrstvy izolácie z textílie na ploche vodorovnej, pre izolácie proti zemnej vlhkosti, podpovrchovej a tlakovej vode</t>
  </si>
  <si>
    <t>336</t>
  </si>
  <si>
    <t>338</t>
  </si>
  <si>
    <t>173</t>
  </si>
  <si>
    <t>340</t>
  </si>
  <si>
    <t>Presun hmôt pre izoláciu proti vode v objektoch výšky nad 6 do 12 m</t>
  </si>
  <si>
    <t>%</t>
  </si>
  <si>
    <t>342</t>
  </si>
  <si>
    <t>712</t>
  </si>
  <si>
    <t>Izolácie striech, povlakové krytiny</t>
  </si>
  <si>
    <t>175</t>
  </si>
  <si>
    <t>Zhotovenie parozábrany pre strechy ploché do 10°</t>
  </si>
  <si>
    <t>344</t>
  </si>
  <si>
    <t>Parozábrana - fólia z PE hr. 0,2 mm</t>
  </si>
  <si>
    <t>346</t>
  </si>
  <si>
    <t>177</t>
  </si>
  <si>
    <t>Odstránenie asfaltovej krytiny na strechách plochých 10° jednovrstvovej,  -0,00600t</t>
  </si>
  <si>
    <t>348</t>
  </si>
  <si>
    <t>Zhotovenie povlakovej krytiny striech plochých do 10° PVC-P fóliou upevnenou prikotvením so zvarením spoju</t>
  </si>
  <si>
    <t>350</t>
  </si>
  <si>
    <t>179</t>
  </si>
  <si>
    <t>352</t>
  </si>
  <si>
    <t>Zhot. povlak. krytiny striech plochých do 10° zásypom kamenivom hr.5 cm</t>
  </si>
  <si>
    <t>354</t>
  </si>
  <si>
    <t>181</t>
  </si>
  <si>
    <t>Kamenivo prírodné prané frakcia 22-63 mm, STN EN 12620 + A1</t>
  </si>
  <si>
    <t>356</t>
  </si>
  <si>
    <t>Presun hmôt pre izoláciu povlakovej krytiny v objektoch výšky nad 6 do 12 m</t>
  </si>
  <si>
    <t>358</t>
  </si>
  <si>
    <t>713</t>
  </si>
  <si>
    <t>Izolácie tepelné</t>
  </si>
  <si>
    <t>183</t>
  </si>
  <si>
    <t>Montáž tepelnej izolácie podláh polystyrénom, kladeným voľne v jednej vrstve</t>
  </si>
  <si>
    <t>360</t>
  </si>
  <si>
    <t>362</t>
  </si>
  <si>
    <t>185</t>
  </si>
  <si>
    <t>364</t>
  </si>
  <si>
    <t>Montáž tepelnej izolácie soklov xps kotvením a lepením</t>
  </si>
  <si>
    <t>366</t>
  </si>
  <si>
    <t>187</t>
  </si>
  <si>
    <t>368</t>
  </si>
  <si>
    <t>Montáž tepelnej izolácie striech plochých do 10° minerálnou vlnou, jednovrstvová kladenými voľne</t>
  </si>
  <si>
    <t>370</t>
  </si>
  <si>
    <t>189</t>
  </si>
  <si>
    <t>372</t>
  </si>
  <si>
    <t>374</t>
  </si>
  <si>
    <t>191</t>
  </si>
  <si>
    <t>Montáž tepelnej izolácie striech plochých do 10° polystyrénom, jednovrstvová kladenými voľne</t>
  </si>
  <si>
    <t>376</t>
  </si>
  <si>
    <t>378</t>
  </si>
  <si>
    <t>193</t>
  </si>
  <si>
    <t>Montáž tepelnej izolácie striech plochých do 10° polystyrénom, dvojvrstvová kladenými voľne</t>
  </si>
  <si>
    <t>380</t>
  </si>
  <si>
    <t>382</t>
  </si>
  <si>
    <t>195</t>
  </si>
  <si>
    <t>384</t>
  </si>
  <si>
    <t>Montáž spádového klinu z EPS na balkóny a terasy položením voľne</t>
  </si>
  <si>
    <t>386</t>
  </si>
  <si>
    <t>197</t>
  </si>
  <si>
    <t>388</t>
  </si>
  <si>
    <t>390</t>
  </si>
  <si>
    <t>199</t>
  </si>
  <si>
    <t>Montáž spádového klinu z EPS lepením</t>
  </si>
  <si>
    <t>392</t>
  </si>
  <si>
    <t>394</t>
  </si>
  <si>
    <t>201</t>
  </si>
  <si>
    <t>Presun hmôt pre izolácie tepelné v objektoch výšky nad 6 m do 12 m</t>
  </si>
  <si>
    <t>396</t>
  </si>
  <si>
    <t>721</t>
  </si>
  <si>
    <t>Zdravotechnika (viď.samostatný rozpočet ozn. E.3)</t>
  </si>
  <si>
    <t>súb</t>
  </si>
  <si>
    <t>398</t>
  </si>
  <si>
    <t>203</t>
  </si>
  <si>
    <t>Montáž bezpečnostného prepadového strešného vtoku pre FPO izolácie s ohrevom DN 125</t>
  </si>
  <si>
    <t>400</t>
  </si>
  <si>
    <t>402</t>
  </si>
  <si>
    <t>205</t>
  </si>
  <si>
    <t>Montáž vetracej hlavice pre HT potrubie DN 125</t>
  </si>
  <si>
    <t>404</t>
  </si>
  <si>
    <t>406</t>
  </si>
  <si>
    <t>733</t>
  </si>
  <si>
    <t>Ústredné kúrenie</t>
  </si>
  <si>
    <t>207</t>
  </si>
  <si>
    <t>Vykurovanie (viď.samostatný rozpočet ozn. E.6)</t>
  </si>
  <si>
    <t>408</t>
  </si>
  <si>
    <t>762</t>
  </si>
  <si>
    <t>Konštrukcie tesárske</t>
  </si>
  <si>
    <t>Montáž viazaných konštrukcií krovov striech z reziva priemernej plochy 224-288 cm2</t>
  </si>
  <si>
    <t>410</t>
  </si>
  <si>
    <t>209</t>
  </si>
  <si>
    <t>Hranoly zo smrekovca neopracované hranené akosť I dĺ. 4000-6500 mm, hr. 120 mm, š. 120, 140, 180 mm (ozn. s3, s7)</t>
  </si>
  <si>
    <t>412</t>
  </si>
  <si>
    <t>Spojovacie prostriedky pre viazané konštrukcie krovov, debnenie a laťovanie, nadstrešné konštr., spádové kliny - svorky, dosky, klince, pásová oceľ, vruty</t>
  </si>
  <si>
    <t>414</t>
  </si>
  <si>
    <t>211</t>
  </si>
  <si>
    <t>Montáž debnenia jednoduchých striech a strešných prvkov, drevotrieskovými OSB doskami na zráz</t>
  </si>
  <si>
    <t>416</t>
  </si>
  <si>
    <t>418</t>
  </si>
  <si>
    <t>213</t>
  </si>
  <si>
    <t>Montáž obloženia okapu striech doskami z drevovláknitých hmôt tvrdými cementotrieskovými na zraz</t>
  </si>
  <si>
    <t>420</t>
  </si>
  <si>
    <t>422</t>
  </si>
  <si>
    <t>215</t>
  </si>
  <si>
    <t>Spojovacie prostriedky pre olištovanie škár, obloženie stropov, strešných podhľadov a stien - klince, závrtky</t>
  </si>
  <si>
    <t>424</t>
  </si>
  <si>
    <t>Presun hmôt pre konštrukcie tesárske v objektoch výšky do 12 m</t>
  </si>
  <si>
    <t>426</t>
  </si>
  <si>
    <t>763</t>
  </si>
  <si>
    <t>Konštrukcie - drevostavby</t>
  </si>
  <si>
    <t>217</t>
  </si>
  <si>
    <t>428</t>
  </si>
  <si>
    <t>430</t>
  </si>
  <si>
    <t>219</t>
  </si>
  <si>
    <t>432</t>
  </si>
  <si>
    <t>434</t>
  </si>
  <si>
    <t>221</t>
  </si>
  <si>
    <t>Revízne dvierka 600x800 mm protipožiarne EL30 pre šachtové a predsadené steny</t>
  </si>
  <si>
    <t>436</t>
  </si>
  <si>
    <t>Presun hmôt pre sádrokartónové konštrukcie v stavbách(objektoch )výšky od 7 do 24 m</t>
  </si>
  <si>
    <t>438</t>
  </si>
  <si>
    <t>764</t>
  </si>
  <si>
    <t>Konštrukcie klampiarske</t>
  </si>
  <si>
    <t>223</t>
  </si>
  <si>
    <t>Demontáž oplechovania okapov, do 30° rš 500 mm,   -0,00420t</t>
  </si>
  <si>
    <t>440</t>
  </si>
  <si>
    <t>Demontáž oplechovania atík na plochých strechách rš 500 mm,  -0,00320t</t>
  </si>
  <si>
    <t>442</t>
  </si>
  <si>
    <t>225</t>
  </si>
  <si>
    <t>Demontáž ostatných prkov kusových, ventilačný nadstavec so sklonom do 30°, D do 150 mm,  -0,00303t</t>
  </si>
  <si>
    <t>444</t>
  </si>
  <si>
    <t>Demontáž háka so sklonom žľabu do 30°  -0,00009t</t>
  </si>
  <si>
    <t>446</t>
  </si>
  <si>
    <t>227</t>
  </si>
  <si>
    <t>Demontáž žľabov pododkvapových polkruhových so sklonom do 30st. rš 330 mm,  -0,00330t</t>
  </si>
  <si>
    <t>448</t>
  </si>
  <si>
    <t>Krytiny hladké z poplastovaného plechu falcované, sklon do 30° (ozn. k2)</t>
  </si>
  <si>
    <t>450</t>
  </si>
  <si>
    <t>229</t>
  </si>
  <si>
    <t>Montáž žľabu, pododkvapové polkruhové r.š. 200 - 400 mm (spätná montáž)</t>
  </si>
  <si>
    <t>452</t>
  </si>
  <si>
    <t>Montáž príslušenstva k žľabom, hák k pododkvapovým polkruhovým r.š. 200 - 400 mm (spätná montáž)</t>
  </si>
  <si>
    <t>454</t>
  </si>
  <si>
    <t>231</t>
  </si>
  <si>
    <t>Oplechovanie okapu striech z poplastovaného plechu, r.š. 220 mm (ozn. k6)</t>
  </si>
  <si>
    <t>456</t>
  </si>
  <si>
    <t>Oplechovanie muriva z poplastovaného plechu, vrátane rohov r.š. 200 mm (ozn. k3)</t>
  </si>
  <si>
    <t>458</t>
  </si>
  <si>
    <t>233</t>
  </si>
  <si>
    <t>Oplechovanie atík z poplastovaného plechu, vrátane rohov r.š. 330 mm (ozn. k1, k4, k5)</t>
  </si>
  <si>
    <t>460</t>
  </si>
  <si>
    <t>Dilatácia strešná z poplastovaného plechu, škár, muriva a stropov, hr. plechu 0,8 mm, r.š. 500 mm (ozn. dlstr)</t>
  </si>
  <si>
    <t>462</t>
  </si>
  <si>
    <t>235</t>
  </si>
  <si>
    <t>464</t>
  </si>
  <si>
    <t>Presun hmôt pre konštrukcie klampiarske v objektoch výšky nad 6 do 12 m</t>
  </si>
  <si>
    <t>466</t>
  </si>
  <si>
    <t>766</t>
  </si>
  <si>
    <t>Konštrukcie stolárske</t>
  </si>
  <si>
    <t>237</t>
  </si>
  <si>
    <t>Montáž madiel schodiskových drevených priebežných</t>
  </si>
  <si>
    <t>468</t>
  </si>
  <si>
    <t>Drevené madlo k zábradliu, šxv 30x30 mm, tvarovaný profil (ozn. s1)</t>
  </si>
  <si>
    <t>470</t>
  </si>
  <si>
    <t>239</t>
  </si>
  <si>
    <t>Montáž obloženia stien, doskami z tvrdého dreva, š. nad 80 do 100 mm</t>
  </si>
  <si>
    <t>472</t>
  </si>
  <si>
    <t>Dosky hobľované z červeného smreku 95x19 mm, sušené 14±2%, triedy 3A STN 480055, bez defektov, hniloby, hrčí (ozn. s8)</t>
  </si>
  <si>
    <t>474</t>
  </si>
  <si>
    <t>241</t>
  </si>
  <si>
    <t>Montáž okien plastových s hydroizolačnými ISO páskami (exteriérová a interiérová)</t>
  </si>
  <si>
    <t>476</t>
  </si>
  <si>
    <t>478</t>
  </si>
  <si>
    <t>243</t>
  </si>
  <si>
    <t>480</t>
  </si>
  <si>
    <t>482</t>
  </si>
  <si>
    <t>245</t>
  </si>
  <si>
    <t>Montáž PO dverí balkónových plastových s hydroizolačnými ISO páskami (exteriérová a interiérová)</t>
  </si>
  <si>
    <t>484</t>
  </si>
  <si>
    <t>486</t>
  </si>
  <si>
    <t>247</t>
  </si>
  <si>
    <t>488</t>
  </si>
  <si>
    <t>490</t>
  </si>
  <si>
    <t>249</t>
  </si>
  <si>
    <t>492</t>
  </si>
  <si>
    <t>Montáž dverového krídla otočného jednokrídlového poldrážkového, do existujúcej zárubne, vrátane kovania</t>
  </si>
  <si>
    <t>494</t>
  </si>
  <si>
    <t>251</t>
  </si>
  <si>
    <t>496</t>
  </si>
  <si>
    <t>498</t>
  </si>
  <si>
    <t>253</t>
  </si>
  <si>
    <t>500</t>
  </si>
  <si>
    <t>502</t>
  </si>
  <si>
    <t>255</t>
  </si>
  <si>
    <t>Montáž dverového krídla otočného jednokrídlového špeciálneho, do existujúcej zárubne, vrátane kovania</t>
  </si>
  <si>
    <t>504</t>
  </si>
  <si>
    <t>506</t>
  </si>
  <si>
    <t>257</t>
  </si>
  <si>
    <t>508</t>
  </si>
  <si>
    <t>510</t>
  </si>
  <si>
    <t>259</t>
  </si>
  <si>
    <t>512</t>
  </si>
  <si>
    <t>514</t>
  </si>
  <si>
    <t>261</t>
  </si>
  <si>
    <t>Montáž parapetných dosiek šírky do 300 mm</t>
  </si>
  <si>
    <t>516</t>
  </si>
  <si>
    <t>518</t>
  </si>
  <si>
    <t>263</t>
  </si>
  <si>
    <t>520</t>
  </si>
  <si>
    <t>Montáž zárubní obložkových pre dvere jednokrídlové</t>
  </si>
  <si>
    <t>522</t>
  </si>
  <si>
    <t>265</t>
  </si>
  <si>
    <t>524</t>
  </si>
  <si>
    <t>526</t>
  </si>
  <si>
    <t>267</t>
  </si>
  <si>
    <t>528</t>
  </si>
  <si>
    <t>Presun hmot pre konštrukcie stolárske v objektoch výšky nad 6 do 12 m</t>
  </si>
  <si>
    <t>530</t>
  </si>
  <si>
    <t>767</t>
  </si>
  <si>
    <t>Konštrukcie doplnkové kovové</t>
  </si>
  <si>
    <t>269</t>
  </si>
  <si>
    <t>Demontáž konštrukcií zaťahovacích stien preďeľovacích,  -0,02000t</t>
  </si>
  <si>
    <t>532</t>
  </si>
  <si>
    <t>Montáž zábradlia oceľového na francúzske okná, výplň rebrovanie, kotvenie do fasády</t>
  </si>
  <si>
    <t>534</t>
  </si>
  <si>
    <t>271</t>
  </si>
  <si>
    <t>Zábradlie na francúzske okná oceľové, vertikálna výplň rebrovanie, výška do 1200 mm, kotvenie do fasády, exteriérové</t>
  </si>
  <si>
    <t>536</t>
  </si>
  <si>
    <t>Montáž zábradlí schodiskových z profilovej ocele do muriva s hmotnosťou 1m zábradlia do 20 kg</t>
  </si>
  <si>
    <t>538</t>
  </si>
  <si>
    <t>273</t>
  </si>
  <si>
    <t>Oceľové zábradlie zo zváraných profilov (ozn. z1, z1a)</t>
  </si>
  <si>
    <t>540</t>
  </si>
  <si>
    <t>Montáž výlezu do plochej strechy (spätná montáž)</t>
  </si>
  <si>
    <t>542</t>
  </si>
  <si>
    <t>275</t>
  </si>
  <si>
    <t>Demontáž výlezu do plochej strechy (jestvujúci)</t>
  </si>
  <si>
    <t>544</t>
  </si>
  <si>
    <t>Montáž podlahových krytov, osadenie oceľových platní</t>
  </si>
  <si>
    <t>kg</t>
  </si>
  <si>
    <t>546</t>
  </si>
  <si>
    <t>277</t>
  </si>
  <si>
    <t>Plech oceľový hrubý 5x1000x2000 mm, ozn. 10 004.0, podľa EN S185</t>
  </si>
  <si>
    <t>548</t>
  </si>
  <si>
    <t>Montáž čistiacej rohože gumenej na podlahu</t>
  </si>
  <si>
    <t>550</t>
  </si>
  <si>
    <t>279</t>
  </si>
  <si>
    <t>552</t>
  </si>
  <si>
    <t>Montáž hliníkového rámu L k čistiacim rohožiam</t>
  </si>
  <si>
    <t>554</t>
  </si>
  <si>
    <t>281</t>
  </si>
  <si>
    <t>556</t>
  </si>
  <si>
    <t>Montáž stien hliníkových s hydroizolačnými ISO páskami (exteriérová a interiérová)</t>
  </si>
  <si>
    <t>558</t>
  </si>
  <si>
    <t>283</t>
  </si>
  <si>
    <t>560</t>
  </si>
  <si>
    <t>562</t>
  </si>
  <si>
    <t>285</t>
  </si>
  <si>
    <t>564</t>
  </si>
  <si>
    <t>566</t>
  </si>
  <si>
    <t>287</t>
  </si>
  <si>
    <t>Montáž bezpečnostnej pásky na okná</t>
  </si>
  <si>
    <t>568</t>
  </si>
  <si>
    <t>Páska na sklo bezpečnostná, biela (ozn.pp)</t>
  </si>
  <si>
    <t>570</t>
  </si>
  <si>
    <t>289</t>
  </si>
  <si>
    <t>Montáž hliníkových dverí exteriérových s hydroizolačnými ISO páskami (exteriérová a interiérová)</t>
  </si>
  <si>
    <t>572</t>
  </si>
  <si>
    <t>574</t>
  </si>
  <si>
    <t>291</t>
  </si>
  <si>
    <t>576</t>
  </si>
  <si>
    <t>578</t>
  </si>
  <si>
    <t>293</t>
  </si>
  <si>
    <t>580</t>
  </si>
  <si>
    <t>Montáž hliníkových dverí interiérových s hydroizolačnými ISO páskami (exteriérová a interiérová)</t>
  </si>
  <si>
    <t>582</t>
  </si>
  <si>
    <t>295</t>
  </si>
  <si>
    <t>584</t>
  </si>
  <si>
    <t>586</t>
  </si>
  <si>
    <t>297</t>
  </si>
  <si>
    <t>588</t>
  </si>
  <si>
    <t>Demontáž komínových rebríkov.,  -0,03000t</t>
  </si>
  <si>
    <t>590</t>
  </si>
  <si>
    <t>299</t>
  </si>
  <si>
    <t>Demontáž komínových rúr nerezových dn 100,  -0,03500t</t>
  </si>
  <si>
    <t>592</t>
  </si>
  <si>
    <t>Presun hmôt pre kovové stavebné doplnkové konštrukcie v objektoch výšky nad 6 do 12 m</t>
  </si>
  <si>
    <t>594</t>
  </si>
  <si>
    <t>769</t>
  </si>
  <si>
    <t>Montáže vzduchotechnických zariadení</t>
  </si>
  <si>
    <t>301</t>
  </si>
  <si>
    <t>Vzduchotechnika (viď.samostatný rozpočet ozn. E.5)</t>
  </si>
  <si>
    <t>596</t>
  </si>
  <si>
    <t>771</t>
  </si>
  <si>
    <t>Podlahy z dlaždíc</t>
  </si>
  <si>
    <t>Montáž soklíkov z obkladačiek do tmelu veľ. 150 x 300 mm</t>
  </si>
  <si>
    <t>598</t>
  </si>
  <si>
    <t>303</t>
  </si>
  <si>
    <t>Montáž podláh z dlaždíc gres kladených do tmelu flexibil. mrazuvzdorného veľ. 300 x 300 mm</t>
  </si>
  <si>
    <t>600</t>
  </si>
  <si>
    <t>Dlaždice keramické TAURUS GRANIT leštené, lxvxhr 295x295x8 mm, farba 61 SL Tunis, RAKO</t>
  </si>
  <si>
    <t>602</t>
  </si>
  <si>
    <t>305</t>
  </si>
  <si>
    <t>Presun hmôt pre podlahy z dlaždíc v objektoch výšky nad 6 do 12 m</t>
  </si>
  <si>
    <t>604</t>
  </si>
  <si>
    <t>776</t>
  </si>
  <si>
    <t>Podlahy povlakové</t>
  </si>
  <si>
    <t>Lepenie povlakových podláh  PVC homogénne alebo heterogénne na schodiskových stupňoch na stupnice rovné</t>
  </si>
  <si>
    <t>606</t>
  </si>
  <si>
    <t>307</t>
  </si>
  <si>
    <t>608</t>
  </si>
  <si>
    <t>Lepenie podlahových soklov z linolea</t>
  </si>
  <si>
    <t>610</t>
  </si>
  <si>
    <t>309</t>
  </si>
  <si>
    <t>612</t>
  </si>
  <si>
    <t>Lepenie povlakových podláh z prírodného linolea</t>
  </si>
  <si>
    <t>614</t>
  </si>
  <si>
    <t>311</t>
  </si>
  <si>
    <t>616</t>
  </si>
  <si>
    <t>Vyspravenie podkladu nivelačnou stierkou hr. 5 mm</t>
  </si>
  <si>
    <t>618</t>
  </si>
  <si>
    <t>313</t>
  </si>
  <si>
    <t>Odstránenie povlakových podláh z nášľapnej plochy lepených s podložkou,  -0,00100t</t>
  </si>
  <si>
    <t>620</t>
  </si>
  <si>
    <t>Demontáž soklíkov alebo líšt</t>
  </si>
  <si>
    <t>622</t>
  </si>
  <si>
    <t>315</t>
  </si>
  <si>
    <t>Presun hmôt pre podlahy povlakové v objektoch výšky nad 6 do 12 m</t>
  </si>
  <si>
    <t>624</t>
  </si>
  <si>
    <t>781</t>
  </si>
  <si>
    <t>Obklady</t>
  </si>
  <si>
    <t>Montáž obkladov vnútor. stien z obkladačiek kladených do tmelu veľ. 300x200 mm</t>
  </si>
  <si>
    <t>626</t>
  </si>
  <si>
    <t>317</t>
  </si>
  <si>
    <t>Obkladačky keramické glazované jednofarebné hladké lxv 300x200x14 mm</t>
  </si>
  <si>
    <t>628</t>
  </si>
  <si>
    <t>Motáž plastových dvierok 600x600 pri obklade do tmelu</t>
  </si>
  <si>
    <t>630</t>
  </si>
  <si>
    <t>319</t>
  </si>
  <si>
    <t>Dvierka revízne s pevnými pántami F1, šxl 600x600 mm (ozn. di1)</t>
  </si>
  <si>
    <t>632</t>
  </si>
  <si>
    <t>Presun hmôt pre obklady keramické v objektoch výšky nad 6 do 12 m</t>
  </si>
  <si>
    <t>634</t>
  </si>
  <si>
    <t>783</t>
  </si>
  <si>
    <t>Nátery</t>
  </si>
  <si>
    <t>321</t>
  </si>
  <si>
    <t>Nátery kov.stav.doplnk.konštr. syntetické na vzduchu schnúce dvojnás. 1x s emailov. - 105µm</t>
  </si>
  <si>
    <t>636</t>
  </si>
  <si>
    <t>Nátery stolárskych výrobkov olejové farby bielej dvojnásobné</t>
  </si>
  <si>
    <t>638</t>
  </si>
  <si>
    <t>323</t>
  </si>
  <si>
    <t>640</t>
  </si>
  <si>
    <t>642</t>
  </si>
  <si>
    <t>325</t>
  </si>
  <si>
    <t>644</t>
  </si>
  <si>
    <t>784</t>
  </si>
  <si>
    <t>Maľby</t>
  </si>
  <si>
    <t>Oprava, maľby akrylátové dvojnásobné strojne nanášané, tónované s bielym stropom na jemnozrnný podklad výšky do 3,80 m</t>
  </si>
  <si>
    <t>646</t>
  </si>
  <si>
    <t>327</t>
  </si>
  <si>
    <t>Prebrúsenie a oprášenie jemnozrnných povrchov výšky do 3,80 m</t>
  </si>
  <si>
    <t>648</t>
  </si>
  <si>
    <t>Zakrývanie otvorov, podláh a zariadení fóliou v miestnostiach alebo na schodisku</t>
  </si>
  <si>
    <t>650</t>
  </si>
  <si>
    <t>329</t>
  </si>
  <si>
    <t>Maľby akrylátové tónované dvojnásobné, ručne nanášané s bielym stropom na jemnozrnný podklad výšky do 3,80 m</t>
  </si>
  <si>
    <t>652</t>
  </si>
  <si>
    <t>Práce a dodávky M</t>
  </si>
  <si>
    <t>21-M</t>
  </si>
  <si>
    <t>Elektromontáže</t>
  </si>
  <si>
    <t>Elektroinštalácie silnoprúdové (viď.samostatné rozpočty ozn. E.4.1.1, E.4.1.2, E.4.1.3, E.4.1.4 a E.4.5)</t>
  </si>
  <si>
    <t>654</t>
  </si>
  <si>
    <t>22-M</t>
  </si>
  <si>
    <t>Montáže oznamovacích a zabezpečovacích zariadení</t>
  </si>
  <si>
    <t>331</t>
  </si>
  <si>
    <t>Elektroinštalácie slaboprúdové (viď.samostatný rozpočet ozn. E.4.2, E.4.3, E.4.4)</t>
  </si>
  <si>
    <t>656</t>
  </si>
  <si>
    <t>33-M</t>
  </si>
  <si>
    <t>Montáže dopravných zariadení, skladových zariadení a váh</t>
  </si>
  <si>
    <t>Výťah s imobilnou úpravou (viď.samostatný rozpočet ozn. G.1)</t>
  </si>
  <si>
    <t>658</t>
  </si>
  <si>
    <t>333</t>
  </si>
  <si>
    <t>Zdvíhacie zariadenie (napr. RIDOP-PLS AR 200) pre zdvih imobilného (ozn. zdz)</t>
  </si>
  <si>
    <t>660</t>
  </si>
  <si>
    <t>E.1.1 - Vonkajšie úpravy</t>
  </si>
  <si>
    <t xml:space="preserve">    5 - Komunikácie</t>
  </si>
  <si>
    <t>Vyrúbanie stromu listnatého vo svahu do 1:5 priem. kmeňa do 200 mm</t>
  </si>
  <si>
    <t>Odstránenie krytu v ploche do 200 m2 z betónu prostého, hr. vrstvy do 150 mm,  -0,22500t</t>
  </si>
  <si>
    <t>Odstránenie krytuv ploche do 200 m2 asfaltového, hr. vrstvy do 50 mm,  -0,09800t</t>
  </si>
  <si>
    <t>Vytrhanie obrúb betónových, s vybúraním lôžka, z krajníkov alebo obrubníkov stojatých,  -0,14500t</t>
  </si>
  <si>
    <t>Odkopávka a prekopávka nezapažená v hornine 3, do 100 m3</t>
  </si>
  <si>
    <t>Hĺbenie rýh šírky do 600 mm v  hornine tr.3 súdržných - ručným náradím</t>
  </si>
  <si>
    <t>Príplatok za lepivosť pri hĺbení rýh š do 600 mm ručným náradím v hornine tr. 3</t>
  </si>
  <si>
    <t>Vodorovné premiestnenie výkopku po spevnenej ceste z horniny tr.1-4, do 100 m3 na vzdialenosť do 1000 m</t>
  </si>
  <si>
    <t>Vodorovné premiestnenie výkopku po spevnenej ceste z horniny tr.1-4, do 100 m3, príplatok k cene za každých ďalšich a začatých 1000 m</t>
  </si>
  <si>
    <t>Uloženie sypaniny na skládky do 100 m3</t>
  </si>
  <si>
    <t>Zásyp sypaninou so zhutnením jám, šachiet, rýh, zárezov alebo okolo objektov do 100 m3</t>
  </si>
  <si>
    <t>Sadové úpravy (podľa požiadaviek objednávateľa)</t>
  </si>
  <si>
    <t>súb.</t>
  </si>
  <si>
    <t>-368859361</t>
  </si>
  <si>
    <t>Založenie trávnika parkového výsevom v rovine do 1:5</t>
  </si>
  <si>
    <t>Osivá tráv - semená parkovej zmesi</t>
  </si>
  <si>
    <t>Násyp pod základové  konštrukcie so zhutnením z  kameniva hrubého drveného fr.32-63 mm</t>
  </si>
  <si>
    <t>Betón základových dosiek, železový (bez výstuže), tr. C 25/30</t>
  </si>
  <si>
    <t>Komunikácie</t>
  </si>
  <si>
    <t>Podklad zo štrkodrviny s rozprestretím a zhutnením, po zhutnení hr. 200 mm</t>
  </si>
  <si>
    <t>Podklad z podkladového betónu PB I tr. C 20/25 hr. 100 mm</t>
  </si>
  <si>
    <t>Podklad z podkladového betónu PB I tr. C 20/25 hr. 120 mm</t>
  </si>
  <si>
    <t>Postrek asfaltový spojovací bez posypu kamenivom z asfaltu cestného v množstve od 0,50 do 0,70 kg/m2</t>
  </si>
  <si>
    <t>Asfaltový betón vrstva obrusná alebo ložná AC 16 v pruhu š. do 3 m z modifik. asfaltu tr. I, po zhutnení hr. 40 mm</t>
  </si>
  <si>
    <t>Kladenie zámkovej dlažby hr. 6 cm pre peších nad 20 m2 so zriadením lôžka z kameniva hr. 4 cm</t>
  </si>
  <si>
    <t>Kladenie betónovej dlažby hr. 8 cm pre peších do 20 m2 (rampa+závetrie)</t>
  </si>
  <si>
    <t>Osadenie cestného obrubníka betónového stojatého do lôžka z betónu prostého tr. C 16/20 s bočnou oporou</t>
  </si>
  <si>
    <t>Osadenie záhonového alebo parkového obrubníka betón., do lôžka z bet. pros. tr. C 16/20 s bočnou oporou</t>
  </si>
  <si>
    <t>Oceľová výstuž bet. krytu plôch zo zvar. sietí KARI hmotnosť do 7,5 kg/m2</t>
  </si>
  <si>
    <t>Rezanie existujúceho asfaltového krytu alebo podkladu hĺbky do 50 mm</t>
  </si>
  <si>
    <t>Rezanie existujúceho betónového krytu alebo podkladu hĺbky nad 100 do 150 mm</t>
  </si>
  <si>
    <t>Presun hmôt pre pozemnú komunikáciu a letisko s krytom asfaltovým akejkoľvek dĺžky objektu</t>
  </si>
  <si>
    <t>Montáž zábradlia rovného z rúrok do muriva, s hmotnosťou 1 metra zábradlia nad 45 kg</t>
  </si>
  <si>
    <t>Oceľové zábradlie rampy, pozinkované, kotvené chemicky (ozn.Z3)</t>
  </si>
  <si>
    <t>Presun hmôt pre kovové stavebné doplnkové konštrukcie v objektoch výšky do 6 m</t>
  </si>
  <si>
    <t>E.3 - Zdravotechnika</t>
  </si>
  <si>
    <t xml:space="preserve">    713 - Izolácie</t>
  </si>
  <si>
    <t xml:space="preserve">    721 - Zdravotech. vnútorná kanalizácia</t>
  </si>
  <si>
    <t xml:space="preserve">    722 - Zdravotechnika - vnútorný vodovod</t>
  </si>
  <si>
    <t xml:space="preserve">    724 - Zdravotechnika - strojné vybavenie</t>
  </si>
  <si>
    <t xml:space="preserve">    725 - Zdravotechnika - zariaď. predmety</t>
  </si>
  <si>
    <t>Izolácie</t>
  </si>
  <si>
    <t>Montáž trubíc z PE, do hr.15 mm,vnút.priemer do70</t>
  </si>
  <si>
    <t>Montáž trubíc z PE, hr.30 mm,vnút.priemer do 70</t>
  </si>
  <si>
    <t>Zdravotech. vnútorná kanalizácia</t>
  </si>
  <si>
    <t>Potrubie z PVC - U odpadové ležaté hrdlové DN 100</t>
  </si>
  <si>
    <t>Potrubie z PVC - U odpadové ležaté hrdlové DN 125</t>
  </si>
  <si>
    <t>Montáž tvarovky do  DN 125 mm</t>
  </si>
  <si>
    <t>Čistiaca tvarovka PE 90° s kruhovým servisným otvorom, D 110 mm</t>
  </si>
  <si>
    <t>Zriadenie prípojky na potrubí vyvedenie a upevnenie odpadových výpustiek D 40x1, 8</t>
  </si>
  <si>
    <t>Zriadenie prípojky na potrubí vyvedenie a upevnenie odpadových výpustiek D 50x1, 8</t>
  </si>
  <si>
    <t>Zriadenie prípojky na potrubí vyvedenie a upevnenie odpadových výpustiek D 110x2, 3</t>
  </si>
  <si>
    <t>Montáž HL</t>
  </si>
  <si>
    <t>Súprava vetracej hlavice HL810, DN 110, materiál PP</t>
  </si>
  <si>
    <t>Súprava vetracej hlavice HL807, DN 75, materiál PP</t>
  </si>
  <si>
    <t>Ostatné - skúška tesnosti kanalizácie v objektoch vodou do DN 125</t>
  </si>
  <si>
    <t>Presun hmôt pre vnútornú kanalizáciu v objektoch výšky nad 6 do 12 m</t>
  </si>
  <si>
    <t>722</t>
  </si>
  <si>
    <t>Zdravotechnika - vnútorný vodovod</t>
  </si>
  <si>
    <t>Potrubie z oceľ.rúr pozink.bezšvík.bežných-11 353.0, 10 004.0 zvarov. bežných-11 343.00 DN 20</t>
  </si>
  <si>
    <t>Potrubie z oceľ.rúr pozink.bezšvík.bežných-11 353.0, 10 004.0 zvarov. bežných-11 343.00 DN 25</t>
  </si>
  <si>
    <t>Potrubie z oceľ.rúr pozink.bezšvík.bežných-11 353.0, 10 004.0 zvarov. bežných-11 343.00 DN 32</t>
  </si>
  <si>
    <t>Vyvedenie a upevnenie výpustky DN 15</t>
  </si>
  <si>
    <t>Montáž armatúry závitovej s jedným závitom, nástenka pre výtokový ventil G 1/2</t>
  </si>
  <si>
    <t>Montáž armatúry závitovej s jedným závitom, nástenka pre batériu G 1/2</t>
  </si>
  <si>
    <t>pár</t>
  </si>
  <si>
    <t>Montáž guľového kohúta závitového priameho pre vodu G 1/2</t>
  </si>
  <si>
    <t>Montáž guľového kohúta závitového priameho pre vodu G 3/4</t>
  </si>
  <si>
    <t>Montáž guľového kohúta závitového priameho pre vodu G 1</t>
  </si>
  <si>
    <t>Montáž guľového kohúta závitového priameho pre vodu G 5/4</t>
  </si>
  <si>
    <t>Guľový uzáver pre vodu, 5/4"</t>
  </si>
  <si>
    <t>Montáž spätného ventilu závitového G 5/4</t>
  </si>
  <si>
    <t>Požiarne príslušenstvo, revízia</t>
  </si>
  <si>
    <t>Požiarné príslušenstvo,hydrantový naviják výzbrojou HN 25 /30 m hadica</t>
  </si>
  <si>
    <t>sub</t>
  </si>
  <si>
    <t>Tlaková skúška vodovodného potrubia závitového do DN 50</t>
  </si>
  <si>
    <t>Prepláchnutie a dezinfekcia vodovodného potrubia do DN 80</t>
  </si>
  <si>
    <t>Presun hmôt pre vnútorný vodovod v objektoch výšky nad 6 do 12 m</t>
  </si>
  <si>
    <t>724</t>
  </si>
  <si>
    <t>Zdravotechnika - strojné vybavenie</t>
  </si>
  <si>
    <t>Montáž zásobníkového ohrievača vody pre ohrev pitnej vody v spojení s kotlami objem 500 l</t>
  </si>
  <si>
    <t>Presun hmôt pre strojné vybavenie v objektoch výšky nad 6 do 12 m</t>
  </si>
  <si>
    <t>725</t>
  </si>
  <si>
    <t>Zdravotechnika - zariaď. predmety</t>
  </si>
  <si>
    <t>Montáž podlahového odtokového žlabu dĺžky 1500 mm s krytom</t>
  </si>
  <si>
    <t>Montáž konštrukcie pre závesné WC</t>
  </si>
  <si>
    <t>Montáž umývadla na skrutky do muriva, bez výtokovej armatúry</t>
  </si>
  <si>
    <t>Montáž doplnkov zariadení kúpeľní a záchodov, madlá</t>
  </si>
  <si>
    <t>Montáž doplnkov zariadení kúpeľní a záchodov, sedačka do sprchy alebo vane</t>
  </si>
  <si>
    <t>Montáž ventilu bez pripojovacej rúrky G 1/2</t>
  </si>
  <si>
    <t>Rohový guľový ventil s filtrom 1/2"</t>
  </si>
  <si>
    <t>Montáž batérie umývadlovej a drezovej stojankovej</t>
  </si>
  <si>
    <t>Umývadlová batéria stojanková</t>
  </si>
  <si>
    <t>Montáž batérie sprchovej nástennej s pevnou výškou sprchy</t>
  </si>
  <si>
    <t>Sprchová batéria rozteč 150 mm</t>
  </si>
  <si>
    <t>Montáž sprchovej súpravy</t>
  </si>
  <si>
    <t>Sprchová súprava</t>
  </si>
  <si>
    <t>Montáž zápachovej uzávierky pre zariaďovacie predmety do D 50</t>
  </si>
  <si>
    <t>Montáž dvierok</t>
  </si>
  <si>
    <t>Dvierka plastové 300x150 biele</t>
  </si>
  <si>
    <t>Presun hmôt pre zariaďovacie predmety v objektoch výšky nad 6 do 12 m</t>
  </si>
  <si>
    <t>E.3.1 - Vonkajšia kanalizácia dažďová</t>
  </si>
  <si>
    <t xml:space="preserve">    8 - Rúrové vedenie</t>
  </si>
  <si>
    <t>Príplatok k cenám za lepivosť pri hĺbení rýh š. nad 600 do 2 000 mm zapažených i nezapažených, s urovnaním dna v hornine 3</t>
  </si>
  <si>
    <t>Vodorovné premiestnenie výkopku po spevnenej ceste, horniny tr.1-4, do 1000 m</t>
  </si>
  <si>
    <t>Vodorovné premiestnenie výkopku po spevnenej ceste, horniny tr.1-4-príplatok k cene za každých ďalších i začatých 1000 m</t>
  </si>
  <si>
    <t>Nakladanie neuľahnutého výkopku z hornín tr.1-4 do 100 m3</t>
  </si>
  <si>
    <t>Obsyp potrubia sypaninou z vhodných hornín 1 až 4 s prehodením sypaniny</t>
  </si>
  <si>
    <t>Štrkopiesok 0- 8 a</t>
  </si>
  <si>
    <t>Lôžko pod potrubie, stoky a drobné objekty, v otvorenom výkope z piesku a štrkopiesku do 63 mm</t>
  </si>
  <si>
    <t>Rúrové vedenie</t>
  </si>
  <si>
    <t>Montáž kanalizačného PVC-U potrubia hladkého viacvrstvového DN 160</t>
  </si>
  <si>
    <t>Rúra PVC hladký kanalizačný systém DN 125x3,2, dĺ. 1 m</t>
  </si>
  <si>
    <t>Rúra PVC hladký kanalizačný systém DN 125x3,2, dĺ. 5 m</t>
  </si>
  <si>
    <t>Skúška tesnosti kanalizácie D 150</t>
  </si>
  <si>
    <t>Montáž podlahového vpustu  DN 110</t>
  </si>
  <si>
    <t>BGU-Z  SV vpusť 100</t>
  </si>
  <si>
    <t>KS</t>
  </si>
  <si>
    <t>Montáž podlahového odtokového žlabu dĺžky 1000 mm</t>
  </si>
  <si>
    <t>13010 BGU žľab NW 100 výška 10 cm s roštom</t>
  </si>
  <si>
    <t>Montáž revíznej šachty z PVC, DN 400/160 (DN šachty/DN potr. ved.), tlak 12,5 t, hl. 1600 do 2000mm</t>
  </si>
  <si>
    <t>Osadenie poklopu liatinového a oceľového vrátane rámu hmotn. nad 100 do 150 kg</t>
  </si>
  <si>
    <t>Montáž  vsakovacích blokov /18/</t>
  </si>
  <si>
    <t>Rozvinutie a uloženie výstražnej fólie z PVC do ryhy,šírka 33 cm</t>
  </si>
  <si>
    <t>Výstražná fólia HNEDÁ - KANALIZÁCIA, 1 kotúč=500m</t>
  </si>
  <si>
    <t>Presun hmôt pre rúrové vedenie hĺbené z rúr z plast., hmôt alebo sklolamin. v otvorenom výkope</t>
  </si>
  <si>
    <t>E.4.1.1 - Umelé osvetlenie, vnút.silnoprúdové rozvody</t>
  </si>
  <si>
    <t>91 - Montáž silnoprúdových rozvodov a zariadení</t>
  </si>
  <si>
    <t xml:space="preserve">    91220201 - Uzemňovacie a bleskozvodné vedenia - Zachytávače pasívne - FeZn</t>
  </si>
  <si>
    <t>92 - Ostatné elektro profesie</t>
  </si>
  <si>
    <t xml:space="preserve">    92090102 - Telefónne systémy a účastnícke zariadenia - Spojovacie - Zariadenia</t>
  </si>
  <si>
    <t>94 - Montáž prevádzkových, meracích a regulačných zariadení</t>
  </si>
  <si>
    <t xml:space="preserve">    94010702 - Oceľové konštrukcie pre vnútorné rozvody prístroje a zariadenia - Konštrukčné diely - Oceľový plech</t>
  </si>
  <si>
    <t xml:space="preserve">    21-M - HSP systém ostatné</t>
  </si>
  <si>
    <t xml:space="preserve">    M3 - Kabeláž</t>
  </si>
  <si>
    <t xml:space="preserve">    36-MA - CBS centrálny baterkový systém</t>
  </si>
  <si>
    <t xml:space="preserve">    46-M - Zemné práce vykonávané pri externých montážnych prácach</t>
  </si>
  <si>
    <t>Montáž silnoprúdových rozvodov a zariadení</t>
  </si>
  <si>
    <t>91220201</t>
  </si>
  <si>
    <t>Uzemňovacie a bleskozvodné vedenia - Zachytávače pasívne - FeZn</t>
  </si>
  <si>
    <t>Prípojnica pospojovania VUP/HUP pod omietkou v krabica 125</t>
  </si>
  <si>
    <t>Montáž uzemňovacej prípojnice</t>
  </si>
  <si>
    <t>Ostatné elektro profesie</t>
  </si>
  <si>
    <t>92090102</t>
  </si>
  <si>
    <t>Telefónne systémy a účastnícke zariadenia - Spojovacie - Zariadenia</t>
  </si>
  <si>
    <t>Montáž tlačidla núdzového zastavenia, pripojenie,pripevnenie tlačidla do krabice a preskúšanie</t>
  </si>
  <si>
    <t>Montáž prevádzkových, meracích a regulačných zariadení</t>
  </si>
  <si>
    <t>94010702</t>
  </si>
  <si>
    <t>Oceľové konštrukcie pre vnútorné rozvody prístroje a zariadenia - Konštrukčné diely - Oceľový plech</t>
  </si>
  <si>
    <t>Vyvŕtanie a vypilovanie otvoru do D 50 mm</t>
  </si>
  <si>
    <t>Vyvŕtanie otvoru D 8-12 mm do betónového muriva</t>
  </si>
  <si>
    <t>Murárske práce Vysekanie, zamurovanie a začistenie drážka pre rúrku alebo kábel do D 29 mm</t>
  </si>
  <si>
    <t>Murárske práce Vysekanie, zamurovanie a začistenie rážka pre rúrku alebo kábel do D 48 mm</t>
  </si>
  <si>
    <t>Vysekanie kapsy v stenách a stropoch z ľahkých betónov do 100x100x50 mm,  -0,00100t</t>
  </si>
  <si>
    <t>Vysekanie rýh v akomkoľvek murive tehlovom na akúkoľvek maltu do hĺbky 30 mm a š. do 30 mm,  -0,00200 t</t>
  </si>
  <si>
    <t>Vysekanie rýh v akomkoľvek murive tehlovom na akúkoľvek maltu do hĺbky 30 mm a š. do 70 mm,  -0,00400 t</t>
  </si>
  <si>
    <t>Vysekanie rýh v akomkoľvek murive tehlovom na akúkoľvek maltu do hĺbky 30 mm a š. do 100 mm,  -0,00500t</t>
  </si>
  <si>
    <t>Vysekanie rýh v betónovej dlažbe do hĺbky 70 mm a šírky do 70mm,  -0,01100t</t>
  </si>
  <si>
    <t>HSP systém ostatné</t>
  </si>
  <si>
    <t>Rúrka ohybná elektroinštalačná, uložená pod omietkou, typ 23 - 23 mm</t>
  </si>
  <si>
    <t>I-Rúrka HFX 16 čierna</t>
  </si>
  <si>
    <t>I-Rúrka HFX 20 čierna</t>
  </si>
  <si>
    <t>Rúrka ohybná elektroinštalačná, uložená pod omietkou, typ 23 - 36 mm</t>
  </si>
  <si>
    <t>I-Rúrka HFX 25 čierna</t>
  </si>
  <si>
    <t>Krabica prístrojová bez zapojenia (1901, KP 68, KZ 3)</t>
  </si>
  <si>
    <t>Krabica odbočná s viečkom,vrátane zapojenia (1902, KO 68) kruhová</t>
  </si>
  <si>
    <t>Osadenie polyamidovej príchytky HM 8, do tehlového muriva</t>
  </si>
  <si>
    <t>Protipožiarna upchávka do rozvádzačov, priechod stropom, podlahou, stenou, do 150 mm hrúbky bez vane</t>
  </si>
  <si>
    <t>Ukončenie vodičov v rozvádzač. vrátane zapojenia a vodičovej koncovky do 2.5 mm2</t>
  </si>
  <si>
    <t>Ukončenie vodičov v rozvádzač. vrátane zapojenia a vodičovej koncovky do 6 mm2</t>
  </si>
  <si>
    <t>Ukončenie vodičov v rozvádzač. vrátane zapojenia a vodičovej koncovky do 16</t>
  </si>
  <si>
    <t>Spínače polozapustené a zapustené vrátane zapojenia jednopólový - radenie 1</t>
  </si>
  <si>
    <t>Spínač polozapustený a zapustený vrátane zapojenia sériový prep.stried. - radenie 5 A</t>
  </si>
  <si>
    <t>Spínač polozapustený a zapustený vrátane zapojenia sériový prep.stried. - radenie 6</t>
  </si>
  <si>
    <t>Spínač polozapustený a zapustený vrátane zapojenia krížový prep.- radenie 7</t>
  </si>
  <si>
    <t>Domová zásuvka polozapustená alebo zapustená vrátane zapojenia 10/16 A 250 V 2P + Z</t>
  </si>
  <si>
    <t>Zásuvková skriňa  + 2 x zásuvky 230V/16A istené, 1x400V/16A istené + 1x400V/32A neistená</t>
  </si>
  <si>
    <t>Montáž zásuvkovej skrine</t>
  </si>
  <si>
    <t>Istič vzduchový jednopólový do 63 A</t>
  </si>
  <si>
    <t>Montáž oceľolechovej rozvodnice do + zasekanie a osadenie</t>
  </si>
  <si>
    <t>Rozvádzač RH  podľa el. schémy doplnenie DOPLNIŤ ISTIČ 50B/3 +HLAVNÝ ISTIČ /J2RU170A/ VYMENIŤ ZA ISTIČ BD250NE305, + +SE-BD-0250-DTV3 + SP-BHD-X230 ; Ir 170A + prepäťová ochrana tr.I+II 25kA TN-S</t>
  </si>
  <si>
    <t>ROZVÁDZAČ RS1-P podľa el. schémy a priloženého výkazu + podružný materiál + atest + zapojenie + pr. ochrana tr.II 25kA</t>
  </si>
  <si>
    <t>ROZVÁDZAČ RS2-P  podľa el. schémy a priloženého výkazu + podružný materiál + atest + zapojenie + pr. ochrana tr.II 25kA</t>
  </si>
  <si>
    <t>ROZVÁDZAČ RS3-P podľa el. schémy a priloženého výkazu + podružný materiál + atest + zapojenie + pr. ochrana tr.II 25kA</t>
  </si>
  <si>
    <t>ROZVÁDZAČ RS4-P podľa el. schémy a priloženého výkazu + podružný materiál + atest + zapojenie  + pr. ochrana tr.II 25kA</t>
  </si>
  <si>
    <t>Svietidlo montáž (vrátane zdrojov) a vyrezania sadrokartónu</t>
  </si>
  <si>
    <t>Svorka na potrubie "BERNARD/ 2 x ZS4" vrátane pásika Cu</t>
  </si>
  <si>
    <t>Svorka ZS4</t>
  </si>
  <si>
    <t>Montáž motorického spotrebiča, elektromotora (s prenesením do vzdialenosti 5 m) do 3 kW</t>
  </si>
  <si>
    <t>Montáž motorického spotrebiča, elektromotora (s prenesením do vzdialenosti 5 m) do 10 kW</t>
  </si>
  <si>
    <t>Montáž motorického spotrebiča, ventilátora do 1.5 kW vrátane regulátora</t>
  </si>
  <si>
    <t>Sadra</t>
  </si>
  <si>
    <t>Montáž a zapojenie pohybových senzorov PIR - interiér, strop</t>
  </si>
  <si>
    <t>Čidlo pohyb. PIR 360st</t>
  </si>
  <si>
    <t>Svorka odbočná do 25mm2</t>
  </si>
  <si>
    <t>Svorka odbočná priechodzia SEZ DK bielo-hnedá</t>
  </si>
  <si>
    <t>Vyznačenie trasy vedenia podľa plánu</t>
  </si>
  <si>
    <t>Domova rozvodnica do 12 M  povrchová montáž</t>
  </si>
  <si>
    <t>PVC skrinka do 12 modulov povrchová</t>
  </si>
  <si>
    <t>Montáž prvkov reléového zabezpečovacieho zariadenia-reléovej jednotky RJ</t>
  </si>
  <si>
    <t>Pomocné relé 230/24, modulové, biela kontrolka, výstup 1x16A prepínací</t>
  </si>
  <si>
    <t>Revízia</t>
  </si>
  <si>
    <t>hod</t>
  </si>
  <si>
    <t>Demontážne práce a nešpecifikované práce</t>
  </si>
  <si>
    <t>Kompletné vyskúšanie</t>
  </si>
  <si>
    <t>Skúšobná prevádzka</t>
  </si>
  <si>
    <t>Zabezpečenie pracoviska</t>
  </si>
  <si>
    <t>Koordinácia s inými profesiami</t>
  </si>
  <si>
    <t>Murárske výpomoci</t>
  </si>
  <si>
    <t>Podružný materiál</t>
  </si>
  <si>
    <t>Podiel pridružených výkonov</t>
  </si>
  <si>
    <t>M3</t>
  </si>
  <si>
    <t>Kabeláž</t>
  </si>
  <si>
    <t>Káble bytové J-H(St)H-V 2x2x0,8 mm uložené 20% v  rúrkach ostatne na GRIP prichytkach v podhladeuložený pod omietku, uloženie do drážky, zasádrovanie a zamaľovanie</t>
  </si>
  <si>
    <t>JE-H(St)H-V FE 180 4x2x0,8  Bca S1a d1 a1</t>
  </si>
  <si>
    <t>Kábel bezhalogénový, medený uložený voľne N2XH 0,6/1,0 kV  3x1,5</t>
  </si>
  <si>
    <t>Kábel medený bezhalogenový 1-CHKE-V 3x1,5 mm2 B2ca s1a d1</t>
  </si>
  <si>
    <t>Kábel bezhalogénový, medený uložený voľne N2XH 0,6/1,0 kV  3x2,5</t>
  </si>
  <si>
    <t>Kábel medený bezhalogenový 1-CHKE-V 3x2,5 mm2 B2ca s1a d1</t>
  </si>
  <si>
    <t>Kábel bezhalogénový, medený uložený voľne N2XH 0,6/1,0 kV  4</t>
  </si>
  <si>
    <t>N2XH  4   Nehorľavý kábel bez funkčnosti VDE B2ca s1a d1 a1</t>
  </si>
  <si>
    <t>Kábel bezhalogénový, medený uložený voľne N2XH 0,6/1,0 kV  6</t>
  </si>
  <si>
    <t>N2XH  6    Nehorľavý kábel bez funkčnosti VDE B2ca s1a d1 a1</t>
  </si>
  <si>
    <t>Kábel bezhalogénový, medený uložený voľne N2XH 0,6/1,0 kV  16</t>
  </si>
  <si>
    <t>N2XH  16   Nehorľavý kábel bez funkčnosti VDE B2ca s1a d1 a1</t>
  </si>
  <si>
    <t>Kábel bezhalogénový, medený uložený voľne N2XH 0,6/1,0 kV  25</t>
  </si>
  <si>
    <t>N2XH  25   Nehorľavý kábel bez funkčnosti VDE B2ca s1a d1 a1</t>
  </si>
  <si>
    <t>Kábel bezhalogénový, medený uložený voľne N2XH 0,6/1,0 kV  2x1,5</t>
  </si>
  <si>
    <t>N2XH  2x1,5   Nehorľavý kábel bez funkčnosti VDE B2ca s1a d1 a1</t>
  </si>
  <si>
    <t>N2XH  3x1,5   Nehorľavý kábel bez funkčnosti VDE B2ca s1a d1 a1</t>
  </si>
  <si>
    <t>N2XH  3x2,5   Nehorľavý kábel bez funkčnosti VDE B2ca s1a d1 a1</t>
  </si>
  <si>
    <t>Kábel bezhalogénový, medený uložený voľne N2XH 0,6/1,0 kV  5x1,5</t>
  </si>
  <si>
    <t>N2XH  5x1,5   Nehorľavý kábel bez funkčnosti VDE B2ca s1a d1 a1</t>
  </si>
  <si>
    <t>Kábel bezhalogénový, medený uložený voľne N2XH 0,6/1,0 kV  5x10</t>
  </si>
  <si>
    <t>N2XH EFK-J 5x10/FE 180 PS60  Nehorľavý kábel s funkčnosťou VDE B2ca s1a d1 a1</t>
  </si>
  <si>
    <t>Kábel bezhalogénový, medený uložený pevne N2XH 0,6/1,0 kV  5x2,5</t>
  </si>
  <si>
    <t>N2XH EFK 5x2,5 FE180/PS60 Nehorľavý kábel s funkčnosťou VDE B2ca s1a d1 a1</t>
  </si>
  <si>
    <t>Kábel bezhalogénový, medený uložený pevne N2XH 0,6/1,0 kV  5x4</t>
  </si>
  <si>
    <t>N2XH EFK 19x1,5 FE180/PS60 FE180/PS60 Nehorľavý kábel s funkčnosťou VDE B2ca s1a d1 a1</t>
  </si>
  <si>
    <t>Kábel bezhalogénový, medený uložený pevne N2XH 0,6/1,0 kV  5x6</t>
  </si>
  <si>
    <t>N2XH  5x6   Nehorľavý kábel bez funkčnosti VDE B2ca s1a d1 a1</t>
  </si>
  <si>
    <t>N2XH  5x4   Nehorľavý kábel s funkčnosťou  VDE B2ca s1a d1 a1</t>
  </si>
  <si>
    <t>Kábel bezhalogénový, medený uložený pevne 1-CHKE-V 0,6/1,0 kV  3x1,5</t>
  </si>
  <si>
    <t>N2XH EFK-J 3x1,5 FE180/PS60  Nehorľavý kábel s funkčnosťou STN B2ca s1a d1 a1</t>
  </si>
  <si>
    <t>Montáž priestorového termostatu a vykurovacej rohože</t>
  </si>
  <si>
    <t>36-MA</t>
  </si>
  <si>
    <t>CBS centrálny baterkový systém</t>
  </si>
  <si>
    <t>Montáž, oživenie a zaškolenie  baterkového systému CBS vrátane protokolu merania</t>
  </si>
  <si>
    <t>CBS 290-B-006-00-00-00, SEC NITRA  1500W/1hod 230V</t>
  </si>
  <si>
    <t>CBS Relé kontroly napätia do rozvádzača RS1 a RH</t>
  </si>
  <si>
    <t>CBS  dialkovy ovladac na kľúč - odstavenie systému pri vstupe do objektu</t>
  </si>
  <si>
    <t>LED núdz. osvetlenie s/bez piktogramu vrátane otvoru na zapustenú montáž (svietidlá dodávka vrátane piktogramov a držiakov)</t>
  </si>
  <si>
    <t>Kabelová krabicová rozvodka s požiaťrnou odolnosťou E60</t>
  </si>
  <si>
    <t>46-M</t>
  </si>
  <si>
    <t>Zemné práce vykonávané pri externých montážnych prácach</t>
  </si>
  <si>
    <t>Hĺbenie káblovej ryhy ručne 25 cm širokej a 70 cm hlbokej, v zemine triedy 4</t>
  </si>
  <si>
    <t>-598000785</t>
  </si>
  <si>
    <t>Zriadenie, rekonšt. káblového lôžka z piesku bez zakrytia, v ryhe šír. do 65 cm, hrúbky vrstvy 10 cm</t>
  </si>
  <si>
    <t>-15076319</t>
  </si>
  <si>
    <t>Drvina vápencová frakcia 0-4 mm</t>
  </si>
  <si>
    <t>1028620324</t>
  </si>
  <si>
    <t>Rozvinutie a uloženie výstražnej fólie z PVC do ryhy, šírka do 22 cm</t>
  </si>
  <si>
    <t>-119045483</t>
  </si>
  <si>
    <t>-72187597</t>
  </si>
  <si>
    <t>Ručný zásyp nezap. káblovej ryhy bez zhutn. zeminy, 25 cm širokej, 70 cm hlbokej v zemine tr. 4</t>
  </si>
  <si>
    <t>299681502</t>
  </si>
  <si>
    <t xml:space="preserve">E.4.1.2 - Bleskozvod </t>
  </si>
  <si>
    <t xml:space="preserve">    21-M - Bleskozvod a uzemnenie</t>
  </si>
  <si>
    <t>Bleskozvod a uzemnenie</t>
  </si>
  <si>
    <t>Výstražná a označovacia tabuľka vrátane montáže, smaltovaná, formát A3 - A5</t>
  </si>
  <si>
    <t>Tabuľka výstražná smaltovaná  A5  ,,Krokové a dotykové napätie"</t>
  </si>
  <si>
    <t>Vedenie na povrchu FeZn vrátane uchytenia svoriek</t>
  </si>
  <si>
    <t>Skrytý zvod pri zatepľovacom systéme FeZn O 8 podľa priloženého výkresu vrátane vŕtania hmoždiniek a pdružného materiálu</t>
  </si>
  <si>
    <t>Územňovací vodič    ocelový žiarovo zinkovaný  označenie     O 8</t>
  </si>
  <si>
    <t>I-Rúrka HFX 40</t>
  </si>
  <si>
    <t>Uzemňovacie vedenie v zemi FeZn vrátane izolácie spojov</t>
  </si>
  <si>
    <t>Územňovací vodič    ocelový žiarovo zinkovaný  označenie     O 10</t>
  </si>
  <si>
    <t>Územňovacia pásovina   ocelová žiarovo zinkovaná  označenie   30 x 4 mm</t>
  </si>
  <si>
    <t>Tmel tesniaci silikónový</t>
  </si>
  <si>
    <t>Ekvipotenciálna svorkovnica EPS 2 v krabici KO 125 E</t>
  </si>
  <si>
    <t>Krabica odbočná  krabica + veko šedá  KO 125 E KA</t>
  </si>
  <si>
    <t>Svorkovnica ekvipotencionálna  EPS 2</t>
  </si>
  <si>
    <t>Označenie zvodov číselnými štítkami</t>
  </si>
  <si>
    <t>Náter zvodového vodiča</t>
  </si>
  <si>
    <t>Montáž vysúvacieho rebríka na budovách do 12 m výšky na 1 zvode</t>
  </si>
  <si>
    <t>Podpery vedenia FeZn na  strechy PV</t>
  </si>
  <si>
    <t>Podpera vedenia na strechy   označenie PV 21 + nádstavec 10cm</t>
  </si>
  <si>
    <t>Podpery vedenia FeZn do muriva/dreva  PV 01</t>
  </si>
  <si>
    <t>Podpera vedenia do muriva na hmoždinku  ocelová žiarovo zinkovaná  označenie  PV 01 h</t>
  </si>
  <si>
    <t>Zachytávacia tyč FeZn bez osadenia a s osadením JP10-30</t>
  </si>
  <si>
    <t>Tyč zachytávacia FeZn k oceľovému podstavcu označenie JD 15 a</t>
  </si>
  <si>
    <t>Tyč zachytávacia FeZn k oceľovému podstavcu označenie JD 20 a</t>
  </si>
  <si>
    <t>Podstavec oceľový k zachytávacej tyči FeZn označenie JD</t>
  </si>
  <si>
    <t>Svorka FeZn krížová SK a diagonálna krížová DKS</t>
  </si>
  <si>
    <t>Svorka  krížová  ocelová žiarovo zinkovaná  označenie  SK</t>
  </si>
  <si>
    <t>Svorka FeZn spojovacia SS</t>
  </si>
  <si>
    <t>Svorka  spojovacia  ocelová žiarovo zinkovaná  označenie  SS s p. 2 skr</t>
  </si>
  <si>
    <t>Svorka FeZn na odkvapový žľab SO</t>
  </si>
  <si>
    <t>Svorka  okapová  ocelová žiarovo zinkovaná  označenie  SO</t>
  </si>
  <si>
    <t>Svorka FeZn skúšobná SZ</t>
  </si>
  <si>
    <t>Svorka  skušobná  ocelová žiarovo zinkovaná  označenie  SZ</t>
  </si>
  <si>
    <t>Svorka FeZn na potrubie ST01-09  1/2"- 4"</t>
  </si>
  <si>
    <t>Svorka  na potrubia   ocelová žiarovo zinkovaná  označenie  ST 0X</t>
  </si>
  <si>
    <t>Svorka FeZn odbočovacia spojovacia SR01-02</t>
  </si>
  <si>
    <t>Svorka  odbočná spojovacia  ocelová žiarovo zinkovaná  označenie  SR 02 (M6)</t>
  </si>
  <si>
    <t>Svorka FeZn uzemňovacia SR03</t>
  </si>
  <si>
    <t>Uzemňovacia svorka  ocelová žiarovo zinkovaná  označenie  SR 03 A</t>
  </si>
  <si>
    <t>Demontáž a následná montáž bleskozvodu na exist. budove pri zateplení vrátane výmeny 30ks svoriek a 20nhod</t>
  </si>
  <si>
    <t>pol</t>
  </si>
  <si>
    <t>Odborná prehliadka a skúška bleskozvodu</t>
  </si>
  <si>
    <t>zvody</t>
  </si>
  <si>
    <t>E.4.1.3 - Meranie a regulácia</t>
  </si>
  <si>
    <t xml:space="preserve">    36-M - Montáž prev.,mer. a regul.zariadení</t>
  </si>
  <si>
    <t>36-M</t>
  </si>
  <si>
    <t>Montáž prev.,mer. a regul.zariadení</t>
  </si>
  <si>
    <t>Montáž a dodávka exterierového snímača teploty NTC</t>
  </si>
  <si>
    <t>Montáž a dodávka píložného snímača teploty FV/FZ 5-991-376</t>
  </si>
  <si>
    <t>Montáž motorického spotrebiča, elektromotora (s prenesením do vzdialenosti 5 m) do 1 kW, bez zapojenia</t>
  </si>
  <si>
    <t>Montáž motorického spotrebiča  (s prenesením do vzdialenosti 5 m) do 3 kW</t>
  </si>
  <si>
    <t>747-310-535 Logamatic 4323 "SK"</t>
  </si>
  <si>
    <t>3-000-906-3 Module FM457 KSE4/EMS "SK"</t>
  </si>
  <si>
    <t>3-000-487-4 MODUL FM442</t>
  </si>
  <si>
    <t>Rúrka ohybná elektroinštalačná, uložená pod omietkou, typ 23 - 16 mm</t>
  </si>
  <si>
    <t>I-Rúrka FXP 16 čierna</t>
  </si>
  <si>
    <t>Rúrka ohybná elektroinštalačná typ 23-16, uložená pod omietkou</t>
  </si>
  <si>
    <t>Spojka PP 0216/1</t>
  </si>
  <si>
    <t>I-Rúrka FX  20</t>
  </si>
  <si>
    <t>Rúrka VRM20</t>
  </si>
  <si>
    <t>Lišta elektroinštalačná z PVC 40x40, uložená pevne, vkladacia</t>
  </si>
  <si>
    <t>Lišta hranatá HF  HD - biela RAL 9003  LHD 40X40HF HD</t>
  </si>
  <si>
    <t>Lišta elektroinštalačná z PVC 120x40, uložená pevne, vkladacia</t>
  </si>
  <si>
    <t>Kanál elektroinštalačný  HD - biela RAL 9003  EKD 120X40 HD</t>
  </si>
  <si>
    <t>Krabica kovová pre pancierový rozvod, 5xP16, 96x96x69 mm, IP 54 bez zapojenia</t>
  </si>
  <si>
    <t>Ochranné pospájanie v práčovniach, kúpeľniach, pevne uložené Cu 4-16mm2</t>
  </si>
  <si>
    <t>H07V-K 4    Flexibilný kábel harmonizovaný</t>
  </si>
  <si>
    <t>H07V-K 6    Flexibilný kábel harmonizovaný</t>
  </si>
  <si>
    <t>H07V-K 16    Flexibilný kábel harmonizovaný</t>
  </si>
  <si>
    <t>Vodič medený uložený pod omietkou CYKY  450/750 V  3x1,5mm2</t>
  </si>
  <si>
    <t>CYKY 3x1,5    Kábel pre pevné uloženie, medený STN</t>
  </si>
  <si>
    <t>Kábel medený uložený pevne H05VV-F (CYSY) 300/500 V  5x1,5</t>
  </si>
  <si>
    <t>H05VV-F 5x1,5    Flexibilný kábel harmonizovaný</t>
  </si>
  <si>
    <t>Kábel medený uložený voľne H07RN-F (CGSG) 450/750 V  3x1</t>
  </si>
  <si>
    <t>H07RN-F 3x1   Gumený kábel a vodič harmonizovaný</t>
  </si>
  <si>
    <t>Kábel medený uložený voľne H07RN-F (CGSG) 450/750 V  3x1,5</t>
  </si>
  <si>
    <t>H07RN-F 3x1,5 Gumený kábel a vodič harmonizovaný</t>
  </si>
  <si>
    <t>Kábel medený uložený voľne H07RN-F (CGSG) 450/750 V  5x1</t>
  </si>
  <si>
    <t>H07RN-F 5x1 Gumený kábel a vodič harmonizovaný</t>
  </si>
  <si>
    <t>Vodič signálny uložený voľne JYTY 250 V 2x1</t>
  </si>
  <si>
    <t>Signálny kábel JYTY   2x1</t>
  </si>
  <si>
    <t>Osadenie príchytky, vyvŕtanie diery,zatlačenie príchytky do otvoru,v tehlovom murive D 8 mm</t>
  </si>
  <si>
    <t>Prípojnica pospojovania  pospojovania HUP</t>
  </si>
  <si>
    <t>Koordinácia s inými profesiami a demontážne práce</t>
  </si>
  <si>
    <t>E.4.1.4 - Náhradný zdroj el.energie - Dieselagregát</t>
  </si>
  <si>
    <t>M - Práce a dodávky elektro</t>
  </si>
  <si>
    <t>Práce a dodávky elektro</t>
  </si>
  <si>
    <t>Inštalácia na vopred pripravenú kabeláž so súčinnosťou objednávateľa, preprava</t>
  </si>
  <si>
    <t>A2B EZA GI 22 SA Tichá kapotovaná verzia,, Konštantný výkon 20kVA/16kW, Rozmery: dĺžka 2 200 x šírka 1 000 x výška1 620 mm- 1 030 Kg, Objem nádrže 195 l, Spotreba pri 9,9 KW -13 l/hod. – doba zálohy 15 hod.na plnú nádrž s REPO-kontaktom</t>
  </si>
  <si>
    <t>Skriňa ATS</t>
  </si>
  <si>
    <t>Palivo 195 l</t>
  </si>
  <si>
    <t>l</t>
  </si>
  <si>
    <t>E.4.2 - Vnútorné slaboprúdové rozvody</t>
  </si>
  <si>
    <t xml:space="preserve">    22-M - DDZ - domáci dorozumievací systém</t>
  </si>
  <si>
    <t xml:space="preserve">    M1 - Počítačová sieť</t>
  </si>
  <si>
    <t>DDZ - domáci dorozumievací systém</t>
  </si>
  <si>
    <t>Krabica odbočná s viečkom, bez zapojenia (KO 125) štvorcová</t>
  </si>
  <si>
    <t>Krabica KO125 vrátane svoriek WAGO</t>
  </si>
  <si>
    <t>Rúrka PVC D 16 ulož.pod omietku, vrátane napoj.krabíc,vývodiek do pripravenej drážky,(bez dodania krabíc)</t>
  </si>
  <si>
    <t>I-Rúrka HFX 16  šedá</t>
  </si>
  <si>
    <t>Osadenie príchytky, vyvŕtanie diery,zatlačenie príchytky do otvoru,v tehlovom murive D 6 mm</t>
  </si>
  <si>
    <t>Hmoždinka klasická  6 mm T6  typ:  T6-PA</t>
  </si>
  <si>
    <t>Vodič oznamovací izolovaný U 2 x 0,8 mm uložený v rúrke,lište,bez zapojenia (pre bytovú výstavbu) B2ca s1,d1,a1</t>
  </si>
  <si>
    <t>J-H(St)H  1x2x0,8   Kábel pre elektroniku, párované B2ca s1,d1,a1</t>
  </si>
  <si>
    <t>Montáž elektronicky ovládaného zámku do pripraveného priestoru dverí, zapojenie,preskúšanie funkcie</t>
  </si>
  <si>
    <t>Zámok 4FN 877 03 (zámok objednať rovno s dverami)</t>
  </si>
  <si>
    <t>Montáž tlačidlového  tabla do steny  elektrický vrátnik</t>
  </si>
  <si>
    <t>Vonkajší rám 4FF 12713.2</t>
  </si>
  <si>
    <t>Videovrátnik 4FN 23106.2/N</t>
  </si>
  <si>
    <t>Montážna krabica 4FA 24957</t>
  </si>
  <si>
    <t>Strieška 4FA 69023.2</t>
  </si>
  <si>
    <t>Domáci telefón  4FP 21103</t>
  </si>
  <si>
    <t>Videotelefón 4FP 21105.201</t>
  </si>
  <si>
    <t>Sieťový napájač 4FP 67262</t>
  </si>
  <si>
    <t>Oživenie DDZ systému a zaškolenie obsluhy</t>
  </si>
  <si>
    <t>Montáž telefónneho bytového zariadenia-hlasitá, zapojenie,vyskúš.a vysvetlenie manipuláci</t>
  </si>
  <si>
    <t>M1</t>
  </si>
  <si>
    <t>Počítačová sieť</t>
  </si>
  <si>
    <t>Káble bytové SYKFY 5 x 2 x 0,5 mm uložené 20% v  rúrkach ostatne na GRIP prichytkach v podhlade</t>
  </si>
  <si>
    <t>FTP 4x2x0,5 CAT6 LSOH Bca S1a d1 a1</t>
  </si>
  <si>
    <t>Montáž zásuvky 1xRJ45 pod/nad omietku/ konektoru</t>
  </si>
  <si>
    <t>Montáž zásuvky 2xRJ45 pod omietku</t>
  </si>
  <si>
    <t>Montáž konektoru (zástrčky)</t>
  </si>
  <si>
    <t>Keystone Jack, RJ45/s, Cat.6-počítačová sieť a príslušenstvo</t>
  </si>
  <si>
    <t>E.4.3 - Elektrická požiariarna signalizácia</t>
  </si>
  <si>
    <t xml:space="preserve">    21-M - EPS systém ostatné</t>
  </si>
  <si>
    <t xml:space="preserve">    22-M - EPS - dodávka SECTRO</t>
  </si>
  <si>
    <t xml:space="preserve">    M1 - Ostatné</t>
  </si>
  <si>
    <t>Vytváranie drážok ručným drážkovačom v betóne hĺbky do 30 mm, š. do 30 mm,  -0,00045t</t>
  </si>
  <si>
    <t>EPS systém ostatné</t>
  </si>
  <si>
    <t>Osadenie polyamidovej príchytky HM 6, do tehlového muriva</t>
  </si>
  <si>
    <t>Hmoždinka kovová s príchytkou GRIP</t>
  </si>
  <si>
    <t>Montáž panelového štítka</t>
  </si>
  <si>
    <t>Štítok pre označenie prístroja</t>
  </si>
  <si>
    <t>Rúrka PVC D 16 ulož.pod omietku, vrátane napoj.krabíc,vývodiek, drážky,(bez dodania krabíc)</t>
  </si>
  <si>
    <t>I-Rúrka HFX 16  šedá vrátane uchytenia</t>
  </si>
  <si>
    <t>JE-H(St)H-V FE 180 1x2x0,8 Bca S1a d1 a1</t>
  </si>
  <si>
    <t>Montáž požiarnej ústredne pre dve linky, pripojenie vedení, oživenie</t>
  </si>
  <si>
    <t>Zariadenie EPS, montáž tlacidlového hlásica,zapojenie, preskúšanie na omietku</t>
  </si>
  <si>
    <t>Zariadenie EPS, montáž snímača a zásuvky automatického hlásica, zapojenie, preskúšanie na omietku vrátane znaku samolepky</t>
  </si>
  <si>
    <t>Montáž signálneho zariadenia a doplnkov, signálného modulu GSM, preskúšanie, uvedenie do prevádzky</t>
  </si>
  <si>
    <t>Montáž vstup./výst. jednotky na stenu,zapojenie,preskúšanie</t>
  </si>
  <si>
    <t>Ostatné</t>
  </si>
  <si>
    <t>Revízia požiarnej ústredne typu 2- slučkovej a reléovej sady vrátane revíznej správy</t>
  </si>
  <si>
    <t>E.4.4 - Hlasová signalizácia požiaru</t>
  </si>
  <si>
    <t xml:space="preserve">    22-M - HSP systém</t>
  </si>
  <si>
    <t>Montáž rozvádzača skriňového, RACK vrátane kabeláže</t>
  </si>
  <si>
    <t>Stojan 19" 21U 600x600 mm, IP30, kompletný vrátane kabeláže</t>
  </si>
  <si>
    <t>Kábel bezhalogénový, medený uložený pevne 1-CHKE-V 0,6/1,0 kV  2x1,5uložený pod omietku,uloženie do drážky, zasádrovanie a zamaľovanie</t>
  </si>
  <si>
    <t>1-CHKE-V 2x1,5   Nehorľavý kábel s funkčnosťou STN B2ca s1a a1 d1</t>
  </si>
  <si>
    <t>Káble bytové J-H(St)H-V 2x2x0,8 mm uložené 20% v  rúrkach ostatne na GRIP prichytkach uložený pod omietku,uloženie do drážky, zasádrovanie a zamaľovanie</t>
  </si>
  <si>
    <t>JE-H(St)H-V FE 180 1x2x0,8   B2ca s1a a1 d1</t>
  </si>
  <si>
    <t>HSP systém</t>
  </si>
  <si>
    <t>Montáž rozhlasovej ústredne pre požiarný rozhlas, do 400W</t>
  </si>
  <si>
    <t>Montáž pultu diaľkového ovládania na stôl - podľa potreby</t>
  </si>
  <si>
    <t>Montáž reproduktora do 6 W nastenného skrinkového,upevnenie,pripojenie,odskúšanie</t>
  </si>
  <si>
    <t>Záverečné meranie rozhlas.zariad.400 W bez merania ZR,meranie charakteristík,vyprac.protokolu potrebné ku kolaudácii (vrátane merania intenzity a zrozumiteľnosti)</t>
  </si>
  <si>
    <t>E.4.5 - Prekládka NN prípojky</t>
  </si>
  <si>
    <t xml:space="preserve">    21-M - El. prípojka NN</t>
  </si>
  <si>
    <t xml:space="preserve">    46-M - Zemné práce pri extr.mont.prácach</t>
  </si>
  <si>
    <t>VRN - Vedľajšie rozpočtové náklady</t>
  </si>
  <si>
    <t>El. prípojka NN</t>
  </si>
  <si>
    <t>Rúrka ochranná z PE, novoduru ap., uložená voľne vnútorná do D 47 mm</t>
  </si>
  <si>
    <t>FXKVR 50</t>
  </si>
  <si>
    <t>Odpojenie starého kábla  a následné ukončenie nového kábla v ER rozvádzači</t>
  </si>
  <si>
    <t>NN spojky pre káble s plastovou izoláciou do 1kV  (25-120 mm)</t>
  </si>
  <si>
    <t>Spojka NN s polymérovou izoláciou POLJ-01/4x 25</t>
  </si>
  <si>
    <t>Uzemňovacie vedenie v zemi včít. svoriek, prepojenia, izolácie spojov FeZn do 120 mm2</t>
  </si>
  <si>
    <t>HR-Pásovina 30/4</t>
  </si>
  <si>
    <t>HR-Svorka SR 02</t>
  </si>
  <si>
    <t>Kábel hliníkový silový uložený v rúrke 1-AYKY 0,6/1 kV 4x16</t>
  </si>
  <si>
    <t>Kábel hliníkový 1-AYKY 4x16 mm2</t>
  </si>
  <si>
    <t>HR-Svorka SS</t>
  </si>
  <si>
    <t>Revízie</t>
  </si>
  <si>
    <t>Zemné práce pri extr.mont.prácach</t>
  </si>
  <si>
    <t>Vytýčenie trasy vonkajšieho silového vedenia, v prehľadnom teréne vedenie NN (tiež v obci)</t>
  </si>
  <si>
    <t>km</t>
  </si>
  <si>
    <t>Hĺbenie káblovej ryhy ručne 50 cm širokej a 100 cm hlbokej, v zemine triedy 3</t>
  </si>
  <si>
    <t>Výkop pre káblovú spojku a odbočnicu, ryha pre kábel do 10 kV v zemina triedy 4</t>
  </si>
  <si>
    <t>Ručný zásyp nezap. káblovej ryhy bez zhutn. zeminy, 50 cm širokej, 100 cm hlbokej v zemine tr. 3</t>
  </si>
  <si>
    <t>Drvina vápencová zmes 0-4</t>
  </si>
  <si>
    <t>Rozvinutie a uloženie výstražnej fólie z PVC do ryhy, šírka 33 cm</t>
  </si>
  <si>
    <t>Fólia červená v m</t>
  </si>
  <si>
    <t>Proviz. úprava terénu v zemine tr. 3, aby nerovnosti terénu neboli väčšie ako 2 cm od vodor.hladiny</t>
  </si>
  <si>
    <t>VRN</t>
  </si>
  <si>
    <t>Vedľajšie rozpočtové náklady</t>
  </si>
  <si>
    <t>Geodetické práce - zameranie stavby a ostatných sietí  pred a po realizácii</t>
  </si>
  <si>
    <t>eur</t>
  </si>
  <si>
    <t>E.5 - Vzduchotechnika</t>
  </si>
  <si>
    <t>Vzduchotechnika (viď. samostatná príloha)</t>
  </si>
  <si>
    <t>E.6 - Vykurovanie</t>
  </si>
  <si>
    <t xml:space="preserve">    735 - Ústredné kúrenie</t>
  </si>
  <si>
    <t>735</t>
  </si>
  <si>
    <t>Vykurovanie (viď. samostatná príloha)</t>
  </si>
  <si>
    <t>G.1 - Výťah</t>
  </si>
  <si>
    <t>Tesnenie pracovných škár v betónových konštrukciách plechmi</t>
  </si>
  <si>
    <t>Tesnenie pracovných škár v betónových konštrukciách napučiavacím pásom</t>
  </si>
  <si>
    <t>Výstuž pre murivo nosné z debniacich tvárnic betónových s betónovou výplňou z ocele 10505</t>
  </si>
  <si>
    <t>Murivo nosné (m3) z debniacich tvárnic betónových 500x300x250 s betónovou výplňou hr. 300 mm</t>
  </si>
  <si>
    <t>Zamurovanie otvoru s plochou nad 1 do 4 m2 v murive nadzákladovom  hr.do 450 mm tvárnicami presnými porobetónovými</t>
  </si>
  <si>
    <t>Zamurovanie otvorov plochy od 0,25 do 1 m2 tvárnicami presnými porobetónovými (125x599x249)</t>
  </si>
  <si>
    <t xml:space="preserve">Krycie platne priebežné pre oplotenie z tvárnic debniacich plotových betónových </t>
  </si>
  <si>
    <t xml:space="preserve">Plotová krycia platňa, priebežná strieška, 400x260x55 mm, sivá hladká, pre systémy z tvárnic debniacich plotových betónových </t>
  </si>
  <si>
    <t>Murivo nosné (m3)  z debniacich tvárnic betónových 500x250x250 s betónovou výplňou hr. 250 mm</t>
  </si>
  <si>
    <t>Murivo nosné (m3)  z debniacich tvárnic betónových 500x200x250 s betónovou výplňou hr. 200 mm</t>
  </si>
  <si>
    <t>Výstuž pre murivo nosné  z debniacich tvárnic betónových s betónovou výplňou z ocele 10505</t>
  </si>
  <si>
    <t>Murivo nosné (m3) z tvárnic porobetónových pre nosné murivo s vyššou pevnosťou hr. 300 mm P4-550 PD, na MVC a príslušnú maltu (300x249x499)</t>
  </si>
  <si>
    <t>Murivo nosné (m3) z tvárnic vápennopieskových akustických hr. 300 mm S15-1600 PD, na MVC a príslušnú maltu (300x199x333)</t>
  </si>
  <si>
    <t>Priečky z tvárnic vápennopieskových akustických hr. 100 mm S12-1600 PD, na MVC a príslušnú maltu (100x249x333)</t>
  </si>
  <si>
    <t>Priečky z tvárnic vápennopieskových akustických hr. 150 mm S20-2000 PDK, na MVC a príslušnú maltu (150x199x333)</t>
  </si>
  <si>
    <t>Nenosný preklad porobetónový šírky 150 mm, výšky 249 mm, dĺžky 1500 mm</t>
  </si>
  <si>
    <t>Nenosný preklad porobetónový šírky 150 mm, výšky 249 mm, dĺžky 1250 mm</t>
  </si>
  <si>
    <t>Nenosný preklad porobetónový šírky 100 mm, výšky 249 mm, dĺžky 1500 mm</t>
  </si>
  <si>
    <t>Doska EPS s bežnými požiadavkami na zaťaženie tlakom, pevnosť v tlaku pri 10% stlačení ≥ 100 kPa , λ=0,036 W/m.K hr. 50 mm, na zateplenie bet. konštrukcií</t>
  </si>
  <si>
    <t>Doska EPS s bežnými požiadavkami na zaťaženie tlakom, pevnosť v tlaku pri 10% stlačení ≥ 100 kPa , λ=0,036 W/m.K hr. 50 mm, na zateplenie okolo stropných dosiek</t>
  </si>
  <si>
    <t>Príprava vnútorného podkladu stropov, penetračný náter na betónový podklad</t>
  </si>
  <si>
    <t>Vnútorná omietka stropov, vápennocementová, strojné nanášanie, MPI 25, hr. 8 mm</t>
  </si>
  <si>
    <t>Príprava vnútorného podkladu stien, Regulátor nasiakavosti</t>
  </si>
  <si>
    <t>Vnútorná omietka stien, vápennocementová, strojné nanášanie, MPI 25, hr. 10 mm</t>
  </si>
  <si>
    <t>Vnútorná omietka stien, vápennocementová, strojné nanášanie, jadrová omietka strojová, hr. 10 mm</t>
  </si>
  <si>
    <t>Vonkajšia omietka stien tenkovrstvová, silikónová, škrabaná, hr. 1,5 mm</t>
  </si>
  <si>
    <t>Kontaktný zatepľovací systém hr. 50 mm - minerálne riešenie, zatĺkacie kotvy</t>
  </si>
  <si>
    <t>Kontaktný zatepľovací systém hr. 100 mm - minerálne riešenie, zatĺkacie kotvy</t>
  </si>
  <si>
    <t>Kontaktný zatepľovací systém hr. 150 mm - minerálne riešenie, zatĺkacie kotvy</t>
  </si>
  <si>
    <t>Kontaktný zatepľovací systém ostenia hr. 30 mm - minerálne riešenie</t>
  </si>
  <si>
    <t>Kontaktný zatepľovací systém hr. 50 mm - riešenie pre sokel (XPS), zatĺkacie kotvy</t>
  </si>
  <si>
    <t>Kontaktný zatepľovací systém hr. 100 mm - riešenie pre sokel (XPS), zatĺkacie kotvy</t>
  </si>
  <si>
    <t>Kontaktný zatepľovací systém hr. 150 mm - riešenie pre sokel (XPS), zatĺkacie kotvy</t>
  </si>
  <si>
    <t>Kontaktný zatepľovací systém vonkajších podhľadov hr. 100 mm - minerálne riešenie, zatĺkacie kotvy</t>
  </si>
  <si>
    <t>Kontaktný zatepľovací systém vonkajších podhľadov hr. 150 mm - minerálne riešenie, zatĺkacie kotvy</t>
  </si>
  <si>
    <t>Separačná fólia PE, šxl 1,3x100 m, na oddelenie poterov</t>
  </si>
  <si>
    <t>Okrajová dilatačná páska PE RST100/5 mm s fóliou na oddilatovanie poterov od stenových konštrukcií</t>
  </si>
  <si>
    <t>Profil dilatačný  60x60x3 mm dĺ. 2000 mm na vytvorenie pracovnej škáry v potere alebo na oddelenie rozdielnych výšok poteru</t>
  </si>
  <si>
    <t>Opravný poter, doplnenie dutín, polystyrénbetón 40 MPa, ozn. 070, hr. do 100 mm</t>
  </si>
  <si>
    <t>Cementový poter, triedy CT-C20-F5, hr. 60 mm</t>
  </si>
  <si>
    <t>Zárubňa oceľová CgU šxv 800x1970 mm pre požiarne jednokrídlové dvere, (ozn. dl8_PO)</t>
  </si>
  <si>
    <t>Zárubňa oceľová CgU šxv 1100x1970 mm pre požiarne jednokrídlové dvere, (ozn. dl11_PO)</t>
  </si>
  <si>
    <t>Rohová lišta z PVC</t>
  </si>
  <si>
    <t>Okenný a dverový dilatačný profil (plastový)</t>
  </si>
  <si>
    <t>Dilatačný profil fasádny PVC</t>
  </si>
  <si>
    <t>Dilatačný profil stenový PVC (ozn. dls)</t>
  </si>
  <si>
    <t>Lak asfaltový v sudoch</t>
  </si>
  <si>
    <t>Nopová HDPE fólia, výška nopu 8 mm, proti zemnej vlhkosti s radónovou ochranou, pre spodnú stavbu</t>
  </si>
  <si>
    <t>Geotextília polypropylénová PP 200, šírka 0,7-3,5 m, dĺžka 20-60-120 m, hrúbka 1,68 mm, netkaná</t>
  </si>
  <si>
    <t>Asfaltovaný hydroizolačný pás na sklenenej tkanine, s krycou vrstvou na báze oxidovaného asfaltu s plnidlom, na vrchnej strane jemným minerálnym posypom a na spodnej strane separačnou fóliou, pre spodné vrstvy hydroizolačných systémov</t>
  </si>
  <si>
    <t>Pružná silikátová hydroizolácia proti povrchovej a podpovrchovej tlakovej vode  hr. 2,5 mm na ploche vodorovnej, aplikácia v tekutom stave</t>
  </si>
  <si>
    <t>Pružná silikátová hydroizolácia proti povrchovej a podpovrchovej tlakovej vode hr. 2,5 mm na ploche zvislej, aplikácia v tekutom stave</t>
  </si>
  <si>
    <t>Hydroizolácia rohov elastickou tesniacou hydroizolačnou páskou z mäkkého PVC, kompativbilná s bitúmenom, odolnosť hydrostatického tlaku stĺpca vody 5 metrov, vodorovná</t>
  </si>
  <si>
    <t>Hydroizolačná fólia PVC-P vystužená polyesterovou mriežkou, odoláva UV žiareniu a priamym poveternostným vplyvom, hr. 1,5 mm, š. 1,3 m, hydroizolácia mechanicky kotvených a priťažených plochých striech, farba sivá</t>
  </si>
  <si>
    <t>Doska EPS s vysokými požiadavkami na zaťaženie tlakom hr. 120 mm,  pevnosť v tlaku pri 10% stlačení ≥ 150 kPa, λ =  W/m.K, na zateplenie podláh a strešných terás</t>
  </si>
  <si>
    <t>Doska XPS pre extémne zaťaženie hr. 60 mm, pevnosť v tlaku pri 10% stlačení 700 kPa, λ = 0,035 W/m.K (pre hr. 60 mm), pre sokle namáhané</t>
  </si>
  <si>
    <t>Izolačná doska z expandovaného polystyrénu 1000x600 mm, hr. 20 m, λ = 0,044 W/(m.K), elastifikované dosky z penového polystyrénu s nízkou dynamickou tuhosťou pre kročajovú nepriezvučnosť ťažkých plávaucích podláh</t>
  </si>
  <si>
    <t>Doska tepelnoizolačná 100x1200x2000 mm, λ =  0,038 W/m.K, izolácia z čadičovej vlny vhodná pre zateplenie plochých striech</t>
  </si>
  <si>
    <t>Doska tepelnoizolačná, 150x1200x2000 mm, λ =  0,038 W/m.K, izolácia z kamennej vlny vhodná pre zateplenie plochých striech</t>
  </si>
  <si>
    <t>Doska EPS s bežnými požiadavkami na zaťaženie tlakom hr. 200 mm, pevnosť v tlaku pri 10% stlačení ≥ 100 kPa , λ=0,036 W/m.K, na zateplenie podláh a plochých striech</t>
  </si>
  <si>
    <t>Doska EPS s vysokými požiadavkami na zaťaženie tlakom hr. 150 mm,  pevnosť v tlaku pri 10% stlačení ≥ 150 kPa, λ =  W/m.K, na zateplenie podláh a strešných terás</t>
  </si>
  <si>
    <t>Spádový klin 4-10 EPS s vysokými požiadavkami na zaťaženie tlakom, hr. 80 mm, pevnosť v tlaku pri 10% stlačení ≥ 150 kPa, λ =  W/m.K</t>
  </si>
  <si>
    <t>Spádový klin 4-12 EPS s vysokými požiadavkami na zaťaženie tlakom, hr. 100 mm, pevnosť v tlaku pri 10% stlačení ≥ 150 kPa, λ =  W/m.K</t>
  </si>
  <si>
    <t>Spádový klin 4-8 EPS s vysokými požiadavkami na zaťaženie tlakom, hr. 60 mm, pevnosť v tlaku pri 10% stlačení ≥ 150 kPa, λ =  W/m.K</t>
  </si>
  <si>
    <t>Strešný vtok bezpečnostný DN 125, vertikálny s PP límcom, s ohrevom, s nastaviteľným prepadom 28-68 mm, PP/nerez</t>
  </si>
  <si>
    <t>Hlavica samoťahová s prírubou, priemer 125 mm (ozn. oh)</t>
  </si>
  <si>
    <t>Doska OSB 3 P+D nebrúsené hrxlxš 25x2500x1250 mm (ozn. s2 - s6)</t>
  </si>
  <si>
    <t>Cementotriesková doska, rozmer 15x3350x1250 mm, s hladkým cementovo šedým povrchom (ozn. s7)</t>
  </si>
  <si>
    <t>Podhľad sadrokartónový, doska stavebná sadrokartónová (biela) hr. 12.5 mm, závesný, dvojúrovňová oceľová podkonštrukcia CD</t>
  </si>
  <si>
    <t>Podhľad sadrokartónový, doska sadrokartónová impregnovaná (zelená), na konštrukcie v prostredí so zvýšenou vzdušnou vlhkosťou hr. 12.5 mm, závesný, dvojúrovňová oceľová podkonštrukcia CD</t>
  </si>
  <si>
    <t>Sadrokartónová inštalačná predstena pre sanitárne zariadenia, jednoduché opláštenie, doska sadrokartónová impregnovaná (zelená) na konštrukcie v prostredí so zvýšenou vzdušnou vlhkosťou hr. 12,5 mm</t>
  </si>
  <si>
    <t>Odpadové rúry z PVC-HI rovné priemer 150 mm (nadstavenie)</t>
  </si>
  <si>
    <t>Tesniaca fólia CX exteriér, š. 290 mm, dĺ. 30 m, pre tesnenie pripájacej škáry okenného rámu a muriva, polymér</t>
  </si>
  <si>
    <t>Tesniaca fólia CX interiér, š. 70 mm, dĺ. 30 m, pre tesnenie pripájacej škáry okenného rámu a muriva, polymér</t>
  </si>
  <si>
    <t>Tesniaca fólia CX exteriér, š. 70 mm, dĺ. 30 m, pre tesnenie pripájacej škáry okenného rámu a muriva, polymér</t>
  </si>
  <si>
    <t>Tesniaca fólia CX interiér, š. 90 mm, dĺ. 30 m, pre tesnenie pripájacej škáry okenného rámu a muriva, polymér</t>
  </si>
  <si>
    <t>D+M servopohonu k EPS, plastové okno (ozn. oe6)</t>
  </si>
  <si>
    <t>Kľučka dverová 2x, 2x rozeta BB, FAB, nehrdzavejúca oceľ, povrch nerez brúsený</t>
  </si>
  <si>
    <t>Dvere vnútorné jednokrídlové, šírka 900 mm, výplň papierová voština, povrch fólia M10, plné (ozn. do9)</t>
  </si>
  <si>
    <t>Dvere vnútorné jednokrídlové, šírka 1100 mm, výplň papierová voština, povrch fólia M10, plné (ozn. do11)</t>
  </si>
  <si>
    <t>Dvere vnútorné jednokrídlové, šírka 1200 mm, výplň papierová voština, povrch fólia M10, plné (ozn. do12)</t>
  </si>
  <si>
    <t>Plastové výplne otvorov, izolačné trojsklo, 6 komorový profil, špecifikácia podľa projektovej dokumentácie (ozn. oe1-oe7, oi1, de13)</t>
  </si>
  <si>
    <t>Balkónové PO dvere plastové otváravo-sklopné, vxš 2350x800 mm, EW30-D3/C, špecifikácia podľa projektovej dokumentácie (ozn. de13)</t>
  </si>
  <si>
    <t>Dvere vnútorné jednokrídlové, šírka 800 mm, výplň papierová voština, povrch fólia M10, plné (ozn. dl8)</t>
  </si>
  <si>
    <t>Dvere vnútorné jednokrídlové, šírka 1100 mm, výplň papierová voština, povrch fólia M10, plné (ozn. dl11)</t>
  </si>
  <si>
    <t>Dvere vnútorné protipožiarne drevené EI EW 30 D3, šxv 800x1970 mm, požiarna výplň DTD, SK certifikát, fólia (ozn. dl8_PO)</t>
  </si>
  <si>
    <t>Dvere vnútorné protipožiarne drevené EI EW 30 D3, šxv 1100x1970 mm, požiarna výplň DTD, SK certifikát, CPL lamino 0,2 mmE (ozn. dl11_PO)</t>
  </si>
  <si>
    <t>Parapetná doska plastová, komôrková vnútorná</t>
  </si>
  <si>
    <t>Parapetná doska vonkajšia hliník poplastovaný</t>
  </si>
  <si>
    <t>Zárubňa vnútorná obložková, šírka 900 mm, výška1970 mm, DTD doska, povrch fólia, pre stenu hrúbky do 300 mm, pre jednokrídlové dvere (ozn. do9)</t>
  </si>
  <si>
    <t>Zárubňa vnútorná obložková, šírka 1100 mm, výška1970 mm, DTD doska, povrch fólia, pre stenu hrúbky do 300 mm, pre jednokrídlové dvere (ozn. do11)</t>
  </si>
  <si>
    <t>Zárubňa vnútorná obložková, šírka 1200 mm, výška1970 mm, DTD doska, povrch fólia, pre stenu hrúbky do 300 mm, pre jednokrídlové dvere (ozn. do12)</t>
  </si>
  <si>
    <t>Gumová rohož, výška rohože 23 mm, MBM mat (ozn.r1, r2)</t>
  </si>
  <si>
    <t>Zápustný hliníkový rám L 40x30x15 mm, k rohoži  (ozn.r1, r2)</t>
  </si>
  <si>
    <t>Stena z hliníkových trojkomorových profilov, bezpečnostné trojsklo, dvere vr.elektrozámku a samozatvárača , špecifikácia podľa projektovej dokumentácie (ozn. f1)</t>
  </si>
  <si>
    <t>Stena z hliníkových trojkomorových profilov, bezpečnostné trojsklo, dvere vr.elektrozámku a samozatvárača, špecifikácia podľa projektovej dokumentácie (ozn. f2)</t>
  </si>
  <si>
    <t>Dvere hliníkové exteriérové, trojkomorové, izolačné trojsklo, špecifikácia podľa projektovej dokumentácie (ozn. de8, de11)</t>
  </si>
  <si>
    <t>Dvere hliníkové exteriérové PO, trojkomorové, izolačné trojsklo, EW30-D3/C, špecifikácia podľa projektovej dokumentácie (ozn. de12)</t>
  </si>
  <si>
    <t>Dvere interiérové z hliníkových profilov, jednoduché zasklenie, špecifikácia podľa projektovej dokumentácie (ozn. dr11, dr12)</t>
  </si>
  <si>
    <t>Podlaha linoleum prírodné, hrúbka 2,0 mm, trieda záťaže 32/41</t>
  </si>
  <si>
    <t>Nátery tesárskych konštrukcií povrchová impregnácia koncentrovaným fungicídnym a insekticídnym vodou riediteľným prípravkom pre dlhodobú ochranu dreva a muriva</t>
  </si>
  <si>
    <t>Náter farbami ekologickými riediteľnými vodou pre náter sadrokartón. stropov 2x, farba biela</t>
  </si>
  <si>
    <t>Náter farbami ekologickými riediteľnými vodou pre náter sadrokartón. stien 2x</t>
  </si>
  <si>
    <t>Predsadená sadrokartónová stena, hr. 62.5 mm, opláštená doskou sadrokartónovou impregnovanou protipožiarnou (zelená), na požiarne odolné konštrukcie v prostredí so zvýšenou vzdušnou vlhkosťou hr. 12.5 mm, spriahnutá na oceľ. konštrukcií R-CD</t>
  </si>
  <si>
    <t>Murivo nosné (m3) z debniacich tvárnic betónových 500x200x250 s betónovou výplňou hr. 200 mm</t>
  </si>
  <si>
    <t>Dlažba betónová PREMAC GRANIKO, rozmer 140x140x60 mm, sivá</t>
  </si>
  <si>
    <t>Dlažba betónová PREMAC FORUM, rozmer 800x800x80 mm, sivá</t>
  </si>
  <si>
    <t>Obrubník cestný, lxšxv 1000x100x200 mm, skosenie 15/15 mm</t>
  </si>
  <si>
    <t>Obrubník parkový, lxšxv 1000x50x200 mm, sivá</t>
  </si>
  <si>
    <t>Izolačná polyethylénová trubica 22x13 mm (d potrubia x hr. izolácie), nadrezaná</t>
  </si>
  <si>
    <t>Izolačná polyethylénová trubica 28x13 mm (d potrubia x hr. izolácie), nadrezaná</t>
  </si>
  <si>
    <t>Izolačná polyethylénová trubica 32x13 mm (d potrubia x hr. izolácie), nadrezaná</t>
  </si>
  <si>
    <t>Izolačná polyethylénová trubica 35x13 mm (d potrubia x hr. izolácie), nadrezaná</t>
  </si>
  <si>
    <t>Izolačná polyethylénová trubica 42x13 mm (d potrubia x hr. izolácie), nadrezaná</t>
  </si>
  <si>
    <t>Izolačná polyethylénová trubica 22x20 mm (d potrubia x hr. izolácie), nadrezaná</t>
  </si>
  <si>
    <t>Izolačná polyethylénová trubica 28x20 mm (d potrubia x hr. izolácie), nadrezaná</t>
  </si>
  <si>
    <t>Izolačná polyethylénová trubica 35x30 mm (d potrubia x hr. izolácie), rozrezaná</t>
  </si>
  <si>
    <t>Potrubie z rúr PE-HD 75/3 odpadné zvislé (odbočka 45°)</t>
  </si>
  <si>
    <t>Potrubie z rúr PE-HD 110/4, 3 odpadné zvislé (odbočka 45°)</t>
  </si>
  <si>
    <t>Potrubie z rúr PE-HD 40/3 odpadné prípojné</t>
  </si>
  <si>
    <t>Potrubie z rúr PE-HD 50/3 odpadné prípojné</t>
  </si>
  <si>
    <t>Potrubie z rúr PE-HD 110/4, 3 odpadné prípojné</t>
  </si>
  <si>
    <t>Čistiaca tvarovka PE 90° s kruhovým servisným otvorom, D 75 mm</t>
  </si>
  <si>
    <t>Strešný vtok, DN 110, (6,0 l/s), izolačný tanier, pochôdzny, zvislý odtok, 148x148 mm/137x137 mm, PP</t>
  </si>
  <si>
    <t>Potrubie plasthliníkove PE-RT-AL D20/2,0</t>
  </si>
  <si>
    <t>Potrubie plasthliníkové PE-RT-AL D26/3,0</t>
  </si>
  <si>
    <t>Potrubie plasthliníkové PE-RT-AL D32/3,0</t>
  </si>
  <si>
    <t>Kohút guľový s pákovým ovládačom DN 25, odolné voči vypl. zinku</t>
  </si>
  <si>
    <t>Spätný ventil kontrolovateľný pre pitnú vodu, DN 32, mosadz, max tlak 25 bar, vyhotovený ako skrutkový spoj</t>
  </si>
  <si>
    <t>Izolácia pre ohrievač stacionárny biela</t>
  </si>
  <si>
    <t>Ohrievač stacionárny nepriamy ohrev  TUV, 478l, 49kW, plocha výmenníku dolný/horný 1,9/1,3, prevádzkový tlak 10 bar, priemer/výška vrátane izolácie 750/1961, pripojenie studená/teplá voda 1", pripojenie cirkulácia 3/4", povrchová úprava smaltovaný</t>
  </si>
  <si>
    <t>Žľab sprchový bez krytu nerezový, DN 50, dva odtoky, (1,2 l/s), dĺ. 1500 mm, montáž do plochy, stavebná výška min. 90 mm</t>
  </si>
  <si>
    <t>Kryt žľabu standard, dĺ. 1500?mm k sprchovým žľabom, nerezová oceľ</t>
  </si>
  <si>
    <t>Montáž záchoda závesného</t>
  </si>
  <si>
    <t>Ovládacie tlačítko biele pre závesné WC</t>
  </si>
  <si>
    <t>Misa záchodová keramická závesná, rozmer 365x360x700 mm, hlboké splachovanie</t>
  </si>
  <si>
    <t>Záchodové sedadlo s poklopom, s automatickým pozvoľným sklápaním, rozmer 376x436 mm, duroplast s antibakteriálnou úpravou, biela</t>
  </si>
  <si>
    <t>Umývadlo keramické, rozmer 600x490x195 mm, biela</t>
  </si>
  <si>
    <t>Madlo nerezové sprchové pevné, pravé, dĺžka 750 mm</t>
  </si>
  <si>
    <t>Madlo nerezové sklopné, dĺžka 550 mm, povrch lesklý</t>
  </si>
  <si>
    <t>Sedačka do sprchy sklápacia plastová, rozmer 340x430 mm, konštrukcia nerez</t>
  </si>
  <si>
    <t>Zápachová uzávierka pre umývadlá a bidety, DN 40x 5/4", s výškovou nastaviteľnou rúrkou a závitom, čistiacim kusom a rozetou, otočný odtok, PP</t>
  </si>
  <si>
    <t>Kohút guľový s pákovým ovládačom DN 15, odolné voči vypl. zinku, PN 50</t>
  </si>
  <si>
    <t>Kohút guľový s pákovým ovládačom DN 20, odolné voči vypl. zinku, PN 50</t>
  </si>
  <si>
    <t>PP - šachtové dno 400/150/GD - priamy prietok</t>
  </si>
  <si>
    <t>DN400 poklop liatinový, bez ventilácie, tr.B</t>
  </si>
  <si>
    <t>PP - DN400 betónový prstenec pre poklopy liatinové DN400 triedu B a D</t>
  </si>
  <si>
    <t>Krabica  KU 68</t>
  </si>
  <si>
    <t>I-Krabica ASD 70 pod omietku vrátane WAGO svoriek 4ks 4x2,5</t>
  </si>
  <si>
    <t>Hmoždinka klasická, sivá, M 8x40 mm, typ T8-PA</t>
  </si>
  <si>
    <t>Ťažká a tuhá technická izolácia - protipožiarna izolačná doska z kamennej vlny s povrchovou úpravou hliníková fólia s vystuženou sklenenou mriežkou šxdxh 1500x1000x90 mm</t>
  </si>
  <si>
    <t>Vypínače a zásuvky 1-pólový spínač biely, radenie 1  IP20</t>
  </si>
  <si>
    <t>Vypínače a zásuvky 1-pólový spínač biely, radenie 1  IP44</t>
  </si>
  <si>
    <t>Vypínače a zásuvky, tlačidlo biele radenie č.1 zvonček</t>
  </si>
  <si>
    <t>Vypínače a zásuvky  sériový prepínač biely, radenie 5   IP20</t>
  </si>
  <si>
    <t>Vypínače a zásuvky  striedavý prepínač biely, radenie 6  IP20</t>
  </si>
  <si>
    <t>Vypínače a zásuvky  sériový prepínač biely, radenie 7   IP20</t>
  </si>
  <si>
    <t>Vypínače a zásuvky, 1 rámček biely</t>
  </si>
  <si>
    <t>Dvojrámček krycí biely</t>
  </si>
  <si>
    <t>Istič TX3 1P, charakteristika B, 10 A, 10000 A/10 kA, 1 modul</t>
  </si>
  <si>
    <t xml:space="preserve">EL2 - interiérové okrúhle LED prisadené stropné, 48W, 230V, 4800 lm, 4000 K, IP20, priemer 550 mm, výška 65 mm </t>
  </si>
  <si>
    <t>EL1 - interiérové okrúhle LED prisadené stropné svietidlo, 15W, 230V, 1900 lm, 3000 K, IP20, prieemr 385 mm, výška 120 mm</t>
  </si>
  <si>
    <t>Bernard svorka zemniaca ZSA 16; bleskozvodný a uzemňovací materiál</t>
  </si>
  <si>
    <t>Páska CU; bleskozvodný a uzemňovací materiál, dĺžka 0,5m</t>
  </si>
  <si>
    <t>EL3 - interiérové svietidlo LED  ENO1NW, 24W, 230 V, 1850 lm, P43</t>
  </si>
  <si>
    <t>EL4 - kúpelňové nástenné LED svietidlo (trubicové), 18W, 230V, 1800 lm, 4000 K, IP44, šírka 530 mm, výška 50 mm</t>
  </si>
  <si>
    <t>EL5 - interiérové stmievateľné stropné LED prisadené svietidlo so senzorom, 21W, 230V, 1800lm, zmena farby 2700-6000 K, priemer 400mm, výš. 88mm</t>
  </si>
  <si>
    <t>EL6 - exteriérové reflektrové LED svietidlo 1x30W, 230V, 2750 lm, 6500 K, IP44, VxŠxDĹ 235x205x50 mm</t>
  </si>
  <si>
    <t>Výstražná fóla PE, šxhr 300x0,1 mm, dĺ. 250 m, farba červená</t>
  </si>
  <si>
    <t>Vykurovacia samolepiaca dvojžilová rohož, výkon 150W/m2,  šírka x dĺžka 0,5x4m / 300W, hrúbka 4,5mm  + termostat - týždenné časovanie, 4 periódy rozdelenia dňa (ráno,deň,večer,noc), 3 časové programy</t>
  </si>
  <si>
    <t>Vykurovacia samolepiaca dvojžilová rohož, výkon 150W/m2,  šírka x dĺžka 0,5x6m / 450W, hrúbka 4,5mm  + termostat - týždenné časovanie, 4 periódy rozdelenia dňa (ráno,deň,večer,noc), 3 časové programy</t>
  </si>
  <si>
    <t>Krabicový rozvod., upev.na podklad alebo do priprav.lôžka,zapojenie,od- a zaviečk.s 3 vývodmi</t>
  </si>
  <si>
    <t>Prisadené núdzové svietidlo LED 230V AC, LED 5,7W, 5000K (150lm/W), IP40, longlife NiMh batéria, ŠxVxH 350x167x78mm</t>
  </si>
  <si>
    <t>Krabica na meraciu svorku výsuvná do zateplovacieho systému</t>
  </si>
  <si>
    <t>Štítok orientačný, bleskozvodný a uzemňovací materiál</t>
  </si>
  <si>
    <t>Náter antikorózna ochrana, balenie 5kg</t>
  </si>
  <si>
    <t>Meracia svorkovnica v krabici</t>
  </si>
  <si>
    <t>Montáž elektronickej  regulácie MaR spustenie a oživenie a zaškolenie servisným technikom</t>
  </si>
  <si>
    <t>Rozvodka 4x vývod IP44</t>
  </si>
  <si>
    <t>Hmoždinka dlhá 6x60 mm</t>
  </si>
  <si>
    <t>Tlačítko núdzového  vypínania povrchové IP55 - s aretáciou a žltým podkladom IP44</t>
  </si>
  <si>
    <t>Počítačová sieť a príslušenstvo, zásuvka systému 2xRJ45 tienená , Cat.6, biela, kompletná</t>
  </si>
  <si>
    <t>Počítačová sieť a príslušenstvo, zásuvka systému  1xRJ45 tienená Cat.6,biela, kompletná</t>
  </si>
  <si>
    <t>EPS - dodávka</t>
  </si>
  <si>
    <t>Ústredňa + rozšírenie na  2 slučky 480 adrie, 230V 50H, 400mA/slučka, prevádzková teplota -5 ̊C až +50 ̊C, vlhkosť 95%, IP20, 495x350x120, certifikácia EN54-2, EN54-4</t>
  </si>
  <si>
    <t>Akumulátor 12V/10Ah</t>
  </si>
  <si>
    <t>Pätica k hlásičom so štítkom na popis</t>
  </si>
  <si>
    <t>Silikónove tesnenie pre päticu do vlhkého prostredia</t>
  </si>
  <si>
    <t>Optický inteligentný hlásič s izolátorom</t>
  </si>
  <si>
    <t>Multisenzorový intelig. hlásič  s izolátorom</t>
  </si>
  <si>
    <t>GSM hlásič 4 stavy s akumulátorom, softvérom</t>
  </si>
  <si>
    <t>Resetovateľné červené tlačidlo s izolátorom, nerozbitné sklíčko, indikácia zatlačenia na hlásiči, do 240 hlásičov na slučke, 15-40V DC, 70 ųA, spotreba  6mA pri 24Vdc, prevádzková teplota -10 ̊C až +55 ̊C, vlhkosť 95%, 110x110x54mm</t>
  </si>
  <si>
    <t>Základná jednotka systému HSP 360W, 6 zón, EN54</t>
  </si>
  <si>
    <t>Resetovateľný požiarny tlačidlový hlásič, červený</t>
  </si>
  <si>
    <t>Výkonový zosilňovač 1 x 420W/100V vrátane VP-200VX</t>
  </si>
  <si>
    <t>Manager napájania HSP, 6x25A vrátane dobíjania</t>
  </si>
  <si>
    <t>Akumulátor, 12V/65Ah, dlhšia životnosť</t>
  </si>
  <si>
    <t>Zdroj 1150W (max.1390W), 8x25A + 3x5A + dobíjanie</t>
  </si>
  <si>
    <t>Mikrofónny pult,10 programovateľných tlačidiel pre hlásenie do zón, tlačidlá pre aktivovanie poplach. hlásení a  správ digitál. hlásiča, pripojenie 5 STP káblom (4 páry) do vzdial. 800 m</t>
  </si>
  <si>
    <t>Biela reproduktorová skrinka, IP54, 6W, EN54</t>
  </si>
  <si>
    <t>Kabelová krabicová rozvodka s požiarnou odolnosťou E60</t>
  </si>
  <si>
    <t>Krabicový rozvod, upev. na podklad alebo do priprav. lôžka, zapojenie, od- a zaviečk. s 3 vývodmi</t>
  </si>
  <si>
    <t>FTP 4x2x24 AWG Patch Dátový kábel LSOH CAT5 B2ca s1a a1 d1</t>
  </si>
  <si>
    <t>Výťah osobný aj pre imobilného</t>
  </si>
  <si>
    <t>Zdvíhacie zariadenie pre stavbu a osadenie stavebného výťahu, vysoká uzatvorená kabína, max. váha nákladu 850 kg, montáž výťahu vo vzdialenosti do 2 m od objektu aj bez lešenia, pohodlný nástup a výstup z výťahu, príkon motora 11 kW (nutnosť ističa min. 32 A rady C, 400 V, rýchlosť výťahu 12 m/min (referencia typ GEDA NOV 1000 J)</t>
  </si>
  <si>
    <t>Predstenový inštalačný systém pre závesné WC pre masívne konštrukcie, s nádržkou do steny, objem splachovania 3/6 l, ovládanie spredu, stavebná výška 112 cm</t>
  </si>
  <si>
    <t>PP - šachtové predĺženie hladké OD 400/ 1m</t>
  </si>
  <si>
    <t>Vaskovací retenčný systém z PP, rozmery d=600mm x š=600mm x v=600mm, objem 216 L – brutto, koeficient využiteľnosti 95 %, pojazdnosť SLW 60 pri odpovedajúcom prekrytí min. 0,7m + textilie, odvetranie /18 ks/</t>
  </si>
  <si>
    <t>Požiarný hlásič zapustný IP55  s kladivkom - pre TOTAL a CENTRAL STOP</t>
  </si>
  <si>
    <t>Vypínače a zásuvky  zásuvka 2P+PE  s WAGO IP21</t>
  </si>
  <si>
    <t>Vypínače a zásuvky  zásuvka 2P+PE  s WAGO IP44</t>
  </si>
  <si>
    <t>Vypínače a zásuvky  zásuvka dvojitá  2P+PE  s WAGO IP21</t>
  </si>
  <si>
    <t>Vstupno-výstupná jednotka na ovládanie externých zariadení 			4 vstupy, 4 reléové výstupy, na stenu, s krabicou</t>
  </si>
  <si>
    <t>Tuhá a ťažká protipožiarna izolačná doska z kamennej vlny s povrchovou úpravou hliníková fólia s vystuženou sklenenou mriežkou šxdxh 1500x1000x90 mm</t>
  </si>
  <si>
    <t>Podlaha linoleum, hrúbka 2,0 mm, trieda záťaže 32/41</t>
  </si>
  <si>
    <t>Podlaha PVC homogénna, hrúbka 2 mm, najvyššia trieda záťaže, nízka abrazívnosť</t>
  </si>
  <si>
    <t>Zvukoizolačná doska 1000x600 mm, R = 0.127 m²K/W, zvýšenie akustickej izolácie o 13 dB, hr. 30 mm, do stropných dosiek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</si>
</sst>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3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 applyProtection="1">
      <alignment horizontal="left" vertical="center" wrapText="1"/>
      <protection locked="0"/>
    </xf>
    <xf numFmtId="0" fontId="31" fillId="0" borderId="17" xfId="0" applyFont="1" applyBorder="1" applyAlignment="1" applyProtection="1">
      <alignment horizontal="left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19" fillId="5" borderId="17" xfId="0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1"/>
  <sheetViews>
    <sheetView showGridLines="0" tabSelected="1" workbookViewId="0"/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 x14ac:dyDescent="0.2">
      <c r="AR2" s="192" t="s">
        <v>5</v>
      </c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 x14ac:dyDescent="0.2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 x14ac:dyDescent="0.2">
      <c r="B5" s="16"/>
      <c r="D5" s="20" t="s">
        <v>11</v>
      </c>
      <c r="K5" s="20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R5" s="16"/>
      <c r="BE5" s="210" t="s">
        <v>12</v>
      </c>
      <c r="BS5" s="13" t="s">
        <v>6</v>
      </c>
    </row>
    <row r="6" spans="1:74" ht="36.950000000000003" customHeight="1" x14ac:dyDescent="0.2">
      <c r="B6" s="16"/>
      <c r="D6" s="22" t="s">
        <v>13</v>
      </c>
      <c r="K6" s="204" t="s">
        <v>14</v>
      </c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R6" s="16"/>
      <c r="BE6" s="211"/>
      <c r="BS6" s="13" t="s">
        <v>6</v>
      </c>
    </row>
    <row r="7" spans="1:74" ht="12" customHeight="1" x14ac:dyDescent="0.2">
      <c r="B7" s="16"/>
      <c r="D7" s="23" t="s">
        <v>15</v>
      </c>
      <c r="K7" s="21" t="s">
        <v>1</v>
      </c>
      <c r="AK7" s="23" t="s">
        <v>16</v>
      </c>
      <c r="AN7" s="21" t="s">
        <v>1</v>
      </c>
      <c r="AR7" s="16"/>
      <c r="BE7" s="211"/>
      <c r="BS7" s="13" t="s">
        <v>6</v>
      </c>
    </row>
    <row r="8" spans="1:74" ht="12" customHeight="1" x14ac:dyDescent="0.2">
      <c r="B8" s="16"/>
      <c r="D8" s="23" t="s">
        <v>17</v>
      </c>
      <c r="K8" s="21" t="s">
        <v>18</v>
      </c>
      <c r="AK8" s="23" t="s">
        <v>19</v>
      </c>
      <c r="AN8" s="24"/>
      <c r="AR8" s="16"/>
      <c r="BE8" s="211"/>
      <c r="BS8" s="13" t="s">
        <v>6</v>
      </c>
    </row>
    <row r="9" spans="1:74" ht="14.45" customHeight="1" x14ac:dyDescent="0.2">
      <c r="B9" s="16"/>
      <c r="AR9" s="16"/>
      <c r="BE9" s="211"/>
      <c r="BS9" s="13" t="s">
        <v>6</v>
      </c>
    </row>
    <row r="10" spans="1:74" ht="12" customHeight="1" x14ac:dyDescent="0.2">
      <c r="B10" s="16"/>
      <c r="D10" s="23" t="s">
        <v>20</v>
      </c>
      <c r="AK10" s="23" t="s">
        <v>21</v>
      </c>
      <c r="AN10" s="21" t="s">
        <v>1</v>
      </c>
      <c r="AR10" s="16"/>
      <c r="BE10" s="211"/>
      <c r="BS10" s="13" t="s">
        <v>6</v>
      </c>
    </row>
    <row r="11" spans="1:74" ht="18.399999999999999" customHeight="1" x14ac:dyDescent="0.2">
      <c r="B11" s="16"/>
      <c r="E11" s="175" t="s">
        <v>22</v>
      </c>
      <c r="AK11" s="23" t="s">
        <v>23</v>
      </c>
      <c r="AN11" s="21" t="s">
        <v>1</v>
      </c>
      <c r="AR11" s="16"/>
      <c r="BE11" s="211"/>
      <c r="BS11" s="13" t="s">
        <v>6</v>
      </c>
    </row>
    <row r="12" spans="1:74" ht="6.95" customHeight="1" x14ac:dyDescent="0.2">
      <c r="B12" s="16"/>
      <c r="AR12" s="16"/>
      <c r="BE12" s="211"/>
      <c r="BS12" s="13" t="s">
        <v>6</v>
      </c>
    </row>
    <row r="13" spans="1:74" ht="12" customHeight="1" x14ac:dyDescent="0.2">
      <c r="B13" s="16"/>
      <c r="D13" s="23" t="s">
        <v>24</v>
      </c>
      <c r="AK13" s="23" t="s">
        <v>21</v>
      </c>
      <c r="AN13" s="25" t="s">
        <v>25</v>
      </c>
      <c r="AR13" s="16"/>
      <c r="BE13" s="211"/>
      <c r="BS13" s="13" t="s">
        <v>6</v>
      </c>
    </row>
    <row r="14" spans="1:74" ht="12.75" x14ac:dyDescent="0.2">
      <c r="B14" s="16"/>
      <c r="E14" s="205" t="s">
        <v>25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3" t="s">
        <v>23</v>
      </c>
      <c r="AN14" s="25" t="s">
        <v>25</v>
      </c>
      <c r="AR14" s="16"/>
      <c r="BE14" s="211"/>
      <c r="BS14" s="13" t="s">
        <v>6</v>
      </c>
    </row>
    <row r="15" spans="1:74" ht="6.95" customHeight="1" x14ac:dyDescent="0.2">
      <c r="B15" s="16"/>
      <c r="AR15" s="16"/>
      <c r="BE15" s="211"/>
      <c r="BS15" s="13" t="s">
        <v>3</v>
      </c>
    </row>
    <row r="16" spans="1:74" ht="12" customHeight="1" x14ac:dyDescent="0.2">
      <c r="B16" s="16"/>
      <c r="D16" s="23" t="s">
        <v>26</v>
      </c>
      <c r="AK16" s="23" t="s">
        <v>21</v>
      </c>
      <c r="AN16" s="21" t="s">
        <v>1</v>
      </c>
      <c r="AR16" s="16"/>
      <c r="BE16" s="211"/>
      <c r="BS16" s="13" t="s">
        <v>3</v>
      </c>
    </row>
    <row r="17" spans="2:71" ht="18.399999999999999" customHeight="1" x14ac:dyDescent="0.2">
      <c r="B17" s="16"/>
      <c r="E17" s="21" t="s">
        <v>27</v>
      </c>
      <c r="AK17" s="23" t="s">
        <v>23</v>
      </c>
      <c r="AN17" s="21" t="s">
        <v>1</v>
      </c>
      <c r="AR17" s="16"/>
      <c r="BE17" s="211"/>
      <c r="BS17" s="13" t="s">
        <v>28</v>
      </c>
    </row>
    <row r="18" spans="2:71" ht="6.95" customHeight="1" x14ac:dyDescent="0.2">
      <c r="B18" s="16"/>
      <c r="AR18" s="16"/>
      <c r="BE18" s="211"/>
      <c r="BS18" s="13" t="s">
        <v>29</v>
      </c>
    </row>
    <row r="19" spans="2:71" ht="12" customHeight="1" x14ac:dyDescent="0.2">
      <c r="B19" s="16"/>
      <c r="D19" s="23" t="s">
        <v>30</v>
      </c>
      <c r="AK19" s="23" t="s">
        <v>21</v>
      </c>
      <c r="AN19" s="21" t="s">
        <v>1</v>
      </c>
      <c r="AR19" s="16"/>
      <c r="BE19" s="211"/>
      <c r="BS19" s="13" t="s">
        <v>29</v>
      </c>
    </row>
    <row r="20" spans="2:71" ht="18.399999999999999" customHeight="1" x14ac:dyDescent="0.2">
      <c r="B20" s="16"/>
      <c r="E20" s="21" t="s">
        <v>18</v>
      </c>
      <c r="AK20" s="23" t="s">
        <v>23</v>
      </c>
      <c r="AN20" s="21" t="s">
        <v>1</v>
      </c>
      <c r="AR20" s="16"/>
      <c r="BE20" s="211"/>
      <c r="BS20" s="13" t="s">
        <v>28</v>
      </c>
    </row>
    <row r="21" spans="2:71" ht="6.95" customHeight="1" x14ac:dyDescent="0.2">
      <c r="B21" s="16"/>
      <c r="AR21" s="16"/>
      <c r="BE21" s="211"/>
    </row>
    <row r="22" spans="2:71" ht="12" customHeight="1" x14ac:dyDescent="0.2">
      <c r="B22" s="16"/>
      <c r="D22" s="23" t="s">
        <v>31</v>
      </c>
      <c r="AR22" s="16"/>
      <c r="BE22" s="211"/>
    </row>
    <row r="23" spans="2:71" ht="16.5" customHeight="1" x14ac:dyDescent="0.2">
      <c r="B23" s="16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16"/>
      <c r="BE23" s="211"/>
    </row>
    <row r="24" spans="2:71" ht="6.95" customHeight="1" x14ac:dyDescent="0.2">
      <c r="B24" s="16"/>
      <c r="AR24" s="16"/>
      <c r="BE24" s="211"/>
    </row>
    <row r="25" spans="2:71" ht="6.95" customHeight="1" x14ac:dyDescent="0.2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11"/>
    </row>
    <row r="26" spans="2:71" s="1" customFormat="1" ht="25.9" customHeight="1" x14ac:dyDescent="0.2">
      <c r="B26" s="28"/>
      <c r="D26" s="29" t="s">
        <v>32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13">
        <f>ROUND(AG94,2)</f>
        <v>0</v>
      </c>
      <c r="AL26" s="214"/>
      <c r="AM26" s="214"/>
      <c r="AN26" s="214"/>
      <c r="AO26" s="214"/>
      <c r="AR26" s="28"/>
      <c r="BE26" s="211"/>
    </row>
    <row r="27" spans="2:71" s="1" customFormat="1" ht="6.95" customHeight="1" x14ac:dyDescent="0.2">
      <c r="B27" s="28"/>
      <c r="AR27" s="28"/>
      <c r="BE27" s="211"/>
    </row>
    <row r="28" spans="2:71" s="1" customFormat="1" ht="12.75" x14ac:dyDescent="0.2">
      <c r="B28" s="28"/>
      <c r="L28" s="208" t="s">
        <v>33</v>
      </c>
      <c r="M28" s="208"/>
      <c r="N28" s="208"/>
      <c r="O28" s="208"/>
      <c r="P28" s="208"/>
      <c r="W28" s="208" t="s">
        <v>34</v>
      </c>
      <c r="X28" s="208"/>
      <c r="Y28" s="208"/>
      <c r="Z28" s="208"/>
      <c r="AA28" s="208"/>
      <c r="AB28" s="208"/>
      <c r="AC28" s="208"/>
      <c r="AD28" s="208"/>
      <c r="AE28" s="208"/>
      <c r="AK28" s="208" t="s">
        <v>35</v>
      </c>
      <c r="AL28" s="208"/>
      <c r="AM28" s="208"/>
      <c r="AN28" s="208"/>
      <c r="AO28" s="208"/>
      <c r="AR28" s="28"/>
      <c r="BE28" s="211"/>
    </row>
    <row r="29" spans="2:71" s="2" customFormat="1" ht="14.45" customHeight="1" x14ac:dyDescent="0.2">
      <c r="B29" s="32"/>
      <c r="D29" s="23" t="s">
        <v>36</v>
      </c>
      <c r="F29" s="23" t="s">
        <v>37</v>
      </c>
      <c r="L29" s="184">
        <v>0.2</v>
      </c>
      <c r="M29" s="185"/>
      <c r="N29" s="185"/>
      <c r="O29" s="185"/>
      <c r="P29" s="185"/>
      <c r="W29" s="209">
        <f>ROUND(AZ94, 2)</f>
        <v>0</v>
      </c>
      <c r="X29" s="185"/>
      <c r="Y29" s="185"/>
      <c r="Z29" s="185"/>
      <c r="AA29" s="185"/>
      <c r="AB29" s="185"/>
      <c r="AC29" s="185"/>
      <c r="AD29" s="185"/>
      <c r="AE29" s="185"/>
      <c r="AK29" s="209">
        <f>ROUND(AV94, 2)</f>
        <v>0</v>
      </c>
      <c r="AL29" s="185"/>
      <c r="AM29" s="185"/>
      <c r="AN29" s="185"/>
      <c r="AO29" s="185"/>
      <c r="AR29" s="32"/>
      <c r="BE29" s="212"/>
    </row>
    <row r="30" spans="2:71" s="2" customFormat="1" ht="14.45" customHeight="1" x14ac:dyDescent="0.2">
      <c r="B30" s="32"/>
      <c r="F30" s="23" t="s">
        <v>38</v>
      </c>
      <c r="L30" s="184">
        <v>0.2</v>
      </c>
      <c r="M30" s="185"/>
      <c r="N30" s="185"/>
      <c r="O30" s="185"/>
      <c r="P30" s="185"/>
      <c r="W30" s="209">
        <f>ROUND(BA94, 2)</f>
        <v>0</v>
      </c>
      <c r="X30" s="185"/>
      <c r="Y30" s="185"/>
      <c r="Z30" s="185"/>
      <c r="AA30" s="185"/>
      <c r="AB30" s="185"/>
      <c r="AC30" s="185"/>
      <c r="AD30" s="185"/>
      <c r="AE30" s="185"/>
      <c r="AK30" s="209">
        <f>ROUND(AW94, 2)</f>
        <v>0</v>
      </c>
      <c r="AL30" s="185"/>
      <c r="AM30" s="185"/>
      <c r="AN30" s="185"/>
      <c r="AO30" s="185"/>
      <c r="AR30" s="32"/>
      <c r="BE30" s="212"/>
    </row>
    <row r="31" spans="2:71" s="2" customFormat="1" ht="14.45" hidden="1" customHeight="1" x14ac:dyDescent="0.2">
      <c r="B31" s="32"/>
      <c r="F31" s="23" t="s">
        <v>39</v>
      </c>
      <c r="L31" s="184">
        <v>0.2</v>
      </c>
      <c r="M31" s="185"/>
      <c r="N31" s="185"/>
      <c r="O31" s="185"/>
      <c r="P31" s="185"/>
      <c r="W31" s="209">
        <f>ROUND(BB94, 2)</f>
        <v>0</v>
      </c>
      <c r="X31" s="185"/>
      <c r="Y31" s="185"/>
      <c r="Z31" s="185"/>
      <c r="AA31" s="185"/>
      <c r="AB31" s="185"/>
      <c r="AC31" s="185"/>
      <c r="AD31" s="185"/>
      <c r="AE31" s="185"/>
      <c r="AK31" s="209">
        <v>0</v>
      </c>
      <c r="AL31" s="185"/>
      <c r="AM31" s="185"/>
      <c r="AN31" s="185"/>
      <c r="AO31" s="185"/>
      <c r="AR31" s="32"/>
      <c r="BE31" s="212"/>
    </row>
    <row r="32" spans="2:71" s="2" customFormat="1" ht="14.45" hidden="1" customHeight="1" x14ac:dyDescent="0.2">
      <c r="B32" s="32"/>
      <c r="F32" s="23" t="s">
        <v>40</v>
      </c>
      <c r="L32" s="184">
        <v>0.2</v>
      </c>
      <c r="M32" s="185"/>
      <c r="N32" s="185"/>
      <c r="O32" s="185"/>
      <c r="P32" s="185"/>
      <c r="W32" s="209">
        <f>ROUND(BC94, 2)</f>
        <v>0</v>
      </c>
      <c r="X32" s="185"/>
      <c r="Y32" s="185"/>
      <c r="Z32" s="185"/>
      <c r="AA32" s="185"/>
      <c r="AB32" s="185"/>
      <c r="AC32" s="185"/>
      <c r="AD32" s="185"/>
      <c r="AE32" s="185"/>
      <c r="AK32" s="209">
        <v>0</v>
      </c>
      <c r="AL32" s="185"/>
      <c r="AM32" s="185"/>
      <c r="AN32" s="185"/>
      <c r="AO32" s="185"/>
      <c r="AR32" s="32"/>
      <c r="BE32" s="212"/>
    </row>
    <row r="33" spans="2:57" s="2" customFormat="1" ht="14.45" hidden="1" customHeight="1" x14ac:dyDescent="0.2">
      <c r="B33" s="32"/>
      <c r="F33" s="23" t="s">
        <v>41</v>
      </c>
      <c r="L33" s="184">
        <v>0</v>
      </c>
      <c r="M33" s="185"/>
      <c r="N33" s="185"/>
      <c r="O33" s="185"/>
      <c r="P33" s="185"/>
      <c r="W33" s="209">
        <f>ROUND(BD94, 2)</f>
        <v>0</v>
      </c>
      <c r="X33" s="185"/>
      <c r="Y33" s="185"/>
      <c r="Z33" s="185"/>
      <c r="AA33" s="185"/>
      <c r="AB33" s="185"/>
      <c r="AC33" s="185"/>
      <c r="AD33" s="185"/>
      <c r="AE33" s="185"/>
      <c r="AK33" s="209">
        <v>0</v>
      </c>
      <c r="AL33" s="185"/>
      <c r="AM33" s="185"/>
      <c r="AN33" s="185"/>
      <c r="AO33" s="185"/>
      <c r="AR33" s="32"/>
      <c r="BE33" s="212"/>
    </row>
    <row r="34" spans="2:57" s="1" customFormat="1" ht="6.95" customHeight="1" x14ac:dyDescent="0.2">
      <c r="B34" s="28"/>
      <c r="AR34" s="28"/>
      <c r="BE34" s="211"/>
    </row>
    <row r="35" spans="2:57" s="1" customFormat="1" ht="25.9" customHeight="1" x14ac:dyDescent="0.2">
      <c r="B35" s="28"/>
      <c r="C35" s="33"/>
      <c r="D35" s="34" t="s">
        <v>42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43</v>
      </c>
      <c r="U35" s="35"/>
      <c r="V35" s="35"/>
      <c r="W35" s="35"/>
      <c r="X35" s="188" t="s">
        <v>44</v>
      </c>
      <c r="Y35" s="189"/>
      <c r="Z35" s="189"/>
      <c r="AA35" s="189"/>
      <c r="AB35" s="189"/>
      <c r="AC35" s="35"/>
      <c r="AD35" s="35"/>
      <c r="AE35" s="35"/>
      <c r="AF35" s="35"/>
      <c r="AG35" s="35"/>
      <c r="AH35" s="35"/>
      <c r="AI35" s="35"/>
      <c r="AJ35" s="35"/>
      <c r="AK35" s="190">
        <f>SUM(AK26:AK33)</f>
        <v>0</v>
      </c>
      <c r="AL35" s="189"/>
      <c r="AM35" s="189"/>
      <c r="AN35" s="189"/>
      <c r="AO35" s="191"/>
      <c r="AP35" s="33"/>
      <c r="AQ35" s="33"/>
      <c r="AR35" s="28"/>
    </row>
    <row r="36" spans="2:57" s="1" customFormat="1" ht="6.95" customHeight="1" x14ac:dyDescent="0.2">
      <c r="B36" s="28"/>
      <c r="AR36" s="28"/>
    </row>
    <row r="37" spans="2:57" s="1" customFormat="1" ht="14.45" customHeight="1" x14ac:dyDescent="0.2">
      <c r="B37" s="28"/>
      <c r="AR37" s="28"/>
    </row>
    <row r="38" spans="2:57" ht="14.45" customHeight="1" x14ac:dyDescent="0.2">
      <c r="B38" s="16"/>
      <c r="AR38" s="16"/>
    </row>
    <row r="39" spans="2:57" ht="14.45" customHeight="1" x14ac:dyDescent="0.2">
      <c r="B39" s="16"/>
      <c r="AR39" s="16"/>
    </row>
    <row r="40" spans="2:57" ht="14.45" customHeight="1" x14ac:dyDescent="0.2">
      <c r="B40" s="16"/>
      <c r="AR40" s="16"/>
    </row>
    <row r="41" spans="2:57" ht="14.45" customHeight="1" x14ac:dyDescent="0.2">
      <c r="B41" s="16"/>
      <c r="AR41" s="16"/>
    </row>
    <row r="42" spans="2:57" ht="14.45" customHeight="1" x14ac:dyDescent="0.2">
      <c r="B42" s="16"/>
      <c r="AR42" s="16"/>
    </row>
    <row r="43" spans="2:57" ht="14.45" customHeight="1" x14ac:dyDescent="0.2">
      <c r="B43" s="16"/>
      <c r="AR43" s="16"/>
    </row>
    <row r="44" spans="2:57" ht="14.45" customHeight="1" x14ac:dyDescent="0.2">
      <c r="B44" s="16"/>
      <c r="AR44" s="16"/>
    </row>
    <row r="45" spans="2:57" ht="14.45" customHeight="1" x14ac:dyDescent="0.2">
      <c r="B45" s="16"/>
      <c r="AR45" s="16"/>
    </row>
    <row r="46" spans="2:57" ht="14.45" customHeight="1" x14ac:dyDescent="0.2">
      <c r="B46" s="16"/>
      <c r="AR46" s="16"/>
    </row>
    <row r="47" spans="2:57" ht="14.45" customHeight="1" x14ac:dyDescent="0.2">
      <c r="B47" s="16"/>
      <c r="AR47" s="16"/>
    </row>
    <row r="48" spans="2:57" ht="14.45" customHeight="1" x14ac:dyDescent="0.2">
      <c r="B48" s="16"/>
      <c r="AR48" s="16"/>
    </row>
    <row r="49" spans="2:44" s="1" customFormat="1" ht="14.45" customHeight="1" x14ac:dyDescent="0.2">
      <c r="B49" s="28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28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8"/>
      <c r="D60" s="39" t="s">
        <v>47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48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47</v>
      </c>
      <c r="AI60" s="30"/>
      <c r="AJ60" s="30"/>
      <c r="AK60" s="30"/>
      <c r="AL60" s="30"/>
      <c r="AM60" s="39" t="s">
        <v>48</v>
      </c>
      <c r="AN60" s="30"/>
      <c r="AO60" s="30"/>
      <c r="AR60" s="28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8"/>
      <c r="D64" s="37" t="s">
        <v>49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50</v>
      </c>
      <c r="AI64" s="38"/>
      <c r="AJ64" s="38"/>
      <c r="AK64" s="38"/>
      <c r="AL64" s="38"/>
      <c r="AM64" s="38"/>
      <c r="AN64" s="38"/>
      <c r="AO64" s="38"/>
      <c r="AR64" s="28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8"/>
      <c r="D75" s="39" t="s">
        <v>47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48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47</v>
      </c>
      <c r="AI75" s="30"/>
      <c r="AJ75" s="30"/>
      <c r="AK75" s="30"/>
      <c r="AL75" s="30"/>
      <c r="AM75" s="39" t="s">
        <v>48</v>
      </c>
      <c r="AN75" s="30"/>
      <c r="AO75" s="30"/>
      <c r="AR75" s="28"/>
    </row>
    <row r="76" spans="2:44" s="1" customFormat="1" x14ac:dyDescent="0.2">
      <c r="B76" s="28"/>
      <c r="AR76" s="28"/>
    </row>
    <row r="77" spans="2:44" s="1" customFormat="1" ht="6.9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5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5" customHeight="1" x14ac:dyDescent="0.2">
      <c r="B82" s="28"/>
      <c r="C82" s="17" t="s">
        <v>51</v>
      </c>
      <c r="AR82" s="28"/>
    </row>
    <row r="83" spans="1:91" s="1" customFormat="1" ht="6.95" customHeight="1" x14ac:dyDescent="0.2">
      <c r="B83" s="28"/>
      <c r="AR83" s="28"/>
    </row>
    <row r="84" spans="1:91" s="3" customFormat="1" ht="12" customHeight="1" x14ac:dyDescent="0.2">
      <c r="B84" s="44"/>
      <c r="C84" s="23" t="s">
        <v>11</v>
      </c>
      <c r="AR84" s="44"/>
    </row>
    <row r="85" spans="1:91" s="4" customFormat="1" ht="36.950000000000003" customHeight="1" x14ac:dyDescent="0.2">
      <c r="B85" s="45"/>
      <c r="C85" s="46" t="s">
        <v>13</v>
      </c>
      <c r="L85" s="200" t="str">
        <f>K6</f>
        <v>Komplexná rekonštrukcia objektu s prístavbou výťahu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R85" s="45"/>
    </row>
    <row r="86" spans="1:91" s="1" customFormat="1" ht="6.95" customHeight="1" x14ac:dyDescent="0.2">
      <c r="B86" s="28"/>
      <c r="AR86" s="28"/>
    </row>
    <row r="87" spans="1:91" s="1" customFormat="1" ht="12" customHeight="1" x14ac:dyDescent="0.2">
      <c r="B87" s="28"/>
      <c r="C87" s="23" t="s">
        <v>17</v>
      </c>
      <c r="L87" s="47" t="str">
        <f>IF(K8="","",K8)</f>
        <v xml:space="preserve"> </v>
      </c>
      <c r="AI87" s="23" t="s">
        <v>19</v>
      </c>
      <c r="AM87" s="202" t="str">
        <f>IF(AN8= "","",AN8)</f>
        <v/>
      </c>
      <c r="AN87" s="202"/>
      <c r="AR87" s="28"/>
    </row>
    <row r="88" spans="1:91" s="1" customFormat="1" ht="6.95" customHeight="1" x14ac:dyDescent="0.2">
      <c r="B88" s="28"/>
      <c r="AR88" s="28"/>
    </row>
    <row r="89" spans="1:91" s="1" customFormat="1" ht="15.2" customHeight="1" x14ac:dyDescent="0.2">
      <c r="B89" s="28"/>
      <c r="C89" s="23" t="s">
        <v>20</v>
      </c>
      <c r="L89" s="3" t="str">
        <f>IF(E11= "","",E11)</f>
        <v>Domov sociálnych služieb - Nosice</v>
      </c>
      <c r="AI89" s="23" t="s">
        <v>26</v>
      </c>
      <c r="AM89" s="198" t="str">
        <f>IF(E17="","",E17)</f>
        <v>ARCHICO s.r.o.</v>
      </c>
      <c r="AN89" s="199"/>
      <c r="AO89" s="199"/>
      <c r="AP89" s="199"/>
      <c r="AR89" s="28"/>
      <c r="AS89" s="194" t="s">
        <v>52</v>
      </c>
      <c r="AT89" s="195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 x14ac:dyDescent="0.2">
      <c r="B90" s="28"/>
      <c r="C90" s="23" t="s">
        <v>24</v>
      </c>
      <c r="L90" s="3" t="str">
        <f>IF(E14= "Vyplň údaj","",E14)</f>
        <v/>
      </c>
      <c r="AI90" s="23" t="s">
        <v>30</v>
      </c>
      <c r="AM90" s="198" t="str">
        <f>IF(E20="","",E20)</f>
        <v xml:space="preserve"> </v>
      </c>
      <c r="AN90" s="199"/>
      <c r="AO90" s="199"/>
      <c r="AP90" s="199"/>
      <c r="AR90" s="28"/>
      <c r="AS90" s="196"/>
      <c r="AT90" s="197"/>
      <c r="AU90" s="51"/>
      <c r="AV90" s="51"/>
      <c r="AW90" s="51"/>
      <c r="AX90" s="51"/>
      <c r="AY90" s="51"/>
      <c r="AZ90" s="51"/>
      <c r="BA90" s="51"/>
      <c r="BB90" s="51"/>
      <c r="BC90" s="51"/>
      <c r="BD90" s="52"/>
    </row>
    <row r="91" spans="1:91" s="1" customFormat="1" ht="10.9" customHeight="1" x14ac:dyDescent="0.2">
      <c r="B91" s="28"/>
      <c r="AR91" s="28"/>
      <c r="AS91" s="196"/>
      <c r="AT91" s="197"/>
      <c r="AU91" s="51"/>
      <c r="AV91" s="51"/>
      <c r="AW91" s="51"/>
      <c r="AX91" s="51"/>
      <c r="AY91" s="51"/>
      <c r="AZ91" s="51"/>
      <c r="BA91" s="51"/>
      <c r="BB91" s="51"/>
      <c r="BC91" s="51"/>
      <c r="BD91" s="52"/>
    </row>
    <row r="92" spans="1:91" s="1" customFormat="1" ht="29.25" customHeight="1" x14ac:dyDescent="0.2">
      <c r="B92" s="28"/>
      <c r="C92" s="179" t="s">
        <v>53</v>
      </c>
      <c r="D92" s="180"/>
      <c r="E92" s="180"/>
      <c r="F92" s="180"/>
      <c r="G92" s="180"/>
      <c r="H92" s="53"/>
      <c r="I92" s="181" t="s">
        <v>54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7" t="s">
        <v>55</v>
      </c>
      <c r="AH92" s="180"/>
      <c r="AI92" s="180"/>
      <c r="AJ92" s="180"/>
      <c r="AK92" s="180"/>
      <c r="AL92" s="180"/>
      <c r="AM92" s="180"/>
      <c r="AN92" s="181" t="s">
        <v>56</v>
      </c>
      <c r="AO92" s="180"/>
      <c r="AP92" s="186"/>
      <c r="AQ92" s="54" t="s">
        <v>57</v>
      </c>
      <c r="AR92" s="28"/>
      <c r="AS92" s="55" t="s">
        <v>58</v>
      </c>
      <c r="AT92" s="56" t="s">
        <v>59</v>
      </c>
      <c r="AU92" s="56" t="s">
        <v>60</v>
      </c>
      <c r="AV92" s="56" t="s">
        <v>61</v>
      </c>
      <c r="AW92" s="56" t="s">
        <v>62</v>
      </c>
      <c r="AX92" s="56" t="s">
        <v>63</v>
      </c>
      <c r="AY92" s="56" t="s">
        <v>64</v>
      </c>
      <c r="AZ92" s="56" t="s">
        <v>65</v>
      </c>
      <c r="BA92" s="56" t="s">
        <v>66</v>
      </c>
      <c r="BB92" s="56" t="s">
        <v>67</v>
      </c>
      <c r="BC92" s="56" t="s">
        <v>68</v>
      </c>
      <c r="BD92" s="57" t="s">
        <v>69</v>
      </c>
    </row>
    <row r="93" spans="1:91" s="1" customFormat="1" ht="10.9" customHeight="1" x14ac:dyDescent="0.2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 x14ac:dyDescent="0.2">
      <c r="B94" s="59"/>
      <c r="C94" s="60" t="s">
        <v>70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7">
        <f>ROUND(SUM(AG95:AG109),2)</f>
        <v>0</v>
      </c>
      <c r="AH94" s="177"/>
      <c r="AI94" s="177"/>
      <c r="AJ94" s="177"/>
      <c r="AK94" s="177"/>
      <c r="AL94" s="177"/>
      <c r="AM94" s="177"/>
      <c r="AN94" s="178">
        <f t="shared" ref="AN94:AN109" si="0">SUM(AG94,AT94)</f>
        <v>0</v>
      </c>
      <c r="AO94" s="178"/>
      <c r="AP94" s="178"/>
      <c r="AQ94" s="63" t="s">
        <v>1</v>
      </c>
      <c r="AR94" s="59"/>
      <c r="AS94" s="64">
        <f>ROUND(SUM(AS95:AS109),2)</f>
        <v>0</v>
      </c>
      <c r="AT94" s="65">
        <f t="shared" ref="AT94:AT109" si="1">ROUND(SUM(AV94:AW94),2)</f>
        <v>0</v>
      </c>
      <c r="AU94" s="66">
        <f>ROUND(SUM(AU95:AU109),5)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ROUND(SUM(AZ95:AZ109),2)</f>
        <v>0</v>
      </c>
      <c r="BA94" s="65">
        <f>ROUND(SUM(BA95:BA109),2)</f>
        <v>0</v>
      </c>
      <c r="BB94" s="65">
        <f>ROUND(SUM(BB95:BB109),2)</f>
        <v>0</v>
      </c>
      <c r="BC94" s="65">
        <f>ROUND(SUM(BC95:BC109),2)</f>
        <v>0</v>
      </c>
      <c r="BD94" s="67">
        <f>ROUND(SUM(BD95:BD109),2)</f>
        <v>0</v>
      </c>
      <c r="BS94" s="68" t="s">
        <v>71</v>
      </c>
      <c r="BT94" s="68" t="s">
        <v>72</v>
      </c>
      <c r="BU94" s="69" t="s">
        <v>73</v>
      </c>
      <c r="BV94" s="68" t="s">
        <v>74</v>
      </c>
      <c r="BW94" s="68" t="s">
        <v>4</v>
      </c>
      <c r="BX94" s="68" t="s">
        <v>75</v>
      </c>
      <c r="CL94" s="68" t="s">
        <v>1</v>
      </c>
    </row>
    <row r="95" spans="1:91" s="6" customFormat="1" ht="16.5" customHeight="1" x14ac:dyDescent="0.2">
      <c r="A95" s="70" t="s">
        <v>76</v>
      </c>
      <c r="B95" s="71"/>
      <c r="C95" s="72"/>
      <c r="D95" s="176" t="s">
        <v>77</v>
      </c>
      <c r="E95" s="176"/>
      <c r="F95" s="176"/>
      <c r="G95" s="176"/>
      <c r="H95" s="176"/>
      <c r="I95" s="73"/>
      <c r="J95" s="176" t="s">
        <v>78</v>
      </c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82">
        <f>'E.1 - Stavba'!J30</f>
        <v>0</v>
      </c>
      <c r="AH95" s="183"/>
      <c r="AI95" s="183"/>
      <c r="AJ95" s="183"/>
      <c r="AK95" s="183"/>
      <c r="AL95" s="183"/>
      <c r="AM95" s="183"/>
      <c r="AN95" s="182">
        <f t="shared" si="0"/>
        <v>0</v>
      </c>
      <c r="AO95" s="183"/>
      <c r="AP95" s="183"/>
      <c r="AQ95" s="74" t="s">
        <v>79</v>
      </c>
      <c r="AR95" s="71"/>
      <c r="AS95" s="75">
        <v>0</v>
      </c>
      <c r="AT95" s="76">
        <f t="shared" si="1"/>
        <v>0</v>
      </c>
      <c r="AU95" s="77">
        <f>'E.1 - Stavba'!P145</f>
        <v>0</v>
      </c>
      <c r="AV95" s="76">
        <f>'E.1 - Stavba'!J33</f>
        <v>0</v>
      </c>
      <c r="AW95" s="76">
        <f>'E.1 - Stavba'!J34</f>
        <v>0</v>
      </c>
      <c r="AX95" s="76">
        <f>'E.1 - Stavba'!J35</f>
        <v>0</v>
      </c>
      <c r="AY95" s="76">
        <f>'E.1 - Stavba'!J36</f>
        <v>0</v>
      </c>
      <c r="AZ95" s="76">
        <f>'E.1 - Stavba'!F33</f>
        <v>0</v>
      </c>
      <c r="BA95" s="76">
        <f>'E.1 - Stavba'!F34</f>
        <v>0</v>
      </c>
      <c r="BB95" s="76">
        <f>'E.1 - Stavba'!F35</f>
        <v>0</v>
      </c>
      <c r="BC95" s="76">
        <f>'E.1 - Stavba'!F36</f>
        <v>0</v>
      </c>
      <c r="BD95" s="78">
        <f>'E.1 - Stavba'!F37</f>
        <v>0</v>
      </c>
      <c r="BT95" s="79" t="s">
        <v>80</v>
      </c>
      <c r="BV95" s="79" t="s">
        <v>74</v>
      </c>
      <c r="BW95" s="79" t="s">
        <v>81</v>
      </c>
      <c r="BX95" s="79" t="s">
        <v>4</v>
      </c>
      <c r="CL95" s="79" t="s">
        <v>1</v>
      </c>
      <c r="CM95" s="79" t="s">
        <v>72</v>
      </c>
    </row>
    <row r="96" spans="1:91" s="6" customFormat="1" ht="16.5" customHeight="1" x14ac:dyDescent="0.2">
      <c r="A96" s="70" t="s">
        <v>76</v>
      </c>
      <c r="B96" s="71"/>
      <c r="C96" s="72"/>
      <c r="D96" s="176" t="s">
        <v>82</v>
      </c>
      <c r="E96" s="176"/>
      <c r="F96" s="176"/>
      <c r="G96" s="176"/>
      <c r="H96" s="176"/>
      <c r="I96" s="73"/>
      <c r="J96" s="176" t="s">
        <v>83</v>
      </c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82">
        <f>'E.1.1 - Vonkajšie úpravy'!J30</f>
        <v>0</v>
      </c>
      <c r="AH96" s="183"/>
      <c r="AI96" s="183"/>
      <c r="AJ96" s="183"/>
      <c r="AK96" s="183"/>
      <c r="AL96" s="183"/>
      <c r="AM96" s="183"/>
      <c r="AN96" s="182">
        <f t="shared" si="0"/>
        <v>0</v>
      </c>
      <c r="AO96" s="183"/>
      <c r="AP96" s="183"/>
      <c r="AQ96" s="74" t="s">
        <v>79</v>
      </c>
      <c r="AR96" s="71"/>
      <c r="AS96" s="75">
        <v>0</v>
      </c>
      <c r="AT96" s="76">
        <f t="shared" si="1"/>
        <v>0</v>
      </c>
      <c r="AU96" s="77">
        <f>'E.1.1 - Vonkajšie úpravy'!P125</f>
        <v>0</v>
      </c>
      <c r="AV96" s="76">
        <f>'E.1.1 - Vonkajšie úpravy'!J33</f>
        <v>0</v>
      </c>
      <c r="AW96" s="76">
        <f>'E.1.1 - Vonkajšie úpravy'!J34</f>
        <v>0</v>
      </c>
      <c r="AX96" s="76">
        <f>'E.1.1 - Vonkajšie úpravy'!J35</f>
        <v>0</v>
      </c>
      <c r="AY96" s="76">
        <f>'E.1.1 - Vonkajšie úpravy'!J36</f>
        <v>0</v>
      </c>
      <c r="AZ96" s="76">
        <f>'E.1.1 - Vonkajšie úpravy'!F33</f>
        <v>0</v>
      </c>
      <c r="BA96" s="76">
        <f>'E.1.1 - Vonkajšie úpravy'!F34</f>
        <v>0</v>
      </c>
      <c r="BB96" s="76">
        <f>'E.1.1 - Vonkajšie úpravy'!F35</f>
        <v>0</v>
      </c>
      <c r="BC96" s="76">
        <f>'E.1.1 - Vonkajšie úpravy'!F36</f>
        <v>0</v>
      </c>
      <c r="BD96" s="78">
        <f>'E.1.1 - Vonkajšie úpravy'!F37</f>
        <v>0</v>
      </c>
      <c r="BT96" s="79" t="s">
        <v>80</v>
      </c>
      <c r="BV96" s="79" t="s">
        <v>74</v>
      </c>
      <c r="BW96" s="79" t="s">
        <v>84</v>
      </c>
      <c r="BX96" s="79" t="s">
        <v>4</v>
      </c>
      <c r="CL96" s="79" t="s">
        <v>1</v>
      </c>
      <c r="CM96" s="79" t="s">
        <v>72</v>
      </c>
    </row>
    <row r="97" spans="1:91" s="6" customFormat="1" ht="16.5" customHeight="1" x14ac:dyDescent="0.2">
      <c r="A97" s="70" t="s">
        <v>76</v>
      </c>
      <c r="B97" s="71"/>
      <c r="C97" s="72"/>
      <c r="D97" s="176" t="s">
        <v>85</v>
      </c>
      <c r="E97" s="176"/>
      <c r="F97" s="176"/>
      <c r="G97" s="176"/>
      <c r="H97" s="176"/>
      <c r="I97" s="73"/>
      <c r="J97" s="176" t="s">
        <v>86</v>
      </c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82">
        <f>'E.3 - Zdravotechnika'!J30</f>
        <v>0</v>
      </c>
      <c r="AH97" s="183"/>
      <c r="AI97" s="183"/>
      <c r="AJ97" s="183"/>
      <c r="AK97" s="183"/>
      <c r="AL97" s="183"/>
      <c r="AM97" s="183"/>
      <c r="AN97" s="182">
        <f t="shared" si="0"/>
        <v>0</v>
      </c>
      <c r="AO97" s="183"/>
      <c r="AP97" s="183"/>
      <c r="AQ97" s="74" t="s">
        <v>79</v>
      </c>
      <c r="AR97" s="71"/>
      <c r="AS97" s="75">
        <v>0</v>
      </c>
      <c r="AT97" s="76">
        <f t="shared" si="1"/>
        <v>0</v>
      </c>
      <c r="AU97" s="77">
        <f>'E.3 - Zdravotechnika'!P122</f>
        <v>0</v>
      </c>
      <c r="AV97" s="76">
        <f>'E.3 - Zdravotechnika'!J33</f>
        <v>0</v>
      </c>
      <c r="AW97" s="76">
        <f>'E.3 - Zdravotechnika'!J34</f>
        <v>0</v>
      </c>
      <c r="AX97" s="76">
        <f>'E.3 - Zdravotechnika'!J35</f>
        <v>0</v>
      </c>
      <c r="AY97" s="76">
        <f>'E.3 - Zdravotechnika'!J36</f>
        <v>0</v>
      </c>
      <c r="AZ97" s="76">
        <f>'E.3 - Zdravotechnika'!F33</f>
        <v>0</v>
      </c>
      <c r="BA97" s="76">
        <f>'E.3 - Zdravotechnika'!F34</f>
        <v>0</v>
      </c>
      <c r="BB97" s="76">
        <f>'E.3 - Zdravotechnika'!F35</f>
        <v>0</v>
      </c>
      <c r="BC97" s="76">
        <f>'E.3 - Zdravotechnika'!F36</f>
        <v>0</v>
      </c>
      <c r="BD97" s="78">
        <f>'E.3 - Zdravotechnika'!F37</f>
        <v>0</v>
      </c>
      <c r="BT97" s="79" t="s">
        <v>80</v>
      </c>
      <c r="BV97" s="79" t="s">
        <v>74</v>
      </c>
      <c r="BW97" s="79" t="s">
        <v>87</v>
      </c>
      <c r="BX97" s="79" t="s">
        <v>4</v>
      </c>
      <c r="CL97" s="79" t="s">
        <v>1</v>
      </c>
      <c r="CM97" s="79" t="s">
        <v>72</v>
      </c>
    </row>
    <row r="98" spans="1:91" s="6" customFormat="1" ht="16.5" customHeight="1" x14ac:dyDescent="0.2">
      <c r="A98" s="70" t="s">
        <v>76</v>
      </c>
      <c r="B98" s="71"/>
      <c r="C98" s="72"/>
      <c r="D98" s="176" t="s">
        <v>88</v>
      </c>
      <c r="E98" s="176"/>
      <c r="F98" s="176"/>
      <c r="G98" s="176"/>
      <c r="H98" s="176"/>
      <c r="I98" s="73"/>
      <c r="J98" s="176" t="s">
        <v>89</v>
      </c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82">
        <f>'E.3.1 - Vonkajšia kanaliz...'!J30</f>
        <v>0</v>
      </c>
      <c r="AH98" s="183"/>
      <c r="AI98" s="183"/>
      <c r="AJ98" s="183"/>
      <c r="AK98" s="183"/>
      <c r="AL98" s="183"/>
      <c r="AM98" s="183"/>
      <c r="AN98" s="182">
        <f t="shared" si="0"/>
        <v>0</v>
      </c>
      <c r="AO98" s="183"/>
      <c r="AP98" s="183"/>
      <c r="AQ98" s="74" t="s">
        <v>79</v>
      </c>
      <c r="AR98" s="71"/>
      <c r="AS98" s="75">
        <v>0</v>
      </c>
      <c r="AT98" s="76">
        <f t="shared" si="1"/>
        <v>0</v>
      </c>
      <c r="AU98" s="77">
        <f>'E.3.1 - Vonkajšia kanaliz...'!P121</f>
        <v>0</v>
      </c>
      <c r="AV98" s="76">
        <f>'E.3.1 - Vonkajšia kanaliz...'!J33</f>
        <v>0</v>
      </c>
      <c r="AW98" s="76">
        <f>'E.3.1 - Vonkajšia kanaliz...'!J34</f>
        <v>0</v>
      </c>
      <c r="AX98" s="76">
        <f>'E.3.1 - Vonkajšia kanaliz...'!J35</f>
        <v>0</v>
      </c>
      <c r="AY98" s="76">
        <f>'E.3.1 - Vonkajšia kanaliz...'!J36</f>
        <v>0</v>
      </c>
      <c r="AZ98" s="76">
        <f>'E.3.1 - Vonkajšia kanaliz...'!F33</f>
        <v>0</v>
      </c>
      <c r="BA98" s="76">
        <f>'E.3.1 - Vonkajšia kanaliz...'!F34</f>
        <v>0</v>
      </c>
      <c r="BB98" s="76">
        <f>'E.3.1 - Vonkajšia kanaliz...'!F35</f>
        <v>0</v>
      </c>
      <c r="BC98" s="76">
        <f>'E.3.1 - Vonkajšia kanaliz...'!F36</f>
        <v>0</v>
      </c>
      <c r="BD98" s="78">
        <f>'E.3.1 - Vonkajšia kanaliz...'!F37</f>
        <v>0</v>
      </c>
      <c r="BT98" s="79" t="s">
        <v>80</v>
      </c>
      <c r="BV98" s="79" t="s">
        <v>74</v>
      </c>
      <c r="BW98" s="79" t="s">
        <v>90</v>
      </c>
      <c r="BX98" s="79" t="s">
        <v>4</v>
      </c>
      <c r="CL98" s="79" t="s">
        <v>1</v>
      </c>
      <c r="CM98" s="79" t="s">
        <v>72</v>
      </c>
    </row>
    <row r="99" spans="1:91" s="6" customFormat="1" ht="27" customHeight="1" x14ac:dyDescent="0.2">
      <c r="A99" s="70" t="s">
        <v>76</v>
      </c>
      <c r="B99" s="71"/>
      <c r="C99" s="72"/>
      <c r="D99" s="176" t="s">
        <v>91</v>
      </c>
      <c r="E99" s="176"/>
      <c r="F99" s="176"/>
      <c r="G99" s="176"/>
      <c r="H99" s="176"/>
      <c r="I99" s="73"/>
      <c r="J99" s="176" t="s">
        <v>92</v>
      </c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82">
        <f>'E.4.1.1 - Umelé osvetleni...'!J30</f>
        <v>0</v>
      </c>
      <c r="AH99" s="183"/>
      <c r="AI99" s="183"/>
      <c r="AJ99" s="183"/>
      <c r="AK99" s="183"/>
      <c r="AL99" s="183"/>
      <c r="AM99" s="183"/>
      <c r="AN99" s="182">
        <f t="shared" si="0"/>
        <v>0</v>
      </c>
      <c r="AO99" s="183"/>
      <c r="AP99" s="183"/>
      <c r="AQ99" s="74" t="s">
        <v>79</v>
      </c>
      <c r="AR99" s="71"/>
      <c r="AS99" s="75">
        <v>0</v>
      </c>
      <c r="AT99" s="76">
        <f t="shared" si="1"/>
        <v>0</v>
      </c>
      <c r="AU99" s="77">
        <f>'E.4.1.1 - Umelé osvetleni...'!P129</f>
        <v>0</v>
      </c>
      <c r="AV99" s="76">
        <f>'E.4.1.1 - Umelé osvetleni...'!J33</f>
        <v>0</v>
      </c>
      <c r="AW99" s="76">
        <f>'E.4.1.1 - Umelé osvetleni...'!J34</f>
        <v>0</v>
      </c>
      <c r="AX99" s="76">
        <f>'E.4.1.1 - Umelé osvetleni...'!J35</f>
        <v>0</v>
      </c>
      <c r="AY99" s="76">
        <f>'E.4.1.1 - Umelé osvetleni...'!J36</f>
        <v>0</v>
      </c>
      <c r="AZ99" s="76">
        <f>'E.4.1.1 - Umelé osvetleni...'!F33</f>
        <v>0</v>
      </c>
      <c r="BA99" s="76">
        <f>'E.4.1.1 - Umelé osvetleni...'!F34</f>
        <v>0</v>
      </c>
      <c r="BB99" s="76">
        <f>'E.4.1.1 - Umelé osvetleni...'!F35</f>
        <v>0</v>
      </c>
      <c r="BC99" s="76">
        <f>'E.4.1.1 - Umelé osvetleni...'!F36</f>
        <v>0</v>
      </c>
      <c r="BD99" s="78">
        <f>'E.4.1.1 - Umelé osvetleni...'!F37</f>
        <v>0</v>
      </c>
      <c r="BT99" s="79" t="s">
        <v>80</v>
      </c>
      <c r="BV99" s="79" t="s">
        <v>74</v>
      </c>
      <c r="BW99" s="79" t="s">
        <v>93</v>
      </c>
      <c r="BX99" s="79" t="s">
        <v>4</v>
      </c>
      <c r="CL99" s="79" t="s">
        <v>1</v>
      </c>
      <c r="CM99" s="79" t="s">
        <v>72</v>
      </c>
    </row>
    <row r="100" spans="1:91" s="6" customFormat="1" ht="16.5" customHeight="1" x14ac:dyDescent="0.2">
      <c r="A100" s="70" t="s">
        <v>76</v>
      </c>
      <c r="B100" s="71"/>
      <c r="C100" s="72"/>
      <c r="D100" s="176" t="s">
        <v>94</v>
      </c>
      <c r="E100" s="176"/>
      <c r="F100" s="176"/>
      <c r="G100" s="176"/>
      <c r="H100" s="176"/>
      <c r="I100" s="73"/>
      <c r="J100" s="176" t="s">
        <v>95</v>
      </c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82">
        <f>'E.4.1.2 - Bleskozvod '!J30</f>
        <v>0</v>
      </c>
      <c r="AH100" s="183"/>
      <c r="AI100" s="183"/>
      <c r="AJ100" s="183"/>
      <c r="AK100" s="183"/>
      <c r="AL100" s="183"/>
      <c r="AM100" s="183"/>
      <c r="AN100" s="182">
        <f t="shared" si="0"/>
        <v>0</v>
      </c>
      <c r="AO100" s="183"/>
      <c r="AP100" s="183"/>
      <c r="AQ100" s="74" t="s">
        <v>79</v>
      </c>
      <c r="AR100" s="71"/>
      <c r="AS100" s="75">
        <v>0</v>
      </c>
      <c r="AT100" s="76">
        <f t="shared" si="1"/>
        <v>0</v>
      </c>
      <c r="AU100" s="77">
        <f>'E.4.1.2 - Bleskozvod '!P118</f>
        <v>0</v>
      </c>
      <c r="AV100" s="76">
        <f>'E.4.1.2 - Bleskozvod '!J33</f>
        <v>0</v>
      </c>
      <c r="AW100" s="76">
        <f>'E.4.1.2 - Bleskozvod '!J34</f>
        <v>0</v>
      </c>
      <c r="AX100" s="76">
        <f>'E.4.1.2 - Bleskozvod '!J35</f>
        <v>0</v>
      </c>
      <c r="AY100" s="76">
        <f>'E.4.1.2 - Bleskozvod '!J36</f>
        <v>0</v>
      </c>
      <c r="AZ100" s="76">
        <f>'E.4.1.2 - Bleskozvod '!F33</f>
        <v>0</v>
      </c>
      <c r="BA100" s="76">
        <f>'E.4.1.2 - Bleskozvod '!F34</f>
        <v>0</v>
      </c>
      <c r="BB100" s="76">
        <f>'E.4.1.2 - Bleskozvod '!F35</f>
        <v>0</v>
      </c>
      <c r="BC100" s="76">
        <f>'E.4.1.2 - Bleskozvod '!F36</f>
        <v>0</v>
      </c>
      <c r="BD100" s="78">
        <f>'E.4.1.2 - Bleskozvod '!F37</f>
        <v>0</v>
      </c>
      <c r="BT100" s="79" t="s">
        <v>80</v>
      </c>
      <c r="BV100" s="79" t="s">
        <v>74</v>
      </c>
      <c r="BW100" s="79" t="s">
        <v>96</v>
      </c>
      <c r="BX100" s="79" t="s">
        <v>4</v>
      </c>
      <c r="CL100" s="79" t="s">
        <v>1</v>
      </c>
      <c r="CM100" s="79" t="s">
        <v>72</v>
      </c>
    </row>
    <row r="101" spans="1:91" s="6" customFormat="1" ht="16.5" customHeight="1" x14ac:dyDescent="0.2">
      <c r="A101" s="70" t="s">
        <v>76</v>
      </c>
      <c r="B101" s="71"/>
      <c r="C101" s="72"/>
      <c r="D101" s="176" t="s">
        <v>97</v>
      </c>
      <c r="E101" s="176"/>
      <c r="F101" s="176"/>
      <c r="G101" s="176"/>
      <c r="H101" s="176"/>
      <c r="I101" s="73"/>
      <c r="J101" s="176" t="s">
        <v>98</v>
      </c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82">
        <f>'E.4.1.3 - Meranie a regul...'!J30</f>
        <v>0</v>
      </c>
      <c r="AH101" s="183"/>
      <c r="AI101" s="183"/>
      <c r="AJ101" s="183"/>
      <c r="AK101" s="183"/>
      <c r="AL101" s="183"/>
      <c r="AM101" s="183"/>
      <c r="AN101" s="182">
        <f t="shared" si="0"/>
        <v>0</v>
      </c>
      <c r="AO101" s="183"/>
      <c r="AP101" s="183"/>
      <c r="AQ101" s="74" t="s">
        <v>79</v>
      </c>
      <c r="AR101" s="71"/>
      <c r="AS101" s="75">
        <v>0</v>
      </c>
      <c r="AT101" s="76">
        <f t="shared" si="1"/>
        <v>0</v>
      </c>
      <c r="AU101" s="77">
        <f>'E.4.1.3 - Meranie a regul...'!P119</f>
        <v>0</v>
      </c>
      <c r="AV101" s="76">
        <f>'E.4.1.3 - Meranie a regul...'!J33</f>
        <v>0</v>
      </c>
      <c r="AW101" s="76">
        <f>'E.4.1.3 - Meranie a regul...'!J34</f>
        <v>0</v>
      </c>
      <c r="AX101" s="76">
        <f>'E.4.1.3 - Meranie a regul...'!J35</f>
        <v>0</v>
      </c>
      <c r="AY101" s="76">
        <f>'E.4.1.3 - Meranie a regul...'!J36</f>
        <v>0</v>
      </c>
      <c r="AZ101" s="76">
        <f>'E.4.1.3 - Meranie a regul...'!F33</f>
        <v>0</v>
      </c>
      <c r="BA101" s="76">
        <f>'E.4.1.3 - Meranie a regul...'!F34</f>
        <v>0</v>
      </c>
      <c r="BB101" s="76">
        <f>'E.4.1.3 - Meranie a regul...'!F35</f>
        <v>0</v>
      </c>
      <c r="BC101" s="76">
        <f>'E.4.1.3 - Meranie a regul...'!F36</f>
        <v>0</v>
      </c>
      <c r="BD101" s="78">
        <f>'E.4.1.3 - Meranie a regul...'!F37</f>
        <v>0</v>
      </c>
      <c r="BT101" s="79" t="s">
        <v>80</v>
      </c>
      <c r="BV101" s="79" t="s">
        <v>74</v>
      </c>
      <c r="BW101" s="79" t="s">
        <v>99</v>
      </c>
      <c r="BX101" s="79" t="s">
        <v>4</v>
      </c>
      <c r="CL101" s="79" t="s">
        <v>1</v>
      </c>
      <c r="CM101" s="79" t="s">
        <v>72</v>
      </c>
    </row>
    <row r="102" spans="1:91" s="6" customFormat="1" ht="27" customHeight="1" x14ac:dyDescent="0.2">
      <c r="A102" s="70" t="s">
        <v>76</v>
      </c>
      <c r="B102" s="71"/>
      <c r="C102" s="72"/>
      <c r="D102" s="176" t="s">
        <v>100</v>
      </c>
      <c r="E102" s="176"/>
      <c r="F102" s="176"/>
      <c r="G102" s="176"/>
      <c r="H102" s="176"/>
      <c r="I102" s="73"/>
      <c r="J102" s="176" t="s">
        <v>101</v>
      </c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82">
        <f>'E.4.1.4 - Náhradný zdroj ...'!J30</f>
        <v>0</v>
      </c>
      <c r="AH102" s="183"/>
      <c r="AI102" s="183"/>
      <c r="AJ102" s="183"/>
      <c r="AK102" s="183"/>
      <c r="AL102" s="183"/>
      <c r="AM102" s="183"/>
      <c r="AN102" s="182">
        <f t="shared" si="0"/>
        <v>0</v>
      </c>
      <c r="AO102" s="183"/>
      <c r="AP102" s="183"/>
      <c r="AQ102" s="74" t="s">
        <v>79</v>
      </c>
      <c r="AR102" s="71"/>
      <c r="AS102" s="75">
        <v>0</v>
      </c>
      <c r="AT102" s="76">
        <f t="shared" si="1"/>
        <v>0</v>
      </c>
      <c r="AU102" s="77">
        <f>'E.4.1.4 - Náhradný zdroj ...'!P118</f>
        <v>0</v>
      </c>
      <c r="AV102" s="76">
        <f>'E.4.1.4 - Náhradný zdroj ...'!J33</f>
        <v>0</v>
      </c>
      <c r="AW102" s="76">
        <f>'E.4.1.4 - Náhradný zdroj ...'!J34</f>
        <v>0</v>
      </c>
      <c r="AX102" s="76">
        <f>'E.4.1.4 - Náhradný zdroj ...'!J35</f>
        <v>0</v>
      </c>
      <c r="AY102" s="76">
        <f>'E.4.1.4 - Náhradný zdroj ...'!J36</f>
        <v>0</v>
      </c>
      <c r="AZ102" s="76">
        <f>'E.4.1.4 - Náhradný zdroj ...'!F33</f>
        <v>0</v>
      </c>
      <c r="BA102" s="76">
        <f>'E.4.1.4 - Náhradný zdroj ...'!F34</f>
        <v>0</v>
      </c>
      <c r="BB102" s="76">
        <f>'E.4.1.4 - Náhradný zdroj ...'!F35</f>
        <v>0</v>
      </c>
      <c r="BC102" s="76">
        <f>'E.4.1.4 - Náhradný zdroj ...'!F36</f>
        <v>0</v>
      </c>
      <c r="BD102" s="78">
        <f>'E.4.1.4 - Náhradný zdroj ...'!F37</f>
        <v>0</v>
      </c>
      <c r="BT102" s="79" t="s">
        <v>80</v>
      </c>
      <c r="BV102" s="79" t="s">
        <v>74</v>
      </c>
      <c r="BW102" s="79" t="s">
        <v>102</v>
      </c>
      <c r="BX102" s="79" t="s">
        <v>4</v>
      </c>
      <c r="CL102" s="79" t="s">
        <v>1</v>
      </c>
      <c r="CM102" s="79" t="s">
        <v>72</v>
      </c>
    </row>
    <row r="103" spans="1:91" s="6" customFormat="1" ht="16.5" customHeight="1" x14ac:dyDescent="0.2">
      <c r="A103" s="70" t="s">
        <v>76</v>
      </c>
      <c r="B103" s="71"/>
      <c r="C103" s="72"/>
      <c r="D103" s="176" t="s">
        <v>103</v>
      </c>
      <c r="E103" s="176"/>
      <c r="F103" s="176"/>
      <c r="G103" s="176"/>
      <c r="H103" s="176"/>
      <c r="I103" s="73"/>
      <c r="J103" s="176" t="s">
        <v>104</v>
      </c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82">
        <f>'E.4.2 - Vnútorné slaboprú...'!J30</f>
        <v>0</v>
      </c>
      <c r="AH103" s="183"/>
      <c r="AI103" s="183"/>
      <c r="AJ103" s="183"/>
      <c r="AK103" s="183"/>
      <c r="AL103" s="183"/>
      <c r="AM103" s="183"/>
      <c r="AN103" s="182">
        <f t="shared" si="0"/>
        <v>0</v>
      </c>
      <c r="AO103" s="183"/>
      <c r="AP103" s="183"/>
      <c r="AQ103" s="74" t="s">
        <v>79</v>
      </c>
      <c r="AR103" s="71"/>
      <c r="AS103" s="75">
        <v>0</v>
      </c>
      <c r="AT103" s="76">
        <f t="shared" si="1"/>
        <v>0</v>
      </c>
      <c r="AU103" s="77">
        <f>'E.4.2 - Vnútorné slaboprú...'!P119</f>
        <v>0</v>
      </c>
      <c r="AV103" s="76">
        <f>'E.4.2 - Vnútorné slaboprú...'!J33</f>
        <v>0</v>
      </c>
      <c r="AW103" s="76">
        <f>'E.4.2 - Vnútorné slaboprú...'!J34</f>
        <v>0</v>
      </c>
      <c r="AX103" s="76">
        <f>'E.4.2 - Vnútorné slaboprú...'!J35</f>
        <v>0</v>
      </c>
      <c r="AY103" s="76">
        <f>'E.4.2 - Vnútorné slaboprú...'!J36</f>
        <v>0</v>
      </c>
      <c r="AZ103" s="76">
        <f>'E.4.2 - Vnútorné slaboprú...'!F33</f>
        <v>0</v>
      </c>
      <c r="BA103" s="76">
        <f>'E.4.2 - Vnútorné slaboprú...'!F34</f>
        <v>0</v>
      </c>
      <c r="BB103" s="76">
        <f>'E.4.2 - Vnútorné slaboprú...'!F35</f>
        <v>0</v>
      </c>
      <c r="BC103" s="76">
        <f>'E.4.2 - Vnútorné slaboprú...'!F36</f>
        <v>0</v>
      </c>
      <c r="BD103" s="78">
        <f>'E.4.2 - Vnútorné slaboprú...'!F37</f>
        <v>0</v>
      </c>
      <c r="BT103" s="79" t="s">
        <v>80</v>
      </c>
      <c r="BV103" s="79" t="s">
        <v>74</v>
      </c>
      <c r="BW103" s="79" t="s">
        <v>105</v>
      </c>
      <c r="BX103" s="79" t="s">
        <v>4</v>
      </c>
      <c r="CL103" s="79" t="s">
        <v>1</v>
      </c>
      <c r="CM103" s="79" t="s">
        <v>72</v>
      </c>
    </row>
    <row r="104" spans="1:91" s="6" customFormat="1" ht="16.5" customHeight="1" x14ac:dyDescent="0.2">
      <c r="A104" s="70" t="s">
        <v>76</v>
      </c>
      <c r="B104" s="71"/>
      <c r="C104" s="72"/>
      <c r="D104" s="176" t="s">
        <v>106</v>
      </c>
      <c r="E104" s="176"/>
      <c r="F104" s="176"/>
      <c r="G104" s="176"/>
      <c r="H104" s="176"/>
      <c r="I104" s="73"/>
      <c r="J104" s="176" t="s">
        <v>107</v>
      </c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82">
        <f>'E.4.3 - Elektrická požiar...'!J30</f>
        <v>0</v>
      </c>
      <c r="AH104" s="183"/>
      <c r="AI104" s="183"/>
      <c r="AJ104" s="183"/>
      <c r="AK104" s="183"/>
      <c r="AL104" s="183"/>
      <c r="AM104" s="183"/>
      <c r="AN104" s="182">
        <f t="shared" si="0"/>
        <v>0</v>
      </c>
      <c r="AO104" s="183"/>
      <c r="AP104" s="183"/>
      <c r="AQ104" s="74" t="s">
        <v>79</v>
      </c>
      <c r="AR104" s="71"/>
      <c r="AS104" s="75">
        <v>0</v>
      </c>
      <c r="AT104" s="76">
        <f t="shared" si="1"/>
        <v>0</v>
      </c>
      <c r="AU104" s="77">
        <f>'E.4.3 - Elektrická požiar...'!P123</f>
        <v>0</v>
      </c>
      <c r="AV104" s="76">
        <f>'E.4.3 - Elektrická požiar...'!J33</f>
        <v>0</v>
      </c>
      <c r="AW104" s="76">
        <f>'E.4.3 - Elektrická požiar...'!J34</f>
        <v>0</v>
      </c>
      <c r="AX104" s="76">
        <f>'E.4.3 - Elektrická požiar...'!J35</f>
        <v>0</v>
      </c>
      <c r="AY104" s="76">
        <f>'E.4.3 - Elektrická požiar...'!J36</f>
        <v>0</v>
      </c>
      <c r="AZ104" s="76">
        <f>'E.4.3 - Elektrická požiar...'!F33</f>
        <v>0</v>
      </c>
      <c r="BA104" s="76">
        <f>'E.4.3 - Elektrická požiar...'!F34</f>
        <v>0</v>
      </c>
      <c r="BB104" s="76">
        <f>'E.4.3 - Elektrická požiar...'!F35</f>
        <v>0</v>
      </c>
      <c r="BC104" s="76">
        <f>'E.4.3 - Elektrická požiar...'!F36</f>
        <v>0</v>
      </c>
      <c r="BD104" s="78">
        <f>'E.4.3 - Elektrická požiar...'!F37</f>
        <v>0</v>
      </c>
      <c r="BT104" s="79" t="s">
        <v>80</v>
      </c>
      <c r="BV104" s="79" t="s">
        <v>74</v>
      </c>
      <c r="BW104" s="79" t="s">
        <v>108</v>
      </c>
      <c r="BX104" s="79" t="s">
        <v>4</v>
      </c>
      <c r="CL104" s="79" t="s">
        <v>1</v>
      </c>
      <c r="CM104" s="79" t="s">
        <v>72</v>
      </c>
    </row>
    <row r="105" spans="1:91" s="6" customFormat="1" ht="16.5" customHeight="1" x14ac:dyDescent="0.2">
      <c r="A105" s="70" t="s">
        <v>76</v>
      </c>
      <c r="B105" s="71"/>
      <c r="C105" s="72"/>
      <c r="D105" s="176" t="s">
        <v>109</v>
      </c>
      <c r="E105" s="176"/>
      <c r="F105" s="176"/>
      <c r="G105" s="176"/>
      <c r="H105" s="176"/>
      <c r="I105" s="73"/>
      <c r="J105" s="176" t="s">
        <v>110</v>
      </c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82">
        <f>'E.4.4 - Hlasová signalizá...'!J30</f>
        <v>0</v>
      </c>
      <c r="AH105" s="183"/>
      <c r="AI105" s="183"/>
      <c r="AJ105" s="183"/>
      <c r="AK105" s="183"/>
      <c r="AL105" s="183"/>
      <c r="AM105" s="183"/>
      <c r="AN105" s="182">
        <f t="shared" si="0"/>
        <v>0</v>
      </c>
      <c r="AO105" s="183"/>
      <c r="AP105" s="183"/>
      <c r="AQ105" s="74" t="s">
        <v>79</v>
      </c>
      <c r="AR105" s="71"/>
      <c r="AS105" s="75">
        <v>0</v>
      </c>
      <c r="AT105" s="76">
        <f t="shared" si="1"/>
        <v>0</v>
      </c>
      <c r="AU105" s="77">
        <f>'E.4.4 - Hlasová signalizá...'!P123</f>
        <v>0</v>
      </c>
      <c r="AV105" s="76">
        <f>'E.4.4 - Hlasová signalizá...'!J33</f>
        <v>0</v>
      </c>
      <c r="AW105" s="76">
        <f>'E.4.4 - Hlasová signalizá...'!J34</f>
        <v>0</v>
      </c>
      <c r="AX105" s="76">
        <f>'E.4.4 - Hlasová signalizá...'!J35</f>
        <v>0</v>
      </c>
      <c r="AY105" s="76">
        <f>'E.4.4 - Hlasová signalizá...'!J36</f>
        <v>0</v>
      </c>
      <c r="AZ105" s="76">
        <f>'E.4.4 - Hlasová signalizá...'!F33</f>
        <v>0</v>
      </c>
      <c r="BA105" s="76">
        <f>'E.4.4 - Hlasová signalizá...'!F34</f>
        <v>0</v>
      </c>
      <c r="BB105" s="76">
        <f>'E.4.4 - Hlasová signalizá...'!F35</f>
        <v>0</v>
      </c>
      <c r="BC105" s="76">
        <f>'E.4.4 - Hlasová signalizá...'!F36</f>
        <v>0</v>
      </c>
      <c r="BD105" s="78">
        <f>'E.4.4 - Hlasová signalizá...'!F37</f>
        <v>0</v>
      </c>
      <c r="BT105" s="79" t="s">
        <v>80</v>
      </c>
      <c r="BV105" s="79" t="s">
        <v>74</v>
      </c>
      <c r="BW105" s="79" t="s">
        <v>111</v>
      </c>
      <c r="BX105" s="79" t="s">
        <v>4</v>
      </c>
      <c r="CL105" s="79" t="s">
        <v>1</v>
      </c>
      <c r="CM105" s="79" t="s">
        <v>72</v>
      </c>
    </row>
    <row r="106" spans="1:91" s="6" customFormat="1" ht="16.5" customHeight="1" x14ac:dyDescent="0.2">
      <c r="A106" s="70" t="s">
        <v>76</v>
      </c>
      <c r="B106" s="71"/>
      <c r="C106" s="72"/>
      <c r="D106" s="176" t="s">
        <v>112</v>
      </c>
      <c r="E106" s="176"/>
      <c r="F106" s="176"/>
      <c r="G106" s="176"/>
      <c r="H106" s="176"/>
      <c r="I106" s="73"/>
      <c r="J106" s="176" t="s">
        <v>113</v>
      </c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  <c r="AC106" s="176"/>
      <c r="AD106" s="176"/>
      <c r="AE106" s="176"/>
      <c r="AF106" s="176"/>
      <c r="AG106" s="182">
        <f>'E.4.5 - Prekládka NN príp...'!J30</f>
        <v>0</v>
      </c>
      <c r="AH106" s="183"/>
      <c r="AI106" s="183"/>
      <c r="AJ106" s="183"/>
      <c r="AK106" s="183"/>
      <c r="AL106" s="183"/>
      <c r="AM106" s="183"/>
      <c r="AN106" s="182">
        <f t="shared" si="0"/>
        <v>0</v>
      </c>
      <c r="AO106" s="183"/>
      <c r="AP106" s="183"/>
      <c r="AQ106" s="74" t="s">
        <v>79</v>
      </c>
      <c r="AR106" s="71"/>
      <c r="AS106" s="75">
        <v>0</v>
      </c>
      <c r="AT106" s="76">
        <f t="shared" si="1"/>
        <v>0</v>
      </c>
      <c r="AU106" s="77">
        <f>'E.4.5 - Prekládka NN príp...'!P120</f>
        <v>0</v>
      </c>
      <c r="AV106" s="76">
        <f>'E.4.5 - Prekládka NN príp...'!J33</f>
        <v>0</v>
      </c>
      <c r="AW106" s="76">
        <f>'E.4.5 - Prekládka NN príp...'!J34</f>
        <v>0</v>
      </c>
      <c r="AX106" s="76">
        <f>'E.4.5 - Prekládka NN príp...'!J35</f>
        <v>0</v>
      </c>
      <c r="AY106" s="76">
        <f>'E.4.5 - Prekládka NN príp...'!J36</f>
        <v>0</v>
      </c>
      <c r="AZ106" s="76">
        <f>'E.4.5 - Prekládka NN príp...'!F33</f>
        <v>0</v>
      </c>
      <c r="BA106" s="76">
        <f>'E.4.5 - Prekládka NN príp...'!F34</f>
        <v>0</v>
      </c>
      <c r="BB106" s="76">
        <f>'E.4.5 - Prekládka NN príp...'!F35</f>
        <v>0</v>
      </c>
      <c r="BC106" s="76">
        <f>'E.4.5 - Prekládka NN príp...'!F36</f>
        <v>0</v>
      </c>
      <c r="BD106" s="78">
        <f>'E.4.5 - Prekládka NN príp...'!F37</f>
        <v>0</v>
      </c>
      <c r="BT106" s="79" t="s">
        <v>80</v>
      </c>
      <c r="BV106" s="79" t="s">
        <v>74</v>
      </c>
      <c r="BW106" s="79" t="s">
        <v>114</v>
      </c>
      <c r="BX106" s="79" t="s">
        <v>4</v>
      </c>
      <c r="CL106" s="79" t="s">
        <v>1</v>
      </c>
      <c r="CM106" s="79" t="s">
        <v>72</v>
      </c>
    </row>
    <row r="107" spans="1:91" s="6" customFormat="1" ht="16.5" customHeight="1" x14ac:dyDescent="0.2">
      <c r="A107" s="70" t="s">
        <v>76</v>
      </c>
      <c r="B107" s="71"/>
      <c r="C107" s="72"/>
      <c r="D107" s="176" t="s">
        <v>115</v>
      </c>
      <c r="E107" s="176"/>
      <c r="F107" s="176"/>
      <c r="G107" s="176"/>
      <c r="H107" s="176"/>
      <c r="I107" s="73"/>
      <c r="J107" s="176" t="s">
        <v>116</v>
      </c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82">
        <f>'E.5 - Vzduchotechnika'!J30</f>
        <v>0</v>
      </c>
      <c r="AH107" s="183"/>
      <c r="AI107" s="183"/>
      <c r="AJ107" s="183"/>
      <c r="AK107" s="183"/>
      <c r="AL107" s="183"/>
      <c r="AM107" s="183"/>
      <c r="AN107" s="182">
        <f t="shared" si="0"/>
        <v>0</v>
      </c>
      <c r="AO107" s="183"/>
      <c r="AP107" s="183"/>
      <c r="AQ107" s="74" t="s">
        <v>79</v>
      </c>
      <c r="AR107" s="71"/>
      <c r="AS107" s="75">
        <v>0</v>
      </c>
      <c r="AT107" s="76">
        <f t="shared" si="1"/>
        <v>0</v>
      </c>
      <c r="AU107" s="77">
        <f>'E.5 - Vzduchotechnika'!P118</f>
        <v>0</v>
      </c>
      <c r="AV107" s="76">
        <f>'E.5 - Vzduchotechnika'!J33</f>
        <v>0</v>
      </c>
      <c r="AW107" s="76">
        <f>'E.5 - Vzduchotechnika'!J34</f>
        <v>0</v>
      </c>
      <c r="AX107" s="76">
        <f>'E.5 - Vzduchotechnika'!J35</f>
        <v>0</v>
      </c>
      <c r="AY107" s="76">
        <f>'E.5 - Vzduchotechnika'!J36</f>
        <v>0</v>
      </c>
      <c r="AZ107" s="76">
        <f>'E.5 - Vzduchotechnika'!F33</f>
        <v>0</v>
      </c>
      <c r="BA107" s="76">
        <f>'E.5 - Vzduchotechnika'!F34</f>
        <v>0</v>
      </c>
      <c r="BB107" s="76">
        <f>'E.5 - Vzduchotechnika'!F35</f>
        <v>0</v>
      </c>
      <c r="BC107" s="76">
        <f>'E.5 - Vzduchotechnika'!F36</f>
        <v>0</v>
      </c>
      <c r="BD107" s="78">
        <f>'E.5 - Vzduchotechnika'!F37</f>
        <v>0</v>
      </c>
      <c r="BT107" s="79" t="s">
        <v>80</v>
      </c>
      <c r="BV107" s="79" t="s">
        <v>74</v>
      </c>
      <c r="BW107" s="79" t="s">
        <v>117</v>
      </c>
      <c r="BX107" s="79" t="s">
        <v>4</v>
      </c>
      <c r="CL107" s="79" t="s">
        <v>1</v>
      </c>
      <c r="CM107" s="79" t="s">
        <v>72</v>
      </c>
    </row>
    <row r="108" spans="1:91" s="6" customFormat="1" ht="16.5" customHeight="1" x14ac:dyDescent="0.2">
      <c r="A108" s="70" t="s">
        <v>76</v>
      </c>
      <c r="B108" s="71"/>
      <c r="C108" s="72"/>
      <c r="D108" s="176" t="s">
        <v>118</v>
      </c>
      <c r="E108" s="176"/>
      <c r="F108" s="176"/>
      <c r="G108" s="176"/>
      <c r="H108" s="176"/>
      <c r="I108" s="73"/>
      <c r="J108" s="176" t="s">
        <v>119</v>
      </c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82">
        <f>'E.6 - Vykurovanie'!J30</f>
        <v>0</v>
      </c>
      <c r="AH108" s="183"/>
      <c r="AI108" s="183"/>
      <c r="AJ108" s="183"/>
      <c r="AK108" s="183"/>
      <c r="AL108" s="183"/>
      <c r="AM108" s="183"/>
      <c r="AN108" s="182">
        <f t="shared" si="0"/>
        <v>0</v>
      </c>
      <c r="AO108" s="183"/>
      <c r="AP108" s="183"/>
      <c r="AQ108" s="74" t="s">
        <v>79</v>
      </c>
      <c r="AR108" s="71"/>
      <c r="AS108" s="75">
        <v>0</v>
      </c>
      <c r="AT108" s="76">
        <f t="shared" si="1"/>
        <v>0</v>
      </c>
      <c r="AU108" s="77">
        <f>'E.6 - Vykurovanie'!P118</f>
        <v>0</v>
      </c>
      <c r="AV108" s="76">
        <f>'E.6 - Vykurovanie'!J33</f>
        <v>0</v>
      </c>
      <c r="AW108" s="76">
        <f>'E.6 - Vykurovanie'!J34</f>
        <v>0</v>
      </c>
      <c r="AX108" s="76">
        <f>'E.6 - Vykurovanie'!J35</f>
        <v>0</v>
      </c>
      <c r="AY108" s="76">
        <f>'E.6 - Vykurovanie'!J36</f>
        <v>0</v>
      </c>
      <c r="AZ108" s="76">
        <f>'E.6 - Vykurovanie'!F33</f>
        <v>0</v>
      </c>
      <c r="BA108" s="76">
        <f>'E.6 - Vykurovanie'!F34</f>
        <v>0</v>
      </c>
      <c r="BB108" s="76">
        <f>'E.6 - Vykurovanie'!F35</f>
        <v>0</v>
      </c>
      <c r="BC108" s="76">
        <f>'E.6 - Vykurovanie'!F36</f>
        <v>0</v>
      </c>
      <c r="BD108" s="78">
        <f>'E.6 - Vykurovanie'!F37</f>
        <v>0</v>
      </c>
      <c r="BT108" s="79" t="s">
        <v>80</v>
      </c>
      <c r="BV108" s="79" t="s">
        <v>74</v>
      </c>
      <c r="BW108" s="79" t="s">
        <v>120</v>
      </c>
      <c r="BX108" s="79" t="s">
        <v>4</v>
      </c>
      <c r="CL108" s="79" t="s">
        <v>1</v>
      </c>
      <c r="CM108" s="79" t="s">
        <v>72</v>
      </c>
    </row>
    <row r="109" spans="1:91" s="6" customFormat="1" ht="16.5" customHeight="1" x14ac:dyDescent="0.2">
      <c r="A109" s="70" t="s">
        <v>76</v>
      </c>
      <c r="B109" s="71"/>
      <c r="C109" s="72"/>
      <c r="D109" s="176" t="s">
        <v>121</v>
      </c>
      <c r="E109" s="176"/>
      <c r="F109" s="176"/>
      <c r="G109" s="176"/>
      <c r="H109" s="176"/>
      <c r="I109" s="73"/>
      <c r="J109" s="176" t="s">
        <v>122</v>
      </c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6"/>
      <c r="AD109" s="176"/>
      <c r="AE109" s="176"/>
      <c r="AF109" s="176"/>
      <c r="AG109" s="182">
        <f>'G.1 - Výťah'!J30</f>
        <v>0</v>
      </c>
      <c r="AH109" s="183"/>
      <c r="AI109" s="183"/>
      <c r="AJ109" s="183"/>
      <c r="AK109" s="183"/>
      <c r="AL109" s="183"/>
      <c r="AM109" s="183"/>
      <c r="AN109" s="182">
        <f t="shared" si="0"/>
        <v>0</v>
      </c>
      <c r="AO109" s="183"/>
      <c r="AP109" s="183"/>
      <c r="AQ109" s="74" t="s">
        <v>79</v>
      </c>
      <c r="AR109" s="71"/>
      <c r="AS109" s="80">
        <v>0</v>
      </c>
      <c r="AT109" s="81">
        <f t="shared" si="1"/>
        <v>0</v>
      </c>
      <c r="AU109" s="82">
        <f>'G.1 - Výťah'!P118</f>
        <v>0</v>
      </c>
      <c r="AV109" s="81">
        <f>'G.1 - Výťah'!J33</f>
        <v>0</v>
      </c>
      <c r="AW109" s="81">
        <f>'G.1 - Výťah'!J34</f>
        <v>0</v>
      </c>
      <c r="AX109" s="81">
        <f>'G.1 - Výťah'!J35</f>
        <v>0</v>
      </c>
      <c r="AY109" s="81">
        <f>'G.1 - Výťah'!J36</f>
        <v>0</v>
      </c>
      <c r="AZ109" s="81">
        <f>'G.1 - Výťah'!F33</f>
        <v>0</v>
      </c>
      <c r="BA109" s="81">
        <f>'G.1 - Výťah'!F34</f>
        <v>0</v>
      </c>
      <c r="BB109" s="81">
        <f>'G.1 - Výťah'!F35</f>
        <v>0</v>
      </c>
      <c r="BC109" s="81">
        <f>'G.1 - Výťah'!F36</f>
        <v>0</v>
      </c>
      <c r="BD109" s="83">
        <f>'G.1 - Výťah'!F37</f>
        <v>0</v>
      </c>
      <c r="BT109" s="79" t="s">
        <v>80</v>
      </c>
      <c r="BV109" s="79" t="s">
        <v>74</v>
      </c>
      <c r="BW109" s="79" t="s">
        <v>123</v>
      </c>
      <c r="BX109" s="79" t="s">
        <v>4</v>
      </c>
      <c r="CL109" s="79" t="s">
        <v>1</v>
      </c>
      <c r="CM109" s="79" t="s">
        <v>72</v>
      </c>
    </row>
    <row r="110" spans="1:91" s="1" customFormat="1" ht="30" customHeight="1" x14ac:dyDescent="0.2">
      <c r="B110" s="28"/>
      <c r="AR110" s="28"/>
    </row>
    <row r="111" spans="1:91" s="1" customFormat="1" ht="6.95" customHeight="1" x14ac:dyDescent="0.2"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28"/>
    </row>
  </sheetData>
  <mergeCells count="98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AN101:AP101"/>
    <mergeCell ref="AN98:AP98"/>
    <mergeCell ref="AN99:AP99"/>
    <mergeCell ref="AN100:AP100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N102:AP102"/>
    <mergeCell ref="AN103:AP103"/>
    <mergeCell ref="AN104:AP104"/>
    <mergeCell ref="AN105:AP105"/>
    <mergeCell ref="AN106:AP106"/>
    <mergeCell ref="AN107:AP107"/>
    <mergeCell ref="AN108:AP108"/>
    <mergeCell ref="AN109:AP109"/>
    <mergeCell ref="D102:H102"/>
    <mergeCell ref="D95:H95"/>
    <mergeCell ref="D96:H96"/>
    <mergeCell ref="D97:H97"/>
    <mergeCell ref="D98:H98"/>
    <mergeCell ref="D99:H99"/>
    <mergeCell ref="D100:H100"/>
    <mergeCell ref="D101:H101"/>
    <mergeCell ref="D103:H103"/>
    <mergeCell ref="D104:H104"/>
    <mergeCell ref="D105:H105"/>
    <mergeCell ref="D106:H106"/>
    <mergeCell ref="D107:H107"/>
    <mergeCell ref="D108:H108"/>
    <mergeCell ref="D109:H109"/>
    <mergeCell ref="AG104:AM104"/>
    <mergeCell ref="AG103:AM103"/>
    <mergeCell ref="AG105:AM105"/>
    <mergeCell ref="AG106:AM106"/>
    <mergeCell ref="AG107:AM107"/>
    <mergeCell ref="AG108:AM108"/>
    <mergeCell ref="AG109:AM109"/>
    <mergeCell ref="J109:AF109"/>
    <mergeCell ref="J108:AF108"/>
    <mergeCell ref="J106:AF106"/>
    <mergeCell ref="J107:AF107"/>
    <mergeCell ref="AG98:AM98"/>
    <mergeCell ref="AG99:AM99"/>
    <mergeCell ref="AG100:AM100"/>
    <mergeCell ref="AG101:AM101"/>
    <mergeCell ref="AG102:AM102"/>
    <mergeCell ref="AG94:AM94"/>
    <mergeCell ref="AN94:AP94"/>
    <mergeCell ref="C92:G92"/>
    <mergeCell ref="I92:AF92"/>
    <mergeCell ref="J95:AF95"/>
    <mergeCell ref="J96:AF96"/>
    <mergeCell ref="J97:AF97"/>
    <mergeCell ref="J98:AF98"/>
    <mergeCell ref="J99:AF99"/>
    <mergeCell ref="J100:AF100"/>
    <mergeCell ref="J101:AF101"/>
    <mergeCell ref="J102:AF102"/>
    <mergeCell ref="J103:AF103"/>
    <mergeCell ref="J104:AF104"/>
    <mergeCell ref="J105:AF105"/>
  </mergeCells>
  <hyperlinks>
    <hyperlink ref="A95" location="'E.1 - Stavba'!C2" display="/"/>
    <hyperlink ref="A96" location="'E.1.1 - Vonkajšie úpravy'!C2" display="/"/>
    <hyperlink ref="A97" location="'E.3 - Zdravotechnika'!C2" display="/"/>
    <hyperlink ref="A98" location="'E.3.1 - Vonkajšia kanaliz...'!C2" display="/"/>
    <hyperlink ref="A99" location="'E.4.1.1 - Umelé osvetleni...'!C2" display="/"/>
    <hyperlink ref="A100" location="'E.4.1.2 - Bleskozvod '!C2" display="/"/>
    <hyperlink ref="A101" location="'E.4.1.3 - Meranie a regul...'!C2" display="/"/>
    <hyperlink ref="A102" location="'E.4.1.4 - Náhradný zdroj ...'!C2" display="/"/>
    <hyperlink ref="A103" location="'E.4.2 - Vnútorné slaboprú...'!C2" display="/"/>
    <hyperlink ref="A104" location="'E.4.3 - Elektrická požiar...'!C2" display="/"/>
    <hyperlink ref="A105" location="'E.4.4 - Hlasová signalizá...'!C2" display="/"/>
    <hyperlink ref="A106" location="'E.4.5 - Prekládka NN príp...'!C2" display="/"/>
    <hyperlink ref="A107" location="'E.5 - Vzduchotechnika'!C2" display="/"/>
    <hyperlink ref="A108" location="'E.6 - Vykurovanie'!C2" display="/"/>
    <hyperlink ref="A109" location="'G.1 - Výťah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5"/>
  <sheetViews>
    <sheetView showGridLines="0" workbookViewId="0">
      <selection activeCell="X14" sqref="X14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105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1312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ROUND(J119,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ROUND((SUM(BE119:BE154)),  2)</f>
        <v>0</v>
      </c>
      <c r="I33" s="96">
        <v>0.2</v>
      </c>
      <c r="J33" s="95">
        <f>ROUND(((SUM(BE119:BE154))*I33),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ROUND((SUM(BF119:BF154)),  2)</f>
        <v>0</v>
      </c>
      <c r="I34" s="96">
        <v>0.2</v>
      </c>
      <c r="J34" s="95">
        <f>ROUND(((SUM(BF119:BF154))*I34),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ROUND((SUM(BG119:BG154)),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ROUND((SUM(BH119:BH154)),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ROUND((SUM(BI119:BI154)),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E.4.2 - Vnútorné slaboprúdové rozvody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J119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157</v>
      </c>
      <c r="E97" s="116"/>
      <c r="F97" s="116"/>
      <c r="G97" s="116"/>
      <c r="H97" s="116"/>
      <c r="I97" s="117"/>
      <c r="J97" s="118">
        <f>J120</f>
        <v>0</v>
      </c>
      <c r="L97" s="114"/>
    </row>
    <row r="98" spans="2:12" s="9" customFormat="1" ht="19.899999999999999" customHeight="1" x14ac:dyDescent="0.2">
      <c r="B98" s="119"/>
      <c r="D98" s="120" t="s">
        <v>1313</v>
      </c>
      <c r="E98" s="121"/>
      <c r="F98" s="121"/>
      <c r="G98" s="121"/>
      <c r="H98" s="121"/>
      <c r="I98" s="122"/>
      <c r="J98" s="123">
        <f>J121</f>
        <v>0</v>
      </c>
      <c r="L98" s="119"/>
    </row>
    <row r="99" spans="2:12" s="9" customFormat="1" ht="19.899999999999999" customHeight="1" x14ac:dyDescent="0.2">
      <c r="B99" s="119"/>
      <c r="D99" s="120" t="s">
        <v>1314</v>
      </c>
      <c r="E99" s="121"/>
      <c r="F99" s="121"/>
      <c r="G99" s="121"/>
      <c r="H99" s="121"/>
      <c r="I99" s="122"/>
      <c r="J99" s="123">
        <f>J145</f>
        <v>0</v>
      </c>
      <c r="L99" s="119"/>
    </row>
    <row r="100" spans="2:12" s="1" customFormat="1" ht="21.75" customHeight="1" x14ac:dyDescent="0.2">
      <c r="B100" s="28"/>
      <c r="I100" s="87"/>
      <c r="L100" s="28"/>
    </row>
    <row r="101" spans="2:12" s="1" customFormat="1" ht="6.95" customHeight="1" x14ac:dyDescent="0.2">
      <c r="B101" s="40"/>
      <c r="C101" s="41"/>
      <c r="D101" s="41"/>
      <c r="E101" s="41"/>
      <c r="F101" s="41"/>
      <c r="G101" s="41"/>
      <c r="H101" s="41"/>
      <c r="I101" s="108"/>
      <c r="J101" s="41"/>
      <c r="K101" s="41"/>
      <c r="L101" s="28"/>
    </row>
    <row r="105" spans="2:12" s="1" customFormat="1" ht="6.95" customHeight="1" x14ac:dyDescent="0.2">
      <c r="B105" s="42"/>
      <c r="C105" s="43"/>
      <c r="D105" s="43"/>
      <c r="E105" s="43"/>
      <c r="F105" s="43"/>
      <c r="G105" s="43"/>
      <c r="H105" s="43"/>
      <c r="I105" s="109"/>
      <c r="J105" s="43"/>
      <c r="K105" s="43"/>
      <c r="L105" s="28"/>
    </row>
    <row r="106" spans="2:12" s="1" customFormat="1" ht="24.95" customHeight="1" x14ac:dyDescent="0.2">
      <c r="B106" s="28"/>
      <c r="C106" s="17" t="s">
        <v>161</v>
      </c>
      <c r="I106" s="87"/>
      <c r="L106" s="28"/>
    </row>
    <row r="107" spans="2:12" s="1" customFormat="1" ht="6.95" customHeight="1" x14ac:dyDescent="0.2">
      <c r="B107" s="28"/>
      <c r="I107" s="87"/>
      <c r="L107" s="28"/>
    </row>
    <row r="108" spans="2:12" s="1" customFormat="1" ht="12" customHeight="1" x14ac:dyDescent="0.2">
      <c r="B108" s="28"/>
      <c r="C108" s="23" t="s">
        <v>13</v>
      </c>
      <c r="I108" s="87"/>
      <c r="L108" s="28"/>
    </row>
    <row r="109" spans="2:12" s="1" customFormat="1" ht="16.5" customHeight="1" x14ac:dyDescent="0.2">
      <c r="B109" s="28"/>
      <c r="E109" s="222" t="str">
        <f>E7</f>
        <v>Komplexná rekonštrukcia objektu s prístavbou výťahu</v>
      </c>
      <c r="F109" s="223"/>
      <c r="G109" s="223"/>
      <c r="H109" s="223"/>
      <c r="I109" s="87"/>
      <c r="L109" s="28"/>
    </row>
    <row r="110" spans="2:12" s="1" customFormat="1" ht="12" customHeight="1" x14ac:dyDescent="0.2">
      <c r="B110" s="28"/>
      <c r="C110" s="23" t="s">
        <v>125</v>
      </c>
      <c r="I110" s="87"/>
      <c r="L110" s="28"/>
    </row>
    <row r="111" spans="2:12" s="1" customFormat="1" ht="16.5" customHeight="1" x14ac:dyDescent="0.2">
      <c r="B111" s="28"/>
      <c r="E111" s="200" t="str">
        <f>E9</f>
        <v>E.4.2 - Vnútorné slaboprúdové rozvody</v>
      </c>
      <c r="F111" s="221"/>
      <c r="G111" s="221"/>
      <c r="H111" s="221"/>
      <c r="I111" s="87"/>
      <c r="L111" s="28"/>
    </row>
    <row r="112" spans="2:12" s="1" customFormat="1" ht="6.95" customHeight="1" x14ac:dyDescent="0.2">
      <c r="B112" s="28"/>
      <c r="I112" s="87"/>
      <c r="L112" s="28"/>
    </row>
    <row r="113" spans="2:65" s="1" customFormat="1" ht="12" customHeight="1" x14ac:dyDescent="0.2">
      <c r="B113" s="28"/>
      <c r="C113" s="23" t="s">
        <v>17</v>
      </c>
      <c r="F113" s="21" t="str">
        <f>F12</f>
        <v xml:space="preserve"> </v>
      </c>
      <c r="I113" s="88" t="s">
        <v>19</v>
      </c>
      <c r="J113" s="48" t="str">
        <f>IF(J12="","",J12)</f>
        <v/>
      </c>
      <c r="L113" s="28"/>
    </row>
    <row r="114" spans="2:65" s="1" customFormat="1" ht="6.95" customHeight="1" x14ac:dyDescent="0.2">
      <c r="B114" s="28"/>
      <c r="I114" s="87"/>
      <c r="L114" s="28"/>
    </row>
    <row r="115" spans="2:65" s="1" customFormat="1" ht="15.2" customHeight="1" x14ac:dyDescent="0.2">
      <c r="B115" s="28"/>
      <c r="C115" s="23" t="s">
        <v>20</v>
      </c>
      <c r="F115" s="21" t="str">
        <f>E15</f>
        <v>Domov sociálnych služieb - Nosice</v>
      </c>
      <c r="I115" s="88" t="s">
        <v>26</v>
      </c>
      <c r="J115" s="26" t="str">
        <f>E21</f>
        <v>ARCHICO s.r.o.</v>
      </c>
      <c r="L115" s="28"/>
    </row>
    <row r="116" spans="2:65" s="1" customFormat="1" ht="15.2" customHeight="1" x14ac:dyDescent="0.2">
      <c r="B116" s="28"/>
      <c r="C116" s="23" t="s">
        <v>24</v>
      </c>
      <c r="F116" s="21" t="str">
        <f>IF(E18="","",E18)</f>
        <v>Vyplň údaj</v>
      </c>
      <c r="I116" s="88" t="s">
        <v>30</v>
      </c>
      <c r="J116" s="26" t="str">
        <f>E24</f>
        <v xml:space="preserve"> </v>
      </c>
      <c r="L116" s="28"/>
    </row>
    <row r="117" spans="2:65" s="1" customFormat="1" ht="10.35" customHeight="1" x14ac:dyDescent="0.2">
      <c r="B117" s="28"/>
      <c r="I117" s="87"/>
      <c r="L117" s="28"/>
    </row>
    <row r="118" spans="2:65" s="10" customFormat="1" ht="29.25" customHeight="1" x14ac:dyDescent="0.2">
      <c r="B118" s="124"/>
      <c r="C118" s="125" t="s">
        <v>162</v>
      </c>
      <c r="D118" s="225" t="s">
        <v>54</v>
      </c>
      <c r="E118" s="225"/>
      <c r="F118" s="225"/>
      <c r="G118" s="126" t="s">
        <v>163</v>
      </c>
      <c r="H118" s="126" t="s">
        <v>164</v>
      </c>
      <c r="I118" s="127" t="s">
        <v>165</v>
      </c>
      <c r="J118" s="128" t="s">
        <v>129</v>
      </c>
      <c r="K118" s="129" t="s">
        <v>166</v>
      </c>
      <c r="L118" s="124"/>
      <c r="M118" s="55" t="s">
        <v>1</v>
      </c>
      <c r="N118" s="56" t="s">
        <v>36</v>
      </c>
      <c r="O118" s="56" t="s">
        <v>167</v>
      </c>
      <c r="P118" s="56" t="s">
        <v>168</v>
      </c>
      <c r="Q118" s="56" t="s">
        <v>169</v>
      </c>
      <c r="R118" s="56" t="s">
        <v>170</v>
      </c>
      <c r="S118" s="56" t="s">
        <v>171</v>
      </c>
      <c r="T118" s="57" t="s">
        <v>172</v>
      </c>
    </row>
    <row r="119" spans="2:65" s="1" customFormat="1" ht="22.9" customHeight="1" x14ac:dyDescent="0.25">
      <c r="B119" s="28"/>
      <c r="C119" s="60" t="s">
        <v>130</v>
      </c>
      <c r="I119" s="87"/>
      <c r="J119" s="130">
        <f>BK119</f>
        <v>0</v>
      </c>
      <c r="L119" s="28"/>
      <c r="M119" s="58"/>
      <c r="N119" s="49"/>
      <c r="O119" s="49"/>
      <c r="P119" s="131">
        <f>P120</f>
        <v>0</v>
      </c>
      <c r="Q119" s="49"/>
      <c r="R119" s="131">
        <f>R120</f>
        <v>0</v>
      </c>
      <c r="S119" s="49"/>
      <c r="T119" s="132">
        <f>T120</f>
        <v>0</v>
      </c>
      <c r="AT119" s="13" t="s">
        <v>71</v>
      </c>
      <c r="AU119" s="13" t="s">
        <v>131</v>
      </c>
      <c r="BK119" s="133">
        <f>BK120</f>
        <v>0</v>
      </c>
    </row>
    <row r="120" spans="2:65" s="11" customFormat="1" ht="25.9" customHeight="1" x14ac:dyDescent="0.2">
      <c r="B120" s="134"/>
      <c r="D120" s="135" t="s">
        <v>71</v>
      </c>
      <c r="E120" s="136" t="s">
        <v>236</v>
      </c>
      <c r="F120" s="136" t="s">
        <v>933</v>
      </c>
      <c r="I120" s="137"/>
      <c r="J120" s="138">
        <f>BK120</f>
        <v>0</v>
      </c>
      <c r="L120" s="134"/>
      <c r="M120" s="139"/>
      <c r="N120" s="140"/>
      <c r="O120" s="140"/>
      <c r="P120" s="141">
        <f>P121+P145</f>
        <v>0</v>
      </c>
      <c r="Q120" s="140"/>
      <c r="R120" s="141">
        <f>R121+R145</f>
        <v>0</v>
      </c>
      <c r="S120" s="140"/>
      <c r="T120" s="142">
        <f>T121+T145</f>
        <v>0</v>
      </c>
      <c r="AR120" s="135" t="s">
        <v>183</v>
      </c>
      <c r="AT120" s="143" t="s">
        <v>71</v>
      </c>
      <c r="AU120" s="143" t="s">
        <v>72</v>
      </c>
      <c r="AY120" s="135" t="s">
        <v>175</v>
      </c>
      <c r="BK120" s="144">
        <f>BK121+BK145</f>
        <v>0</v>
      </c>
    </row>
    <row r="121" spans="2:65" s="11" customFormat="1" ht="22.9" customHeight="1" x14ac:dyDescent="0.2">
      <c r="B121" s="134"/>
      <c r="D121" s="135" t="s">
        <v>71</v>
      </c>
      <c r="E121" s="145" t="s">
        <v>938</v>
      </c>
      <c r="F121" s="145" t="s">
        <v>1315</v>
      </c>
      <c r="I121" s="137"/>
      <c r="J121" s="146">
        <f>BK121</f>
        <v>0</v>
      </c>
      <c r="L121" s="134"/>
      <c r="M121" s="139"/>
      <c r="N121" s="140"/>
      <c r="O121" s="140"/>
      <c r="P121" s="141">
        <f>SUM(P122:P144)</f>
        <v>0</v>
      </c>
      <c r="Q121" s="140"/>
      <c r="R121" s="141">
        <f>SUM(R122:R144)</f>
        <v>0</v>
      </c>
      <c r="S121" s="140"/>
      <c r="T121" s="142">
        <f>SUM(T122:T144)</f>
        <v>0</v>
      </c>
      <c r="AR121" s="135" t="s">
        <v>183</v>
      </c>
      <c r="AT121" s="143" t="s">
        <v>71</v>
      </c>
      <c r="AU121" s="143" t="s">
        <v>80</v>
      </c>
      <c r="AY121" s="135" t="s">
        <v>175</v>
      </c>
      <c r="BK121" s="144">
        <f>SUM(BK122:BK144)</f>
        <v>0</v>
      </c>
    </row>
    <row r="122" spans="2:65" s="1" customFormat="1" ht="24" customHeight="1" x14ac:dyDescent="0.2">
      <c r="B122" s="147"/>
      <c r="C122" s="148" t="s">
        <v>80</v>
      </c>
      <c r="D122" s="215" t="s">
        <v>1316</v>
      </c>
      <c r="E122" s="216"/>
      <c r="F122" s="217"/>
      <c r="G122" s="150" t="s">
        <v>272</v>
      </c>
      <c r="H122" s="151">
        <v>2</v>
      </c>
      <c r="I122" s="152"/>
      <c r="J122" s="151">
        <f t="shared" ref="J122:J144" si="0">ROUND(I122*H122,3)</f>
        <v>0</v>
      </c>
      <c r="K122" s="149" t="s">
        <v>1</v>
      </c>
      <c r="L122" s="28"/>
      <c r="M122" s="153" t="s">
        <v>1</v>
      </c>
      <c r="N122" s="154" t="s">
        <v>38</v>
      </c>
      <c r="O122" s="51"/>
      <c r="P122" s="155">
        <f t="shared" ref="P122:P144" si="1">O122*H122</f>
        <v>0</v>
      </c>
      <c r="Q122" s="155">
        <v>0</v>
      </c>
      <c r="R122" s="155">
        <f t="shared" ref="R122:R144" si="2">Q122*H122</f>
        <v>0</v>
      </c>
      <c r="S122" s="155">
        <v>0</v>
      </c>
      <c r="T122" s="156">
        <f t="shared" ref="T122:T144" si="3">S122*H122</f>
        <v>0</v>
      </c>
      <c r="AR122" s="157" t="s">
        <v>258</v>
      </c>
      <c r="AT122" s="157" t="s">
        <v>177</v>
      </c>
      <c r="AU122" s="157" t="s">
        <v>181</v>
      </c>
      <c r="AY122" s="13" t="s">
        <v>175</v>
      </c>
      <c r="BE122" s="158">
        <f t="shared" ref="BE122:BE144" si="4">IF(N122="základná",J122,0)</f>
        <v>0</v>
      </c>
      <c r="BF122" s="158">
        <f t="shared" ref="BF122:BF144" si="5">IF(N122="znížená",J122,0)</f>
        <v>0</v>
      </c>
      <c r="BG122" s="158">
        <f t="shared" ref="BG122:BG144" si="6">IF(N122="zákl. prenesená",J122,0)</f>
        <v>0</v>
      </c>
      <c r="BH122" s="158">
        <f t="shared" ref="BH122:BH144" si="7">IF(N122="zníž. prenesená",J122,0)</f>
        <v>0</v>
      </c>
      <c r="BI122" s="158">
        <f t="shared" ref="BI122:BI144" si="8">IF(N122="nulová",J122,0)</f>
        <v>0</v>
      </c>
      <c r="BJ122" s="13" t="s">
        <v>181</v>
      </c>
      <c r="BK122" s="159">
        <f t="shared" ref="BK122:BK144" si="9">ROUND(I122*H122,3)</f>
        <v>0</v>
      </c>
      <c r="BL122" s="13" t="s">
        <v>258</v>
      </c>
      <c r="BM122" s="157" t="s">
        <v>181</v>
      </c>
    </row>
    <row r="123" spans="2:65" s="1" customFormat="1" ht="16.5" customHeight="1" x14ac:dyDescent="0.2">
      <c r="B123" s="147"/>
      <c r="C123" s="160" t="s">
        <v>181</v>
      </c>
      <c r="D123" s="218" t="s">
        <v>1317</v>
      </c>
      <c r="E123" s="219"/>
      <c r="F123" s="220"/>
      <c r="G123" s="162" t="s">
        <v>272</v>
      </c>
      <c r="H123" s="163">
        <v>2</v>
      </c>
      <c r="I123" s="164"/>
      <c r="J123" s="163">
        <f t="shared" si="0"/>
        <v>0</v>
      </c>
      <c r="K123" s="161" t="s">
        <v>1</v>
      </c>
      <c r="L123" s="165"/>
      <c r="M123" s="166" t="s">
        <v>1</v>
      </c>
      <c r="N123" s="167" t="s">
        <v>38</v>
      </c>
      <c r="O123" s="51"/>
      <c r="P123" s="155">
        <f t="shared" si="1"/>
        <v>0</v>
      </c>
      <c r="Q123" s="155">
        <v>0</v>
      </c>
      <c r="R123" s="155">
        <f t="shared" si="2"/>
        <v>0</v>
      </c>
      <c r="S123" s="155">
        <v>0</v>
      </c>
      <c r="T123" s="156">
        <f t="shared" si="3"/>
        <v>0</v>
      </c>
      <c r="AR123" s="157" t="s">
        <v>468</v>
      </c>
      <c r="AT123" s="157" t="s">
        <v>236</v>
      </c>
      <c r="AU123" s="157" t="s">
        <v>181</v>
      </c>
      <c r="AY123" s="13" t="s">
        <v>175</v>
      </c>
      <c r="BE123" s="158">
        <f t="shared" si="4"/>
        <v>0</v>
      </c>
      <c r="BF123" s="158">
        <f t="shared" si="5"/>
        <v>0</v>
      </c>
      <c r="BG123" s="158">
        <f t="shared" si="6"/>
        <v>0</v>
      </c>
      <c r="BH123" s="158">
        <f t="shared" si="7"/>
        <v>0</v>
      </c>
      <c r="BI123" s="158">
        <f t="shared" si="8"/>
        <v>0</v>
      </c>
      <c r="BJ123" s="13" t="s">
        <v>181</v>
      </c>
      <c r="BK123" s="159">
        <f t="shared" si="9"/>
        <v>0</v>
      </c>
      <c r="BL123" s="13" t="s">
        <v>258</v>
      </c>
      <c r="BM123" s="157" t="s">
        <v>180</v>
      </c>
    </row>
    <row r="124" spans="2:65" s="1" customFormat="1" ht="36" customHeight="1" x14ac:dyDescent="0.2">
      <c r="B124" s="147"/>
      <c r="C124" s="148" t="s">
        <v>183</v>
      </c>
      <c r="D124" s="215" t="s">
        <v>1318</v>
      </c>
      <c r="E124" s="216"/>
      <c r="F124" s="217"/>
      <c r="G124" s="150" t="s">
        <v>238</v>
      </c>
      <c r="H124" s="151">
        <v>50</v>
      </c>
      <c r="I124" s="152"/>
      <c r="J124" s="151">
        <f t="shared" si="0"/>
        <v>0</v>
      </c>
      <c r="K124" s="149" t="s">
        <v>1</v>
      </c>
      <c r="L124" s="28"/>
      <c r="M124" s="153" t="s">
        <v>1</v>
      </c>
      <c r="N124" s="154" t="s">
        <v>38</v>
      </c>
      <c r="O124" s="51"/>
      <c r="P124" s="155">
        <f t="shared" si="1"/>
        <v>0</v>
      </c>
      <c r="Q124" s="155">
        <v>0</v>
      </c>
      <c r="R124" s="155">
        <f t="shared" si="2"/>
        <v>0</v>
      </c>
      <c r="S124" s="155">
        <v>0</v>
      </c>
      <c r="T124" s="156">
        <f t="shared" si="3"/>
        <v>0</v>
      </c>
      <c r="AR124" s="157" t="s">
        <v>258</v>
      </c>
      <c r="AT124" s="157" t="s">
        <v>177</v>
      </c>
      <c r="AU124" s="157" t="s">
        <v>181</v>
      </c>
      <c r="AY124" s="13" t="s">
        <v>175</v>
      </c>
      <c r="BE124" s="158">
        <f t="shared" si="4"/>
        <v>0</v>
      </c>
      <c r="BF124" s="158">
        <f t="shared" si="5"/>
        <v>0</v>
      </c>
      <c r="BG124" s="158">
        <f t="shared" si="6"/>
        <v>0</v>
      </c>
      <c r="BH124" s="158">
        <f t="shared" si="7"/>
        <v>0</v>
      </c>
      <c r="BI124" s="158">
        <f t="shared" si="8"/>
        <v>0</v>
      </c>
      <c r="BJ124" s="13" t="s">
        <v>181</v>
      </c>
      <c r="BK124" s="159">
        <f t="shared" si="9"/>
        <v>0</v>
      </c>
      <c r="BL124" s="13" t="s">
        <v>258</v>
      </c>
      <c r="BM124" s="157" t="s">
        <v>185</v>
      </c>
    </row>
    <row r="125" spans="2:65" s="1" customFormat="1" ht="16.5" customHeight="1" x14ac:dyDescent="0.2">
      <c r="B125" s="147"/>
      <c r="C125" s="160" t="s">
        <v>180</v>
      </c>
      <c r="D125" s="218" t="s">
        <v>1319</v>
      </c>
      <c r="E125" s="219"/>
      <c r="F125" s="220"/>
      <c r="G125" s="162" t="s">
        <v>238</v>
      </c>
      <c r="H125" s="163">
        <v>50</v>
      </c>
      <c r="I125" s="164"/>
      <c r="J125" s="163">
        <f t="shared" si="0"/>
        <v>0</v>
      </c>
      <c r="K125" s="161" t="s">
        <v>1</v>
      </c>
      <c r="L125" s="165"/>
      <c r="M125" s="166" t="s">
        <v>1</v>
      </c>
      <c r="N125" s="167" t="s">
        <v>38</v>
      </c>
      <c r="O125" s="51"/>
      <c r="P125" s="155">
        <f t="shared" si="1"/>
        <v>0</v>
      </c>
      <c r="Q125" s="155">
        <v>0</v>
      </c>
      <c r="R125" s="155">
        <f t="shared" si="2"/>
        <v>0</v>
      </c>
      <c r="S125" s="155">
        <v>0</v>
      </c>
      <c r="T125" s="156">
        <f t="shared" si="3"/>
        <v>0</v>
      </c>
      <c r="AR125" s="157" t="s">
        <v>468</v>
      </c>
      <c r="AT125" s="157" t="s">
        <v>236</v>
      </c>
      <c r="AU125" s="157" t="s">
        <v>181</v>
      </c>
      <c r="AY125" s="13" t="s">
        <v>175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3" t="s">
        <v>181</v>
      </c>
      <c r="BK125" s="159">
        <f t="shared" si="9"/>
        <v>0</v>
      </c>
      <c r="BL125" s="13" t="s">
        <v>258</v>
      </c>
      <c r="BM125" s="157" t="s">
        <v>187</v>
      </c>
    </row>
    <row r="126" spans="2:65" s="1" customFormat="1" ht="24" customHeight="1" x14ac:dyDescent="0.2">
      <c r="B126" s="147"/>
      <c r="C126" s="148" t="s">
        <v>188</v>
      </c>
      <c r="D126" s="215" t="s">
        <v>1320</v>
      </c>
      <c r="E126" s="216"/>
      <c r="F126" s="217"/>
      <c r="G126" s="150" t="s">
        <v>272</v>
      </c>
      <c r="H126" s="151">
        <v>80</v>
      </c>
      <c r="I126" s="152"/>
      <c r="J126" s="151">
        <f t="shared" si="0"/>
        <v>0</v>
      </c>
      <c r="K126" s="149" t="s">
        <v>1</v>
      </c>
      <c r="L126" s="28"/>
      <c r="M126" s="153" t="s">
        <v>1</v>
      </c>
      <c r="N126" s="154" t="s">
        <v>38</v>
      </c>
      <c r="O126" s="51"/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AR126" s="157" t="s">
        <v>258</v>
      </c>
      <c r="AT126" s="157" t="s">
        <v>177</v>
      </c>
      <c r="AU126" s="157" t="s">
        <v>181</v>
      </c>
      <c r="AY126" s="13" t="s">
        <v>175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3" t="s">
        <v>181</v>
      </c>
      <c r="BK126" s="159">
        <f t="shared" si="9"/>
        <v>0</v>
      </c>
      <c r="BL126" s="13" t="s">
        <v>258</v>
      </c>
      <c r="BM126" s="157" t="s">
        <v>190</v>
      </c>
    </row>
    <row r="127" spans="2:65" s="1" customFormat="1" ht="16.5" customHeight="1" x14ac:dyDescent="0.2">
      <c r="B127" s="147"/>
      <c r="C127" s="160" t="s">
        <v>185</v>
      </c>
      <c r="D127" s="218" t="s">
        <v>1321</v>
      </c>
      <c r="E127" s="219"/>
      <c r="F127" s="220"/>
      <c r="G127" s="162" t="s">
        <v>272</v>
      </c>
      <c r="H127" s="163">
        <v>80</v>
      </c>
      <c r="I127" s="164"/>
      <c r="J127" s="163">
        <f t="shared" si="0"/>
        <v>0</v>
      </c>
      <c r="K127" s="161" t="s">
        <v>1</v>
      </c>
      <c r="L127" s="165"/>
      <c r="M127" s="166" t="s">
        <v>1</v>
      </c>
      <c r="N127" s="167" t="s">
        <v>38</v>
      </c>
      <c r="O127" s="51"/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AR127" s="157" t="s">
        <v>468</v>
      </c>
      <c r="AT127" s="157" t="s">
        <v>236</v>
      </c>
      <c r="AU127" s="157" t="s">
        <v>181</v>
      </c>
      <c r="AY127" s="13" t="s">
        <v>175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3" t="s">
        <v>181</v>
      </c>
      <c r="BK127" s="159">
        <f t="shared" si="9"/>
        <v>0</v>
      </c>
      <c r="BL127" s="13" t="s">
        <v>258</v>
      </c>
      <c r="BM127" s="157" t="s">
        <v>192</v>
      </c>
    </row>
    <row r="128" spans="2:65" s="1" customFormat="1" ht="36" customHeight="1" x14ac:dyDescent="0.2">
      <c r="B128" s="147"/>
      <c r="C128" s="148" t="s">
        <v>193</v>
      </c>
      <c r="D128" s="215" t="s">
        <v>1322</v>
      </c>
      <c r="E128" s="216"/>
      <c r="F128" s="217"/>
      <c r="G128" s="150" t="s">
        <v>238</v>
      </c>
      <c r="H128" s="151">
        <v>60</v>
      </c>
      <c r="I128" s="152"/>
      <c r="J128" s="151">
        <f t="shared" si="0"/>
        <v>0</v>
      </c>
      <c r="K128" s="149" t="s">
        <v>1</v>
      </c>
      <c r="L128" s="28"/>
      <c r="M128" s="153" t="s">
        <v>1</v>
      </c>
      <c r="N128" s="154" t="s">
        <v>38</v>
      </c>
      <c r="O128" s="51"/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AR128" s="157" t="s">
        <v>258</v>
      </c>
      <c r="AT128" s="157" t="s">
        <v>177</v>
      </c>
      <c r="AU128" s="157" t="s">
        <v>181</v>
      </c>
      <c r="AY128" s="13" t="s">
        <v>175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3" t="s">
        <v>181</v>
      </c>
      <c r="BK128" s="159">
        <f t="shared" si="9"/>
        <v>0</v>
      </c>
      <c r="BL128" s="13" t="s">
        <v>258</v>
      </c>
      <c r="BM128" s="157" t="s">
        <v>195</v>
      </c>
    </row>
    <row r="129" spans="2:65" s="1" customFormat="1" ht="24" customHeight="1" x14ac:dyDescent="0.2">
      <c r="B129" s="147"/>
      <c r="C129" s="160" t="s">
        <v>187</v>
      </c>
      <c r="D129" s="218" t="s">
        <v>1323</v>
      </c>
      <c r="E129" s="219"/>
      <c r="F129" s="220"/>
      <c r="G129" s="162" t="s">
        <v>238</v>
      </c>
      <c r="H129" s="163">
        <v>60</v>
      </c>
      <c r="I129" s="164"/>
      <c r="J129" s="163">
        <f t="shared" si="0"/>
        <v>0</v>
      </c>
      <c r="K129" s="161" t="s">
        <v>1</v>
      </c>
      <c r="L129" s="165"/>
      <c r="M129" s="166" t="s">
        <v>1</v>
      </c>
      <c r="N129" s="167" t="s">
        <v>38</v>
      </c>
      <c r="O129" s="51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AR129" s="157" t="s">
        <v>468</v>
      </c>
      <c r="AT129" s="157" t="s">
        <v>236</v>
      </c>
      <c r="AU129" s="157" t="s">
        <v>181</v>
      </c>
      <c r="AY129" s="13" t="s">
        <v>175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3" t="s">
        <v>181</v>
      </c>
      <c r="BK129" s="159">
        <f t="shared" si="9"/>
        <v>0</v>
      </c>
      <c r="BL129" s="13" t="s">
        <v>258</v>
      </c>
      <c r="BM129" s="157" t="s">
        <v>197</v>
      </c>
    </row>
    <row r="130" spans="2:65" s="1" customFormat="1" ht="36" customHeight="1" x14ac:dyDescent="0.2">
      <c r="B130" s="147"/>
      <c r="C130" s="148" t="s">
        <v>198</v>
      </c>
      <c r="D130" s="215" t="s">
        <v>1324</v>
      </c>
      <c r="E130" s="216"/>
      <c r="F130" s="217"/>
      <c r="G130" s="150" t="s">
        <v>272</v>
      </c>
      <c r="H130" s="151">
        <v>1</v>
      </c>
      <c r="I130" s="152"/>
      <c r="J130" s="151">
        <f t="shared" si="0"/>
        <v>0</v>
      </c>
      <c r="K130" s="149" t="s">
        <v>1</v>
      </c>
      <c r="L130" s="28"/>
      <c r="M130" s="153" t="s">
        <v>1</v>
      </c>
      <c r="N130" s="154" t="s">
        <v>38</v>
      </c>
      <c r="O130" s="51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AR130" s="157" t="s">
        <v>258</v>
      </c>
      <c r="AT130" s="157" t="s">
        <v>177</v>
      </c>
      <c r="AU130" s="157" t="s">
        <v>181</v>
      </c>
      <c r="AY130" s="13" t="s">
        <v>175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3" t="s">
        <v>181</v>
      </c>
      <c r="BK130" s="159">
        <f t="shared" si="9"/>
        <v>0</v>
      </c>
      <c r="BL130" s="13" t="s">
        <v>258</v>
      </c>
      <c r="BM130" s="157" t="s">
        <v>200</v>
      </c>
    </row>
    <row r="131" spans="2:65" s="1" customFormat="1" ht="16.5" customHeight="1" x14ac:dyDescent="0.2">
      <c r="B131" s="147"/>
      <c r="C131" s="160" t="s">
        <v>190</v>
      </c>
      <c r="D131" s="218" t="s">
        <v>1325</v>
      </c>
      <c r="E131" s="219"/>
      <c r="F131" s="220"/>
      <c r="G131" s="162" t="s">
        <v>272</v>
      </c>
      <c r="H131" s="163">
        <v>1</v>
      </c>
      <c r="I131" s="164"/>
      <c r="J131" s="163">
        <f t="shared" si="0"/>
        <v>0</v>
      </c>
      <c r="K131" s="161" t="s">
        <v>1</v>
      </c>
      <c r="L131" s="165"/>
      <c r="M131" s="166" t="s">
        <v>1</v>
      </c>
      <c r="N131" s="167" t="s">
        <v>38</v>
      </c>
      <c r="O131" s="51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AR131" s="157" t="s">
        <v>468</v>
      </c>
      <c r="AT131" s="157" t="s">
        <v>236</v>
      </c>
      <c r="AU131" s="157" t="s">
        <v>181</v>
      </c>
      <c r="AY131" s="13" t="s">
        <v>175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3" t="s">
        <v>181</v>
      </c>
      <c r="BK131" s="159">
        <f t="shared" si="9"/>
        <v>0</v>
      </c>
      <c r="BL131" s="13" t="s">
        <v>258</v>
      </c>
      <c r="BM131" s="157" t="s">
        <v>7</v>
      </c>
    </row>
    <row r="132" spans="2:65" s="1" customFormat="1" ht="16.5" customHeight="1" x14ac:dyDescent="0.2">
      <c r="B132" s="147"/>
      <c r="C132" s="148" t="s">
        <v>202</v>
      </c>
      <c r="D132" s="215" t="s">
        <v>1326</v>
      </c>
      <c r="E132" s="216"/>
      <c r="F132" s="217"/>
      <c r="G132" s="150" t="s">
        <v>272</v>
      </c>
      <c r="H132" s="151">
        <v>1</v>
      </c>
      <c r="I132" s="152"/>
      <c r="J132" s="151">
        <f t="shared" si="0"/>
        <v>0</v>
      </c>
      <c r="K132" s="149" t="s">
        <v>1</v>
      </c>
      <c r="L132" s="28"/>
      <c r="M132" s="153" t="s">
        <v>1</v>
      </c>
      <c r="N132" s="154" t="s">
        <v>38</v>
      </c>
      <c r="O132" s="51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7" t="s">
        <v>258</v>
      </c>
      <c r="AT132" s="157" t="s">
        <v>177</v>
      </c>
      <c r="AU132" s="157" t="s">
        <v>181</v>
      </c>
      <c r="AY132" s="13" t="s">
        <v>175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3" t="s">
        <v>181</v>
      </c>
      <c r="BK132" s="159">
        <f t="shared" si="9"/>
        <v>0</v>
      </c>
      <c r="BL132" s="13" t="s">
        <v>258</v>
      </c>
      <c r="BM132" s="157" t="s">
        <v>204</v>
      </c>
    </row>
    <row r="133" spans="2:65" s="1" customFormat="1" ht="16.5" customHeight="1" x14ac:dyDescent="0.2">
      <c r="B133" s="147"/>
      <c r="C133" s="160" t="s">
        <v>192</v>
      </c>
      <c r="D133" s="218" t="s">
        <v>1327</v>
      </c>
      <c r="E133" s="219"/>
      <c r="F133" s="220"/>
      <c r="G133" s="162" t="s">
        <v>272</v>
      </c>
      <c r="H133" s="163">
        <v>1</v>
      </c>
      <c r="I133" s="164"/>
      <c r="J133" s="163">
        <f t="shared" si="0"/>
        <v>0</v>
      </c>
      <c r="K133" s="161" t="s">
        <v>1</v>
      </c>
      <c r="L133" s="165"/>
      <c r="M133" s="166" t="s">
        <v>1</v>
      </c>
      <c r="N133" s="167" t="s">
        <v>38</v>
      </c>
      <c r="O133" s="51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AR133" s="157" t="s">
        <v>468</v>
      </c>
      <c r="AT133" s="157" t="s">
        <v>236</v>
      </c>
      <c r="AU133" s="157" t="s">
        <v>181</v>
      </c>
      <c r="AY133" s="13" t="s">
        <v>175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3" t="s">
        <v>181</v>
      </c>
      <c r="BK133" s="159">
        <f t="shared" si="9"/>
        <v>0</v>
      </c>
      <c r="BL133" s="13" t="s">
        <v>258</v>
      </c>
      <c r="BM133" s="157" t="s">
        <v>206</v>
      </c>
    </row>
    <row r="134" spans="2:65" s="1" customFormat="1" ht="16.5" customHeight="1" x14ac:dyDescent="0.2">
      <c r="B134" s="147"/>
      <c r="C134" s="160" t="s">
        <v>207</v>
      </c>
      <c r="D134" s="218" t="s">
        <v>1328</v>
      </c>
      <c r="E134" s="219"/>
      <c r="F134" s="220"/>
      <c r="G134" s="162" t="s">
        <v>272</v>
      </c>
      <c r="H134" s="163">
        <v>1</v>
      </c>
      <c r="I134" s="164"/>
      <c r="J134" s="163">
        <f t="shared" si="0"/>
        <v>0</v>
      </c>
      <c r="K134" s="161" t="s">
        <v>1</v>
      </c>
      <c r="L134" s="165"/>
      <c r="M134" s="166" t="s">
        <v>1</v>
      </c>
      <c r="N134" s="167" t="s">
        <v>38</v>
      </c>
      <c r="O134" s="51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AR134" s="157" t="s">
        <v>468</v>
      </c>
      <c r="AT134" s="157" t="s">
        <v>236</v>
      </c>
      <c r="AU134" s="157" t="s">
        <v>181</v>
      </c>
      <c r="AY134" s="13" t="s">
        <v>175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3" t="s">
        <v>181</v>
      </c>
      <c r="BK134" s="159">
        <f t="shared" si="9"/>
        <v>0</v>
      </c>
      <c r="BL134" s="13" t="s">
        <v>258</v>
      </c>
      <c r="BM134" s="157" t="s">
        <v>210</v>
      </c>
    </row>
    <row r="135" spans="2:65" s="1" customFormat="1" ht="16.5" customHeight="1" x14ac:dyDescent="0.2">
      <c r="B135" s="147"/>
      <c r="C135" s="160" t="s">
        <v>195</v>
      </c>
      <c r="D135" s="218" t="s">
        <v>1329</v>
      </c>
      <c r="E135" s="219"/>
      <c r="F135" s="220"/>
      <c r="G135" s="162" t="s">
        <v>272</v>
      </c>
      <c r="H135" s="163">
        <v>1</v>
      </c>
      <c r="I135" s="164"/>
      <c r="J135" s="163">
        <f t="shared" si="0"/>
        <v>0</v>
      </c>
      <c r="K135" s="161" t="s">
        <v>1</v>
      </c>
      <c r="L135" s="165"/>
      <c r="M135" s="166" t="s">
        <v>1</v>
      </c>
      <c r="N135" s="167" t="s">
        <v>38</v>
      </c>
      <c r="O135" s="51"/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AR135" s="157" t="s">
        <v>468</v>
      </c>
      <c r="AT135" s="157" t="s">
        <v>236</v>
      </c>
      <c r="AU135" s="157" t="s">
        <v>181</v>
      </c>
      <c r="AY135" s="13" t="s">
        <v>175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3" t="s">
        <v>181</v>
      </c>
      <c r="BK135" s="159">
        <f t="shared" si="9"/>
        <v>0</v>
      </c>
      <c r="BL135" s="13" t="s">
        <v>258</v>
      </c>
      <c r="BM135" s="157" t="s">
        <v>212</v>
      </c>
    </row>
    <row r="136" spans="2:65" s="1" customFormat="1" ht="16.5" customHeight="1" x14ac:dyDescent="0.2">
      <c r="B136" s="147"/>
      <c r="C136" s="160" t="s">
        <v>213</v>
      </c>
      <c r="D136" s="218" t="s">
        <v>1330</v>
      </c>
      <c r="E136" s="219"/>
      <c r="F136" s="220"/>
      <c r="G136" s="162" t="s">
        <v>272</v>
      </c>
      <c r="H136" s="163">
        <v>1</v>
      </c>
      <c r="I136" s="164"/>
      <c r="J136" s="163">
        <f t="shared" si="0"/>
        <v>0</v>
      </c>
      <c r="K136" s="161" t="s">
        <v>1</v>
      </c>
      <c r="L136" s="165"/>
      <c r="M136" s="166" t="s">
        <v>1</v>
      </c>
      <c r="N136" s="167" t="s">
        <v>38</v>
      </c>
      <c r="O136" s="51"/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AR136" s="157" t="s">
        <v>468</v>
      </c>
      <c r="AT136" s="157" t="s">
        <v>236</v>
      </c>
      <c r="AU136" s="157" t="s">
        <v>181</v>
      </c>
      <c r="AY136" s="13" t="s">
        <v>175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3" t="s">
        <v>181</v>
      </c>
      <c r="BK136" s="159">
        <f t="shared" si="9"/>
        <v>0</v>
      </c>
      <c r="BL136" s="13" t="s">
        <v>258</v>
      </c>
      <c r="BM136" s="157" t="s">
        <v>216</v>
      </c>
    </row>
    <row r="137" spans="2:65" s="1" customFormat="1" ht="16.5" customHeight="1" x14ac:dyDescent="0.2">
      <c r="B137" s="147"/>
      <c r="C137" s="160" t="s">
        <v>197</v>
      </c>
      <c r="D137" s="218" t="s">
        <v>1331</v>
      </c>
      <c r="E137" s="219"/>
      <c r="F137" s="220"/>
      <c r="G137" s="162" t="s">
        <v>272</v>
      </c>
      <c r="H137" s="163">
        <v>1</v>
      </c>
      <c r="I137" s="164"/>
      <c r="J137" s="163">
        <f t="shared" si="0"/>
        <v>0</v>
      </c>
      <c r="K137" s="161" t="s">
        <v>1</v>
      </c>
      <c r="L137" s="165"/>
      <c r="M137" s="166" t="s">
        <v>1</v>
      </c>
      <c r="N137" s="167" t="s">
        <v>38</v>
      </c>
      <c r="O137" s="51"/>
      <c r="P137" s="155">
        <f t="shared" si="1"/>
        <v>0</v>
      </c>
      <c r="Q137" s="155">
        <v>0</v>
      </c>
      <c r="R137" s="155">
        <f t="shared" si="2"/>
        <v>0</v>
      </c>
      <c r="S137" s="155">
        <v>0</v>
      </c>
      <c r="T137" s="156">
        <f t="shared" si="3"/>
        <v>0</v>
      </c>
      <c r="AR137" s="157" t="s">
        <v>468</v>
      </c>
      <c r="AT137" s="157" t="s">
        <v>236</v>
      </c>
      <c r="AU137" s="157" t="s">
        <v>181</v>
      </c>
      <c r="AY137" s="13" t="s">
        <v>175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3" t="s">
        <v>181</v>
      </c>
      <c r="BK137" s="159">
        <f t="shared" si="9"/>
        <v>0</v>
      </c>
      <c r="BL137" s="13" t="s">
        <v>258</v>
      </c>
      <c r="BM137" s="157" t="s">
        <v>219</v>
      </c>
    </row>
    <row r="138" spans="2:65" s="1" customFormat="1" ht="16.5" customHeight="1" x14ac:dyDescent="0.2">
      <c r="B138" s="147"/>
      <c r="C138" s="160" t="s">
        <v>220</v>
      </c>
      <c r="D138" s="218" t="s">
        <v>1332</v>
      </c>
      <c r="E138" s="219"/>
      <c r="F138" s="220"/>
      <c r="G138" s="162" t="s">
        <v>272</v>
      </c>
      <c r="H138" s="163">
        <v>3</v>
      </c>
      <c r="I138" s="164"/>
      <c r="J138" s="163">
        <f t="shared" si="0"/>
        <v>0</v>
      </c>
      <c r="K138" s="161" t="s">
        <v>1</v>
      </c>
      <c r="L138" s="165"/>
      <c r="M138" s="166" t="s">
        <v>1</v>
      </c>
      <c r="N138" s="167" t="s">
        <v>38</v>
      </c>
      <c r="O138" s="51"/>
      <c r="P138" s="155">
        <f t="shared" si="1"/>
        <v>0</v>
      </c>
      <c r="Q138" s="155">
        <v>0</v>
      </c>
      <c r="R138" s="155">
        <f t="shared" si="2"/>
        <v>0</v>
      </c>
      <c r="S138" s="155">
        <v>0</v>
      </c>
      <c r="T138" s="156">
        <f t="shared" si="3"/>
        <v>0</v>
      </c>
      <c r="AR138" s="157" t="s">
        <v>468</v>
      </c>
      <c r="AT138" s="157" t="s">
        <v>236</v>
      </c>
      <c r="AU138" s="157" t="s">
        <v>181</v>
      </c>
      <c r="AY138" s="13" t="s">
        <v>175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3" t="s">
        <v>181</v>
      </c>
      <c r="BK138" s="159">
        <f t="shared" si="9"/>
        <v>0</v>
      </c>
      <c r="BL138" s="13" t="s">
        <v>258</v>
      </c>
      <c r="BM138" s="157" t="s">
        <v>222</v>
      </c>
    </row>
    <row r="139" spans="2:65" s="1" customFormat="1" ht="16.5" customHeight="1" x14ac:dyDescent="0.2">
      <c r="B139" s="147"/>
      <c r="C139" s="160" t="s">
        <v>200</v>
      </c>
      <c r="D139" s="218" t="s">
        <v>1333</v>
      </c>
      <c r="E139" s="219"/>
      <c r="F139" s="220"/>
      <c r="G139" s="162" t="s">
        <v>272</v>
      </c>
      <c r="H139" s="163">
        <v>1</v>
      </c>
      <c r="I139" s="164"/>
      <c r="J139" s="163">
        <f t="shared" si="0"/>
        <v>0</v>
      </c>
      <c r="K139" s="161" t="s">
        <v>1</v>
      </c>
      <c r="L139" s="165"/>
      <c r="M139" s="166" t="s">
        <v>1</v>
      </c>
      <c r="N139" s="167" t="s">
        <v>38</v>
      </c>
      <c r="O139" s="51"/>
      <c r="P139" s="155">
        <f t="shared" si="1"/>
        <v>0</v>
      </c>
      <c r="Q139" s="155">
        <v>0</v>
      </c>
      <c r="R139" s="155">
        <f t="shared" si="2"/>
        <v>0</v>
      </c>
      <c r="S139" s="155">
        <v>0</v>
      </c>
      <c r="T139" s="156">
        <f t="shared" si="3"/>
        <v>0</v>
      </c>
      <c r="AR139" s="157" t="s">
        <v>468</v>
      </c>
      <c r="AT139" s="157" t="s">
        <v>236</v>
      </c>
      <c r="AU139" s="157" t="s">
        <v>181</v>
      </c>
      <c r="AY139" s="13" t="s">
        <v>175</v>
      </c>
      <c r="BE139" s="158">
        <f t="shared" si="4"/>
        <v>0</v>
      </c>
      <c r="BF139" s="158">
        <f t="shared" si="5"/>
        <v>0</v>
      </c>
      <c r="BG139" s="158">
        <f t="shared" si="6"/>
        <v>0</v>
      </c>
      <c r="BH139" s="158">
        <f t="shared" si="7"/>
        <v>0</v>
      </c>
      <c r="BI139" s="158">
        <f t="shared" si="8"/>
        <v>0</v>
      </c>
      <c r="BJ139" s="13" t="s">
        <v>181</v>
      </c>
      <c r="BK139" s="159">
        <f t="shared" si="9"/>
        <v>0</v>
      </c>
      <c r="BL139" s="13" t="s">
        <v>258</v>
      </c>
      <c r="BM139" s="157" t="s">
        <v>224</v>
      </c>
    </row>
    <row r="140" spans="2:65" s="1" customFormat="1" ht="16.5" customHeight="1" x14ac:dyDescent="0.2">
      <c r="B140" s="147"/>
      <c r="C140" s="148" t="s">
        <v>225</v>
      </c>
      <c r="D140" s="215" t="s">
        <v>1334</v>
      </c>
      <c r="E140" s="216"/>
      <c r="F140" s="217"/>
      <c r="G140" s="150" t="s">
        <v>272</v>
      </c>
      <c r="H140" s="151">
        <v>1</v>
      </c>
      <c r="I140" s="152"/>
      <c r="J140" s="151">
        <f t="shared" si="0"/>
        <v>0</v>
      </c>
      <c r="K140" s="149" t="s">
        <v>1</v>
      </c>
      <c r="L140" s="28"/>
      <c r="M140" s="153" t="s">
        <v>1</v>
      </c>
      <c r="N140" s="154" t="s">
        <v>38</v>
      </c>
      <c r="O140" s="51"/>
      <c r="P140" s="155">
        <f t="shared" si="1"/>
        <v>0</v>
      </c>
      <c r="Q140" s="155">
        <v>0</v>
      </c>
      <c r="R140" s="155">
        <f t="shared" si="2"/>
        <v>0</v>
      </c>
      <c r="S140" s="155">
        <v>0</v>
      </c>
      <c r="T140" s="156">
        <f t="shared" si="3"/>
        <v>0</v>
      </c>
      <c r="AR140" s="157" t="s">
        <v>258</v>
      </c>
      <c r="AT140" s="157" t="s">
        <v>177</v>
      </c>
      <c r="AU140" s="157" t="s">
        <v>181</v>
      </c>
      <c r="AY140" s="13" t="s">
        <v>175</v>
      </c>
      <c r="BE140" s="158">
        <f t="shared" si="4"/>
        <v>0</v>
      </c>
      <c r="BF140" s="158">
        <f t="shared" si="5"/>
        <v>0</v>
      </c>
      <c r="BG140" s="158">
        <f t="shared" si="6"/>
        <v>0</v>
      </c>
      <c r="BH140" s="158">
        <f t="shared" si="7"/>
        <v>0</v>
      </c>
      <c r="BI140" s="158">
        <f t="shared" si="8"/>
        <v>0</v>
      </c>
      <c r="BJ140" s="13" t="s">
        <v>181</v>
      </c>
      <c r="BK140" s="159">
        <f t="shared" si="9"/>
        <v>0</v>
      </c>
      <c r="BL140" s="13" t="s">
        <v>258</v>
      </c>
      <c r="BM140" s="157" t="s">
        <v>227</v>
      </c>
    </row>
    <row r="141" spans="2:65" s="1" customFormat="1" ht="24" customHeight="1" x14ac:dyDescent="0.2">
      <c r="B141" s="147"/>
      <c r="C141" s="148" t="s">
        <v>7</v>
      </c>
      <c r="D141" s="215" t="s">
        <v>1335</v>
      </c>
      <c r="E141" s="216"/>
      <c r="F141" s="217"/>
      <c r="G141" s="150" t="s">
        <v>272</v>
      </c>
      <c r="H141" s="151">
        <v>4</v>
      </c>
      <c r="I141" s="152"/>
      <c r="J141" s="151">
        <f t="shared" si="0"/>
        <v>0</v>
      </c>
      <c r="K141" s="149" t="s">
        <v>1</v>
      </c>
      <c r="L141" s="28"/>
      <c r="M141" s="153" t="s">
        <v>1</v>
      </c>
      <c r="N141" s="154" t="s">
        <v>38</v>
      </c>
      <c r="O141" s="51"/>
      <c r="P141" s="155">
        <f t="shared" si="1"/>
        <v>0</v>
      </c>
      <c r="Q141" s="155">
        <v>0</v>
      </c>
      <c r="R141" s="155">
        <f t="shared" si="2"/>
        <v>0</v>
      </c>
      <c r="S141" s="155">
        <v>0</v>
      </c>
      <c r="T141" s="156">
        <f t="shared" si="3"/>
        <v>0</v>
      </c>
      <c r="AR141" s="157" t="s">
        <v>258</v>
      </c>
      <c r="AT141" s="157" t="s">
        <v>177</v>
      </c>
      <c r="AU141" s="157" t="s">
        <v>181</v>
      </c>
      <c r="AY141" s="13" t="s">
        <v>175</v>
      </c>
      <c r="BE141" s="158">
        <f t="shared" si="4"/>
        <v>0</v>
      </c>
      <c r="BF141" s="158">
        <f t="shared" si="5"/>
        <v>0</v>
      </c>
      <c r="BG141" s="158">
        <f t="shared" si="6"/>
        <v>0</v>
      </c>
      <c r="BH141" s="158">
        <f t="shared" si="7"/>
        <v>0</v>
      </c>
      <c r="BI141" s="158">
        <f t="shared" si="8"/>
        <v>0</v>
      </c>
      <c r="BJ141" s="13" t="s">
        <v>181</v>
      </c>
      <c r="BK141" s="159">
        <f t="shared" si="9"/>
        <v>0</v>
      </c>
      <c r="BL141" s="13" t="s">
        <v>258</v>
      </c>
      <c r="BM141" s="157" t="s">
        <v>229</v>
      </c>
    </row>
    <row r="142" spans="2:65" s="1" customFormat="1" ht="16.5" customHeight="1" x14ac:dyDescent="0.2">
      <c r="B142" s="147"/>
      <c r="C142" s="148" t="s">
        <v>204</v>
      </c>
      <c r="D142" s="215" t="s">
        <v>1160</v>
      </c>
      <c r="E142" s="216"/>
      <c r="F142" s="217"/>
      <c r="G142" s="150" t="s">
        <v>573</v>
      </c>
      <c r="H142" s="152"/>
      <c r="I142" s="152"/>
      <c r="J142" s="151">
        <f t="shared" si="0"/>
        <v>0</v>
      </c>
      <c r="K142" s="149" t="s">
        <v>1</v>
      </c>
      <c r="L142" s="28"/>
      <c r="M142" s="153" t="s">
        <v>1</v>
      </c>
      <c r="N142" s="154" t="s">
        <v>38</v>
      </c>
      <c r="O142" s="51"/>
      <c r="P142" s="155">
        <f t="shared" si="1"/>
        <v>0</v>
      </c>
      <c r="Q142" s="155">
        <v>0</v>
      </c>
      <c r="R142" s="155">
        <f t="shared" si="2"/>
        <v>0</v>
      </c>
      <c r="S142" s="155">
        <v>0</v>
      </c>
      <c r="T142" s="156">
        <f t="shared" si="3"/>
        <v>0</v>
      </c>
      <c r="AR142" s="157" t="s">
        <v>258</v>
      </c>
      <c r="AT142" s="157" t="s">
        <v>177</v>
      </c>
      <c r="AU142" s="157" t="s">
        <v>181</v>
      </c>
      <c r="AY142" s="13" t="s">
        <v>175</v>
      </c>
      <c r="BE142" s="158">
        <f t="shared" si="4"/>
        <v>0</v>
      </c>
      <c r="BF142" s="158">
        <f t="shared" si="5"/>
        <v>0</v>
      </c>
      <c r="BG142" s="158">
        <f t="shared" si="6"/>
        <v>0</v>
      </c>
      <c r="BH142" s="158">
        <f t="shared" si="7"/>
        <v>0</v>
      </c>
      <c r="BI142" s="158">
        <f t="shared" si="8"/>
        <v>0</v>
      </c>
      <c r="BJ142" s="13" t="s">
        <v>181</v>
      </c>
      <c r="BK142" s="159">
        <f t="shared" si="9"/>
        <v>0</v>
      </c>
      <c r="BL142" s="13" t="s">
        <v>258</v>
      </c>
      <c r="BM142" s="157" t="s">
        <v>232</v>
      </c>
    </row>
    <row r="143" spans="2:65" s="1" customFormat="1" ht="16.5" customHeight="1" x14ac:dyDescent="0.2">
      <c r="B143" s="147"/>
      <c r="C143" s="148" t="s">
        <v>235</v>
      </c>
      <c r="D143" s="215" t="s">
        <v>1161</v>
      </c>
      <c r="E143" s="216"/>
      <c r="F143" s="217"/>
      <c r="G143" s="150" t="s">
        <v>573</v>
      </c>
      <c r="H143" s="152"/>
      <c r="I143" s="152"/>
      <c r="J143" s="151">
        <f t="shared" si="0"/>
        <v>0</v>
      </c>
      <c r="K143" s="149" t="s">
        <v>1</v>
      </c>
      <c r="L143" s="28"/>
      <c r="M143" s="153" t="s">
        <v>1</v>
      </c>
      <c r="N143" s="154" t="s">
        <v>38</v>
      </c>
      <c r="O143" s="51"/>
      <c r="P143" s="155">
        <f t="shared" si="1"/>
        <v>0</v>
      </c>
      <c r="Q143" s="155">
        <v>0</v>
      </c>
      <c r="R143" s="155">
        <f t="shared" si="2"/>
        <v>0</v>
      </c>
      <c r="S143" s="155">
        <v>0</v>
      </c>
      <c r="T143" s="156">
        <f t="shared" si="3"/>
        <v>0</v>
      </c>
      <c r="AR143" s="157" t="s">
        <v>258</v>
      </c>
      <c r="AT143" s="157" t="s">
        <v>177</v>
      </c>
      <c r="AU143" s="157" t="s">
        <v>181</v>
      </c>
      <c r="AY143" s="13" t="s">
        <v>175</v>
      </c>
      <c r="BE143" s="158">
        <f t="shared" si="4"/>
        <v>0</v>
      </c>
      <c r="BF143" s="158">
        <f t="shared" si="5"/>
        <v>0</v>
      </c>
      <c r="BG143" s="158">
        <f t="shared" si="6"/>
        <v>0</v>
      </c>
      <c r="BH143" s="158">
        <f t="shared" si="7"/>
        <v>0</v>
      </c>
      <c r="BI143" s="158">
        <f t="shared" si="8"/>
        <v>0</v>
      </c>
      <c r="BJ143" s="13" t="s">
        <v>181</v>
      </c>
      <c r="BK143" s="159">
        <f t="shared" si="9"/>
        <v>0</v>
      </c>
      <c r="BL143" s="13" t="s">
        <v>258</v>
      </c>
      <c r="BM143" s="157" t="s">
        <v>234</v>
      </c>
    </row>
    <row r="144" spans="2:65" s="1" customFormat="1" ht="16.5" customHeight="1" x14ac:dyDescent="0.2">
      <c r="B144" s="147"/>
      <c r="C144" s="148" t="s">
        <v>206</v>
      </c>
      <c r="D144" s="215" t="s">
        <v>1162</v>
      </c>
      <c r="E144" s="216"/>
      <c r="F144" s="217"/>
      <c r="G144" s="150" t="s">
        <v>573</v>
      </c>
      <c r="H144" s="152"/>
      <c r="I144" s="152"/>
      <c r="J144" s="151">
        <f t="shared" si="0"/>
        <v>0</v>
      </c>
      <c r="K144" s="149" t="s">
        <v>1</v>
      </c>
      <c r="L144" s="28"/>
      <c r="M144" s="153" t="s">
        <v>1</v>
      </c>
      <c r="N144" s="154" t="s">
        <v>38</v>
      </c>
      <c r="O144" s="51"/>
      <c r="P144" s="155">
        <f t="shared" si="1"/>
        <v>0</v>
      </c>
      <c r="Q144" s="155">
        <v>0</v>
      </c>
      <c r="R144" s="155">
        <f t="shared" si="2"/>
        <v>0</v>
      </c>
      <c r="S144" s="155">
        <v>0</v>
      </c>
      <c r="T144" s="156">
        <f t="shared" si="3"/>
        <v>0</v>
      </c>
      <c r="AR144" s="157" t="s">
        <v>258</v>
      </c>
      <c r="AT144" s="157" t="s">
        <v>177</v>
      </c>
      <c r="AU144" s="157" t="s">
        <v>181</v>
      </c>
      <c r="AY144" s="13" t="s">
        <v>175</v>
      </c>
      <c r="BE144" s="158">
        <f t="shared" si="4"/>
        <v>0</v>
      </c>
      <c r="BF144" s="158">
        <f t="shared" si="5"/>
        <v>0</v>
      </c>
      <c r="BG144" s="158">
        <f t="shared" si="6"/>
        <v>0</v>
      </c>
      <c r="BH144" s="158">
        <f t="shared" si="7"/>
        <v>0</v>
      </c>
      <c r="BI144" s="158">
        <f t="shared" si="8"/>
        <v>0</v>
      </c>
      <c r="BJ144" s="13" t="s">
        <v>181</v>
      </c>
      <c r="BK144" s="159">
        <f t="shared" si="9"/>
        <v>0</v>
      </c>
      <c r="BL144" s="13" t="s">
        <v>258</v>
      </c>
      <c r="BM144" s="157" t="s">
        <v>237</v>
      </c>
    </row>
    <row r="145" spans="2:65" s="11" customFormat="1" ht="22.9" customHeight="1" x14ac:dyDescent="0.2">
      <c r="B145" s="134"/>
      <c r="D145" s="135" t="s">
        <v>71</v>
      </c>
      <c r="E145" s="145" t="s">
        <v>1336</v>
      </c>
      <c r="F145" s="145" t="s">
        <v>1337</v>
      </c>
      <c r="I145" s="137"/>
      <c r="J145" s="146">
        <f>BK145</f>
        <v>0</v>
      </c>
      <c r="L145" s="134"/>
      <c r="M145" s="139"/>
      <c r="N145" s="140"/>
      <c r="O145" s="140"/>
      <c r="P145" s="141">
        <f>SUM(P146:P154)</f>
        <v>0</v>
      </c>
      <c r="Q145" s="140"/>
      <c r="R145" s="141">
        <f>SUM(R146:R154)</f>
        <v>0</v>
      </c>
      <c r="S145" s="140"/>
      <c r="T145" s="142">
        <f>SUM(T146:T154)</f>
        <v>0</v>
      </c>
      <c r="AR145" s="135" t="s">
        <v>80</v>
      </c>
      <c r="AT145" s="143" t="s">
        <v>71</v>
      </c>
      <c r="AU145" s="143" t="s">
        <v>80</v>
      </c>
      <c r="AY145" s="135" t="s">
        <v>175</v>
      </c>
      <c r="BK145" s="144">
        <f>SUM(BK146:BK154)</f>
        <v>0</v>
      </c>
    </row>
    <row r="146" spans="2:65" s="1" customFormat="1" ht="24" customHeight="1" x14ac:dyDescent="0.2">
      <c r="B146" s="147"/>
      <c r="C146" s="148" t="s">
        <v>240</v>
      </c>
      <c r="D146" s="215" t="s">
        <v>1338</v>
      </c>
      <c r="E146" s="216"/>
      <c r="F146" s="217"/>
      <c r="G146" s="150" t="s">
        <v>238</v>
      </c>
      <c r="H146" s="151">
        <v>160</v>
      </c>
      <c r="I146" s="152"/>
      <c r="J146" s="151">
        <f t="shared" ref="J146:J154" si="10">ROUND(I146*H146,3)</f>
        <v>0</v>
      </c>
      <c r="K146" s="149" t="s">
        <v>1</v>
      </c>
      <c r="L146" s="28"/>
      <c r="M146" s="153" t="s">
        <v>1</v>
      </c>
      <c r="N146" s="154" t="s">
        <v>38</v>
      </c>
      <c r="O146" s="51"/>
      <c r="P146" s="155">
        <f t="shared" ref="P146:P154" si="11">O146*H146</f>
        <v>0</v>
      </c>
      <c r="Q146" s="155">
        <v>0</v>
      </c>
      <c r="R146" s="155">
        <f t="shared" ref="R146:R154" si="12">Q146*H146</f>
        <v>0</v>
      </c>
      <c r="S146" s="155">
        <v>0</v>
      </c>
      <c r="T146" s="156">
        <f t="shared" ref="T146:T154" si="13">S146*H146</f>
        <v>0</v>
      </c>
      <c r="AR146" s="157" t="s">
        <v>180</v>
      </c>
      <c r="AT146" s="157" t="s">
        <v>177</v>
      </c>
      <c r="AU146" s="157" t="s">
        <v>181</v>
      </c>
      <c r="AY146" s="13" t="s">
        <v>175</v>
      </c>
      <c r="BE146" s="158">
        <f t="shared" ref="BE146:BE154" si="14">IF(N146="základná",J146,0)</f>
        <v>0</v>
      </c>
      <c r="BF146" s="158">
        <f t="shared" ref="BF146:BF154" si="15">IF(N146="znížená",J146,0)</f>
        <v>0</v>
      </c>
      <c r="BG146" s="158">
        <f t="shared" ref="BG146:BG154" si="16">IF(N146="zákl. prenesená",J146,0)</f>
        <v>0</v>
      </c>
      <c r="BH146" s="158">
        <f t="shared" ref="BH146:BH154" si="17">IF(N146="zníž. prenesená",J146,0)</f>
        <v>0</v>
      </c>
      <c r="BI146" s="158">
        <f t="shared" ref="BI146:BI154" si="18">IF(N146="nulová",J146,0)</f>
        <v>0</v>
      </c>
      <c r="BJ146" s="13" t="s">
        <v>181</v>
      </c>
      <c r="BK146" s="159">
        <f t="shared" ref="BK146:BK154" si="19">ROUND(I146*H146,3)</f>
        <v>0</v>
      </c>
      <c r="BL146" s="13" t="s">
        <v>180</v>
      </c>
      <c r="BM146" s="157" t="s">
        <v>239</v>
      </c>
    </row>
    <row r="147" spans="2:65" s="1" customFormat="1" ht="16.5" customHeight="1" x14ac:dyDescent="0.2">
      <c r="B147" s="147"/>
      <c r="C147" s="160" t="s">
        <v>210</v>
      </c>
      <c r="D147" s="218" t="s">
        <v>1339</v>
      </c>
      <c r="E147" s="219"/>
      <c r="F147" s="220"/>
      <c r="G147" s="162" t="s">
        <v>238</v>
      </c>
      <c r="H147" s="163">
        <v>160</v>
      </c>
      <c r="I147" s="164"/>
      <c r="J147" s="163">
        <f t="shared" si="10"/>
        <v>0</v>
      </c>
      <c r="K147" s="161" t="s">
        <v>1</v>
      </c>
      <c r="L147" s="165"/>
      <c r="M147" s="166" t="s">
        <v>1</v>
      </c>
      <c r="N147" s="167" t="s">
        <v>38</v>
      </c>
      <c r="O147" s="51"/>
      <c r="P147" s="155">
        <f t="shared" si="11"/>
        <v>0</v>
      </c>
      <c r="Q147" s="155">
        <v>0</v>
      </c>
      <c r="R147" s="155">
        <f t="shared" si="12"/>
        <v>0</v>
      </c>
      <c r="S147" s="155">
        <v>0</v>
      </c>
      <c r="T147" s="156">
        <f t="shared" si="13"/>
        <v>0</v>
      </c>
      <c r="AR147" s="157" t="s">
        <v>187</v>
      </c>
      <c r="AT147" s="157" t="s">
        <v>236</v>
      </c>
      <c r="AU147" s="157" t="s">
        <v>181</v>
      </c>
      <c r="AY147" s="13" t="s">
        <v>175</v>
      </c>
      <c r="BE147" s="158">
        <f t="shared" si="14"/>
        <v>0</v>
      </c>
      <c r="BF147" s="158">
        <f t="shared" si="15"/>
        <v>0</v>
      </c>
      <c r="BG147" s="158">
        <f t="shared" si="16"/>
        <v>0</v>
      </c>
      <c r="BH147" s="158">
        <f t="shared" si="17"/>
        <v>0</v>
      </c>
      <c r="BI147" s="158">
        <f t="shared" si="18"/>
        <v>0</v>
      </c>
      <c r="BJ147" s="13" t="s">
        <v>181</v>
      </c>
      <c r="BK147" s="159">
        <f t="shared" si="19"/>
        <v>0</v>
      </c>
      <c r="BL147" s="13" t="s">
        <v>180</v>
      </c>
      <c r="BM147" s="157" t="s">
        <v>241</v>
      </c>
    </row>
    <row r="148" spans="2:65" s="1" customFormat="1" ht="16.5" customHeight="1" x14ac:dyDescent="0.2">
      <c r="B148" s="147"/>
      <c r="C148" s="148" t="s">
        <v>244</v>
      </c>
      <c r="D148" s="215" t="s">
        <v>1340</v>
      </c>
      <c r="E148" s="216"/>
      <c r="F148" s="217"/>
      <c r="G148" s="150" t="s">
        <v>272</v>
      </c>
      <c r="H148" s="151">
        <v>2</v>
      </c>
      <c r="I148" s="152"/>
      <c r="J148" s="151">
        <f t="shared" si="10"/>
        <v>0</v>
      </c>
      <c r="K148" s="149" t="s">
        <v>1</v>
      </c>
      <c r="L148" s="28"/>
      <c r="M148" s="153" t="s">
        <v>1</v>
      </c>
      <c r="N148" s="154" t="s">
        <v>38</v>
      </c>
      <c r="O148" s="51"/>
      <c r="P148" s="155">
        <f t="shared" si="11"/>
        <v>0</v>
      </c>
      <c r="Q148" s="155">
        <v>0</v>
      </c>
      <c r="R148" s="155">
        <f t="shared" si="12"/>
        <v>0</v>
      </c>
      <c r="S148" s="155">
        <v>0</v>
      </c>
      <c r="T148" s="156">
        <f t="shared" si="13"/>
        <v>0</v>
      </c>
      <c r="AR148" s="157" t="s">
        <v>180</v>
      </c>
      <c r="AT148" s="157" t="s">
        <v>177</v>
      </c>
      <c r="AU148" s="157" t="s">
        <v>181</v>
      </c>
      <c r="AY148" s="13" t="s">
        <v>175</v>
      </c>
      <c r="BE148" s="158">
        <f t="shared" si="14"/>
        <v>0</v>
      </c>
      <c r="BF148" s="158">
        <f t="shared" si="15"/>
        <v>0</v>
      </c>
      <c r="BG148" s="158">
        <f t="shared" si="16"/>
        <v>0</v>
      </c>
      <c r="BH148" s="158">
        <f t="shared" si="17"/>
        <v>0</v>
      </c>
      <c r="BI148" s="158">
        <f t="shared" si="18"/>
        <v>0</v>
      </c>
      <c r="BJ148" s="13" t="s">
        <v>181</v>
      </c>
      <c r="BK148" s="159">
        <f t="shared" si="19"/>
        <v>0</v>
      </c>
      <c r="BL148" s="13" t="s">
        <v>180</v>
      </c>
      <c r="BM148" s="157" t="s">
        <v>243</v>
      </c>
    </row>
    <row r="149" spans="2:65" s="1" customFormat="1" ht="24" customHeight="1" x14ac:dyDescent="0.2">
      <c r="B149" s="147"/>
      <c r="C149" s="160" t="s">
        <v>212</v>
      </c>
      <c r="D149" s="218" t="s">
        <v>1597</v>
      </c>
      <c r="E149" s="219"/>
      <c r="F149" s="220"/>
      <c r="G149" s="162" t="s">
        <v>272</v>
      </c>
      <c r="H149" s="163">
        <v>2</v>
      </c>
      <c r="I149" s="164"/>
      <c r="J149" s="163">
        <f t="shared" si="10"/>
        <v>0</v>
      </c>
      <c r="K149" s="161" t="s">
        <v>1</v>
      </c>
      <c r="L149" s="165"/>
      <c r="M149" s="166" t="s">
        <v>1</v>
      </c>
      <c r="N149" s="167" t="s">
        <v>38</v>
      </c>
      <c r="O149" s="51"/>
      <c r="P149" s="155">
        <f t="shared" si="11"/>
        <v>0</v>
      </c>
      <c r="Q149" s="155">
        <v>0</v>
      </c>
      <c r="R149" s="155">
        <f t="shared" si="12"/>
        <v>0</v>
      </c>
      <c r="S149" s="155">
        <v>0</v>
      </c>
      <c r="T149" s="156">
        <f t="shared" si="13"/>
        <v>0</v>
      </c>
      <c r="AR149" s="157" t="s">
        <v>187</v>
      </c>
      <c r="AT149" s="157" t="s">
        <v>236</v>
      </c>
      <c r="AU149" s="157" t="s">
        <v>181</v>
      </c>
      <c r="AY149" s="13" t="s">
        <v>175</v>
      </c>
      <c r="BE149" s="158">
        <f t="shared" si="14"/>
        <v>0</v>
      </c>
      <c r="BF149" s="158">
        <f t="shared" si="15"/>
        <v>0</v>
      </c>
      <c r="BG149" s="158">
        <f t="shared" si="16"/>
        <v>0</v>
      </c>
      <c r="BH149" s="158">
        <f t="shared" si="17"/>
        <v>0</v>
      </c>
      <c r="BI149" s="158">
        <f t="shared" si="18"/>
        <v>0</v>
      </c>
      <c r="BJ149" s="13" t="s">
        <v>181</v>
      </c>
      <c r="BK149" s="159">
        <f t="shared" si="19"/>
        <v>0</v>
      </c>
      <c r="BL149" s="13" t="s">
        <v>180</v>
      </c>
      <c r="BM149" s="157" t="s">
        <v>246</v>
      </c>
    </row>
    <row r="150" spans="2:65" s="1" customFormat="1" ht="16.5" customHeight="1" x14ac:dyDescent="0.2">
      <c r="B150" s="147"/>
      <c r="C150" s="148" t="s">
        <v>249</v>
      </c>
      <c r="D150" s="215" t="s">
        <v>1341</v>
      </c>
      <c r="E150" s="216"/>
      <c r="F150" s="217"/>
      <c r="G150" s="150" t="s">
        <v>272</v>
      </c>
      <c r="H150" s="151">
        <v>1</v>
      </c>
      <c r="I150" s="152"/>
      <c r="J150" s="151">
        <f t="shared" si="10"/>
        <v>0</v>
      </c>
      <c r="K150" s="149" t="s">
        <v>1</v>
      </c>
      <c r="L150" s="28"/>
      <c r="M150" s="153" t="s">
        <v>1</v>
      </c>
      <c r="N150" s="154" t="s">
        <v>38</v>
      </c>
      <c r="O150" s="51"/>
      <c r="P150" s="155">
        <f t="shared" si="11"/>
        <v>0</v>
      </c>
      <c r="Q150" s="155">
        <v>0</v>
      </c>
      <c r="R150" s="155">
        <f t="shared" si="12"/>
        <v>0</v>
      </c>
      <c r="S150" s="155">
        <v>0</v>
      </c>
      <c r="T150" s="156">
        <f t="shared" si="13"/>
        <v>0</v>
      </c>
      <c r="AR150" s="157" t="s">
        <v>180</v>
      </c>
      <c r="AT150" s="157" t="s">
        <v>177</v>
      </c>
      <c r="AU150" s="157" t="s">
        <v>181</v>
      </c>
      <c r="AY150" s="13" t="s">
        <v>175</v>
      </c>
      <c r="BE150" s="158">
        <f t="shared" si="14"/>
        <v>0</v>
      </c>
      <c r="BF150" s="158">
        <f t="shared" si="15"/>
        <v>0</v>
      </c>
      <c r="BG150" s="158">
        <f t="shared" si="16"/>
        <v>0</v>
      </c>
      <c r="BH150" s="158">
        <f t="shared" si="17"/>
        <v>0</v>
      </c>
      <c r="BI150" s="158">
        <f t="shared" si="18"/>
        <v>0</v>
      </c>
      <c r="BJ150" s="13" t="s">
        <v>181</v>
      </c>
      <c r="BK150" s="159">
        <f t="shared" si="19"/>
        <v>0</v>
      </c>
      <c r="BL150" s="13" t="s">
        <v>180</v>
      </c>
      <c r="BM150" s="157" t="s">
        <v>248</v>
      </c>
    </row>
    <row r="151" spans="2:65" s="1" customFormat="1" ht="24" customHeight="1" x14ac:dyDescent="0.2">
      <c r="B151" s="147"/>
      <c r="C151" s="160" t="s">
        <v>216</v>
      </c>
      <c r="D151" s="218" t="s">
        <v>1596</v>
      </c>
      <c r="E151" s="219"/>
      <c r="F151" s="220"/>
      <c r="G151" s="162" t="s">
        <v>272</v>
      </c>
      <c r="H151" s="163">
        <v>1</v>
      </c>
      <c r="I151" s="164"/>
      <c r="J151" s="163">
        <f t="shared" si="10"/>
        <v>0</v>
      </c>
      <c r="K151" s="161" t="s">
        <v>1</v>
      </c>
      <c r="L151" s="165"/>
      <c r="M151" s="166" t="s">
        <v>1</v>
      </c>
      <c r="N151" s="167" t="s">
        <v>38</v>
      </c>
      <c r="O151" s="51"/>
      <c r="P151" s="155">
        <f t="shared" si="11"/>
        <v>0</v>
      </c>
      <c r="Q151" s="155">
        <v>0</v>
      </c>
      <c r="R151" s="155">
        <f t="shared" si="12"/>
        <v>0</v>
      </c>
      <c r="S151" s="155">
        <v>0</v>
      </c>
      <c r="T151" s="156">
        <f t="shared" si="13"/>
        <v>0</v>
      </c>
      <c r="AR151" s="157" t="s">
        <v>187</v>
      </c>
      <c r="AT151" s="157" t="s">
        <v>236</v>
      </c>
      <c r="AU151" s="157" t="s">
        <v>181</v>
      </c>
      <c r="AY151" s="13" t="s">
        <v>175</v>
      </c>
      <c r="BE151" s="158">
        <f t="shared" si="14"/>
        <v>0</v>
      </c>
      <c r="BF151" s="158">
        <f t="shared" si="15"/>
        <v>0</v>
      </c>
      <c r="BG151" s="158">
        <f t="shared" si="16"/>
        <v>0</v>
      </c>
      <c r="BH151" s="158">
        <f t="shared" si="17"/>
        <v>0</v>
      </c>
      <c r="BI151" s="158">
        <f t="shared" si="18"/>
        <v>0</v>
      </c>
      <c r="BJ151" s="13" t="s">
        <v>181</v>
      </c>
      <c r="BK151" s="159">
        <f t="shared" si="19"/>
        <v>0</v>
      </c>
      <c r="BL151" s="13" t="s">
        <v>180</v>
      </c>
      <c r="BM151" s="157" t="s">
        <v>251</v>
      </c>
    </row>
    <row r="152" spans="2:65" s="1" customFormat="1" ht="16.5" customHeight="1" x14ac:dyDescent="0.2">
      <c r="B152" s="147"/>
      <c r="C152" s="148" t="s">
        <v>254</v>
      </c>
      <c r="D152" s="215" t="s">
        <v>1342</v>
      </c>
      <c r="E152" s="216"/>
      <c r="F152" s="217"/>
      <c r="G152" s="150" t="s">
        <v>272</v>
      </c>
      <c r="H152" s="151">
        <v>4</v>
      </c>
      <c r="I152" s="152"/>
      <c r="J152" s="151">
        <f t="shared" si="10"/>
        <v>0</v>
      </c>
      <c r="K152" s="149" t="s">
        <v>1</v>
      </c>
      <c r="L152" s="28"/>
      <c r="M152" s="153" t="s">
        <v>1</v>
      </c>
      <c r="N152" s="154" t="s">
        <v>38</v>
      </c>
      <c r="O152" s="51"/>
      <c r="P152" s="155">
        <f t="shared" si="11"/>
        <v>0</v>
      </c>
      <c r="Q152" s="155">
        <v>0</v>
      </c>
      <c r="R152" s="155">
        <f t="shared" si="12"/>
        <v>0</v>
      </c>
      <c r="S152" s="155">
        <v>0</v>
      </c>
      <c r="T152" s="156">
        <f t="shared" si="13"/>
        <v>0</v>
      </c>
      <c r="AR152" s="157" t="s">
        <v>180</v>
      </c>
      <c r="AT152" s="157" t="s">
        <v>177</v>
      </c>
      <c r="AU152" s="157" t="s">
        <v>181</v>
      </c>
      <c r="AY152" s="13" t="s">
        <v>175</v>
      </c>
      <c r="BE152" s="158">
        <f t="shared" si="14"/>
        <v>0</v>
      </c>
      <c r="BF152" s="158">
        <f t="shared" si="15"/>
        <v>0</v>
      </c>
      <c r="BG152" s="158">
        <f t="shared" si="16"/>
        <v>0</v>
      </c>
      <c r="BH152" s="158">
        <f t="shared" si="17"/>
        <v>0</v>
      </c>
      <c r="BI152" s="158">
        <f t="shared" si="18"/>
        <v>0</v>
      </c>
      <c r="BJ152" s="13" t="s">
        <v>181</v>
      </c>
      <c r="BK152" s="159">
        <f t="shared" si="19"/>
        <v>0</v>
      </c>
      <c r="BL152" s="13" t="s">
        <v>180</v>
      </c>
      <c r="BM152" s="157" t="s">
        <v>253</v>
      </c>
    </row>
    <row r="153" spans="2:65" s="1" customFormat="1" ht="24" customHeight="1" x14ac:dyDescent="0.2">
      <c r="B153" s="147"/>
      <c r="C153" s="160" t="s">
        <v>219</v>
      </c>
      <c r="D153" s="218" t="s">
        <v>1343</v>
      </c>
      <c r="E153" s="219"/>
      <c r="F153" s="220"/>
      <c r="G153" s="162" t="s">
        <v>272</v>
      </c>
      <c r="H153" s="163">
        <v>4</v>
      </c>
      <c r="I153" s="164"/>
      <c r="J153" s="163">
        <f t="shared" si="10"/>
        <v>0</v>
      </c>
      <c r="K153" s="161" t="s">
        <v>1</v>
      </c>
      <c r="L153" s="165"/>
      <c r="M153" s="166" t="s">
        <v>1</v>
      </c>
      <c r="N153" s="167" t="s">
        <v>38</v>
      </c>
      <c r="O153" s="51"/>
      <c r="P153" s="155">
        <f t="shared" si="11"/>
        <v>0</v>
      </c>
      <c r="Q153" s="155">
        <v>0</v>
      </c>
      <c r="R153" s="155">
        <f t="shared" si="12"/>
        <v>0</v>
      </c>
      <c r="S153" s="155">
        <v>0</v>
      </c>
      <c r="T153" s="156">
        <f t="shared" si="13"/>
        <v>0</v>
      </c>
      <c r="AR153" s="157" t="s">
        <v>187</v>
      </c>
      <c r="AT153" s="157" t="s">
        <v>236</v>
      </c>
      <c r="AU153" s="157" t="s">
        <v>181</v>
      </c>
      <c r="AY153" s="13" t="s">
        <v>175</v>
      </c>
      <c r="BE153" s="158">
        <f t="shared" si="14"/>
        <v>0</v>
      </c>
      <c r="BF153" s="158">
        <f t="shared" si="15"/>
        <v>0</v>
      </c>
      <c r="BG153" s="158">
        <f t="shared" si="16"/>
        <v>0</v>
      </c>
      <c r="BH153" s="158">
        <f t="shared" si="17"/>
        <v>0</v>
      </c>
      <c r="BI153" s="158">
        <f t="shared" si="18"/>
        <v>0</v>
      </c>
      <c r="BJ153" s="13" t="s">
        <v>181</v>
      </c>
      <c r="BK153" s="159">
        <f t="shared" si="19"/>
        <v>0</v>
      </c>
      <c r="BL153" s="13" t="s">
        <v>180</v>
      </c>
      <c r="BM153" s="157" t="s">
        <v>256</v>
      </c>
    </row>
    <row r="154" spans="2:65" s="1" customFormat="1" ht="24" customHeight="1" x14ac:dyDescent="0.2">
      <c r="B154" s="147"/>
      <c r="C154" s="148" t="s">
        <v>259</v>
      </c>
      <c r="D154" s="215" t="s">
        <v>1103</v>
      </c>
      <c r="E154" s="216"/>
      <c r="F154" s="217"/>
      <c r="G154" s="150" t="s">
        <v>238</v>
      </c>
      <c r="H154" s="151">
        <v>120</v>
      </c>
      <c r="I154" s="152"/>
      <c r="J154" s="151">
        <f t="shared" si="10"/>
        <v>0</v>
      </c>
      <c r="K154" s="149" t="s">
        <v>1</v>
      </c>
      <c r="L154" s="28"/>
      <c r="M154" s="168" t="s">
        <v>1</v>
      </c>
      <c r="N154" s="169" t="s">
        <v>38</v>
      </c>
      <c r="O154" s="170"/>
      <c r="P154" s="171">
        <f t="shared" si="11"/>
        <v>0</v>
      </c>
      <c r="Q154" s="171">
        <v>0</v>
      </c>
      <c r="R154" s="171">
        <f t="shared" si="12"/>
        <v>0</v>
      </c>
      <c r="S154" s="171">
        <v>0</v>
      </c>
      <c r="T154" s="172">
        <f t="shared" si="13"/>
        <v>0</v>
      </c>
      <c r="AR154" s="157" t="s">
        <v>180</v>
      </c>
      <c r="AT154" s="157" t="s">
        <v>177</v>
      </c>
      <c r="AU154" s="157" t="s">
        <v>181</v>
      </c>
      <c r="AY154" s="13" t="s">
        <v>175</v>
      </c>
      <c r="BE154" s="158">
        <f t="shared" si="14"/>
        <v>0</v>
      </c>
      <c r="BF154" s="158">
        <f t="shared" si="15"/>
        <v>0</v>
      </c>
      <c r="BG154" s="158">
        <f t="shared" si="16"/>
        <v>0</v>
      </c>
      <c r="BH154" s="158">
        <f t="shared" si="17"/>
        <v>0</v>
      </c>
      <c r="BI154" s="158">
        <f t="shared" si="18"/>
        <v>0</v>
      </c>
      <c r="BJ154" s="13" t="s">
        <v>181</v>
      </c>
      <c r="BK154" s="159">
        <f t="shared" si="19"/>
        <v>0</v>
      </c>
      <c r="BL154" s="13" t="s">
        <v>180</v>
      </c>
      <c r="BM154" s="157" t="s">
        <v>258</v>
      </c>
    </row>
    <row r="155" spans="2:65" s="1" customFormat="1" ht="6.95" customHeight="1" x14ac:dyDescent="0.2">
      <c r="B155" s="40"/>
      <c r="C155" s="41"/>
      <c r="D155" s="41"/>
      <c r="E155" s="41"/>
      <c r="F155" s="41"/>
      <c r="G155" s="41"/>
      <c r="H155" s="41"/>
      <c r="I155" s="108"/>
      <c r="J155" s="41"/>
      <c r="K155" s="41"/>
      <c r="L155" s="28"/>
    </row>
  </sheetData>
  <mergeCells count="42">
    <mergeCell ref="D152:F152"/>
    <mergeCell ref="D153:F153"/>
    <mergeCell ref="D154:F154"/>
    <mergeCell ref="D147:F147"/>
    <mergeCell ref="D148:F148"/>
    <mergeCell ref="D149:F149"/>
    <mergeCell ref="D150:F150"/>
    <mergeCell ref="D151:F151"/>
    <mergeCell ref="D141:F141"/>
    <mergeCell ref="D142:F142"/>
    <mergeCell ref="D143:F143"/>
    <mergeCell ref="D144:F144"/>
    <mergeCell ref="D146:F146"/>
    <mergeCell ref="D136:F136"/>
    <mergeCell ref="D137:F137"/>
    <mergeCell ref="D138:F138"/>
    <mergeCell ref="D139:F139"/>
    <mergeCell ref="D140:F140"/>
    <mergeCell ref="D131:F131"/>
    <mergeCell ref="D132:F132"/>
    <mergeCell ref="D133:F133"/>
    <mergeCell ref="D134:F134"/>
    <mergeCell ref="D135:F135"/>
    <mergeCell ref="D126:F126"/>
    <mergeCell ref="D127:F127"/>
    <mergeCell ref="D128:F128"/>
    <mergeCell ref="D129:F129"/>
    <mergeCell ref="D130:F130"/>
    <mergeCell ref="D118:F118"/>
    <mergeCell ref="D122:F122"/>
    <mergeCell ref="D123:F123"/>
    <mergeCell ref="D124:F124"/>
    <mergeCell ref="D125:F125"/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2"/>
  <sheetViews>
    <sheetView showGridLines="0" topLeftCell="A5" workbookViewId="0">
      <selection activeCell="Z9" sqref="Z9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108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1344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ROUND(J123,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ROUND((SUM(BE123:BE161)),  2)</f>
        <v>0</v>
      </c>
      <c r="I33" s="96">
        <v>0.2</v>
      </c>
      <c r="J33" s="95">
        <f>ROUND(((SUM(BE123:BE161))*I33),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ROUND((SUM(BF123:BF161)),  2)</f>
        <v>0</v>
      </c>
      <c r="I34" s="96">
        <v>0.2</v>
      </c>
      <c r="J34" s="95">
        <f>ROUND(((SUM(BF123:BF161))*I34),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ROUND((SUM(BG123:BG161)),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ROUND((SUM(BH123:BH161)),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ROUND((SUM(BI123:BI161)),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E.4.3 - Elektrická požiariarna signalizácia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J123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132</v>
      </c>
      <c r="E97" s="116"/>
      <c r="F97" s="116"/>
      <c r="G97" s="116"/>
      <c r="H97" s="116"/>
      <c r="I97" s="117"/>
      <c r="J97" s="118">
        <f>J124</f>
        <v>0</v>
      </c>
      <c r="L97" s="114"/>
    </row>
    <row r="98" spans="2:12" s="9" customFormat="1" ht="19.899999999999999" customHeight="1" x14ac:dyDescent="0.2">
      <c r="B98" s="119"/>
      <c r="D98" s="120" t="s">
        <v>138</v>
      </c>
      <c r="E98" s="121"/>
      <c r="F98" s="121"/>
      <c r="G98" s="121"/>
      <c r="H98" s="121"/>
      <c r="I98" s="122"/>
      <c r="J98" s="123">
        <f>J125</f>
        <v>0</v>
      </c>
      <c r="L98" s="119"/>
    </row>
    <row r="99" spans="2:12" s="8" customFormat="1" ht="24.95" customHeight="1" x14ac:dyDescent="0.2">
      <c r="B99" s="114"/>
      <c r="D99" s="115" t="s">
        <v>157</v>
      </c>
      <c r="E99" s="116"/>
      <c r="F99" s="116"/>
      <c r="G99" s="116"/>
      <c r="H99" s="116"/>
      <c r="I99" s="117"/>
      <c r="J99" s="118">
        <f>J127</f>
        <v>0</v>
      </c>
      <c r="L99" s="114"/>
    </row>
    <row r="100" spans="2:12" s="9" customFormat="1" ht="19.899999999999999" customHeight="1" x14ac:dyDescent="0.2">
      <c r="B100" s="119"/>
      <c r="D100" s="120" t="s">
        <v>1345</v>
      </c>
      <c r="E100" s="121"/>
      <c r="F100" s="121"/>
      <c r="G100" s="121"/>
      <c r="H100" s="121"/>
      <c r="I100" s="122"/>
      <c r="J100" s="123">
        <f>J128</f>
        <v>0</v>
      </c>
      <c r="L100" s="119"/>
    </row>
    <row r="101" spans="2:12" s="9" customFormat="1" ht="19.899999999999999" customHeight="1" x14ac:dyDescent="0.2">
      <c r="B101" s="119"/>
      <c r="D101" s="120" t="s">
        <v>1086</v>
      </c>
      <c r="E101" s="121"/>
      <c r="F101" s="121"/>
      <c r="G101" s="121"/>
      <c r="H101" s="121"/>
      <c r="I101" s="122"/>
      <c r="J101" s="123">
        <f>J136</f>
        <v>0</v>
      </c>
      <c r="L101" s="119"/>
    </row>
    <row r="102" spans="2:12" s="9" customFormat="1" ht="19.899999999999999" customHeight="1" x14ac:dyDescent="0.2">
      <c r="B102" s="119"/>
      <c r="D102" s="120" t="s">
        <v>1346</v>
      </c>
      <c r="E102" s="121"/>
      <c r="F102" s="121"/>
      <c r="G102" s="121"/>
      <c r="H102" s="121"/>
      <c r="I102" s="122"/>
      <c r="J102" s="123">
        <f>J142</f>
        <v>0</v>
      </c>
      <c r="L102" s="119"/>
    </row>
    <row r="103" spans="2:12" s="9" customFormat="1" ht="19.899999999999999" customHeight="1" x14ac:dyDescent="0.2">
      <c r="B103" s="119"/>
      <c r="D103" s="120" t="s">
        <v>1347</v>
      </c>
      <c r="E103" s="121"/>
      <c r="F103" s="121"/>
      <c r="G103" s="121"/>
      <c r="H103" s="121"/>
      <c r="I103" s="122"/>
      <c r="J103" s="123">
        <f>J157</f>
        <v>0</v>
      </c>
      <c r="L103" s="119"/>
    </row>
    <row r="104" spans="2:12" s="1" customFormat="1" ht="21.75" customHeight="1" x14ac:dyDescent="0.2">
      <c r="B104" s="28"/>
      <c r="I104" s="87"/>
      <c r="L104" s="28"/>
    </row>
    <row r="105" spans="2:12" s="1" customFormat="1" ht="6.95" customHeight="1" x14ac:dyDescent="0.2">
      <c r="B105" s="40"/>
      <c r="C105" s="41"/>
      <c r="D105" s="41"/>
      <c r="E105" s="41"/>
      <c r="F105" s="41"/>
      <c r="G105" s="41"/>
      <c r="H105" s="41"/>
      <c r="I105" s="108"/>
      <c r="J105" s="41"/>
      <c r="K105" s="41"/>
      <c r="L105" s="28"/>
    </row>
    <row r="109" spans="2:12" s="1" customFormat="1" ht="6.95" customHeight="1" x14ac:dyDescent="0.2">
      <c r="B109" s="42"/>
      <c r="C109" s="43"/>
      <c r="D109" s="43"/>
      <c r="E109" s="43"/>
      <c r="F109" s="43"/>
      <c r="G109" s="43"/>
      <c r="H109" s="43"/>
      <c r="I109" s="109"/>
      <c r="J109" s="43"/>
      <c r="K109" s="43"/>
      <c r="L109" s="28"/>
    </row>
    <row r="110" spans="2:12" s="1" customFormat="1" ht="24.95" customHeight="1" x14ac:dyDescent="0.2">
      <c r="B110" s="28"/>
      <c r="C110" s="17" t="s">
        <v>161</v>
      </c>
      <c r="I110" s="87"/>
      <c r="L110" s="28"/>
    </row>
    <row r="111" spans="2:12" s="1" customFormat="1" ht="6.95" customHeight="1" x14ac:dyDescent="0.2">
      <c r="B111" s="28"/>
      <c r="I111" s="87"/>
      <c r="L111" s="28"/>
    </row>
    <row r="112" spans="2:12" s="1" customFormat="1" ht="12" customHeight="1" x14ac:dyDescent="0.2">
      <c r="B112" s="28"/>
      <c r="C112" s="23" t="s">
        <v>13</v>
      </c>
      <c r="I112" s="87"/>
      <c r="L112" s="28"/>
    </row>
    <row r="113" spans="2:65" s="1" customFormat="1" ht="16.5" customHeight="1" x14ac:dyDescent="0.2">
      <c r="B113" s="28"/>
      <c r="E113" s="222" t="str">
        <f>E7</f>
        <v>Komplexná rekonštrukcia objektu s prístavbou výťahu</v>
      </c>
      <c r="F113" s="223"/>
      <c r="G113" s="223"/>
      <c r="H113" s="223"/>
      <c r="I113" s="87"/>
      <c r="L113" s="28"/>
    </row>
    <row r="114" spans="2:65" s="1" customFormat="1" ht="12" customHeight="1" x14ac:dyDescent="0.2">
      <c r="B114" s="28"/>
      <c r="C114" s="23" t="s">
        <v>125</v>
      </c>
      <c r="I114" s="87"/>
      <c r="L114" s="28"/>
    </row>
    <row r="115" spans="2:65" s="1" customFormat="1" ht="16.5" customHeight="1" x14ac:dyDescent="0.2">
      <c r="B115" s="28"/>
      <c r="E115" s="200" t="str">
        <f>E9</f>
        <v>E.4.3 - Elektrická požiariarna signalizácia</v>
      </c>
      <c r="F115" s="221"/>
      <c r="G115" s="221"/>
      <c r="H115" s="221"/>
      <c r="I115" s="87"/>
      <c r="L115" s="28"/>
    </row>
    <row r="116" spans="2:65" s="1" customFormat="1" ht="6.95" customHeight="1" x14ac:dyDescent="0.2">
      <c r="B116" s="28"/>
      <c r="I116" s="87"/>
      <c r="L116" s="28"/>
    </row>
    <row r="117" spans="2:65" s="1" customFormat="1" ht="12" customHeight="1" x14ac:dyDescent="0.2">
      <c r="B117" s="28"/>
      <c r="C117" s="23" t="s">
        <v>17</v>
      </c>
      <c r="F117" s="21" t="str">
        <f>F12</f>
        <v xml:space="preserve"> </v>
      </c>
      <c r="I117" s="88" t="s">
        <v>19</v>
      </c>
      <c r="J117" s="48" t="str">
        <f>IF(J12="","",J12)</f>
        <v/>
      </c>
      <c r="L117" s="28"/>
    </row>
    <row r="118" spans="2:65" s="1" customFormat="1" ht="6.95" customHeight="1" x14ac:dyDescent="0.2">
      <c r="B118" s="28"/>
      <c r="I118" s="87"/>
      <c r="L118" s="28"/>
    </row>
    <row r="119" spans="2:65" s="1" customFormat="1" ht="15.2" customHeight="1" x14ac:dyDescent="0.2">
      <c r="B119" s="28"/>
      <c r="C119" s="23" t="s">
        <v>20</v>
      </c>
      <c r="F119" s="21" t="str">
        <f>E15</f>
        <v>Domov sociálnych služieb - Nosice</v>
      </c>
      <c r="I119" s="88" t="s">
        <v>26</v>
      </c>
      <c r="J119" s="26" t="str">
        <f>E21</f>
        <v>ARCHICO s.r.o.</v>
      </c>
      <c r="L119" s="28"/>
    </row>
    <row r="120" spans="2:65" s="1" customFormat="1" ht="15.2" customHeight="1" x14ac:dyDescent="0.2">
      <c r="B120" s="28"/>
      <c r="C120" s="23" t="s">
        <v>24</v>
      </c>
      <c r="F120" s="21" t="str">
        <f>IF(E18="","",E18)</f>
        <v>Vyplň údaj</v>
      </c>
      <c r="I120" s="88" t="s">
        <v>30</v>
      </c>
      <c r="J120" s="26" t="str">
        <f>E24</f>
        <v xml:space="preserve"> </v>
      </c>
      <c r="L120" s="28"/>
    </row>
    <row r="121" spans="2:65" s="1" customFormat="1" ht="10.35" customHeight="1" x14ac:dyDescent="0.2">
      <c r="B121" s="28"/>
      <c r="I121" s="87"/>
      <c r="L121" s="28"/>
    </row>
    <row r="122" spans="2:65" s="10" customFormat="1" ht="29.25" customHeight="1" x14ac:dyDescent="0.2">
      <c r="B122" s="124"/>
      <c r="C122" s="125" t="s">
        <v>162</v>
      </c>
      <c r="D122" s="225" t="s">
        <v>54</v>
      </c>
      <c r="E122" s="225"/>
      <c r="F122" s="225"/>
      <c r="G122" s="126" t="s">
        <v>163</v>
      </c>
      <c r="H122" s="126" t="s">
        <v>164</v>
      </c>
      <c r="I122" s="127" t="s">
        <v>165</v>
      </c>
      <c r="J122" s="128" t="s">
        <v>129</v>
      </c>
      <c r="K122" s="129" t="s">
        <v>166</v>
      </c>
      <c r="L122" s="124"/>
      <c r="M122" s="55" t="s">
        <v>1</v>
      </c>
      <c r="N122" s="56" t="s">
        <v>36</v>
      </c>
      <c r="O122" s="56" t="s">
        <v>167</v>
      </c>
      <c r="P122" s="56" t="s">
        <v>168</v>
      </c>
      <c r="Q122" s="56" t="s">
        <v>169</v>
      </c>
      <c r="R122" s="56" t="s">
        <v>170</v>
      </c>
      <c r="S122" s="56" t="s">
        <v>171</v>
      </c>
      <c r="T122" s="57" t="s">
        <v>172</v>
      </c>
    </row>
    <row r="123" spans="2:65" s="1" customFormat="1" ht="22.9" customHeight="1" x14ac:dyDescent="0.25">
      <c r="B123" s="28"/>
      <c r="C123" s="60" t="s">
        <v>130</v>
      </c>
      <c r="I123" s="87"/>
      <c r="J123" s="130">
        <f>BK123</f>
        <v>0</v>
      </c>
      <c r="L123" s="28"/>
      <c r="M123" s="58"/>
      <c r="N123" s="49"/>
      <c r="O123" s="49"/>
      <c r="P123" s="131">
        <f>P124+P127</f>
        <v>0</v>
      </c>
      <c r="Q123" s="49"/>
      <c r="R123" s="131">
        <f>R124+R127</f>
        <v>0</v>
      </c>
      <c r="S123" s="49"/>
      <c r="T123" s="132">
        <f>T124+T127</f>
        <v>0</v>
      </c>
      <c r="AT123" s="13" t="s">
        <v>71</v>
      </c>
      <c r="AU123" s="13" t="s">
        <v>131</v>
      </c>
      <c r="BK123" s="133">
        <f>BK124+BK127</f>
        <v>0</v>
      </c>
    </row>
    <row r="124" spans="2:65" s="11" customFormat="1" ht="25.9" customHeight="1" x14ac:dyDescent="0.2">
      <c r="B124" s="134"/>
      <c r="D124" s="135" t="s">
        <v>71</v>
      </c>
      <c r="E124" s="136" t="s">
        <v>173</v>
      </c>
      <c r="F124" s="136" t="s">
        <v>174</v>
      </c>
      <c r="I124" s="137"/>
      <c r="J124" s="138">
        <f>BK124</f>
        <v>0</v>
      </c>
      <c r="L124" s="134"/>
      <c r="M124" s="139"/>
      <c r="N124" s="140"/>
      <c r="O124" s="140"/>
      <c r="P124" s="141">
        <f>P125</f>
        <v>0</v>
      </c>
      <c r="Q124" s="140"/>
      <c r="R124" s="141">
        <f>R125</f>
        <v>0</v>
      </c>
      <c r="S124" s="140"/>
      <c r="T124" s="142">
        <f>T125</f>
        <v>0</v>
      </c>
      <c r="AR124" s="135" t="s">
        <v>80</v>
      </c>
      <c r="AT124" s="143" t="s">
        <v>71</v>
      </c>
      <c r="AU124" s="143" t="s">
        <v>72</v>
      </c>
      <c r="AY124" s="135" t="s">
        <v>175</v>
      </c>
      <c r="BK124" s="144">
        <f>BK125</f>
        <v>0</v>
      </c>
    </row>
    <row r="125" spans="2:65" s="11" customFormat="1" ht="22.9" customHeight="1" x14ac:dyDescent="0.2">
      <c r="B125" s="134"/>
      <c r="D125" s="135" t="s">
        <v>71</v>
      </c>
      <c r="E125" s="145" t="s">
        <v>198</v>
      </c>
      <c r="F125" s="145" t="s">
        <v>447</v>
      </c>
      <c r="I125" s="137"/>
      <c r="J125" s="146">
        <f>BK125</f>
        <v>0</v>
      </c>
      <c r="L125" s="134"/>
      <c r="M125" s="139"/>
      <c r="N125" s="140"/>
      <c r="O125" s="140"/>
      <c r="P125" s="141">
        <f>P126</f>
        <v>0</v>
      </c>
      <c r="Q125" s="140"/>
      <c r="R125" s="141">
        <f>R126</f>
        <v>0</v>
      </c>
      <c r="S125" s="140"/>
      <c r="T125" s="142">
        <f>T126</f>
        <v>0</v>
      </c>
      <c r="AR125" s="135" t="s">
        <v>80</v>
      </c>
      <c r="AT125" s="143" t="s">
        <v>71</v>
      </c>
      <c r="AU125" s="143" t="s">
        <v>80</v>
      </c>
      <c r="AY125" s="135" t="s">
        <v>175</v>
      </c>
      <c r="BK125" s="144">
        <f>BK126</f>
        <v>0</v>
      </c>
    </row>
    <row r="126" spans="2:65" s="1" customFormat="1" ht="24" customHeight="1" x14ac:dyDescent="0.2">
      <c r="B126" s="147"/>
      <c r="C126" s="148" t="s">
        <v>80</v>
      </c>
      <c r="D126" s="215" t="s">
        <v>1348</v>
      </c>
      <c r="E126" s="216"/>
      <c r="F126" s="217"/>
      <c r="G126" s="150" t="s">
        <v>238</v>
      </c>
      <c r="H126" s="151">
        <v>900</v>
      </c>
      <c r="I126" s="152"/>
      <c r="J126" s="151">
        <f>ROUND(I126*H126,3)</f>
        <v>0</v>
      </c>
      <c r="K126" s="149" t="s">
        <v>1</v>
      </c>
      <c r="L126" s="28"/>
      <c r="M126" s="153" t="s">
        <v>1</v>
      </c>
      <c r="N126" s="154" t="s">
        <v>38</v>
      </c>
      <c r="O126" s="51"/>
      <c r="P126" s="155">
        <f>O126*H126</f>
        <v>0</v>
      </c>
      <c r="Q126" s="155">
        <v>0</v>
      </c>
      <c r="R126" s="155">
        <f>Q126*H126</f>
        <v>0</v>
      </c>
      <c r="S126" s="155">
        <v>0</v>
      </c>
      <c r="T126" s="156">
        <f>S126*H126</f>
        <v>0</v>
      </c>
      <c r="AR126" s="157" t="s">
        <v>180</v>
      </c>
      <c r="AT126" s="157" t="s">
        <v>177</v>
      </c>
      <c r="AU126" s="157" t="s">
        <v>181</v>
      </c>
      <c r="AY126" s="13" t="s">
        <v>175</v>
      </c>
      <c r="BE126" s="158">
        <f>IF(N126="základná",J126,0)</f>
        <v>0</v>
      </c>
      <c r="BF126" s="158">
        <f>IF(N126="znížená",J126,0)</f>
        <v>0</v>
      </c>
      <c r="BG126" s="158">
        <f>IF(N126="zákl. prenesená",J126,0)</f>
        <v>0</v>
      </c>
      <c r="BH126" s="158">
        <f>IF(N126="zníž. prenesená",J126,0)</f>
        <v>0</v>
      </c>
      <c r="BI126" s="158">
        <f>IF(N126="nulová",J126,0)</f>
        <v>0</v>
      </c>
      <c r="BJ126" s="13" t="s">
        <v>181</v>
      </c>
      <c r="BK126" s="159">
        <f>ROUND(I126*H126,3)</f>
        <v>0</v>
      </c>
      <c r="BL126" s="13" t="s">
        <v>180</v>
      </c>
      <c r="BM126" s="157" t="s">
        <v>181</v>
      </c>
    </row>
    <row r="127" spans="2:65" s="11" customFormat="1" ht="25.9" customHeight="1" x14ac:dyDescent="0.2">
      <c r="B127" s="134"/>
      <c r="D127" s="135" t="s">
        <v>71</v>
      </c>
      <c r="E127" s="136" t="s">
        <v>236</v>
      </c>
      <c r="F127" s="136" t="s">
        <v>933</v>
      </c>
      <c r="I127" s="137"/>
      <c r="J127" s="138">
        <f>BK127</f>
        <v>0</v>
      </c>
      <c r="L127" s="134"/>
      <c r="M127" s="139"/>
      <c r="N127" s="140"/>
      <c r="O127" s="140"/>
      <c r="P127" s="141">
        <f>P128+P136+P142+P157</f>
        <v>0</v>
      </c>
      <c r="Q127" s="140"/>
      <c r="R127" s="141">
        <f>R128+R136+R142+R157</f>
        <v>0</v>
      </c>
      <c r="S127" s="140"/>
      <c r="T127" s="142">
        <f>T128+T136+T142+T157</f>
        <v>0</v>
      </c>
      <c r="AR127" s="135" t="s">
        <v>183</v>
      </c>
      <c r="AT127" s="143" t="s">
        <v>71</v>
      </c>
      <c r="AU127" s="143" t="s">
        <v>72</v>
      </c>
      <c r="AY127" s="135" t="s">
        <v>175</v>
      </c>
      <c r="BK127" s="144">
        <f>BK128+BK136+BK142+BK157</f>
        <v>0</v>
      </c>
    </row>
    <row r="128" spans="2:65" s="11" customFormat="1" ht="22.9" customHeight="1" x14ac:dyDescent="0.2">
      <c r="B128" s="134"/>
      <c r="D128" s="135" t="s">
        <v>71</v>
      </c>
      <c r="E128" s="145" t="s">
        <v>934</v>
      </c>
      <c r="F128" s="145" t="s">
        <v>1349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SUM(P129:P135)</f>
        <v>0</v>
      </c>
      <c r="Q128" s="140"/>
      <c r="R128" s="141">
        <f>SUM(R129:R135)</f>
        <v>0</v>
      </c>
      <c r="S128" s="140"/>
      <c r="T128" s="142">
        <f>SUM(T129:T135)</f>
        <v>0</v>
      </c>
      <c r="AR128" s="135" t="s">
        <v>183</v>
      </c>
      <c r="AT128" s="143" t="s">
        <v>71</v>
      </c>
      <c r="AU128" s="143" t="s">
        <v>80</v>
      </c>
      <c r="AY128" s="135" t="s">
        <v>175</v>
      </c>
      <c r="BK128" s="144">
        <f>SUM(BK129:BK135)</f>
        <v>0</v>
      </c>
    </row>
    <row r="129" spans="2:65" s="1" customFormat="1" ht="24" customHeight="1" x14ac:dyDescent="0.2">
      <c r="B129" s="147"/>
      <c r="C129" s="148" t="s">
        <v>181</v>
      </c>
      <c r="D129" s="215" t="s">
        <v>1350</v>
      </c>
      <c r="E129" s="216"/>
      <c r="F129" s="217"/>
      <c r="G129" s="150" t="s">
        <v>272</v>
      </c>
      <c r="H129" s="151">
        <v>840</v>
      </c>
      <c r="I129" s="152"/>
      <c r="J129" s="151">
        <f t="shared" ref="J129:J135" si="0">ROUND(I129*H129,3)</f>
        <v>0</v>
      </c>
      <c r="K129" s="149" t="s">
        <v>1</v>
      </c>
      <c r="L129" s="28"/>
      <c r="M129" s="153" t="s">
        <v>1</v>
      </c>
      <c r="N129" s="154" t="s">
        <v>38</v>
      </c>
      <c r="O129" s="51"/>
      <c r="P129" s="155">
        <f t="shared" ref="P129:P135" si="1">O129*H129</f>
        <v>0</v>
      </c>
      <c r="Q129" s="155">
        <v>0</v>
      </c>
      <c r="R129" s="155">
        <f t="shared" ref="R129:R135" si="2">Q129*H129</f>
        <v>0</v>
      </c>
      <c r="S129" s="155">
        <v>0</v>
      </c>
      <c r="T129" s="156">
        <f t="shared" ref="T129:T135" si="3">S129*H129</f>
        <v>0</v>
      </c>
      <c r="AR129" s="157" t="s">
        <v>258</v>
      </c>
      <c r="AT129" s="157" t="s">
        <v>177</v>
      </c>
      <c r="AU129" s="157" t="s">
        <v>181</v>
      </c>
      <c r="AY129" s="13" t="s">
        <v>175</v>
      </c>
      <c r="BE129" s="158">
        <f t="shared" ref="BE129:BE135" si="4">IF(N129="základná",J129,0)</f>
        <v>0</v>
      </c>
      <c r="BF129" s="158">
        <f t="shared" ref="BF129:BF135" si="5">IF(N129="znížená",J129,0)</f>
        <v>0</v>
      </c>
      <c r="BG129" s="158">
        <f t="shared" ref="BG129:BG135" si="6">IF(N129="zákl. prenesená",J129,0)</f>
        <v>0</v>
      </c>
      <c r="BH129" s="158">
        <f t="shared" ref="BH129:BH135" si="7">IF(N129="zníž. prenesená",J129,0)</f>
        <v>0</v>
      </c>
      <c r="BI129" s="158">
        <f t="shared" ref="BI129:BI135" si="8">IF(N129="nulová",J129,0)</f>
        <v>0</v>
      </c>
      <c r="BJ129" s="13" t="s">
        <v>181</v>
      </c>
      <c r="BK129" s="159">
        <f t="shared" ref="BK129:BK135" si="9">ROUND(I129*H129,3)</f>
        <v>0</v>
      </c>
      <c r="BL129" s="13" t="s">
        <v>258</v>
      </c>
      <c r="BM129" s="157" t="s">
        <v>180</v>
      </c>
    </row>
    <row r="130" spans="2:65" s="1" customFormat="1" ht="16.5" customHeight="1" x14ac:dyDescent="0.2">
      <c r="B130" s="147"/>
      <c r="C130" s="160" t="s">
        <v>183</v>
      </c>
      <c r="D130" s="218" t="s">
        <v>1321</v>
      </c>
      <c r="E130" s="219"/>
      <c r="F130" s="220"/>
      <c r="G130" s="162" t="s">
        <v>272</v>
      </c>
      <c r="H130" s="163">
        <v>40</v>
      </c>
      <c r="I130" s="164"/>
      <c r="J130" s="163">
        <f t="shared" si="0"/>
        <v>0</v>
      </c>
      <c r="K130" s="161" t="s">
        <v>1</v>
      </c>
      <c r="L130" s="165"/>
      <c r="M130" s="166" t="s">
        <v>1</v>
      </c>
      <c r="N130" s="167" t="s">
        <v>38</v>
      </c>
      <c r="O130" s="51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AR130" s="157" t="s">
        <v>468</v>
      </c>
      <c r="AT130" s="157" t="s">
        <v>236</v>
      </c>
      <c r="AU130" s="157" t="s">
        <v>181</v>
      </c>
      <c r="AY130" s="13" t="s">
        <v>175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3" t="s">
        <v>181</v>
      </c>
      <c r="BK130" s="159">
        <f t="shared" si="9"/>
        <v>0</v>
      </c>
      <c r="BL130" s="13" t="s">
        <v>258</v>
      </c>
      <c r="BM130" s="157" t="s">
        <v>185</v>
      </c>
    </row>
    <row r="131" spans="2:65" s="1" customFormat="1" ht="16.5" customHeight="1" x14ac:dyDescent="0.2">
      <c r="B131" s="147"/>
      <c r="C131" s="160" t="s">
        <v>180</v>
      </c>
      <c r="D131" s="218" t="s">
        <v>1351</v>
      </c>
      <c r="E131" s="219"/>
      <c r="F131" s="220"/>
      <c r="G131" s="162" t="s">
        <v>272</v>
      </c>
      <c r="H131" s="163">
        <v>800</v>
      </c>
      <c r="I131" s="164"/>
      <c r="J131" s="163">
        <f t="shared" si="0"/>
        <v>0</v>
      </c>
      <c r="K131" s="161" t="s">
        <v>1</v>
      </c>
      <c r="L131" s="165"/>
      <c r="M131" s="166" t="s">
        <v>1</v>
      </c>
      <c r="N131" s="167" t="s">
        <v>38</v>
      </c>
      <c r="O131" s="51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AR131" s="157" t="s">
        <v>468</v>
      </c>
      <c r="AT131" s="157" t="s">
        <v>236</v>
      </c>
      <c r="AU131" s="157" t="s">
        <v>181</v>
      </c>
      <c r="AY131" s="13" t="s">
        <v>175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3" t="s">
        <v>181</v>
      </c>
      <c r="BK131" s="159">
        <f t="shared" si="9"/>
        <v>0</v>
      </c>
      <c r="BL131" s="13" t="s">
        <v>258</v>
      </c>
      <c r="BM131" s="157" t="s">
        <v>187</v>
      </c>
    </row>
    <row r="132" spans="2:65" s="1" customFormat="1" ht="16.5" customHeight="1" x14ac:dyDescent="0.2">
      <c r="B132" s="147"/>
      <c r="C132" s="148" t="s">
        <v>188</v>
      </c>
      <c r="D132" s="215" t="s">
        <v>1352</v>
      </c>
      <c r="E132" s="216"/>
      <c r="F132" s="217"/>
      <c r="G132" s="150" t="s">
        <v>272</v>
      </c>
      <c r="H132" s="151">
        <v>167</v>
      </c>
      <c r="I132" s="152"/>
      <c r="J132" s="151">
        <f t="shared" si="0"/>
        <v>0</v>
      </c>
      <c r="K132" s="149" t="s">
        <v>1</v>
      </c>
      <c r="L132" s="28"/>
      <c r="M132" s="153" t="s">
        <v>1</v>
      </c>
      <c r="N132" s="154" t="s">
        <v>38</v>
      </c>
      <c r="O132" s="51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7" t="s">
        <v>258</v>
      </c>
      <c r="AT132" s="157" t="s">
        <v>177</v>
      </c>
      <c r="AU132" s="157" t="s">
        <v>181</v>
      </c>
      <c r="AY132" s="13" t="s">
        <v>175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3" t="s">
        <v>181</v>
      </c>
      <c r="BK132" s="159">
        <f t="shared" si="9"/>
        <v>0</v>
      </c>
      <c r="BL132" s="13" t="s">
        <v>258</v>
      </c>
      <c r="BM132" s="157" t="s">
        <v>190</v>
      </c>
    </row>
    <row r="133" spans="2:65" s="1" customFormat="1" ht="16.5" customHeight="1" x14ac:dyDescent="0.2">
      <c r="B133" s="147"/>
      <c r="C133" s="160" t="s">
        <v>185</v>
      </c>
      <c r="D133" s="218" t="s">
        <v>1353</v>
      </c>
      <c r="E133" s="219"/>
      <c r="F133" s="220"/>
      <c r="G133" s="162" t="s">
        <v>272</v>
      </c>
      <c r="H133" s="163">
        <v>167</v>
      </c>
      <c r="I133" s="164"/>
      <c r="J133" s="163">
        <f t="shared" si="0"/>
        <v>0</v>
      </c>
      <c r="K133" s="161" t="s">
        <v>1</v>
      </c>
      <c r="L133" s="165"/>
      <c r="M133" s="166" t="s">
        <v>1</v>
      </c>
      <c r="N133" s="167" t="s">
        <v>38</v>
      </c>
      <c r="O133" s="51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AR133" s="157" t="s">
        <v>468</v>
      </c>
      <c r="AT133" s="157" t="s">
        <v>236</v>
      </c>
      <c r="AU133" s="157" t="s">
        <v>181</v>
      </c>
      <c r="AY133" s="13" t="s">
        <v>175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3" t="s">
        <v>181</v>
      </c>
      <c r="BK133" s="159">
        <f t="shared" si="9"/>
        <v>0</v>
      </c>
      <c r="BL133" s="13" t="s">
        <v>258</v>
      </c>
      <c r="BM133" s="157" t="s">
        <v>192</v>
      </c>
    </row>
    <row r="134" spans="2:65" s="1" customFormat="1" ht="16.5" customHeight="1" x14ac:dyDescent="0.2">
      <c r="B134" s="147"/>
      <c r="C134" s="148" t="s">
        <v>193</v>
      </c>
      <c r="D134" s="215" t="s">
        <v>1342</v>
      </c>
      <c r="E134" s="216"/>
      <c r="F134" s="217"/>
      <c r="G134" s="150" t="s">
        <v>272</v>
      </c>
      <c r="H134" s="151">
        <v>1</v>
      </c>
      <c r="I134" s="152"/>
      <c r="J134" s="151">
        <f t="shared" si="0"/>
        <v>0</v>
      </c>
      <c r="K134" s="149" t="s">
        <v>1</v>
      </c>
      <c r="L134" s="28"/>
      <c r="M134" s="153" t="s">
        <v>1</v>
      </c>
      <c r="N134" s="154" t="s">
        <v>38</v>
      </c>
      <c r="O134" s="51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AR134" s="157" t="s">
        <v>258</v>
      </c>
      <c r="AT134" s="157" t="s">
        <v>177</v>
      </c>
      <c r="AU134" s="157" t="s">
        <v>181</v>
      </c>
      <c r="AY134" s="13" t="s">
        <v>175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3" t="s">
        <v>181</v>
      </c>
      <c r="BK134" s="159">
        <f t="shared" si="9"/>
        <v>0</v>
      </c>
      <c r="BL134" s="13" t="s">
        <v>258</v>
      </c>
      <c r="BM134" s="157" t="s">
        <v>195</v>
      </c>
    </row>
    <row r="135" spans="2:65" s="1" customFormat="1" ht="24" customHeight="1" x14ac:dyDescent="0.2">
      <c r="B135" s="147"/>
      <c r="C135" s="160" t="s">
        <v>187</v>
      </c>
      <c r="D135" s="218" t="s">
        <v>1343</v>
      </c>
      <c r="E135" s="219"/>
      <c r="F135" s="220"/>
      <c r="G135" s="162" t="s">
        <v>272</v>
      </c>
      <c r="H135" s="163">
        <v>1</v>
      </c>
      <c r="I135" s="164"/>
      <c r="J135" s="163">
        <f t="shared" si="0"/>
        <v>0</v>
      </c>
      <c r="K135" s="161" t="s">
        <v>1</v>
      </c>
      <c r="L135" s="165"/>
      <c r="M135" s="166" t="s">
        <v>1</v>
      </c>
      <c r="N135" s="167" t="s">
        <v>38</v>
      </c>
      <c r="O135" s="51"/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AR135" s="157" t="s">
        <v>468</v>
      </c>
      <c r="AT135" s="157" t="s">
        <v>236</v>
      </c>
      <c r="AU135" s="157" t="s">
        <v>181</v>
      </c>
      <c r="AY135" s="13" t="s">
        <v>175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3" t="s">
        <v>181</v>
      </c>
      <c r="BK135" s="159">
        <f t="shared" si="9"/>
        <v>0</v>
      </c>
      <c r="BL135" s="13" t="s">
        <v>258</v>
      </c>
      <c r="BM135" s="157" t="s">
        <v>197</v>
      </c>
    </row>
    <row r="136" spans="2:65" s="11" customFormat="1" ht="22.9" customHeight="1" x14ac:dyDescent="0.2">
      <c r="B136" s="134"/>
      <c r="D136" s="135" t="s">
        <v>71</v>
      </c>
      <c r="E136" s="145" t="s">
        <v>1163</v>
      </c>
      <c r="F136" s="145" t="s">
        <v>1164</v>
      </c>
      <c r="I136" s="137"/>
      <c r="J136" s="146">
        <f>BK136</f>
        <v>0</v>
      </c>
      <c r="L136" s="134"/>
      <c r="M136" s="139"/>
      <c r="N136" s="140"/>
      <c r="O136" s="140"/>
      <c r="P136" s="141">
        <f>SUM(P137:P141)</f>
        <v>0</v>
      </c>
      <c r="Q136" s="140"/>
      <c r="R136" s="141">
        <f>SUM(R137:R141)</f>
        <v>0</v>
      </c>
      <c r="S136" s="140"/>
      <c r="T136" s="142">
        <f>SUM(T137:T141)</f>
        <v>0</v>
      </c>
      <c r="AR136" s="135" t="s">
        <v>80</v>
      </c>
      <c r="AT136" s="143" t="s">
        <v>71</v>
      </c>
      <c r="AU136" s="143" t="s">
        <v>80</v>
      </c>
      <c r="AY136" s="135" t="s">
        <v>175</v>
      </c>
      <c r="BK136" s="144">
        <f>SUM(BK137:BK141)</f>
        <v>0</v>
      </c>
    </row>
    <row r="137" spans="2:65" s="1" customFormat="1" ht="24" customHeight="1" x14ac:dyDescent="0.2">
      <c r="B137" s="147"/>
      <c r="C137" s="148" t="s">
        <v>198</v>
      </c>
      <c r="D137" s="215" t="s">
        <v>1354</v>
      </c>
      <c r="E137" s="216"/>
      <c r="F137" s="217"/>
      <c r="G137" s="150" t="s">
        <v>238</v>
      </c>
      <c r="H137" s="151">
        <v>240</v>
      </c>
      <c r="I137" s="152"/>
      <c r="J137" s="151">
        <f>ROUND(I137*H137,3)</f>
        <v>0</v>
      </c>
      <c r="K137" s="149" t="s">
        <v>1</v>
      </c>
      <c r="L137" s="28"/>
      <c r="M137" s="153" t="s">
        <v>1</v>
      </c>
      <c r="N137" s="154" t="s">
        <v>38</v>
      </c>
      <c r="O137" s="51"/>
      <c r="P137" s="155">
        <f>O137*H137</f>
        <v>0</v>
      </c>
      <c r="Q137" s="155">
        <v>0</v>
      </c>
      <c r="R137" s="155">
        <f>Q137*H137</f>
        <v>0</v>
      </c>
      <c r="S137" s="155">
        <v>0</v>
      </c>
      <c r="T137" s="156">
        <f>S137*H137</f>
        <v>0</v>
      </c>
      <c r="AR137" s="157" t="s">
        <v>180</v>
      </c>
      <c r="AT137" s="157" t="s">
        <v>177</v>
      </c>
      <c r="AU137" s="157" t="s">
        <v>181</v>
      </c>
      <c r="AY137" s="13" t="s">
        <v>175</v>
      </c>
      <c r="BE137" s="158">
        <f>IF(N137="základná",J137,0)</f>
        <v>0</v>
      </c>
      <c r="BF137" s="158">
        <f>IF(N137="znížená",J137,0)</f>
        <v>0</v>
      </c>
      <c r="BG137" s="158">
        <f>IF(N137="zákl. prenesená",J137,0)</f>
        <v>0</v>
      </c>
      <c r="BH137" s="158">
        <f>IF(N137="zníž. prenesená",J137,0)</f>
        <v>0</v>
      </c>
      <c r="BI137" s="158">
        <f>IF(N137="nulová",J137,0)</f>
        <v>0</v>
      </c>
      <c r="BJ137" s="13" t="s">
        <v>181</v>
      </c>
      <c r="BK137" s="159">
        <f>ROUND(I137*H137,3)</f>
        <v>0</v>
      </c>
      <c r="BL137" s="13" t="s">
        <v>180</v>
      </c>
      <c r="BM137" s="157" t="s">
        <v>200</v>
      </c>
    </row>
    <row r="138" spans="2:65" s="1" customFormat="1" ht="16.5" customHeight="1" x14ac:dyDescent="0.2">
      <c r="B138" s="147"/>
      <c r="C138" s="160" t="s">
        <v>190</v>
      </c>
      <c r="D138" s="218" t="s">
        <v>1355</v>
      </c>
      <c r="E138" s="219"/>
      <c r="F138" s="220"/>
      <c r="G138" s="162" t="s">
        <v>238</v>
      </c>
      <c r="H138" s="163">
        <v>240</v>
      </c>
      <c r="I138" s="164"/>
      <c r="J138" s="163">
        <f>ROUND(I138*H138,3)</f>
        <v>0</v>
      </c>
      <c r="K138" s="161" t="s">
        <v>1</v>
      </c>
      <c r="L138" s="165"/>
      <c r="M138" s="166" t="s">
        <v>1</v>
      </c>
      <c r="N138" s="167" t="s">
        <v>38</v>
      </c>
      <c r="O138" s="51"/>
      <c r="P138" s="155">
        <f>O138*H138</f>
        <v>0</v>
      </c>
      <c r="Q138" s="155">
        <v>0</v>
      </c>
      <c r="R138" s="155">
        <f>Q138*H138</f>
        <v>0</v>
      </c>
      <c r="S138" s="155">
        <v>0</v>
      </c>
      <c r="T138" s="156">
        <f>S138*H138</f>
        <v>0</v>
      </c>
      <c r="AR138" s="157" t="s">
        <v>187</v>
      </c>
      <c r="AT138" s="157" t="s">
        <v>236</v>
      </c>
      <c r="AU138" s="157" t="s">
        <v>181</v>
      </c>
      <c r="AY138" s="13" t="s">
        <v>175</v>
      </c>
      <c r="BE138" s="158">
        <f>IF(N138="základná",J138,0)</f>
        <v>0</v>
      </c>
      <c r="BF138" s="158">
        <f>IF(N138="znížená",J138,0)</f>
        <v>0</v>
      </c>
      <c r="BG138" s="158">
        <f>IF(N138="zákl. prenesená",J138,0)</f>
        <v>0</v>
      </c>
      <c r="BH138" s="158">
        <f>IF(N138="zníž. prenesená",J138,0)</f>
        <v>0</v>
      </c>
      <c r="BI138" s="158">
        <f>IF(N138="nulová",J138,0)</f>
        <v>0</v>
      </c>
      <c r="BJ138" s="13" t="s">
        <v>181</v>
      </c>
      <c r="BK138" s="159">
        <f>ROUND(I138*H138,3)</f>
        <v>0</v>
      </c>
      <c r="BL138" s="13" t="s">
        <v>180</v>
      </c>
      <c r="BM138" s="157" t="s">
        <v>7</v>
      </c>
    </row>
    <row r="139" spans="2:65" s="1" customFormat="1" ht="48" customHeight="1" x14ac:dyDescent="0.2">
      <c r="B139" s="147"/>
      <c r="C139" s="148" t="s">
        <v>202</v>
      </c>
      <c r="D139" s="215" t="s">
        <v>1165</v>
      </c>
      <c r="E139" s="216"/>
      <c r="F139" s="217"/>
      <c r="G139" s="150" t="s">
        <v>238</v>
      </c>
      <c r="H139" s="151">
        <v>1304</v>
      </c>
      <c r="I139" s="152"/>
      <c r="J139" s="151">
        <f>ROUND(I139*H139,3)</f>
        <v>0</v>
      </c>
      <c r="K139" s="149" t="s">
        <v>1</v>
      </c>
      <c r="L139" s="28"/>
      <c r="M139" s="153" t="s">
        <v>1</v>
      </c>
      <c r="N139" s="154" t="s">
        <v>38</v>
      </c>
      <c r="O139" s="51"/>
      <c r="P139" s="155">
        <f>O139*H139</f>
        <v>0</v>
      </c>
      <c r="Q139" s="155">
        <v>0</v>
      </c>
      <c r="R139" s="155">
        <f>Q139*H139</f>
        <v>0</v>
      </c>
      <c r="S139" s="155">
        <v>0</v>
      </c>
      <c r="T139" s="156">
        <f>S139*H139</f>
        <v>0</v>
      </c>
      <c r="AR139" s="157" t="s">
        <v>180</v>
      </c>
      <c r="AT139" s="157" t="s">
        <v>177</v>
      </c>
      <c r="AU139" s="157" t="s">
        <v>181</v>
      </c>
      <c r="AY139" s="13" t="s">
        <v>175</v>
      </c>
      <c r="BE139" s="158">
        <f>IF(N139="základná",J139,0)</f>
        <v>0</v>
      </c>
      <c r="BF139" s="158">
        <f>IF(N139="znížená",J139,0)</f>
        <v>0</v>
      </c>
      <c r="BG139" s="158">
        <f>IF(N139="zákl. prenesená",J139,0)</f>
        <v>0</v>
      </c>
      <c r="BH139" s="158">
        <f>IF(N139="zníž. prenesená",J139,0)</f>
        <v>0</v>
      </c>
      <c r="BI139" s="158">
        <f>IF(N139="nulová",J139,0)</f>
        <v>0</v>
      </c>
      <c r="BJ139" s="13" t="s">
        <v>181</v>
      </c>
      <c r="BK139" s="159">
        <f>ROUND(I139*H139,3)</f>
        <v>0</v>
      </c>
      <c r="BL139" s="13" t="s">
        <v>180</v>
      </c>
      <c r="BM139" s="157" t="s">
        <v>204</v>
      </c>
    </row>
    <row r="140" spans="2:65" s="1" customFormat="1" ht="16.5" customHeight="1" x14ac:dyDescent="0.2">
      <c r="B140" s="147"/>
      <c r="C140" s="160" t="s">
        <v>192</v>
      </c>
      <c r="D140" s="218" t="s">
        <v>1356</v>
      </c>
      <c r="E140" s="219"/>
      <c r="F140" s="220"/>
      <c r="G140" s="162" t="s">
        <v>238</v>
      </c>
      <c r="H140" s="163">
        <v>1300</v>
      </c>
      <c r="I140" s="164"/>
      <c r="J140" s="163">
        <f>ROUND(I140*H140,3)</f>
        <v>0</v>
      </c>
      <c r="K140" s="161" t="s">
        <v>1</v>
      </c>
      <c r="L140" s="165"/>
      <c r="M140" s="166" t="s">
        <v>1</v>
      </c>
      <c r="N140" s="167" t="s">
        <v>38</v>
      </c>
      <c r="O140" s="51"/>
      <c r="P140" s="155">
        <f>O140*H140</f>
        <v>0</v>
      </c>
      <c r="Q140" s="155">
        <v>0</v>
      </c>
      <c r="R140" s="155">
        <f>Q140*H140</f>
        <v>0</v>
      </c>
      <c r="S140" s="155">
        <v>0</v>
      </c>
      <c r="T140" s="156">
        <f>S140*H140</f>
        <v>0</v>
      </c>
      <c r="AR140" s="157" t="s">
        <v>187</v>
      </c>
      <c r="AT140" s="157" t="s">
        <v>236</v>
      </c>
      <c r="AU140" s="157" t="s">
        <v>181</v>
      </c>
      <c r="AY140" s="13" t="s">
        <v>175</v>
      </c>
      <c r="BE140" s="158">
        <f>IF(N140="základná",J140,0)</f>
        <v>0</v>
      </c>
      <c r="BF140" s="158">
        <f>IF(N140="znížená",J140,0)</f>
        <v>0</v>
      </c>
      <c r="BG140" s="158">
        <f>IF(N140="zákl. prenesená",J140,0)</f>
        <v>0</v>
      </c>
      <c r="BH140" s="158">
        <f>IF(N140="zníž. prenesená",J140,0)</f>
        <v>0</v>
      </c>
      <c r="BI140" s="158">
        <f>IF(N140="nulová",J140,0)</f>
        <v>0</v>
      </c>
      <c r="BJ140" s="13" t="s">
        <v>181</v>
      </c>
      <c r="BK140" s="159">
        <f>ROUND(I140*H140,3)</f>
        <v>0</v>
      </c>
      <c r="BL140" s="13" t="s">
        <v>180</v>
      </c>
      <c r="BM140" s="157" t="s">
        <v>206</v>
      </c>
    </row>
    <row r="141" spans="2:65" s="1" customFormat="1" ht="16.5" customHeight="1" x14ac:dyDescent="0.2">
      <c r="B141" s="147"/>
      <c r="C141" s="160" t="s">
        <v>207</v>
      </c>
      <c r="D141" s="218" t="s">
        <v>1166</v>
      </c>
      <c r="E141" s="219"/>
      <c r="F141" s="220"/>
      <c r="G141" s="162" t="s">
        <v>238</v>
      </c>
      <c r="H141" s="163">
        <v>4</v>
      </c>
      <c r="I141" s="164"/>
      <c r="J141" s="163">
        <f>ROUND(I141*H141,3)</f>
        <v>0</v>
      </c>
      <c r="K141" s="161" t="s">
        <v>1</v>
      </c>
      <c r="L141" s="165"/>
      <c r="M141" s="166" t="s">
        <v>1</v>
      </c>
      <c r="N141" s="167" t="s">
        <v>38</v>
      </c>
      <c r="O141" s="51"/>
      <c r="P141" s="155">
        <f>O141*H141</f>
        <v>0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AR141" s="157" t="s">
        <v>187</v>
      </c>
      <c r="AT141" s="157" t="s">
        <v>236</v>
      </c>
      <c r="AU141" s="157" t="s">
        <v>181</v>
      </c>
      <c r="AY141" s="13" t="s">
        <v>175</v>
      </c>
      <c r="BE141" s="158">
        <f>IF(N141="základná",J141,0)</f>
        <v>0</v>
      </c>
      <c r="BF141" s="158">
        <f>IF(N141="znížená",J141,0)</f>
        <v>0</v>
      </c>
      <c r="BG141" s="158">
        <f>IF(N141="zákl. prenesená",J141,0)</f>
        <v>0</v>
      </c>
      <c r="BH141" s="158">
        <f>IF(N141="zníž. prenesená",J141,0)</f>
        <v>0</v>
      </c>
      <c r="BI141" s="158">
        <f>IF(N141="nulová",J141,0)</f>
        <v>0</v>
      </c>
      <c r="BJ141" s="13" t="s">
        <v>181</v>
      </c>
      <c r="BK141" s="159">
        <f>ROUND(I141*H141,3)</f>
        <v>0</v>
      </c>
      <c r="BL141" s="13" t="s">
        <v>180</v>
      </c>
      <c r="BM141" s="157" t="s">
        <v>210</v>
      </c>
    </row>
    <row r="142" spans="2:65" s="11" customFormat="1" ht="22.9" customHeight="1" x14ac:dyDescent="0.2">
      <c r="B142" s="134"/>
      <c r="D142" s="135" t="s">
        <v>71</v>
      </c>
      <c r="E142" s="145" t="s">
        <v>938</v>
      </c>
      <c r="F142" s="145" t="s">
        <v>1598</v>
      </c>
      <c r="I142" s="137"/>
      <c r="J142" s="146">
        <f>BK142</f>
        <v>0</v>
      </c>
      <c r="L142" s="134"/>
      <c r="M142" s="139"/>
      <c r="N142" s="140"/>
      <c r="O142" s="140"/>
      <c r="P142" s="141">
        <f>SUM(P143:P156)</f>
        <v>0</v>
      </c>
      <c r="Q142" s="140"/>
      <c r="R142" s="141">
        <f>SUM(R143:R156)</f>
        <v>0</v>
      </c>
      <c r="S142" s="140"/>
      <c r="T142" s="142">
        <f>SUM(T143:T156)</f>
        <v>0</v>
      </c>
      <c r="AR142" s="135" t="s">
        <v>183</v>
      </c>
      <c r="AT142" s="143" t="s">
        <v>71</v>
      </c>
      <c r="AU142" s="143" t="s">
        <v>80</v>
      </c>
      <c r="AY142" s="135" t="s">
        <v>175</v>
      </c>
      <c r="BK142" s="144">
        <f>SUM(BK143:BK156)</f>
        <v>0</v>
      </c>
    </row>
    <row r="143" spans="2:65" s="1" customFormat="1" ht="24" customHeight="1" x14ac:dyDescent="0.2">
      <c r="B143" s="147"/>
      <c r="C143" s="148" t="s">
        <v>195</v>
      </c>
      <c r="D143" s="215" t="s">
        <v>1357</v>
      </c>
      <c r="E143" s="216"/>
      <c r="F143" s="217"/>
      <c r="G143" s="150" t="s">
        <v>272</v>
      </c>
      <c r="H143" s="151">
        <v>1</v>
      </c>
      <c r="I143" s="152"/>
      <c r="J143" s="151">
        <f t="shared" ref="J143:J156" si="10">ROUND(I143*H143,3)</f>
        <v>0</v>
      </c>
      <c r="K143" s="149" t="s">
        <v>1</v>
      </c>
      <c r="L143" s="28"/>
      <c r="M143" s="153" t="s">
        <v>1</v>
      </c>
      <c r="N143" s="154" t="s">
        <v>38</v>
      </c>
      <c r="O143" s="51"/>
      <c r="P143" s="155">
        <f t="shared" ref="P143:P156" si="11">O143*H143</f>
        <v>0</v>
      </c>
      <c r="Q143" s="155">
        <v>0</v>
      </c>
      <c r="R143" s="155">
        <f t="shared" ref="R143:R156" si="12">Q143*H143</f>
        <v>0</v>
      </c>
      <c r="S143" s="155">
        <v>0</v>
      </c>
      <c r="T143" s="156">
        <f t="shared" ref="T143:T156" si="13">S143*H143</f>
        <v>0</v>
      </c>
      <c r="AR143" s="157" t="s">
        <v>258</v>
      </c>
      <c r="AT143" s="157" t="s">
        <v>177</v>
      </c>
      <c r="AU143" s="157" t="s">
        <v>181</v>
      </c>
      <c r="AY143" s="13" t="s">
        <v>175</v>
      </c>
      <c r="BE143" s="158">
        <f t="shared" ref="BE143:BE156" si="14">IF(N143="základná",J143,0)</f>
        <v>0</v>
      </c>
      <c r="BF143" s="158">
        <f t="shared" ref="BF143:BF156" si="15">IF(N143="znížená",J143,0)</f>
        <v>0</v>
      </c>
      <c r="BG143" s="158">
        <f t="shared" ref="BG143:BG156" si="16">IF(N143="zákl. prenesená",J143,0)</f>
        <v>0</v>
      </c>
      <c r="BH143" s="158">
        <f t="shared" ref="BH143:BH156" si="17">IF(N143="zníž. prenesená",J143,0)</f>
        <v>0</v>
      </c>
      <c r="BI143" s="158">
        <f t="shared" ref="BI143:BI156" si="18">IF(N143="nulová",J143,0)</f>
        <v>0</v>
      </c>
      <c r="BJ143" s="13" t="s">
        <v>181</v>
      </c>
      <c r="BK143" s="159">
        <f t="shared" ref="BK143:BK156" si="19">ROUND(I143*H143,3)</f>
        <v>0</v>
      </c>
      <c r="BL143" s="13" t="s">
        <v>258</v>
      </c>
      <c r="BM143" s="157" t="s">
        <v>212</v>
      </c>
    </row>
    <row r="144" spans="2:65" s="1" customFormat="1" ht="24" customHeight="1" x14ac:dyDescent="0.2">
      <c r="B144" s="147"/>
      <c r="C144" s="160" t="s">
        <v>213</v>
      </c>
      <c r="D144" s="218" t="s">
        <v>1599</v>
      </c>
      <c r="E144" s="219"/>
      <c r="F144" s="220"/>
      <c r="G144" s="162" t="s">
        <v>272</v>
      </c>
      <c r="H144" s="163">
        <v>1</v>
      </c>
      <c r="I144" s="164"/>
      <c r="J144" s="163">
        <f t="shared" si="10"/>
        <v>0</v>
      </c>
      <c r="K144" s="161" t="s">
        <v>1</v>
      </c>
      <c r="L144" s="165"/>
      <c r="M144" s="166" t="s">
        <v>1</v>
      </c>
      <c r="N144" s="167" t="s">
        <v>38</v>
      </c>
      <c r="O144" s="51"/>
      <c r="P144" s="155">
        <f t="shared" si="11"/>
        <v>0</v>
      </c>
      <c r="Q144" s="155">
        <v>0</v>
      </c>
      <c r="R144" s="155">
        <f t="shared" si="12"/>
        <v>0</v>
      </c>
      <c r="S144" s="155">
        <v>0</v>
      </c>
      <c r="T144" s="156">
        <f t="shared" si="13"/>
        <v>0</v>
      </c>
      <c r="AR144" s="157" t="s">
        <v>468</v>
      </c>
      <c r="AT144" s="157" t="s">
        <v>236</v>
      </c>
      <c r="AU144" s="157" t="s">
        <v>181</v>
      </c>
      <c r="AY144" s="13" t="s">
        <v>175</v>
      </c>
      <c r="BE144" s="158">
        <f t="shared" si="14"/>
        <v>0</v>
      </c>
      <c r="BF144" s="158">
        <f t="shared" si="15"/>
        <v>0</v>
      </c>
      <c r="BG144" s="158">
        <f t="shared" si="16"/>
        <v>0</v>
      </c>
      <c r="BH144" s="158">
        <f t="shared" si="17"/>
        <v>0</v>
      </c>
      <c r="BI144" s="158">
        <f t="shared" si="18"/>
        <v>0</v>
      </c>
      <c r="BJ144" s="13" t="s">
        <v>181</v>
      </c>
      <c r="BK144" s="159">
        <f t="shared" si="19"/>
        <v>0</v>
      </c>
      <c r="BL144" s="13" t="s">
        <v>258</v>
      </c>
      <c r="BM144" s="157" t="s">
        <v>216</v>
      </c>
    </row>
    <row r="145" spans="2:65" s="1" customFormat="1" ht="16.5" customHeight="1" x14ac:dyDescent="0.2">
      <c r="B145" s="147"/>
      <c r="C145" s="160" t="s">
        <v>197</v>
      </c>
      <c r="D145" s="218" t="s">
        <v>1600</v>
      </c>
      <c r="E145" s="219"/>
      <c r="F145" s="220"/>
      <c r="G145" s="162" t="s">
        <v>272</v>
      </c>
      <c r="H145" s="163">
        <v>2</v>
      </c>
      <c r="I145" s="164"/>
      <c r="J145" s="163">
        <f t="shared" si="10"/>
        <v>0</v>
      </c>
      <c r="K145" s="161" t="s">
        <v>1</v>
      </c>
      <c r="L145" s="165"/>
      <c r="M145" s="166" t="s">
        <v>1</v>
      </c>
      <c r="N145" s="167" t="s">
        <v>38</v>
      </c>
      <c r="O145" s="51"/>
      <c r="P145" s="155">
        <f t="shared" si="11"/>
        <v>0</v>
      </c>
      <c r="Q145" s="155">
        <v>0</v>
      </c>
      <c r="R145" s="155">
        <f t="shared" si="12"/>
        <v>0</v>
      </c>
      <c r="S145" s="155">
        <v>0</v>
      </c>
      <c r="T145" s="156">
        <f t="shared" si="13"/>
        <v>0</v>
      </c>
      <c r="AR145" s="157" t="s">
        <v>468</v>
      </c>
      <c r="AT145" s="157" t="s">
        <v>236</v>
      </c>
      <c r="AU145" s="157" t="s">
        <v>181</v>
      </c>
      <c r="AY145" s="13" t="s">
        <v>175</v>
      </c>
      <c r="BE145" s="158">
        <f t="shared" si="14"/>
        <v>0</v>
      </c>
      <c r="BF145" s="158">
        <f t="shared" si="15"/>
        <v>0</v>
      </c>
      <c r="BG145" s="158">
        <f t="shared" si="16"/>
        <v>0</v>
      </c>
      <c r="BH145" s="158">
        <f t="shared" si="17"/>
        <v>0</v>
      </c>
      <c r="BI145" s="158">
        <f t="shared" si="18"/>
        <v>0</v>
      </c>
      <c r="BJ145" s="13" t="s">
        <v>181</v>
      </c>
      <c r="BK145" s="159">
        <f t="shared" si="19"/>
        <v>0</v>
      </c>
      <c r="BL145" s="13" t="s">
        <v>258</v>
      </c>
      <c r="BM145" s="157" t="s">
        <v>219</v>
      </c>
    </row>
    <row r="146" spans="2:65" s="1" customFormat="1" ht="24" customHeight="1" x14ac:dyDescent="0.2">
      <c r="B146" s="147"/>
      <c r="C146" s="148" t="s">
        <v>220</v>
      </c>
      <c r="D146" s="215" t="s">
        <v>1358</v>
      </c>
      <c r="E146" s="216"/>
      <c r="F146" s="217"/>
      <c r="G146" s="150" t="s">
        <v>272</v>
      </c>
      <c r="H146" s="151">
        <v>14</v>
      </c>
      <c r="I146" s="152"/>
      <c r="J146" s="151">
        <f t="shared" si="10"/>
        <v>0</v>
      </c>
      <c r="K146" s="149" t="s">
        <v>1</v>
      </c>
      <c r="L146" s="28"/>
      <c r="M146" s="153" t="s">
        <v>1</v>
      </c>
      <c r="N146" s="154" t="s">
        <v>38</v>
      </c>
      <c r="O146" s="51"/>
      <c r="P146" s="155">
        <f t="shared" si="11"/>
        <v>0</v>
      </c>
      <c r="Q146" s="155">
        <v>0</v>
      </c>
      <c r="R146" s="155">
        <f t="shared" si="12"/>
        <v>0</v>
      </c>
      <c r="S146" s="155">
        <v>0</v>
      </c>
      <c r="T146" s="156">
        <f t="shared" si="13"/>
        <v>0</v>
      </c>
      <c r="AR146" s="157" t="s">
        <v>258</v>
      </c>
      <c r="AT146" s="157" t="s">
        <v>177</v>
      </c>
      <c r="AU146" s="157" t="s">
        <v>181</v>
      </c>
      <c r="AY146" s="13" t="s">
        <v>175</v>
      </c>
      <c r="BE146" s="158">
        <f t="shared" si="14"/>
        <v>0</v>
      </c>
      <c r="BF146" s="158">
        <f t="shared" si="15"/>
        <v>0</v>
      </c>
      <c r="BG146" s="158">
        <f t="shared" si="16"/>
        <v>0</v>
      </c>
      <c r="BH146" s="158">
        <f t="shared" si="17"/>
        <v>0</v>
      </c>
      <c r="BI146" s="158">
        <f t="shared" si="18"/>
        <v>0</v>
      </c>
      <c r="BJ146" s="13" t="s">
        <v>181</v>
      </c>
      <c r="BK146" s="159">
        <f t="shared" si="19"/>
        <v>0</v>
      </c>
      <c r="BL146" s="13" t="s">
        <v>258</v>
      </c>
      <c r="BM146" s="157" t="s">
        <v>222</v>
      </c>
    </row>
    <row r="147" spans="2:65" s="1" customFormat="1" ht="49.5" customHeight="1" x14ac:dyDescent="0.2">
      <c r="B147" s="147"/>
      <c r="C147" s="160" t="s">
        <v>200</v>
      </c>
      <c r="D147" s="218" t="s">
        <v>1606</v>
      </c>
      <c r="E147" s="219"/>
      <c r="F147" s="220"/>
      <c r="G147" s="162" t="s">
        <v>272</v>
      </c>
      <c r="H147" s="163">
        <v>14</v>
      </c>
      <c r="I147" s="164"/>
      <c r="J147" s="163">
        <f t="shared" si="10"/>
        <v>0</v>
      </c>
      <c r="K147" s="161" t="s">
        <v>1</v>
      </c>
      <c r="L147" s="165"/>
      <c r="M147" s="166" t="s">
        <v>1</v>
      </c>
      <c r="N147" s="167" t="s">
        <v>38</v>
      </c>
      <c r="O147" s="51"/>
      <c r="P147" s="155">
        <f t="shared" si="11"/>
        <v>0</v>
      </c>
      <c r="Q147" s="155">
        <v>0</v>
      </c>
      <c r="R147" s="155">
        <f t="shared" si="12"/>
        <v>0</v>
      </c>
      <c r="S147" s="155">
        <v>0</v>
      </c>
      <c r="T147" s="156">
        <f t="shared" si="13"/>
        <v>0</v>
      </c>
      <c r="AR147" s="157" t="s">
        <v>468</v>
      </c>
      <c r="AT147" s="157" t="s">
        <v>236</v>
      </c>
      <c r="AU147" s="157" t="s">
        <v>181</v>
      </c>
      <c r="AY147" s="13" t="s">
        <v>175</v>
      </c>
      <c r="BE147" s="158">
        <f t="shared" si="14"/>
        <v>0</v>
      </c>
      <c r="BF147" s="158">
        <f t="shared" si="15"/>
        <v>0</v>
      </c>
      <c r="BG147" s="158">
        <f t="shared" si="16"/>
        <v>0</v>
      </c>
      <c r="BH147" s="158">
        <f t="shared" si="17"/>
        <v>0</v>
      </c>
      <c r="BI147" s="158">
        <f t="shared" si="18"/>
        <v>0</v>
      </c>
      <c r="BJ147" s="13" t="s">
        <v>181</v>
      </c>
      <c r="BK147" s="159">
        <f t="shared" si="19"/>
        <v>0</v>
      </c>
      <c r="BL147" s="13" t="s">
        <v>258</v>
      </c>
      <c r="BM147" s="157" t="s">
        <v>224</v>
      </c>
    </row>
    <row r="148" spans="2:65" s="1" customFormat="1" ht="36" customHeight="1" x14ac:dyDescent="0.2">
      <c r="B148" s="147"/>
      <c r="C148" s="148" t="s">
        <v>225</v>
      </c>
      <c r="D148" s="215" t="s">
        <v>1359</v>
      </c>
      <c r="E148" s="216"/>
      <c r="F148" s="217"/>
      <c r="G148" s="150" t="s">
        <v>272</v>
      </c>
      <c r="H148" s="151">
        <v>86</v>
      </c>
      <c r="I148" s="152"/>
      <c r="J148" s="151">
        <f t="shared" si="10"/>
        <v>0</v>
      </c>
      <c r="K148" s="149" t="s">
        <v>1</v>
      </c>
      <c r="L148" s="28"/>
      <c r="M148" s="153" t="s">
        <v>1</v>
      </c>
      <c r="N148" s="154" t="s">
        <v>38</v>
      </c>
      <c r="O148" s="51"/>
      <c r="P148" s="155">
        <f t="shared" si="11"/>
        <v>0</v>
      </c>
      <c r="Q148" s="155">
        <v>0</v>
      </c>
      <c r="R148" s="155">
        <f t="shared" si="12"/>
        <v>0</v>
      </c>
      <c r="S148" s="155">
        <v>0</v>
      </c>
      <c r="T148" s="156">
        <f t="shared" si="13"/>
        <v>0</v>
      </c>
      <c r="AR148" s="157" t="s">
        <v>258</v>
      </c>
      <c r="AT148" s="157" t="s">
        <v>177</v>
      </c>
      <c r="AU148" s="157" t="s">
        <v>181</v>
      </c>
      <c r="AY148" s="13" t="s">
        <v>175</v>
      </c>
      <c r="BE148" s="158">
        <f t="shared" si="14"/>
        <v>0</v>
      </c>
      <c r="BF148" s="158">
        <f t="shared" si="15"/>
        <v>0</v>
      </c>
      <c r="BG148" s="158">
        <f t="shared" si="16"/>
        <v>0</v>
      </c>
      <c r="BH148" s="158">
        <f t="shared" si="17"/>
        <v>0</v>
      </c>
      <c r="BI148" s="158">
        <f t="shared" si="18"/>
        <v>0</v>
      </c>
      <c r="BJ148" s="13" t="s">
        <v>181</v>
      </c>
      <c r="BK148" s="159">
        <f t="shared" si="19"/>
        <v>0</v>
      </c>
      <c r="BL148" s="13" t="s">
        <v>258</v>
      </c>
      <c r="BM148" s="157" t="s">
        <v>227</v>
      </c>
    </row>
    <row r="149" spans="2:65" s="1" customFormat="1" ht="16.5" customHeight="1" x14ac:dyDescent="0.2">
      <c r="B149" s="147"/>
      <c r="C149" s="160" t="s">
        <v>7</v>
      </c>
      <c r="D149" s="218" t="s">
        <v>1601</v>
      </c>
      <c r="E149" s="219"/>
      <c r="F149" s="220"/>
      <c r="G149" s="162" t="s">
        <v>272</v>
      </c>
      <c r="H149" s="163">
        <v>88</v>
      </c>
      <c r="I149" s="164"/>
      <c r="J149" s="163">
        <f t="shared" si="10"/>
        <v>0</v>
      </c>
      <c r="K149" s="161" t="s">
        <v>1</v>
      </c>
      <c r="L149" s="165"/>
      <c r="M149" s="166" t="s">
        <v>1</v>
      </c>
      <c r="N149" s="167" t="s">
        <v>38</v>
      </c>
      <c r="O149" s="51"/>
      <c r="P149" s="155">
        <f t="shared" si="11"/>
        <v>0</v>
      </c>
      <c r="Q149" s="155">
        <v>0</v>
      </c>
      <c r="R149" s="155">
        <f t="shared" si="12"/>
        <v>0</v>
      </c>
      <c r="S149" s="155">
        <v>0</v>
      </c>
      <c r="T149" s="156">
        <f t="shared" si="13"/>
        <v>0</v>
      </c>
      <c r="AR149" s="157" t="s">
        <v>468</v>
      </c>
      <c r="AT149" s="157" t="s">
        <v>236</v>
      </c>
      <c r="AU149" s="157" t="s">
        <v>181</v>
      </c>
      <c r="AY149" s="13" t="s">
        <v>175</v>
      </c>
      <c r="BE149" s="158">
        <f t="shared" si="14"/>
        <v>0</v>
      </c>
      <c r="BF149" s="158">
        <f t="shared" si="15"/>
        <v>0</v>
      </c>
      <c r="BG149" s="158">
        <f t="shared" si="16"/>
        <v>0</v>
      </c>
      <c r="BH149" s="158">
        <f t="shared" si="17"/>
        <v>0</v>
      </c>
      <c r="BI149" s="158">
        <f t="shared" si="18"/>
        <v>0</v>
      </c>
      <c r="BJ149" s="13" t="s">
        <v>181</v>
      </c>
      <c r="BK149" s="159">
        <f t="shared" si="19"/>
        <v>0</v>
      </c>
      <c r="BL149" s="13" t="s">
        <v>258</v>
      </c>
      <c r="BM149" s="157" t="s">
        <v>229</v>
      </c>
    </row>
    <row r="150" spans="2:65" s="1" customFormat="1" ht="24" customHeight="1" x14ac:dyDescent="0.2">
      <c r="B150" s="147"/>
      <c r="C150" s="160" t="s">
        <v>230</v>
      </c>
      <c r="D150" s="218" t="s">
        <v>1602</v>
      </c>
      <c r="E150" s="219"/>
      <c r="F150" s="220"/>
      <c r="G150" s="162" t="s">
        <v>272</v>
      </c>
      <c r="H150" s="163">
        <v>4</v>
      </c>
      <c r="I150" s="164"/>
      <c r="J150" s="163">
        <f t="shared" si="10"/>
        <v>0</v>
      </c>
      <c r="K150" s="161" t="s">
        <v>1</v>
      </c>
      <c r="L150" s="165"/>
      <c r="M150" s="166" t="s">
        <v>1</v>
      </c>
      <c r="N150" s="167" t="s">
        <v>38</v>
      </c>
      <c r="O150" s="51"/>
      <c r="P150" s="155">
        <f t="shared" si="11"/>
        <v>0</v>
      </c>
      <c r="Q150" s="155">
        <v>0</v>
      </c>
      <c r="R150" s="155">
        <f t="shared" si="12"/>
        <v>0</v>
      </c>
      <c r="S150" s="155">
        <v>0</v>
      </c>
      <c r="T150" s="156">
        <f t="shared" si="13"/>
        <v>0</v>
      </c>
      <c r="AR150" s="157" t="s">
        <v>468</v>
      </c>
      <c r="AT150" s="157" t="s">
        <v>236</v>
      </c>
      <c r="AU150" s="157" t="s">
        <v>181</v>
      </c>
      <c r="AY150" s="13" t="s">
        <v>175</v>
      </c>
      <c r="BE150" s="158">
        <f t="shared" si="14"/>
        <v>0</v>
      </c>
      <c r="BF150" s="158">
        <f t="shared" si="15"/>
        <v>0</v>
      </c>
      <c r="BG150" s="158">
        <f t="shared" si="16"/>
        <v>0</v>
      </c>
      <c r="BH150" s="158">
        <f t="shared" si="17"/>
        <v>0</v>
      </c>
      <c r="BI150" s="158">
        <f t="shared" si="18"/>
        <v>0</v>
      </c>
      <c r="BJ150" s="13" t="s">
        <v>181</v>
      </c>
      <c r="BK150" s="159">
        <f t="shared" si="19"/>
        <v>0</v>
      </c>
      <c r="BL150" s="13" t="s">
        <v>258</v>
      </c>
      <c r="BM150" s="157" t="s">
        <v>232</v>
      </c>
    </row>
    <row r="151" spans="2:65" s="1" customFormat="1" ht="16.5" customHeight="1" x14ac:dyDescent="0.2">
      <c r="B151" s="147"/>
      <c r="C151" s="160" t="s">
        <v>204</v>
      </c>
      <c r="D151" s="218" t="s">
        <v>1603</v>
      </c>
      <c r="E151" s="219"/>
      <c r="F151" s="220"/>
      <c r="G151" s="162" t="s">
        <v>272</v>
      </c>
      <c r="H151" s="163">
        <v>84</v>
      </c>
      <c r="I151" s="164"/>
      <c r="J151" s="163">
        <f t="shared" si="10"/>
        <v>0</v>
      </c>
      <c r="K151" s="161" t="s">
        <v>1</v>
      </c>
      <c r="L151" s="165"/>
      <c r="M151" s="166" t="s">
        <v>1</v>
      </c>
      <c r="N151" s="167" t="s">
        <v>38</v>
      </c>
      <c r="O151" s="51"/>
      <c r="P151" s="155">
        <f t="shared" si="11"/>
        <v>0</v>
      </c>
      <c r="Q151" s="155">
        <v>0</v>
      </c>
      <c r="R151" s="155">
        <f t="shared" si="12"/>
        <v>0</v>
      </c>
      <c r="S151" s="155">
        <v>0</v>
      </c>
      <c r="T151" s="156">
        <f t="shared" si="13"/>
        <v>0</v>
      </c>
      <c r="AR151" s="157" t="s">
        <v>468</v>
      </c>
      <c r="AT151" s="157" t="s">
        <v>236</v>
      </c>
      <c r="AU151" s="157" t="s">
        <v>181</v>
      </c>
      <c r="AY151" s="13" t="s">
        <v>175</v>
      </c>
      <c r="BE151" s="158">
        <f t="shared" si="14"/>
        <v>0</v>
      </c>
      <c r="BF151" s="158">
        <f t="shared" si="15"/>
        <v>0</v>
      </c>
      <c r="BG151" s="158">
        <f t="shared" si="16"/>
        <v>0</v>
      </c>
      <c r="BH151" s="158">
        <f t="shared" si="17"/>
        <v>0</v>
      </c>
      <c r="BI151" s="158">
        <f t="shared" si="18"/>
        <v>0</v>
      </c>
      <c r="BJ151" s="13" t="s">
        <v>181</v>
      </c>
      <c r="BK151" s="159">
        <f t="shared" si="19"/>
        <v>0</v>
      </c>
      <c r="BL151" s="13" t="s">
        <v>258</v>
      </c>
      <c r="BM151" s="157" t="s">
        <v>234</v>
      </c>
    </row>
    <row r="152" spans="2:65" s="1" customFormat="1" ht="24" customHeight="1" x14ac:dyDescent="0.2">
      <c r="B152" s="147"/>
      <c r="C152" s="160" t="s">
        <v>235</v>
      </c>
      <c r="D152" s="218" t="s">
        <v>1604</v>
      </c>
      <c r="E152" s="219"/>
      <c r="F152" s="220"/>
      <c r="G152" s="162" t="s">
        <v>272</v>
      </c>
      <c r="H152" s="163">
        <v>4</v>
      </c>
      <c r="I152" s="164"/>
      <c r="J152" s="163">
        <f t="shared" si="10"/>
        <v>0</v>
      </c>
      <c r="K152" s="161" t="s">
        <v>1</v>
      </c>
      <c r="L152" s="165"/>
      <c r="M152" s="166" t="s">
        <v>1</v>
      </c>
      <c r="N152" s="167" t="s">
        <v>38</v>
      </c>
      <c r="O152" s="51"/>
      <c r="P152" s="155">
        <f t="shared" si="11"/>
        <v>0</v>
      </c>
      <c r="Q152" s="155">
        <v>0</v>
      </c>
      <c r="R152" s="155">
        <f t="shared" si="12"/>
        <v>0</v>
      </c>
      <c r="S152" s="155">
        <v>0</v>
      </c>
      <c r="T152" s="156">
        <f t="shared" si="13"/>
        <v>0</v>
      </c>
      <c r="AR152" s="157" t="s">
        <v>468</v>
      </c>
      <c r="AT152" s="157" t="s">
        <v>236</v>
      </c>
      <c r="AU152" s="157" t="s">
        <v>181</v>
      </c>
      <c r="AY152" s="13" t="s">
        <v>175</v>
      </c>
      <c r="BE152" s="158">
        <f t="shared" si="14"/>
        <v>0</v>
      </c>
      <c r="BF152" s="158">
        <f t="shared" si="15"/>
        <v>0</v>
      </c>
      <c r="BG152" s="158">
        <f t="shared" si="16"/>
        <v>0</v>
      </c>
      <c r="BH152" s="158">
        <f t="shared" si="17"/>
        <v>0</v>
      </c>
      <c r="BI152" s="158">
        <f t="shared" si="18"/>
        <v>0</v>
      </c>
      <c r="BJ152" s="13" t="s">
        <v>181</v>
      </c>
      <c r="BK152" s="159">
        <f t="shared" si="19"/>
        <v>0</v>
      </c>
      <c r="BL152" s="13" t="s">
        <v>258</v>
      </c>
      <c r="BM152" s="157" t="s">
        <v>237</v>
      </c>
    </row>
    <row r="153" spans="2:65" s="1" customFormat="1" ht="24" customHeight="1" x14ac:dyDescent="0.2">
      <c r="B153" s="147"/>
      <c r="C153" s="148" t="s">
        <v>206</v>
      </c>
      <c r="D153" s="215" t="s">
        <v>1360</v>
      </c>
      <c r="E153" s="216"/>
      <c r="F153" s="217"/>
      <c r="G153" s="150" t="s">
        <v>272</v>
      </c>
      <c r="H153" s="151">
        <v>1</v>
      </c>
      <c r="I153" s="152"/>
      <c r="J153" s="151">
        <f t="shared" si="10"/>
        <v>0</v>
      </c>
      <c r="K153" s="149" t="s">
        <v>1</v>
      </c>
      <c r="L153" s="28"/>
      <c r="M153" s="153" t="s">
        <v>1</v>
      </c>
      <c r="N153" s="154" t="s">
        <v>38</v>
      </c>
      <c r="O153" s="51"/>
      <c r="P153" s="155">
        <f t="shared" si="11"/>
        <v>0</v>
      </c>
      <c r="Q153" s="155">
        <v>0</v>
      </c>
      <c r="R153" s="155">
        <f t="shared" si="12"/>
        <v>0</v>
      </c>
      <c r="S153" s="155">
        <v>0</v>
      </c>
      <c r="T153" s="156">
        <f t="shared" si="13"/>
        <v>0</v>
      </c>
      <c r="AR153" s="157" t="s">
        <v>258</v>
      </c>
      <c r="AT153" s="157" t="s">
        <v>177</v>
      </c>
      <c r="AU153" s="157" t="s">
        <v>181</v>
      </c>
      <c r="AY153" s="13" t="s">
        <v>175</v>
      </c>
      <c r="BE153" s="158">
        <f t="shared" si="14"/>
        <v>0</v>
      </c>
      <c r="BF153" s="158">
        <f t="shared" si="15"/>
        <v>0</v>
      </c>
      <c r="BG153" s="158">
        <f t="shared" si="16"/>
        <v>0</v>
      </c>
      <c r="BH153" s="158">
        <f t="shared" si="17"/>
        <v>0</v>
      </c>
      <c r="BI153" s="158">
        <f t="shared" si="18"/>
        <v>0</v>
      </c>
      <c r="BJ153" s="13" t="s">
        <v>181</v>
      </c>
      <c r="BK153" s="159">
        <f t="shared" si="19"/>
        <v>0</v>
      </c>
      <c r="BL153" s="13" t="s">
        <v>258</v>
      </c>
      <c r="BM153" s="157" t="s">
        <v>239</v>
      </c>
    </row>
    <row r="154" spans="2:65" s="1" customFormat="1" ht="24" customHeight="1" x14ac:dyDescent="0.2">
      <c r="B154" s="147"/>
      <c r="C154" s="160" t="s">
        <v>240</v>
      </c>
      <c r="D154" s="218" t="s">
        <v>1605</v>
      </c>
      <c r="E154" s="219"/>
      <c r="F154" s="220"/>
      <c r="G154" s="162" t="s">
        <v>272</v>
      </c>
      <c r="H154" s="163">
        <v>1</v>
      </c>
      <c r="I154" s="164"/>
      <c r="J154" s="163">
        <f t="shared" si="10"/>
        <v>0</v>
      </c>
      <c r="K154" s="161" t="s">
        <v>1</v>
      </c>
      <c r="L154" s="165"/>
      <c r="M154" s="166" t="s">
        <v>1</v>
      </c>
      <c r="N154" s="167" t="s">
        <v>38</v>
      </c>
      <c r="O154" s="51"/>
      <c r="P154" s="155">
        <f t="shared" si="11"/>
        <v>0</v>
      </c>
      <c r="Q154" s="155">
        <v>0</v>
      </c>
      <c r="R154" s="155">
        <f t="shared" si="12"/>
        <v>0</v>
      </c>
      <c r="S154" s="155">
        <v>0</v>
      </c>
      <c r="T154" s="156">
        <f t="shared" si="13"/>
        <v>0</v>
      </c>
      <c r="AR154" s="157" t="s">
        <v>468</v>
      </c>
      <c r="AT154" s="157" t="s">
        <v>236</v>
      </c>
      <c r="AU154" s="157" t="s">
        <v>181</v>
      </c>
      <c r="AY154" s="13" t="s">
        <v>175</v>
      </c>
      <c r="BE154" s="158">
        <f t="shared" si="14"/>
        <v>0</v>
      </c>
      <c r="BF154" s="158">
        <f t="shared" si="15"/>
        <v>0</v>
      </c>
      <c r="BG154" s="158">
        <f t="shared" si="16"/>
        <v>0</v>
      </c>
      <c r="BH154" s="158">
        <f t="shared" si="17"/>
        <v>0</v>
      </c>
      <c r="BI154" s="158">
        <f t="shared" si="18"/>
        <v>0</v>
      </c>
      <c r="BJ154" s="13" t="s">
        <v>181</v>
      </c>
      <c r="BK154" s="159">
        <f t="shared" si="19"/>
        <v>0</v>
      </c>
      <c r="BL154" s="13" t="s">
        <v>258</v>
      </c>
      <c r="BM154" s="157" t="s">
        <v>241</v>
      </c>
    </row>
    <row r="155" spans="2:65" s="1" customFormat="1" ht="24" customHeight="1" x14ac:dyDescent="0.2">
      <c r="B155" s="147"/>
      <c r="C155" s="148" t="s">
        <v>210</v>
      </c>
      <c r="D155" s="215" t="s">
        <v>1361</v>
      </c>
      <c r="E155" s="216"/>
      <c r="F155" s="217"/>
      <c r="G155" s="150" t="s">
        <v>272</v>
      </c>
      <c r="H155" s="151">
        <v>5</v>
      </c>
      <c r="I155" s="152"/>
      <c r="J155" s="151">
        <f t="shared" si="10"/>
        <v>0</v>
      </c>
      <c r="K155" s="149" t="s">
        <v>1</v>
      </c>
      <c r="L155" s="28"/>
      <c r="M155" s="153" t="s">
        <v>1</v>
      </c>
      <c r="N155" s="154" t="s">
        <v>38</v>
      </c>
      <c r="O155" s="51"/>
      <c r="P155" s="155">
        <f t="shared" si="11"/>
        <v>0</v>
      </c>
      <c r="Q155" s="155">
        <v>0</v>
      </c>
      <c r="R155" s="155">
        <f t="shared" si="12"/>
        <v>0</v>
      </c>
      <c r="S155" s="155">
        <v>0</v>
      </c>
      <c r="T155" s="156">
        <f t="shared" si="13"/>
        <v>0</v>
      </c>
      <c r="AR155" s="157" t="s">
        <v>258</v>
      </c>
      <c r="AT155" s="157" t="s">
        <v>177</v>
      </c>
      <c r="AU155" s="157" t="s">
        <v>181</v>
      </c>
      <c r="AY155" s="13" t="s">
        <v>175</v>
      </c>
      <c r="BE155" s="158">
        <f t="shared" si="14"/>
        <v>0</v>
      </c>
      <c r="BF155" s="158">
        <f t="shared" si="15"/>
        <v>0</v>
      </c>
      <c r="BG155" s="158">
        <f t="shared" si="16"/>
        <v>0</v>
      </c>
      <c r="BH155" s="158">
        <f t="shared" si="17"/>
        <v>0</v>
      </c>
      <c r="BI155" s="158">
        <f t="shared" si="18"/>
        <v>0</v>
      </c>
      <c r="BJ155" s="13" t="s">
        <v>181</v>
      </c>
      <c r="BK155" s="159">
        <f t="shared" si="19"/>
        <v>0</v>
      </c>
      <c r="BL155" s="13" t="s">
        <v>258</v>
      </c>
      <c r="BM155" s="157" t="s">
        <v>243</v>
      </c>
    </row>
    <row r="156" spans="2:65" s="1" customFormat="1" ht="36" customHeight="1" x14ac:dyDescent="0.2">
      <c r="B156" s="147"/>
      <c r="C156" s="160" t="s">
        <v>244</v>
      </c>
      <c r="D156" s="218" t="s">
        <v>1627</v>
      </c>
      <c r="E156" s="219"/>
      <c r="F156" s="220"/>
      <c r="G156" s="162" t="s">
        <v>272</v>
      </c>
      <c r="H156" s="163">
        <v>5</v>
      </c>
      <c r="I156" s="164"/>
      <c r="J156" s="163">
        <f t="shared" si="10"/>
        <v>0</v>
      </c>
      <c r="K156" s="161" t="s">
        <v>1</v>
      </c>
      <c r="L156" s="165"/>
      <c r="M156" s="166" t="s">
        <v>1</v>
      </c>
      <c r="N156" s="167" t="s">
        <v>38</v>
      </c>
      <c r="O156" s="51"/>
      <c r="P156" s="155">
        <f t="shared" si="11"/>
        <v>0</v>
      </c>
      <c r="Q156" s="155">
        <v>0</v>
      </c>
      <c r="R156" s="155">
        <f t="shared" si="12"/>
        <v>0</v>
      </c>
      <c r="S156" s="155">
        <v>0</v>
      </c>
      <c r="T156" s="156">
        <f t="shared" si="13"/>
        <v>0</v>
      </c>
      <c r="AR156" s="157" t="s">
        <v>468</v>
      </c>
      <c r="AT156" s="157" t="s">
        <v>236</v>
      </c>
      <c r="AU156" s="157" t="s">
        <v>181</v>
      </c>
      <c r="AY156" s="13" t="s">
        <v>175</v>
      </c>
      <c r="BE156" s="158">
        <f t="shared" si="14"/>
        <v>0</v>
      </c>
      <c r="BF156" s="158">
        <f t="shared" si="15"/>
        <v>0</v>
      </c>
      <c r="BG156" s="158">
        <f t="shared" si="16"/>
        <v>0</v>
      </c>
      <c r="BH156" s="158">
        <f t="shared" si="17"/>
        <v>0</v>
      </c>
      <c r="BI156" s="158">
        <f t="shared" si="18"/>
        <v>0</v>
      </c>
      <c r="BJ156" s="13" t="s">
        <v>181</v>
      </c>
      <c r="BK156" s="159">
        <f t="shared" si="19"/>
        <v>0</v>
      </c>
      <c r="BL156" s="13" t="s">
        <v>258</v>
      </c>
      <c r="BM156" s="157" t="s">
        <v>246</v>
      </c>
    </row>
    <row r="157" spans="2:65" s="11" customFormat="1" ht="22.9" customHeight="1" x14ac:dyDescent="0.2">
      <c r="B157" s="134"/>
      <c r="D157" s="135" t="s">
        <v>71</v>
      </c>
      <c r="E157" s="145" t="s">
        <v>1336</v>
      </c>
      <c r="F157" s="145" t="s">
        <v>1362</v>
      </c>
      <c r="I157" s="137"/>
      <c r="J157" s="146">
        <f>BK157</f>
        <v>0</v>
      </c>
      <c r="L157" s="134"/>
      <c r="M157" s="139"/>
      <c r="N157" s="140"/>
      <c r="O157" s="140"/>
      <c r="P157" s="141">
        <f>SUM(P158:P161)</f>
        <v>0</v>
      </c>
      <c r="Q157" s="140"/>
      <c r="R157" s="141">
        <f>SUM(R158:R161)</f>
        <v>0</v>
      </c>
      <c r="S157" s="140"/>
      <c r="T157" s="142">
        <f>SUM(T158:T161)</f>
        <v>0</v>
      </c>
      <c r="AR157" s="135" t="s">
        <v>80</v>
      </c>
      <c r="AT157" s="143" t="s">
        <v>71</v>
      </c>
      <c r="AU157" s="143" t="s">
        <v>80</v>
      </c>
      <c r="AY157" s="135" t="s">
        <v>175</v>
      </c>
      <c r="BK157" s="144">
        <f>SUM(BK158:BK161)</f>
        <v>0</v>
      </c>
    </row>
    <row r="158" spans="2:65" s="1" customFormat="1" ht="24" customHeight="1" x14ac:dyDescent="0.2">
      <c r="B158" s="147"/>
      <c r="C158" s="148" t="s">
        <v>212</v>
      </c>
      <c r="D158" s="215" t="s">
        <v>1363</v>
      </c>
      <c r="E158" s="216"/>
      <c r="F158" s="217"/>
      <c r="G158" s="150" t="s">
        <v>272</v>
      </c>
      <c r="H158" s="151">
        <v>1</v>
      </c>
      <c r="I158" s="152"/>
      <c r="J158" s="151">
        <f>ROUND(I158*H158,3)</f>
        <v>0</v>
      </c>
      <c r="K158" s="149" t="s">
        <v>1</v>
      </c>
      <c r="L158" s="28"/>
      <c r="M158" s="153" t="s">
        <v>1</v>
      </c>
      <c r="N158" s="154" t="s">
        <v>38</v>
      </c>
      <c r="O158" s="51"/>
      <c r="P158" s="155">
        <f>O158*H158</f>
        <v>0</v>
      </c>
      <c r="Q158" s="155">
        <v>0</v>
      </c>
      <c r="R158" s="155">
        <f>Q158*H158</f>
        <v>0</v>
      </c>
      <c r="S158" s="155">
        <v>0</v>
      </c>
      <c r="T158" s="156">
        <f>S158*H158</f>
        <v>0</v>
      </c>
      <c r="AR158" s="157" t="s">
        <v>180</v>
      </c>
      <c r="AT158" s="157" t="s">
        <v>177</v>
      </c>
      <c r="AU158" s="157" t="s">
        <v>181</v>
      </c>
      <c r="AY158" s="13" t="s">
        <v>175</v>
      </c>
      <c r="BE158" s="158">
        <f>IF(N158="základná",J158,0)</f>
        <v>0</v>
      </c>
      <c r="BF158" s="158">
        <f>IF(N158="znížená",J158,0)</f>
        <v>0</v>
      </c>
      <c r="BG158" s="158">
        <f>IF(N158="zákl. prenesená",J158,0)</f>
        <v>0</v>
      </c>
      <c r="BH158" s="158">
        <f>IF(N158="zníž. prenesená",J158,0)</f>
        <v>0</v>
      </c>
      <c r="BI158" s="158">
        <f>IF(N158="nulová",J158,0)</f>
        <v>0</v>
      </c>
      <c r="BJ158" s="13" t="s">
        <v>181</v>
      </c>
      <c r="BK158" s="159">
        <f>ROUND(I158*H158,3)</f>
        <v>0</v>
      </c>
      <c r="BL158" s="13" t="s">
        <v>180</v>
      </c>
      <c r="BM158" s="157" t="s">
        <v>248</v>
      </c>
    </row>
    <row r="159" spans="2:65" s="1" customFormat="1" ht="16.5" customHeight="1" x14ac:dyDescent="0.2">
      <c r="B159" s="147"/>
      <c r="C159" s="148" t="s">
        <v>249</v>
      </c>
      <c r="D159" s="215" t="s">
        <v>1160</v>
      </c>
      <c r="E159" s="216"/>
      <c r="F159" s="217"/>
      <c r="G159" s="150" t="s">
        <v>573</v>
      </c>
      <c r="H159" s="152"/>
      <c r="I159" s="152"/>
      <c r="J159" s="151">
        <f>ROUND(I159*H159,3)</f>
        <v>0</v>
      </c>
      <c r="K159" s="149" t="s">
        <v>1</v>
      </c>
      <c r="L159" s="28"/>
      <c r="M159" s="153" t="s">
        <v>1</v>
      </c>
      <c r="N159" s="154" t="s">
        <v>38</v>
      </c>
      <c r="O159" s="51"/>
      <c r="P159" s="155">
        <f>O159*H159</f>
        <v>0</v>
      </c>
      <c r="Q159" s="155">
        <v>0</v>
      </c>
      <c r="R159" s="155">
        <f>Q159*H159</f>
        <v>0</v>
      </c>
      <c r="S159" s="155">
        <v>0</v>
      </c>
      <c r="T159" s="156">
        <f>S159*H159</f>
        <v>0</v>
      </c>
      <c r="AR159" s="157" t="s">
        <v>180</v>
      </c>
      <c r="AT159" s="157" t="s">
        <v>177</v>
      </c>
      <c r="AU159" s="157" t="s">
        <v>181</v>
      </c>
      <c r="AY159" s="13" t="s">
        <v>175</v>
      </c>
      <c r="BE159" s="158">
        <f>IF(N159="základná",J159,0)</f>
        <v>0</v>
      </c>
      <c r="BF159" s="158">
        <f>IF(N159="znížená",J159,0)</f>
        <v>0</v>
      </c>
      <c r="BG159" s="158">
        <f>IF(N159="zákl. prenesená",J159,0)</f>
        <v>0</v>
      </c>
      <c r="BH159" s="158">
        <f>IF(N159="zníž. prenesená",J159,0)</f>
        <v>0</v>
      </c>
      <c r="BI159" s="158">
        <f>IF(N159="nulová",J159,0)</f>
        <v>0</v>
      </c>
      <c r="BJ159" s="13" t="s">
        <v>181</v>
      </c>
      <c r="BK159" s="159">
        <f>ROUND(I159*H159,3)</f>
        <v>0</v>
      </c>
      <c r="BL159" s="13" t="s">
        <v>180</v>
      </c>
      <c r="BM159" s="157" t="s">
        <v>251</v>
      </c>
    </row>
    <row r="160" spans="2:65" s="1" customFormat="1" ht="16.5" customHeight="1" x14ac:dyDescent="0.2">
      <c r="B160" s="147"/>
      <c r="C160" s="148" t="s">
        <v>216</v>
      </c>
      <c r="D160" s="215" t="s">
        <v>1161</v>
      </c>
      <c r="E160" s="216"/>
      <c r="F160" s="217"/>
      <c r="G160" s="150" t="s">
        <v>573</v>
      </c>
      <c r="H160" s="152"/>
      <c r="I160" s="152"/>
      <c r="J160" s="151">
        <f>ROUND(I160*H160,3)</f>
        <v>0</v>
      </c>
      <c r="K160" s="149" t="s">
        <v>1</v>
      </c>
      <c r="L160" s="28"/>
      <c r="M160" s="153" t="s">
        <v>1</v>
      </c>
      <c r="N160" s="154" t="s">
        <v>38</v>
      </c>
      <c r="O160" s="51"/>
      <c r="P160" s="155">
        <f>O160*H160</f>
        <v>0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AR160" s="157" t="s">
        <v>180</v>
      </c>
      <c r="AT160" s="157" t="s">
        <v>177</v>
      </c>
      <c r="AU160" s="157" t="s">
        <v>181</v>
      </c>
      <c r="AY160" s="13" t="s">
        <v>175</v>
      </c>
      <c r="BE160" s="158">
        <f>IF(N160="základná",J160,0)</f>
        <v>0</v>
      </c>
      <c r="BF160" s="158">
        <f>IF(N160="znížená",J160,0)</f>
        <v>0</v>
      </c>
      <c r="BG160" s="158">
        <f>IF(N160="zákl. prenesená",J160,0)</f>
        <v>0</v>
      </c>
      <c r="BH160" s="158">
        <f>IF(N160="zníž. prenesená",J160,0)</f>
        <v>0</v>
      </c>
      <c r="BI160" s="158">
        <f>IF(N160="nulová",J160,0)</f>
        <v>0</v>
      </c>
      <c r="BJ160" s="13" t="s">
        <v>181</v>
      </c>
      <c r="BK160" s="159">
        <f>ROUND(I160*H160,3)</f>
        <v>0</v>
      </c>
      <c r="BL160" s="13" t="s">
        <v>180</v>
      </c>
      <c r="BM160" s="157" t="s">
        <v>253</v>
      </c>
    </row>
    <row r="161" spans="2:65" s="1" customFormat="1" ht="16.5" customHeight="1" x14ac:dyDescent="0.2">
      <c r="B161" s="147"/>
      <c r="C161" s="148" t="s">
        <v>254</v>
      </c>
      <c r="D161" s="215" t="s">
        <v>1162</v>
      </c>
      <c r="E161" s="216"/>
      <c r="F161" s="217"/>
      <c r="G161" s="150" t="s">
        <v>573</v>
      </c>
      <c r="H161" s="152"/>
      <c r="I161" s="152"/>
      <c r="J161" s="151">
        <f>ROUND(I161*H161,3)</f>
        <v>0</v>
      </c>
      <c r="K161" s="149" t="s">
        <v>1</v>
      </c>
      <c r="L161" s="28"/>
      <c r="M161" s="168" t="s">
        <v>1</v>
      </c>
      <c r="N161" s="169" t="s">
        <v>38</v>
      </c>
      <c r="O161" s="170"/>
      <c r="P161" s="171">
        <f>O161*H161</f>
        <v>0</v>
      </c>
      <c r="Q161" s="171">
        <v>0</v>
      </c>
      <c r="R161" s="171">
        <f>Q161*H161</f>
        <v>0</v>
      </c>
      <c r="S161" s="171">
        <v>0</v>
      </c>
      <c r="T161" s="172">
        <f>S161*H161</f>
        <v>0</v>
      </c>
      <c r="AR161" s="157" t="s">
        <v>180</v>
      </c>
      <c r="AT161" s="157" t="s">
        <v>177</v>
      </c>
      <c r="AU161" s="157" t="s">
        <v>181</v>
      </c>
      <c r="AY161" s="13" t="s">
        <v>175</v>
      </c>
      <c r="BE161" s="158">
        <f>IF(N161="základná",J161,0)</f>
        <v>0</v>
      </c>
      <c r="BF161" s="158">
        <f>IF(N161="znížená",J161,0)</f>
        <v>0</v>
      </c>
      <c r="BG161" s="158">
        <f>IF(N161="zákl. prenesená",J161,0)</f>
        <v>0</v>
      </c>
      <c r="BH161" s="158">
        <f>IF(N161="zníž. prenesená",J161,0)</f>
        <v>0</v>
      </c>
      <c r="BI161" s="158">
        <f>IF(N161="nulová",J161,0)</f>
        <v>0</v>
      </c>
      <c r="BJ161" s="13" t="s">
        <v>181</v>
      </c>
      <c r="BK161" s="159">
        <f>ROUND(I161*H161,3)</f>
        <v>0</v>
      </c>
      <c r="BL161" s="13" t="s">
        <v>180</v>
      </c>
      <c r="BM161" s="157" t="s">
        <v>256</v>
      </c>
    </row>
    <row r="162" spans="2:65" s="1" customFormat="1" ht="6.95" customHeight="1" x14ac:dyDescent="0.2">
      <c r="B162" s="40"/>
      <c r="C162" s="41"/>
      <c r="D162" s="41"/>
      <c r="E162" s="41"/>
      <c r="F162" s="41"/>
      <c r="G162" s="41"/>
      <c r="H162" s="41"/>
      <c r="I162" s="108"/>
      <c r="J162" s="41"/>
      <c r="K162" s="41"/>
      <c r="L162" s="28"/>
    </row>
  </sheetData>
  <mergeCells count="41">
    <mergeCell ref="D159:F159"/>
    <mergeCell ref="D160:F160"/>
    <mergeCell ref="D161:F161"/>
    <mergeCell ref="D143:F143"/>
    <mergeCell ref="D144:F144"/>
    <mergeCell ref="D145:F145"/>
    <mergeCell ref="D146:F146"/>
    <mergeCell ref="D147:F147"/>
    <mergeCell ref="D148:F148"/>
    <mergeCell ref="D149:F149"/>
    <mergeCell ref="D150:F150"/>
    <mergeCell ref="D151:F151"/>
    <mergeCell ref="D152:F152"/>
    <mergeCell ref="D153:F153"/>
    <mergeCell ref="D154:F154"/>
    <mergeCell ref="D155:F155"/>
    <mergeCell ref="D138:F138"/>
    <mergeCell ref="D139:F139"/>
    <mergeCell ref="D140:F140"/>
    <mergeCell ref="D141:F141"/>
    <mergeCell ref="D158:F158"/>
    <mergeCell ref="D156:F156"/>
    <mergeCell ref="D132:F132"/>
    <mergeCell ref="D133:F133"/>
    <mergeCell ref="D134:F134"/>
    <mergeCell ref="D135:F135"/>
    <mergeCell ref="D137:F137"/>
    <mergeCell ref="D122:F122"/>
    <mergeCell ref="D126:F126"/>
    <mergeCell ref="D129:F129"/>
    <mergeCell ref="D130:F130"/>
    <mergeCell ref="D131:F131"/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7"/>
  <sheetViews>
    <sheetView showGridLines="0" topLeftCell="A7" workbookViewId="0">
      <selection activeCell="X15" sqref="X15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111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1364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ROUND(J123,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ROUND((SUM(BE123:BE166)),  2)</f>
        <v>0</v>
      </c>
      <c r="I33" s="96">
        <v>0.2</v>
      </c>
      <c r="J33" s="95">
        <f>ROUND(((SUM(BE123:BE166))*I33),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ROUND((SUM(BF123:BF166)),  2)</f>
        <v>0</v>
      </c>
      <c r="I34" s="96">
        <v>0.2</v>
      </c>
      <c r="J34" s="95">
        <f>ROUND(((SUM(BF123:BF166))*I34),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ROUND((SUM(BG123:BG166)),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ROUND((SUM(BH123:BH166)),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ROUND((SUM(BI123:BI166)),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E.4.4 - Hlasová signalizácia požiaru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J123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132</v>
      </c>
      <c r="E97" s="116"/>
      <c r="F97" s="116"/>
      <c r="G97" s="116"/>
      <c r="H97" s="116"/>
      <c r="I97" s="117"/>
      <c r="J97" s="118">
        <f>J124</f>
        <v>0</v>
      </c>
      <c r="L97" s="114"/>
    </row>
    <row r="98" spans="2:12" s="9" customFormat="1" ht="19.899999999999999" customHeight="1" x14ac:dyDescent="0.2">
      <c r="B98" s="119"/>
      <c r="D98" s="120" t="s">
        <v>138</v>
      </c>
      <c r="E98" s="121"/>
      <c r="F98" s="121"/>
      <c r="G98" s="121"/>
      <c r="H98" s="121"/>
      <c r="I98" s="122"/>
      <c r="J98" s="123">
        <f>J125</f>
        <v>0</v>
      </c>
      <c r="L98" s="119"/>
    </row>
    <row r="99" spans="2:12" s="8" customFormat="1" ht="24.95" customHeight="1" x14ac:dyDescent="0.2">
      <c r="B99" s="114"/>
      <c r="D99" s="115" t="s">
        <v>157</v>
      </c>
      <c r="E99" s="116"/>
      <c r="F99" s="116"/>
      <c r="G99" s="116"/>
      <c r="H99" s="116"/>
      <c r="I99" s="117"/>
      <c r="J99" s="118">
        <f>J127</f>
        <v>0</v>
      </c>
      <c r="L99" s="114"/>
    </row>
    <row r="100" spans="2:12" s="9" customFormat="1" ht="19.899999999999999" customHeight="1" x14ac:dyDescent="0.2">
      <c r="B100" s="119"/>
      <c r="D100" s="120" t="s">
        <v>1085</v>
      </c>
      <c r="E100" s="121"/>
      <c r="F100" s="121"/>
      <c r="G100" s="121"/>
      <c r="H100" s="121"/>
      <c r="I100" s="122"/>
      <c r="J100" s="123">
        <f>J128</f>
        <v>0</v>
      </c>
      <c r="L100" s="119"/>
    </row>
    <row r="101" spans="2:12" s="9" customFormat="1" ht="19.899999999999999" customHeight="1" x14ac:dyDescent="0.2">
      <c r="B101" s="119"/>
      <c r="D101" s="120" t="s">
        <v>1086</v>
      </c>
      <c r="E101" s="121"/>
      <c r="F101" s="121"/>
      <c r="G101" s="121"/>
      <c r="H101" s="121"/>
      <c r="I101" s="122"/>
      <c r="J101" s="123">
        <f>J139</f>
        <v>0</v>
      </c>
      <c r="L101" s="119"/>
    </row>
    <row r="102" spans="2:12" s="9" customFormat="1" ht="19.899999999999999" customHeight="1" x14ac:dyDescent="0.2">
      <c r="B102" s="119"/>
      <c r="D102" s="120" t="s">
        <v>1365</v>
      </c>
      <c r="E102" s="121"/>
      <c r="F102" s="121"/>
      <c r="G102" s="121"/>
      <c r="H102" s="121"/>
      <c r="I102" s="122"/>
      <c r="J102" s="123">
        <f>J148</f>
        <v>0</v>
      </c>
      <c r="L102" s="119"/>
    </row>
    <row r="103" spans="2:12" s="9" customFormat="1" ht="19.899999999999999" customHeight="1" x14ac:dyDescent="0.2">
      <c r="B103" s="119"/>
      <c r="D103" s="120" t="s">
        <v>1347</v>
      </c>
      <c r="E103" s="121"/>
      <c r="F103" s="121"/>
      <c r="G103" s="121"/>
      <c r="H103" s="121"/>
      <c r="I103" s="122"/>
      <c r="J103" s="123">
        <f>J163</f>
        <v>0</v>
      </c>
      <c r="L103" s="119"/>
    </row>
    <row r="104" spans="2:12" s="1" customFormat="1" ht="21.75" customHeight="1" x14ac:dyDescent="0.2">
      <c r="B104" s="28"/>
      <c r="I104" s="87"/>
      <c r="L104" s="28"/>
    </row>
    <row r="105" spans="2:12" s="1" customFormat="1" ht="6.95" customHeight="1" x14ac:dyDescent="0.2">
      <c r="B105" s="40"/>
      <c r="C105" s="41"/>
      <c r="D105" s="41"/>
      <c r="E105" s="41"/>
      <c r="F105" s="41"/>
      <c r="G105" s="41"/>
      <c r="H105" s="41"/>
      <c r="I105" s="108"/>
      <c r="J105" s="41"/>
      <c r="K105" s="41"/>
      <c r="L105" s="28"/>
    </row>
    <row r="109" spans="2:12" s="1" customFormat="1" ht="6.95" customHeight="1" x14ac:dyDescent="0.2">
      <c r="B109" s="42"/>
      <c r="C109" s="43"/>
      <c r="D109" s="43"/>
      <c r="E109" s="43"/>
      <c r="F109" s="43"/>
      <c r="G109" s="43"/>
      <c r="H109" s="43"/>
      <c r="I109" s="109"/>
      <c r="J109" s="43"/>
      <c r="K109" s="43"/>
      <c r="L109" s="28"/>
    </row>
    <row r="110" spans="2:12" s="1" customFormat="1" ht="24.95" customHeight="1" x14ac:dyDescent="0.2">
      <c r="B110" s="28"/>
      <c r="C110" s="17" t="s">
        <v>161</v>
      </c>
      <c r="I110" s="87"/>
      <c r="L110" s="28"/>
    </row>
    <row r="111" spans="2:12" s="1" customFormat="1" ht="6.95" customHeight="1" x14ac:dyDescent="0.2">
      <c r="B111" s="28"/>
      <c r="I111" s="87"/>
      <c r="L111" s="28"/>
    </row>
    <row r="112" spans="2:12" s="1" customFormat="1" ht="12" customHeight="1" x14ac:dyDescent="0.2">
      <c r="B112" s="28"/>
      <c r="C112" s="23" t="s">
        <v>13</v>
      </c>
      <c r="I112" s="87"/>
      <c r="L112" s="28"/>
    </row>
    <row r="113" spans="2:65" s="1" customFormat="1" ht="16.5" customHeight="1" x14ac:dyDescent="0.2">
      <c r="B113" s="28"/>
      <c r="E113" s="222" t="str">
        <f>E7</f>
        <v>Komplexná rekonštrukcia objektu s prístavbou výťahu</v>
      </c>
      <c r="F113" s="223"/>
      <c r="G113" s="223"/>
      <c r="H113" s="223"/>
      <c r="I113" s="87"/>
      <c r="L113" s="28"/>
    </row>
    <row r="114" spans="2:65" s="1" customFormat="1" ht="12" customHeight="1" x14ac:dyDescent="0.2">
      <c r="B114" s="28"/>
      <c r="C114" s="23" t="s">
        <v>125</v>
      </c>
      <c r="I114" s="87"/>
      <c r="L114" s="28"/>
    </row>
    <row r="115" spans="2:65" s="1" customFormat="1" ht="16.5" customHeight="1" x14ac:dyDescent="0.2">
      <c r="B115" s="28"/>
      <c r="E115" s="200" t="str">
        <f>E9</f>
        <v>E.4.4 - Hlasová signalizácia požiaru</v>
      </c>
      <c r="F115" s="221"/>
      <c r="G115" s="221"/>
      <c r="H115" s="221"/>
      <c r="I115" s="87"/>
      <c r="L115" s="28"/>
    </row>
    <row r="116" spans="2:65" s="1" customFormat="1" ht="6.95" customHeight="1" x14ac:dyDescent="0.2">
      <c r="B116" s="28"/>
      <c r="I116" s="87"/>
      <c r="L116" s="28"/>
    </row>
    <row r="117" spans="2:65" s="1" customFormat="1" ht="12" customHeight="1" x14ac:dyDescent="0.2">
      <c r="B117" s="28"/>
      <c r="C117" s="23" t="s">
        <v>17</v>
      </c>
      <c r="F117" s="21" t="str">
        <f>F12</f>
        <v xml:space="preserve"> </v>
      </c>
      <c r="I117" s="88" t="s">
        <v>19</v>
      </c>
      <c r="J117" s="48" t="str">
        <f>IF(J12="","",J12)</f>
        <v/>
      </c>
      <c r="L117" s="28"/>
    </row>
    <row r="118" spans="2:65" s="1" customFormat="1" ht="6.95" customHeight="1" x14ac:dyDescent="0.2">
      <c r="B118" s="28"/>
      <c r="I118" s="87"/>
      <c r="L118" s="28"/>
    </row>
    <row r="119" spans="2:65" s="1" customFormat="1" ht="15.2" customHeight="1" x14ac:dyDescent="0.2">
      <c r="B119" s="28"/>
      <c r="C119" s="23" t="s">
        <v>20</v>
      </c>
      <c r="F119" s="21" t="str">
        <f>E15</f>
        <v>Domov sociálnych služieb - Nosice</v>
      </c>
      <c r="I119" s="88" t="s">
        <v>26</v>
      </c>
      <c r="J119" s="26" t="str">
        <f>E21</f>
        <v>ARCHICO s.r.o.</v>
      </c>
      <c r="L119" s="28"/>
    </row>
    <row r="120" spans="2:65" s="1" customFormat="1" ht="15.2" customHeight="1" x14ac:dyDescent="0.2">
      <c r="B120" s="28"/>
      <c r="C120" s="23" t="s">
        <v>24</v>
      </c>
      <c r="F120" s="21" t="str">
        <f>IF(E18="","",E18)</f>
        <v>Vyplň údaj</v>
      </c>
      <c r="I120" s="88" t="s">
        <v>30</v>
      </c>
      <c r="J120" s="26" t="str">
        <f>E24</f>
        <v xml:space="preserve"> </v>
      </c>
      <c r="L120" s="28"/>
    </row>
    <row r="121" spans="2:65" s="1" customFormat="1" ht="10.35" customHeight="1" x14ac:dyDescent="0.2">
      <c r="B121" s="28"/>
      <c r="I121" s="87"/>
      <c r="L121" s="28"/>
    </row>
    <row r="122" spans="2:65" s="10" customFormat="1" ht="29.25" customHeight="1" x14ac:dyDescent="0.2">
      <c r="B122" s="124"/>
      <c r="C122" s="125" t="s">
        <v>162</v>
      </c>
      <c r="D122" s="225" t="s">
        <v>54</v>
      </c>
      <c r="E122" s="225"/>
      <c r="F122" s="225"/>
      <c r="G122" s="126" t="s">
        <v>163</v>
      </c>
      <c r="H122" s="126" t="s">
        <v>164</v>
      </c>
      <c r="I122" s="127" t="s">
        <v>165</v>
      </c>
      <c r="J122" s="128" t="s">
        <v>129</v>
      </c>
      <c r="K122" s="129" t="s">
        <v>166</v>
      </c>
      <c r="L122" s="124"/>
      <c r="M122" s="55" t="s">
        <v>1</v>
      </c>
      <c r="N122" s="56" t="s">
        <v>36</v>
      </c>
      <c r="O122" s="56" t="s">
        <v>167</v>
      </c>
      <c r="P122" s="56" t="s">
        <v>168</v>
      </c>
      <c r="Q122" s="56" t="s">
        <v>169</v>
      </c>
      <c r="R122" s="56" t="s">
        <v>170</v>
      </c>
      <c r="S122" s="56" t="s">
        <v>171</v>
      </c>
      <c r="T122" s="57" t="s">
        <v>172</v>
      </c>
    </row>
    <row r="123" spans="2:65" s="1" customFormat="1" ht="22.9" customHeight="1" x14ac:dyDescent="0.25">
      <c r="B123" s="28"/>
      <c r="C123" s="60" t="s">
        <v>130</v>
      </c>
      <c r="I123" s="87"/>
      <c r="J123" s="130">
        <f>BK123</f>
        <v>0</v>
      </c>
      <c r="L123" s="28"/>
      <c r="M123" s="58"/>
      <c r="N123" s="49"/>
      <c r="O123" s="49"/>
      <c r="P123" s="131">
        <f>P124+P127</f>
        <v>0</v>
      </c>
      <c r="Q123" s="49"/>
      <c r="R123" s="131">
        <f>R124+R127</f>
        <v>0</v>
      </c>
      <c r="S123" s="49"/>
      <c r="T123" s="132">
        <f>T124+T127</f>
        <v>0</v>
      </c>
      <c r="AT123" s="13" t="s">
        <v>71</v>
      </c>
      <c r="AU123" s="13" t="s">
        <v>131</v>
      </c>
      <c r="BK123" s="133">
        <f>BK124+BK127</f>
        <v>0</v>
      </c>
    </row>
    <row r="124" spans="2:65" s="11" customFormat="1" ht="25.9" customHeight="1" x14ac:dyDescent="0.2">
      <c r="B124" s="134"/>
      <c r="D124" s="135" t="s">
        <v>71</v>
      </c>
      <c r="E124" s="136" t="s">
        <v>173</v>
      </c>
      <c r="F124" s="136" t="s">
        <v>174</v>
      </c>
      <c r="I124" s="137"/>
      <c r="J124" s="138">
        <f>BK124</f>
        <v>0</v>
      </c>
      <c r="L124" s="134"/>
      <c r="M124" s="139"/>
      <c r="N124" s="140"/>
      <c r="O124" s="140"/>
      <c r="P124" s="141">
        <f>P125</f>
        <v>0</v>
      </c>
      <c r="Q124" s="140"/>
      <c r="R124" s="141">
        <f>R125</f>
        <v>0</v>
      </c>
      <c r="S124" s="140"/>
      <c r="T124" s="142">
        <f>T125</f>
        <v>0</v>
      </c>
      <c r="AR124" s="135" t="s">
        <v>80</v>
      </c>
      <c r="AT124" s="143" t="s">
        <v>71</v>
      </c>
      <c r="AU124" s="143" t="s">
        <v>72</v>
      </c>
      <c r="AY124" s="135" t="s">
        <v>175</v>
      </c>
      <c r="BK124" s="144">
        <f>BK125</f>
        <v>0</v>
      </c>
    </row>
    <row r="125" spans="2:65" s="11" customFormat="1" ht="22.9" customHeight="1" x14ac:dyDescent="0.2">
      <c r="B125" s="134"/>
      <c r="D125" s="135" t="s">
        <v>71</v>
      </c>
      <c r="E125" s="145" t="s">
        <v>198</v>
      </c>
      <c r="F125" s="145" t="s">
        <v>447</v>
      </c>
      <c r="I125" s="137"/>
      <c r="J125" s="146">
        <f>BK125</f>
        <v>0</v>
      </c>
      <c r="L125" s="134"/>
      <c r="M125" s="139"/>
      <c r="N125" s="140"/>
      <c r="O125" s="140"/>
      <c r="P125" s="141">
        <f>P126</f>
        <v>0</v>
      </c>
      <c r="Q125" s="140"/>
      <c r="R125" s="141">
        <f>R126</f>
        <v>0</v>
      </c>
      <c r="S125" s="140"/>
      <c r="T125" s="142">
        <f>T126</f>
        <v>0</v>
      </c>
      <c r="AR125" s="135" t="s">
        <v>80</v>
      </c>
      <c r="AT125" s="143" t="s">
        <v>71</v>
      </c>
      <c r="AU125" s="143" t="s">
        <v>80</v>
      </c>
      <c r="AY125" s="135" t="s">
        <v>175</v>
      </c>
      <c r="BK125" s="144">
        <f>BK126</f>
        <v>0</v>
      </c>
    </row>
    <row r="126" spans="2:65" s="1" customFormat="1" ht="24" customHeight="1" x14ac:dyDescent="0.2">
      <c r="B126" s="147"/>
      <c r="C126" s="148" t="s">
        <v>80</v>
      </c>
      <c r="D126" s="215" t="s">
        <v>1348</v>
      </c>
      <c r="E126" s="216"/>
      <c r="F126" s="217"/>
      <c r="G126" s="150" t="s">
        <v>238</v>
      </c>
      <c r="H126" s="151">
        <v>500</v>
      </c>
      <c r="I126" s="152"/>
      <c r="J126" s="151">
        <f>ROUND(I126*H126,3)</f>
        <v>0</v>
      </c>
      <c r="K126" s="149" t="s">
        <v>1</v>
      </c>
      <c r="L126" s="28"/>
      <c r="M126" s="153" t="s">
        <v>1</v>
      </c>
      <c r="N126" s="154" t="s">
        <v>38</v>
      </c>
      <c r="O126" s="51"/>
      <c r="P126" s="155">
        <f>O126*H126</f>
        <v>0</v>
      </c>
      <c r="Q126" s="155">
        <v>0</v>
      </c>
      <c r="R126" s="155">
        <f>Q126*H126</f>
        <v>0</v>
      </c>
      <c r="S126" s="155">
        <v>0</v>
      </c>
      <c r="T126" s="156">
        <f>S126*H126</f>
        <v>0</v>
      </c>
      <c r="AR126" s="157" t="s">
        <v>180</v>
      </c>
      <c r="AT126" s="157" t="s">
        <v>177</v>
      </c>
      <c r="AU126" s="157" t="s">
        <v>181</v>
      </c>
      <c r="AY126" s="13" t="s">
        <v>175</v>
      </c>
      <c r="BE126" s="158">
        <f>IF(N126="základná",J126,0)</f>
        <v>0</v>
      </c>
      <c r="BF126" s="158">
        <f>IF(N126="znížená",J126,0)</f>
        <v>0</v>
      </c>
      <c r="BG126" s="158">
        <f>IF(N126="zákl. prenesená",J126,0)</f>
        <v>0</v>
      </c>
      <c r="BH126" s="158">
        <f>IF(N126="zníž. prenesená",J126,0)</f>
        <v>0</v>
      </c>
      <c r="BI126" s="158">
        <f>IF(N126="nulová",J126,0)</f>
        <v>0</v>
      </c>
      <c r="BJ126" s="13" t="s">
        <v>181</v>
      </c>
      <c r="BK126" s="159">
        <f>ROUND(I126*H126,3)</f>
        <v>0</v>
      </c>
      <c r="BL126" s="13" t="s">
        <v>180</v>
      </c>
      <c r="BM126" s="157" t="s">
        <v>181</v>
      </c>
    </row>
    <row r="127" spans="2:65" s="11" customFormat="1" ht="25.9" customHeight="1" x14ac:dyDescent="0.2">
      <c r="B127" s="134"/>
      <c r="D127" s="135" t="s">
        <v>71</v>
      </c>
      <c r="E127" s="136" t="s">
        <v>236</v>
      </c>
      <c r="F127" s="136" t="s">
        <v>933</v>
      </c>
      <c r="I127" s="137"/>
      <c r="J127" s="138">
        <f>BK127</f>
        <v>0</v>
      </c>
      <c r="L127" s="134"/>
      <c r="M127" s="139"/>
      <c r="N127" s="140"/>
      <c r="O127" s="140"/>
      <c r="P127" s="141">
        <f>P128+P139+P148+P163</f>
        <v>0</v>
      </c>
      <c r="Q127" s="140"/>
      <c r="R127" s="141">
        <f>R128+R139+R148+R163</f>
        <v>0</v>
      </c>
      <c r="S127" s="140"/>
      <c r="T127" s="142">
        <f>T128+T139+T148+T163</f>
        <v>0</v>
      </c>
      <c r="AR127" s="135" t="s">
        <v>183</v>
      </c>
      <c r="AT127" s="143" t="s">
        <v>71</v>
      </c>
      <c r="AU127" s="143" t="s">
        <v>72</v>
      </c>
      <c r="AY127" s="135" t="s">
        <v>175</v>
      </c>
      <c r="BK127" s="144">
        <f>BK128+BK139+BK148+BK163</f>
        <v>0</v>
      </c>
    </row>
    <row r="128" spans="2:65" s="11" customFormat="1" ht="22.9" customHeight="1" x14ac:dyDescent="0.2">
      <c r="B128" s="134"/>
      <c r="D128" s="135" t="s">
        <v>71</v>
      </c>
      <c r="E128" s="145" t="s">
        <v>934</v>
      </c>
      <c r="F128" s="145" t="s">
        <v>1110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SUM(P129:P138)</f>
        <v>0</v>
      </c>
      <c r="Q128" s="140"/>
      <c r="R128" s="141">
        <f>SUM(R129:R138)</f>
        <v>0</v>
      </c>
      <c r="S128" s="140"/>
      <c r="T128" s="142">
        <f>SUM(T129:T138)</f>
        <v>0</v>
      </c>
      <c r="AR128" s="135" t="s">
        <v>183</v>
      </c>
      <c r="AT128" s="143" t="s">
        <v>71</v>
      </c>
      <c r="AU128" s="143" t="s">
        <v>80</v>
      </c>
      <c r="AY128" s="135" t="s">
        <v>175</v>
      </c>
      <c r="BK128" s="144">
        <f>SUM(BK129:BK138)</f>
        <v>0</v>
      </c>
    </row>
    <row r="129" spans="2:65" s="1" customFormat="1" ht="16.5" customHeight="1" x14ac:dyDescent="0.2">
      <c r="B129" s="147"/>
      <c r="C129" s="148" t="s">
        <v>181</v>
      </c>
      <c r="D129" s="215" t="s">
        <v>1366</v>
      </c>
      <c r="E129" s="216"/>
      <c r="F129" s="217"/>
      <c r="G129" s="150" t="s">
        <v>272</v>
      </c>
      <c r="H129" s="151">
        <v>1</v>
      </c>
      <c r="I129" s="152"/>
      <c r="J129" s="151">
        <f t="shared" ref="J129:J138" si="0">ROUND(I129*H129,3)</f>
        <v>0</v>
      </c>
      <c r="K129" s="149" t="s">
        <v>1</v>
      </c>
      <c r="L129" s="28"/>
      <c r="M129" s="153" t="s">
        <v>1</v>
      </c>
      <c r="N129" s="154" t="s">
        <v>38</v>
      </c>
      <c r="O129" s="51"/>
      <c r="P129" s="155">
        <f t="shared" ref="P129:P138" si="1">O129*H129</f>
        <v>0</v>
      </c>
      <c r="Q129" s="155">
        <v>0</v>
      </c>
      <c r="R129" s="155">
        <f t="shared" ref="R129:R138" si="2">Q129*H129</f>
        <v>0</v>
      </c>
      <c r="S129" s="155">
        <v>0</v>
      </c>
      <c r="T129" s="156">
        <f t="shared" ref="T129:T138" si="3">S129*H129</f>
        <v>0</v>
      </c>
      <c r="AR129" s="157" t="s">
        <v>258</v>
      </c>
      <c r="AT129" s="157" t="s">
        <v>177</v>
      </c>
      <c r="AU129" s="157" t="s">
        <v>181</v>
      </c>
      <c r="AY129" s="13" t="s">
        <v>175</v>
      </c>
      <c r="BE129" s="158">
        <f t="shared" ref="BE129:BE138" si="4">IF(N129="základná",J129,0)</f>
        <v>0</v>
      </c>
      <c r="BF129" s="158">
        <f t="shared" ref="BF129:BF138" si="5">IF(N129="znížená",J129,0)</f>
        <v>0</v>
      </c>
      <c r="BG129" s="158">
        <f t="shared" ref="BG129:BG138" si="6">IF(N129="zákl. prenesená",J129,0)</f>
        <v>0</v>
      </c>
      <c r="BH129" s="158">
        <f t="shared" ref="BH129:BH138" si="7">IF(N129="zníž. prenesená",J129,0)</f>
        <v>0</v>
      </c>
      <c r="BI129" s="158">
        <f t="shared" ref="BI129:BI138" si="8">IF(N129="nulová",J129,0)</f>
        <v>0</v>
      </c>
      <c r="BJ129" s="13" t="s">
        <v>181</v>
      </c>
      <c r="BK129" s="159">
        <f t="shared" ref="BK129:BK138" si="9">ROUND(I129*H129,3)</f>
        <v>0</v>
      </c>
      <c r="BL129" s="13" t="s">
        <v>258</v>
      </c>
      <c r="BM129" s="157" t="s">
        <v>180</v>
      </c>
    </row>
    <row r="130" spans="2:65" s="1" customFormat="1" ht="24" customHeight="1" x14ac:dyDescent="0.2">
      <c r="B130" s="147"/>
      <c r="C130" s="160" t="s">
        <v>183</v>
      </c>
      <c r="D130" s="218" t="s">
        <v>1367</v>
      </c>
      <c r="E130" s="219"/>
      <c r="F130" s="220"/>
      <c r="G130" s="162" t="s">
        <v>272</v>
      </c>
      <c r="H130" s="163">
        <v>1</v>
      </c>
      <c r="I130" s="164"/>
      <c r="J130" s="163">
        <f t="shared" si="0"/>
        <v>0</v>
      </c>
      <c r="K130" s="161" t="s">
        <v>1</v>
      </c>
      <c r="L130" s="165"/>
      <c r="M130" s="166" t="s">
        <v>1</v>
      </c>
      <c r="N130" s="167" t="s">
        <v>38</v>
      </c>
      <c r="O130" s="51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AR130" s="157" t="s">
        <v>468</v>
      </c>
      <c r="AT130" s="157" t="s">
        <v>236</v>
      </c>
      <c r="AU130" s="157" t="s">
        <v>181</v>
      </c>
      <c r="AY130" s="13" t="s">
        <v>175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3" t="s">
        <v>181</v>
      </c>
      <c r="BK130" s="159">
        <f t="shared" si="9"/>
        <v>0</v>
      </c>
      <c r="BL130" s="13" t="s">
        <v>258</v>
      </c>
      <c r="BM130" s="157" t="s">
        <v>185</v>
      </c>
    </row>
    <row r="131" spans="2:65" s="1" customFormat="1" ht="24" customHeight="1" x14ac:dyDescent="0.2">
      <c r="B131" s="147"/>
      <c r="C131" s="148" t="s">
        <v>180</v>
      </c>
      <c r="D131" s="215" t="s">
        <v>1350</v>
      </c>
      <c r="E131" s="216"/>
      <c r="F131" s="217"/>
      <c r="G131" s="150" t="s">
        <v>272</v>
      </c>
      <c r="H131" s="151">
        <v>400</v>
      </c>
      <c r="I131" s="152"/>
      <c r="J131" s="151">
        <f t="shared" si="0"/>
        <v>0</v>
      </c>
      <c r="K131" s="149" t="s">
        <v>1</v>
      </c>
      <c r="L131" s="28"/>
      <c r="M131" s="153" t="s">
        <v>1</v>
      </c>
      <c r="N131" s="154" t="s">
        <v>38</v>
      </c>
      <c r="O131" s="51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AR131" s="157" t="s">
        <v>258</v>
      </c>
      <c r="AT131" s="157" t="s">
        <v>177</v>
      </c>
      <c r="AU131" s="157" t="s">
        <v>181</v>
      </c>
      <c r="AY131" s="13" t="s">
        <v>175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3" t="s">
        <v>181</v>
      </c>
      <c r="BK131" s="159">
        <f t="shared" si="9"/>
        <v>0</v>
      </c>
      <c r="BL131" s="13" t="s">
        <v>258</v>
      </c>
      <c r="BM131" s="157" t="s">
        <v>187</v>
      </c>
    </row>
    <row r="132" spans="2:65" s="1" customFormat="1" ht="16.5" customHeight="1" x14ac:dyDescent="0.2">
      <c r="B132" s="147"/>
      <c r="C132" s="160" t="s">
        <v>188</v>
      </c>
      <c r="D132" s="218" t="s">
        <v>1321</v>
      </c>
      <c r="E132" s="219"/>
      <c r="F132" s="220"/>
      <c r="G132" s="162" t="s">
        <v>272</v>
      </c>
      <c r="H132" s="163">
        <v>400</v>
      </c>
      <c r="I132" s="164"/>
      <c r="J132" s="163">
        <f t="shared" si="0"/>
        <v>0</v>
      </c>
      <c r="K132" s="161" t="s">
        <v>1</v>
      </c>
      <c r="L132" s="165"/>
      <c r="M132" s="166" t="s">
        <v>1</v>
      </c>
      <c r="N132" s="167" t="s">
        <v>38</v>
      </c>
      <c r="O132" s="51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7" t="s">
        <v>468</v>
      </c>
      <c r="AT132" s="157" t="s">
        <v>236</v>
      </c>
      <c r="AU132" s="157" t="s">
        <v>181</v>
      </c>
      <c r="AY132" s="13" t="s">
        <v>175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3" t="s">
        <v>181</v>
      </c>
      <c r="BK132" s="159">
        <f t="shared" si="9"/>
        <v>0</v>
      </c>
      <c r="BL132" s="13" t="s">
        <v>258</v>
      </c>
      <c r="BM132" s="157" t="s">
        <v>190</v>
      </c>
    </row>
    <row r="133" spans="2:65" s="1" customFormat="1" ht="16.5" customHeight="1" x14ac:dyDescent="0.2">
      <c r="B133" s="147"/>
      <c r="C133" s="148" t="s">
        <v>185</v>
      </c>
      <c r="D133" s="215" t="s">
        <v>1149</v>
      </c>
      <c r="E133" s="216"/>
      <c r="F133" s="217"/>
      <c r="G133" s="150" t="s">
        <v>272</v>
      </c>
      <c r="H133" s="151">
        <v>1</v>
      </c>
      <c r="I133" s="152"/>
      <c r="J133" s="151">
        <f t="shared" si="0"/>
        <v>0</v>
      </c>
      <c r="K133" s="149" t="s">
        <v>1</v>
      </c>
      <c r="L133" s="28"/>
      <c r="M133" s="153" t="s">
        <v>1</v>
      </c>
      <c r="N133" s="154" t="s">
        <v>38</v>
      </c>
      <c r="O133" s="51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AR133" s="157" t="s">
        <v>258</v>
      </c>
      <c r="AT133" s="157" t="s">
        <v>177</v>
      </c>
      <c r="AU133" s="157" t="s">
        <v>181</v>
      </c>
      <c r="AY133" s="13" t="s">
        <v>175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3" t="s">
        <v>181</v>
      </c>
      <c r="BK133" s="159">
        <f t="shared" si="9"/>
        <v>0</v>
      </c>
      <c r="BL133" s="13" t="s">
        <v>258</v>
      </c>
      <c r="BM133" s="157" t="s">
        <v>192</v>
      </c>
    </row>
    <row r="134" spans="2:65" s="1" customFormat="1" ht="16.5" customHeight="1" x14ac:dyDescent="0.2">
      <c r="B134" s="147"/>
      <c r="C134" s="160" t="s">
        <v>193</v>
      </c>
      <c r="D134" s="218" t="s">
        <v>1150</v>
      </c>
      <c r="E134" s="219"/>
      <c r="F134" s="220"/>
      <c r="G134" s="162" t="s">
        <v>1</v>
      </c>
      <c r="H134" s="163">
        <v>1</v>
      </c>
      <c r="I134" s="164"/>
      <c r="J134" s="163">
        <f t="shared" si="0"/>
        <v>0</v>
      </c>
      <c r="K134" s="161" t="s">
        <v>1</v>
      </c>
      <c r="L134" s="165"/>
      <c r="M134" s="166" t="s">
        <v>1</v>
      </c>
      <c r="N134" s="167" t="s">
        <v>38</v>
      </c>
      <c r="O134" s="51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AR134" s="157" t="s">
        <v>468</v>
      </c>
      <c r="AT134" s="157" t="s">
        <v>236</v>
      </c>
      <c r="AU134" s="157" t="s">
        <v>181</v>
      </c>
      <c r="AY134" s="13" t="s">
        <v>175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3" t="s">
        <v>181</v>
      </c>
      <c r="BK134" s="159">
        <f t="shared" si="9"/>
        <v>0</v>
      </c>
      <c r="BL134" s="13" t="s">
        <v>258</v>
      </c>
      <c r="BM134" s="157" t="s">
        <v>195</v>
      </c>
    </row>
    <row r="135" spans="2:65" s="1" customFormat="1" ht="24" customHeight="1" x14ac:dyDescent="0.2">
      <c r="B135" s="147"/>
      <c r="C135" s="148" t="s">
        <v>187</v>
      </c>
      <c r="D135" s="215" t="s">
        <v>1151</v>
      </c>
      <c r="E135" s="216"/>
      <c r="F135" s="217"/>
      <c r="G135" s="150" t="s">
        <v>272</v>
      </c>
      <c r="H135" s="151">
        <v>3</v>
      </c>
      <c r="I135" s="152"/>
      <c r="J135" s="151">
        <f t="shared" si="0"/>
        <v>0</v>
      </c>
      <c r="K135" s="149" t="s">
        <v>1</v>
      </c>
      <c r="L135" s="28"/>
      <c r="M135" s="153" t="s">
        <v>1</v>
      </c>
      <c r="N135" s="154" t="s">
        <v>38</v>
      </c>
      <c r="O135" s="51"/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AR135" s="157" t="s">
        <v>258</v>
      </c>
      <c r="AT135" s="157" t="s">
        <v>177</v>
      </c>
      <c r="AU135" s="157" t="s">
        <v>181</v>
      </c>
      <c r="AY135" s="13" t="s">
        <v>175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3" t="s">
        <v>181</v>
      </c>
      <c r="BK135" s="159">
        <f t="shared" si="9"/>
        <v>0</v>
      </c>
      <c r="BL135" s="13" t="s">
        <v>258</v>
      </c>
      <c r="BM135" s="157" t="s">
        <v>197</v>
      </c>
    </row>
    <row r="136" spans="2:65" s="1" customFormat="1" ht="24" customHeight="1" x14ac:dyDescent="0.2">
      <c r="B136" s="147"/>
      <c r="C136" s="160" t="s">
        <v>198</v>
      </c>
      <c r="D136" s="218" t="s">
        <v>1152</v>
      </c>
      <c r="E136" s="219"/>
      <c r="F136" s="220"/>
      <c r="G136" s="162" t="s">
        <v>272</v>
      </c>
      <c r="H136" s="163">
        <v>3</v>
      </c>
      <c r="I136" s="164"/>
      <c r="J136" s="163">
        <f t="shared" si="0"/>
        <v>0</v>
      </c>
      <c r="K136" s="161" t="s">
        <v>1</v>
      </c>
      <c r="L136" s="165"/>
      <c r="M136" s="166" t="s">
        <v>1</v>
      </c>
      <c r="N136" s="167" t="s">
        <v>38</v>
      </c>
      <c r="O136" s="51"/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AR136" s="157" t="s">
        <v>468</v>
      </c>
      <c r="AT136" s="157" t="s">
        <v>236</v>
      </c>
      <c r="AU136" s="157" t="s">
        <v>181</v>
      </c>
      <c r="AY136" s="13" t="s">
        <v>175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3" t="s">
        <v>181</v>
      </c>
      <c r="BK136" s="159">
        <f t="shared" si="9"/>
        <v>0</v>
      </c>
      <c r="BL136" s="13" t="s">
        <v>258</v>
      </c>
      <c r="BM136" s="157" t="s">
        <v>200</v>
      </c>
    </row>
    <row r="137" spans="2:65" s="1" customFormat="1" ht="16.5" customHeight="1" x14ac:dyDescent="0.2">
      <c r="B137" s="147"/>
      <c r="C137" s="148" t="s">
        <v>190</v>
      </c>
      <c r="D137" s="215" t="s">
        <v>1342</v>
      </c>
      <c r="E137" s="216"/>
      <c r="F137" s="217"/>
      <c r="G137" s="150" t="s">
        <v>272</v>
      </c>
      <c r="H137" s="151">
        <v>2</v>
      </c>
      <c r="I137" s="152"/>
      <c r="J137" s="151">
        <f t="shared" si="0"/>
        <v>0</v>
      </c>
      <c r="K137" s="149" t="s">
        <v>1</v>
      </c>
      <c r="L137" s="28"/>
      <c r="M137" s="153" t="s">
        <v>1</v>
      </c>
      <c r="N137" s="154" t="s">
        <v>38</v>
      </c>
      <c r="O137" s="51"/>
      <c r="P137" s="155">
        <f t="shared" si="1"/>
        <v>0</v>
      </c>
      <c r="Q137" s="155">
        <v>0</v>
      </c>
      <c r="R137" s="155">
        <f t="shared" si="2"/>
        <v>0</v>
      </c>
      <c r="S137" s="155">
        <v>0</v>
      </c>
      <c r="T137" s="156">
        <f t="shared" si="3"/>
        <v>0</v>
      </c>
      <c r="AR137" s="157" t="s">
        <v>258</v>
      </c>
      <c r="AT137" s="157" t="s">
        <v>177</v>
      </c>
      <c r="AU137" s="157" t="s">
        <v>181</v>
      </c>
      <c r="AY137" s="13" t="s">
        <v>175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3" t="s">
        <v>181</v>
      </c>
      <c r="BK137" s="159">
        <f t="shared" si="9"/>
        <v>0</v>
      </c>
      <c r="BL137" s="13" t="s">
        <v>258</v>
      </c>
      <c r="BM137" s="157" t="s">
        <v>7</v>
      </c>
    </row>
    <row r="138" spans="2:65" s="1" customFormat="1" ht="24" customHeight="1" x14ac:dyDescent="0.2">
      <c r="B138" s="147"/>
      <c r="C138" s="160" t="s">
        <v>202</v>
      </c>
      <c r="D138" s="218" t="s">
        <v>1343</v>
      </c>
      <c r="E138" s="219"/>
      <c r="F138" s="220"/>
      <c r="G138" s="162" t="s">
        <v>272</v>
      </c>
      <c r="H138" s="163">
        <v>2</v>
      </c>
      <c r="I138" s="164"/>
      <c r="J138" s="163">
        <f t="shared" si="0"/>
        <v>0</v>
      </c>
      <c r="K138" s="161" t="s">
        <v>1</v>
      </c>
      <c r="L138" s="165"/>
      <c r="M138" s="166" t="s">
        <v>1</v>
      </c>
      <c r="N138" s="167" t="s">
        <v>38</v>
      </c>
      <c r="O138" s="51"/>
      <c r="P138" s="155">
        <f t="shared" si="1"/>
        <v>0</v>
      </c>
      <c r="Q138" s="155">
        <v>0</v>
      </c>
      <c r="R138" s="155">
        <f t="shared" si="2"/>
        <v>0</v>
      </c>
      <c r="S138" s="155">
        <v>0</v>
      </c>
      <c r="T138" s="156">
        <f t="shared" si="3"/>
        <v>0</v>
      </c>
      <c r="AR138" s="157" t="s">
        <v>468</v>
      </c>
      <c r="AT138" s="157" t="s">
        <v>236</v>
      </c>
      <c r="AU138" s="157" t="s">
        <v>181</v>
      </c>
      <c r="AY138" s="13" t="s">
        <v>175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3" t="s">
        <v>181</v>
      </c>
      <c r="BK138" s="159">
        <f t="shared" si="9"/>
        <v>0</v>
      </c>
      <c r="BL138" s="13" t="s">
        <v>258</v>
      </c>
      <c r="BM138" s="157" t="s">
        <v>204</v>
      </c>
    </row>
    <row r="139" spans="2:65" s="11" customFormat="1" ht="22.9" customHeight="1" x14ac:dyDescent="0.2">
      <c r="B139" s="134"/>
      <c r="D139" s="135" t="s">
        <v>71</v>
      </c>
      <c r="E139" s="145" t="s">
        <v>1163</v>
      </c>
      <c r="F139" s="145" t="s">
        <v>1164</v>
      </c>
      <c r="I139" s="137"/>
      <c r="J139" s="146">
        <f>BK139</f>
        <v>0</v>
      </c>
      <c r="L139" s="134"/>
      <c r="M139" s="139"/>
      <c r="N139" s="140"/>
      <c r="O139" s="140"/>
      <c r="P139" s="141">
        <f>SUM(P140:P147)</f>
        <v>0</v>
      </c>
      <c r="Q139" s="140"/>
      <c r="R139" s="141">
        <f>SUM(R140:R147)</f>
        <v>0</v>
      </c>
      <c r="S139" s="140"/>
      <c r="T139" s="142">
        <f>SUM(T140:T147)</f>
        <v>0</v>
      </c>
      <c r="AR139" s="135" t="s">
        <v>80</v>
      </c>
      <c r="AT139" s="143" t="s">
        <v>71</v>
      </c>
      <c r="AU139" s="143" t="s">
        <v>80</v>
      </c>
      <c r="AY139" s="135" t="s">
        <v>175</v>
      </c>
      <c r="BK139" s="144">
        <f>SUM(BK140:BK147)</f>
        <v>0</v>
      </c>
    </row>
    <row r="140" spans="2:65" s="1" customFormat="1" ht="24" customHeight="1" x14ac:dyDescent="0.2">
      <c r="B140" s="147"/>
      <c r="C140" s="148" t="s">
        <v>192</v>
      </c>
      <c r="D140" s="215" t="s">
        <v>1354</v>
      </c>
      <c r="E140" s="216"/>
      <c r="F140" s="217"/>
      <c r="G140" s="150" t="s">
        <v>238</v>
      </c>
      <c r="H140" s="151">
        <v>60</v>
      </c>
      <c r="I140" s="152"/>
      <c r="J140" s="151">
        <f t="shared" ref="J140:J147" si="10">ROUND(I140*H140,3)</f>
        <v>0</v>
      </c>
      <c r="K140" s="149" t="s">
        <v>1</v>
      </c>
      <c r="L140" s="28"/>
      <c r="M140" s="153" t="s">
        <v>1</v>
      </c>
      <c r="N140" s="154" t="s">
        <v>38</v>
      </c>
      <c r="O140" s="51"/>
      <c r="P140" s="155">
        <f t="shared" ref="P140:P147" si="11">O140*H140</f>
        <v>0</v>
      </c>
      <c r="Q140" s="155">
        <v>0</v>
      </c>
      <c r="R140" s="155">
        <f t="shared" ref="R140:R147" si="12">Q140*H140</f>
        <v>0</v>
      </c>
      <c r="S140" s="155">
        <v>0</v>
      </c>
      <c r="T140" s="156">
        <f t="shared" ref="T140:T147" si="13">S140*H140</f>
        <v>0</v>
      </c>
      <c r="AR140" s="157" t="s">
        <v>180</v>
      </c>
      <c r="AT140" s="157" t="s">
        <v>177</v>
      </c>
      <c r="AU140" s="157" t="s">
        <v>181</v>
      </c>
      <c r="AY140" s="13" t="s">
        <v>175</v>
      </c>
      <c r="BE140" s="158">
        <f t="shared" ref="BE140:BE147" si="14">IF(N140="základná",J140,0)</f>
        <v>0</v>
      </c>
      <c r="BF140" s="158">
        <f t="shared" ref="BF140:BF147" si="15">IF(N140="znížená",J140,0)</f>
        <v>0</v>
      </c>
      <c r="BG140" s="158">
        <f t="shared" ref="BG140:BG147" si="16">IF(N140="zákl. prenesená",J140,0)</f>
        <v>0</v>
      </c>
      <c r="BH140" s="158">
        <f t="shared" ref="BH140:BH147" si="17">IF(N140="zníž. prenesená",J140,0)</f>
        <v>0</v>
      </c>
      <c r="BI140" s="158">
        <f t="shared" ref="BI140:BI147" si="18">IF(N140="nulová",J140,0)</f>
        <v>0</v>
      </c>
      <c r="BJ140" s="13" t="s">
        <v>181</v>
      </c>
      <c r="BK140" s="159">
        <f t="shared" ref="BK140:BK147" si="19">ROUND(I140*H140,3)</f>
        <v>0</v>
      </c>
      <c r="BL140" s="13" t="s">
        <v>180</v>
      </c>
      <c r="BM140" s="157" t="s">
        <v>206</v>
      </c>
    </row>
    <row r="141" spans="2:65" s="1" customFormat="1" ht="16.5" customHeight="1" x14ac:dyDescent="0.2">
      <c r="B141" s="147"/>
      <c r="C141" s="160" t="s">
        <v>207</v>
      </c>
      <c r="D141" s="218" t="s">
        <v>1319</v>
      </c>
      <c r="E141" s="219"/>
      <c r="F141" s="220"/>
      <c r="G141" s="162" t="s">
        <v>238</v>
      </c>
      <c r="H141" s="163">
        <v>60</v>
      </c>
      <c r="I141" s="164"/>
      <c r="J141" s="163">
        <f t="shared" si="10"/>
        <v>0</v>
      </c>
      <c r="K141" s="161" t="s">
        <v>1</v>
      </c>
      <c r="L141" s="165"/>
      <c r="M141" s="166" t="s">
        <v>1</v>
      </c>
      <c r="N141" s="167" t="s">
        <v>38</v>
      </c>
      <c r="O141" s="51"/>
      <c r="P141" s="155">
        <f t="shared" si="11"/>
        <v>0</v>
      </c>
      <c r="Q141" s="155">
        <v>0</v>
      </c>
      <c r="R141" s="155">
        <f t="shared" si="12"/>
        <v>0</v>
      </c>
      <c r="S141" s="155">
        <v>0</v>
      </c>
      <c r="T141" s="156">
        <f t="shared" si="13"/>
        <v>0</v>
      </c>
      <c r="AR141" s="157" t="s">
        <v>187</v>
      </c>
      <c r="AT141" s="157" t="s">
        <v>236</v>
      </c>
      <c r="AU141" s="157" t="s">
        <v>181</v>
      </c>
      <c r="AY141" s="13" t="s">
        <v>175</v>
      </c>
      <c r="BE141" s="158">
        <f t="shared" si="14"/>
        <v>0</v>
      </c>
      <c r="BF141" s="158">
        <f t="shared" si="15"/>
        <v>0</v>
      </c>
      <c r="BG141" s="158">
        <f t="shared" si="16"/>
        <v>0</v>
      </c>
      <c r="BH141" s="158">
        <f t="shared" si="17"/>
        <v>0</v>
      </c>
      <c r="BI141" s="158">
        <f t="shared" si="18"/>
        <v>0</v>
      </c>
      <c r="BJ141" s="13" t="s">
        <v>181</v>
      </c>
      <c r="BK141" s="159">
        <f t="shared" si="19"/>
        <v>0</v>
      </c>
      <c r="BL141" s="13" t="s">
        <v>180</v>
      </c>
      <c r="BM141" s="157" t="s">
        <v>210</v>
      </c>
    </row>
    <row r="142" spans="2:65" s="1" customFormat="1" ht="36" customHeight="1" x14ac:dyDescent="0.2">
      <c r="B142" s="147"/>
      <c r="C142" s="148" t="s">
        <v>195</v>
      </c>
      <c r="D142" s="215" t="s">
        <v>1368</v>
      </c>
      <c r="E142" s="216"/>
      <c r="F142" s="217"/>
      <c r="G142" s="150" t="s">
        <v>238</v>
      </c>
      <c r="H142" s="151">
        <v>689</v>
      </c>
      <c r="I142" s="152"/>
      <c r="J142" s="151">
        <f t="shared" si="10"/>
        <v>0</v>
      </c>
      <c r="K142" s="149" t="s">
        <v>1</v>
      </c>
      <c r="L142" s="28"/>
      <c r="M142" s="153" t="s">
        <v>1</v>
      </c>
      <c r="N142" s="154" t="s">
        <v>38</v>
      </c>
      <c r="O142" s="51"/>
      <c r="P142" s="155">
        <f t="shared" si="11"/>
        <v>0</v>
      </c>
      <c r="Q142" s="155">
        <v>0</v>
      </c>
      <c r="R142" s="155">
        <f t="shared" si="12"/>
        <v>0</v>
      </c>
      <c r="S142" s="155">
        <v>0</v>
      </c>
      <c r="T142" s="156">
        <f t="shared" si="13"/>
        <v>0</v>
      </c>
      <c r="AR142" s="157" t="s">
        <v>180</v>
      </c>
      <c r="AT142" s="157" t="s">
        <v>177</v>
      </c>
      <c r="AU142" s="157" t="s">
        <v>181</v>
      </c>
      <c r="AY142" s="13" t="s">
        <v>175</v>
      </c>
      <c r="BE142" s="158">
        <f t="shared" si="14"/>
        <v>0</v>
      </c>
      <c r="BF142" s="158">
        <f t="shared" si="15"/>
        <v>0</v>
      </c>
      <c r="BG142" s="158">
        <f t="shared" si="16"/>
        <v>0</v>
      </c>
      <c r="BH142" s="158">
        <f t="shared" si="17"/>
        <v>0</v>
      </c>
      <c r="BI142" s="158">
        <f t="shared" si="18"/>
        <v>0</v>
      </c>
      <c r="BJ142" s="13" t="s">
        <v>181</v>
      </c>
      <c r="BK142" s="159">
        <f t="shared" si="19"/>
        <v>0</v>
      </c>
      <c r="BL142" s="13" t="s">
        <v>180</v>
      </c>
      <c r="BM142" s="157" t="s">
        <v>212</v>
      </c>
    </row>
    <row r="143" spans="2:65" s="1" customFormat="1" ht="24" customHeight="1" x14ac:dyDescent="0.2">
      <c r="B143" s="147"/>
      <c r="C143" s="160" t="s">
        <v>213</v>
      </c>
      <c r="D143" s="218" t="s">
        <v>1369</v>
      </c>
      <c r="E143" s="219"/>
      <c r="F143" s="220"/>
      <c r="G143" s="162" t="s">
        <v>238</v>
      </c>
      <c r="H143" s="163">
        <v>689</v>
      </c>
      <c r="I143" s="164"/>
      <c r="J143" s="163">
        <f t="shared" si="10"/>
        <v>0</v>
      </c>
      <c r="K143" s="161" t="s">
        <v>1</v>
      </c>
      <c r="L143" s="165"/>
      <c r="M143" s="166" t="s">
        <v>1</v>
      </c>
      <c r="N143" s="167" t="s">
        <v>38</v>
      </c>
      <c r="O143" s="51"/>
      <c r="P143" s="155">
        <f t="shared" si="11"/>
        <v>0</v>
      </c>
      <c r="Q143" s="155">
        <v>0</v>
      </c>
      <c r="R143" s="155">
        <f t="shared" si="12"/>
        <v>0</v>
      </c>
      <c r="S143" s="155">
        <v>0</v>
      </c>
      <c r="T143" s="156">
        <f t="shared" si="13"/>
        <v>0</v>
      </c>
      <c r="AR143" s="157" t="s">
        <v>187</v>
      </c>
      <c r="AT143" s="157" t="s">
        <v>236</v>
      </c>
      <c r="AU143" s="157" t="s">
        <v>181</v>
      </c>
      <c r="AY143" s="13" t="s">
        <v>175</v>
      </c>
      <c r="BE143" s="158">
        <f t="shared" si="14"/>
        <v>0</v>
      </c>
      <c r="BF143" s="158">
        <f t="shared" si="15"/>
        <v>0</v>
      </c>
      <c r="BG143" s="158">
        <f t="shared" si="16"/>
        <v>0</v>
      </c>
      <c r="BH143" s="158">
        <f t="shared" si="17"/>
        <v>0</v>
      </c>
      <c r="BI143" s="158">
        <f t="shared" si="18"/>
        <v>0</v>
      </c>
      <c r="BJ143" s="13" t="s">
        <v>181</v>
      </c>
      <c r="BK143" s="159">
        <f t="shared" si="19"/>
        <v>0</v>
      </c>
      <c r="BL143" s="13" t="s">
        <v>180</v>
      </c>
      <c r="BM143" s="157" t="s">
        <v>216</v>
      </c>
    </row>
    <row r="144" spans="2:65" s="1" customFormat="1" ht="48" customHeight="1" x14ac:dyDescent="0.2">
      <c r="B144" s="147"/>
      <c r="C144" s="148" t="s">
        <v>197</v>
      </c>
      <c r="D144" s="215" t="s">
        <v>1370</v>
      </c>
      <c r="E144" s="216"/>
      <c r="F144" s="217"/>
      <c r="G144" s="150" t="s">
        <v>238</v>
      </c>
      <c r="H144" s="151">
        <v>70</v>
      </c>
      <c r="I144" s="152"/>
      <c r="J144" s="151">
        <f t="shared" si="10"/>
        <v>0</v>
      </c>
      <c r="K144" s="149" t="s">
        <v>1</v>
      </c>
      <c r="L144" s="28"/>
      <c r="M144" s="153" t="s">
        <v>1</v>
      </c>
      <c r="N144" s="154" t="s">
        <v>38</v>
      </c>
      <c r="O144" s="51"/>
      <c r="P144" s="155">
        <f t="shared" si="11"/>
        <v>0</v>
      </c>
      <c r="Q144" s="155">
        <v>0</v>
      </c>
      <c r="R144" s="155">
        <f t="shared" si="12"/>
        <v>0</v>
      </c>
      <c r="S144" s="155">
        <v>0</v>
      </c>
      <c r="T144" s="156">
        <f t="shared" si="13"/>
        <v>0</v>
      </c>
      <c r="AR144" s="157" t="s">
        <v>180</v>
      </c>
      <c r="AT144" s="157" t="s">
        <v>177</v>
      </c>
      <c r="AU144" s="157" t="s">
        <v>181</v>
      </c>
      <c r="AY144" s="13" t="s">
        <v>175</v>
      </c>
      <c r="BE144" s="158">
        <f t="shared" si="14"/>
        <v>0</v>
      </c>
      <c r="BF144" s="158">
        <f t="shared" si="15"/>
        <v>0</v>
      </c>
      <c r="BG144" s="158">
        <f t="shared" si="16"/>
        <v>0</v>
      </c>
      <c r="BH144" s="158">
        <f t="shared" si="17"/>
        <v>0</v>
      </c>
      <c r="BI144" s="158">
        <f t="shared" si="18"/>
        <v>0</v>
      </c>
      <c r="BJ144" s="13" t="s">
        <v>181</v>
      </c>
      <c r="BK144" s="159">
        <f t="shared" si="19"/>
        <v>0</v>
      </c>
      <c r="BL144" s="13" t="s">
        <v>180</v>
      </c>
      <c r="BM144" s="157" t="s">
        <v>219</v>
      </c>
    </row>
    <row r="145" spans="2:65" s="1" customFormat="1" ht="16.5" customHeight="1" x14ac:dyDescent="0.2">
      <c r="B145" s="147"/>
      <c r="C145" s="160" t="s">
        <v>220</v>
      </c>
      <c r="D145" s="218" t="s">
        <v>1371</v>
      </c>
      <c r="E145" s="219"/>
      <c r="F145" s="220"/>
      <c r="G145" s="162" t="s">
        <v>238</v>
      </c>
      <c r="H145" s="163">
        <v>70</v>
      </c>
      <c r="I145" s="164"/>
      <c r="J145" s="163">
        <f t="shared" si="10"/>
        <v>0</v>
      </c>
      <c r="K145" s="161" t="s">
        <v>1</v>
      </c>
      <c r="L145" s="165"/>
      <c r="M145" s="166" t="s">
        <v>1</v>
      </c>
      <c r="N145" s="167" t="s">
        <v>38</v>
      </c>
      <c r="O145" s="51"/>
      <c r="P145" s="155">
        <f t="shared" si="11"/>
        <v>0</v>
      </c>
      <c r="Q145" s="155">
        <v>0</v>
      </c>
      <c r="R145" s="155">
        <f t="shared" si="12"/>
        <v>0</v>
      </c>
      <c r="S145" s="155">
        <v>0</v>
      </c>
      <c r="T145" s="156">
        <f t="shared" si="13"/>
        <v>0</v>
      </c>
      <c r="AR145" s="157" t="s">
        <v>187</v>
      </c>
      <c r="AT145" s="157" t="s">
        <v>236</v>
      </c>
      <c r="AU145" s="157" t="s">
        <v>181</v>
      </c>
      <c r="AY145" s="13" t="s">
        <v>175</v>
      </c>
      <c r="BE145" s="158">
        <f t="shared" si="14"/>
        <v>0</v>
      </c>
      <c r="BF145" s="158">
        <f t="shared" si="15"/>
        <v>0</v>
      </c>
      <c r="BG145" s="158">
        <f t="shared" si="16"/>
        <v>0</v>
      </c>
      <c r="BH145" s="158">
        <f t="shared" si="17"/>
        <v>0</v>
      </c>
      <c r="BI145" s="158">
        <f t="shared" si="18"/>
        <v>0</v>
      </c>
      <c r="BJ145" s="13" t="s">
        <v>181</v>
      </c>
      <c r="BK145" s="159">
        <f t="shared" si="19"/>
        <v>0</v>
      </c>
      <c r="BL145" s="13" t="s">
        <v>180</v>
      </c>
      <c r="BM145" s="157" t="s">
        <v>222</v>
      </c>
    </row>
    <row r="146" spans="2:65" s="1" customFormat="1" ht="24" customHeight="1" x14ac:dyDescent="0.2">
      <c r="B146" s="147"/>
      <c r="C146" s="148" t="s">
        <v>200</v>
      </c>
      <c r="D146" s="215" t="s">
        <v>1338</v>
      </c>
      <c r="E146" s="216"/>
      <c r="F146" s="217"/>
      <c r="G146" s="150" t="s">
        <v>238</v>
      </c>
      <c r="H146" s="151">
        <v>40</v>
      </c>
      <c r="I146" s="152"/>
      <c r="J146" s="151">
        <f t="shared" si="10"/>
        <v>0</v>
      </c>
      <c r="K146" s="149" t="s">
        <v>1</v>
      </c>
      <c r="L146" s="28"/>
      <c r="M146" s="153" t="s">
        <v>1</v>
      </c>
      <c r="N146" s="154" t="s">
        <v>38</v>
      </c>
      <c r="O146" s="51"/>
      <c r="P146" s="155">
        <f t="shared" si="11"/>
        <v>0</v>
      </c>
      <c r="Q146" s="155">
        <v>0</v>
      </c>
      <c r="R146" s="155">
        <f t="shared" si="12"/>
        <v>0</v>
      </c>
      <c r="S146" s="155">
        <v>0</v>
      </c>
      <c r="T146" s="156">
        <f t="shared" si="13"/>
        <v>0</v>
      </c>
      <c r="AR146" s="157" t="s">
        <v>180</v>
      </c>
      <c r="AT146" s="157" t="s">
        <v>177</v>
      </c>
      <c r="AU146" s="157" t="s">
        <v>181</v>
      </c>
      <c r="AY146" s="13" t="s">
        <v>175</v>
      </c>
      <c r="BE146" s="158">
        <f t="shared" si="14"/>
        <v>0</v>
      </c>
      <c r="BF146" s="158">
        <f t="shared" si="15"/>
        <v>0</v>
      </c>
      <c r="BG146" s="158">
        <f t="shared" si="16"/>
        <v>0</v>
      </c>
      <c r="BH146" s="158">
        <f t="shared" si="17"/>
        <v>0</v>
      </c>
      <c r="BI146" s="158">
        <f t="shared" si="18"/>
        <v>0</v>
      </c>
      <c r="BJ146" s="13" t="s">
        <v>181</v>
      </c>
      <c r="BK146" s="159">
        <f t="shared" si="19"/>
        <v>0</v>
      </c>
      <c r="BL146" s="13" t="s">
        <v>180</v>
      </c>
      <c r="BM146" s="157" t="s">
        <v>224</v>
      </c>
    </row>
    <row r="147" spans="2:65" s="1" customFormat="1" ht="24" customHeight="1" x14ac:dyDescent="0.2">
      <c r="B147" s="147"/>
      <c r="C147" s="160" t="s">
        <v>225</v>
      </c>
      <c r="D147" s="218" t="s">
        <v>1617</v>
      </c>
      <c r="E147" s="219"/>
      <c r="F147" s="220"/>
      <c r="G147" s="162" t="s">
        <v>238</v>
      </c>
      <c r="H147" s="163">
        <v>40</v>
      </c>
      <c r="I147" s="164"/>
      <c r="J147" s="163">
        <f t="shared" si="10"/>
        <v>0</v>
      </c>
      <c r="K147" s="161" t="s">
        <v>1</v>
      </c>
      <c r="L147" s="165"/>
      <c r="M147" s="166" t="s">
        <v>1</v>
      </c>
      <c r="N147" s="167" t="s">
        <v>38</v>
      </c>
      <c r="O147" s="51"/>
      <c r="P147" s="155">
        <f t="shared" si="11"/>
        <v>0</v>
      </c>
      <c r="Q147" s="155">
        <v>0</v>
      </c>
      <c r="R147" s="155">
        <f t="shared" si="12"/>
        <v>0</v>
      </c>
      <c r="S147" s="155">
        <v>0</v>
      </c>
      <c r="T147" s="156">
        <f t="shared" si="13"/>
        <v>0</v>
      </c>
      <c r="AR147" s="157" t="s">
        <v>187</v>
      </c>
      <c r="AT147" s="157" t="s">
        <v>236</v>
      </c>
      <c r="AU147" s="157" t="s">
        <v>181</v>
      </c>
      <c r="AY147" s="13" t="s">
        <v>175</v>
      </c>
      <c r="BE147" s="158">
        <f t="shared" si="14"/>
        <v>0</v>
      </c>
      <c r="BF147" s="158">
        <f t="shared" si="15"/>
        <v>0</v>
      </c>
      <c r="BG147" s="158">
        <f t="shared" si="16"/>
        <v>0</v>
      </c>
      <c r="BH147" s="158">
        <f t="shared" si="17"/>
        <v>0</v>
      </c>
      <c r="BI147" s="158">
        <f t="shared" si="18"/>
        <v>0</v>
      </c>
      <c r="BJ147" s="13" t="s">
        <v>181</v>
      </c>
      <c r="BK147" s="159">
        <f t="shared" si="19"/>
        <v>0</v>
      </c>
      <c r="BL147" s="13" t="s">
        <v>180</v>
      </c>
      <c r="BM147" s="157" t="s">
        <v>227</v>
      </c>
    </row>
    <row r="148" spans="2:65" s="11" customFormat="1" ht="22.9" customHeight="1" x14ac:dyDescent="0.2">
      <c r="B148" s="134"/>
      <c r="D148" s="135" t="s">
        <v>71</v>
      </c>
      <c r="E148" s="145" t="s">
        <v>938</v>
      </c>
      <c r="F148" s="145" t="s">
        <v>1372</v>
      </c>
      <c r="I148" s="137"/>
      <c r="J148" s="146">
        <f>BK148</f>
        <v>0</v>
      </c>
      <c r="L148" s="134"/>
      <c r="M148" s="139"/>
      <c r="N148" s="140"/>
      <c r="O148" s="140"/>
      <c r="P148" s="141">
        <f>SUM(P149:P162)</f>
        <v>0</v>
      </c>
      <c r="Q148" s="140"/>
      <c r="R148" s="141">
        <f>SUM(R149:R162)</f>
        <v>0</v>
      </c>
      <c r="S148" s="140"/>
      <c r="T148" s="142">
        <f>SUM(T149:T162)</f>
        <v>0</v>
      </c>
      <c r="AR148" s="135" t="s">
        <v>183</v>
      </c>
      <c r="AT148" s="143" t="s">
        <v>71</v>
      </c>
      <c r="AU148" s="143" t="s">
        <v>80</v>
      </c>
      <c r="AY148" s="135" t="s">
        <v>175</v>
      </c>
      <c r="BK148" s="144">
        <f>SUM(BK149:BK162)</f>
        <v>0</v>
      </c>
    </row>
    <row r="149" spans="2:65" s="1" customFormat="1" ht="24" customHeight="1" x14ac:dyDescent="0.2">
      <c r="B149" s="147"/>
      <c r="C149" s="148" t="s">
        <v>7</v>
      </c>
      <c r="D149" s="215" t="s">
        <v>1616</v>
      </c>
      <c r="E149" s="216"/>
      <c r="F149" s="217"/>
      <c r="G149" s="150" t="s">
        <v>272</v>
      </c>
      <c r="H149" s="151">
        <v>83</v>
      </c>
      <c r="I149" s="152"/>
      <c r="J149" s="151">
        <f t="shared" ref="J149:J162" si="20">ROUND(I149*H149,3)</f>
        <v>0</v>
      </c>
      <c r="K149" s="149" t="s">
        <v>1</v>
      </c>
      <c r="L149" s="28"/>
      <c r="M149" s="153" t="s">
        <v>1</v>
      </c>
      <c r="N149" s="154" t="s">
        <v>38</v>
      </c>
      <c r="O149" s="51"/>
      <c r="P149" s="155">
        <f t="shared" ref="P149:P162" si="21">O149*H149</f>
        <v>0</v>
      </c>
      <c r="Q149" s="155">
        <v>0</v>
      </c>
      <c r="R149" s="155">
        <f t="shared" ref="R149:R162" si="22">Q149*H149</f>
        <v>0</v>
      </c>
      <c r="S149" s="155">
        <v>0</v>
      </c>
      <c r="T149" s="156">
        <f t="shared" ref="T149:T162" si="23">S149*H149</f>
        <v>0</v>
      </c>
      <c r="AR149" s="157" t="s">
        <v>258</v>
      </c>
      <c r="AT149" s="157" t="s">
        <v>177</v>
      </c>
      <c r="AU149" s="157" t="s">
        <v>181</v>
      </c>
      <c r="AY149" s="13" t="s">
        <v>175</v>
      </c>
      <c r="BE149" s="158">
        <f t="shared" ref="BE149:BE162" si="24">IF(N149="základná",J149,0)</f>
        <v>0</v>
      </c>
      <c r="BF149" s="158">
        <f t="shared" ref="BF149:BF162" si="25">IF(N149="znížená",J149,0)</f>
        <v>0</v>
      </c>
      <c r="BG149" s="158">
        <f t="shared" ref="BG149:BG162" si="26">IF(N149="zákl. prenesená",J149,0)</f>
        <v>0</v>
      </c>
      <c r="BH149" s="158">
        <f t="shared" ref="BH149:BH162" si="27">IF(N149="zníž. prenesená",J149,0)</f>
        <v>0</v>
      </c>
      <c r="BI149" s="158">
        <f t="shared" ref="BI149:BI162" si="28">IF(N149="nulová",J149,0)</f>
        <v>0</v>
      </c>
      <c r="BJ149" s="13" t="s">
        <v>181</v>
      </c>
      <c r="BK149" s="159">
        <f t="shared" ref="BK149:BK162" si="29">ROUND(I149*H149,3)</f>
        <v>0</v>
      </c>
      <c r="BL149" s="13" t="s">
        <v>258</v>
      </c>
      <c r="BM149" s="157" t="s">
        <v>229</v>
      </c>
    </row>
    <row r="150" spans="2:65" s="1" customFormat="1" ht="24" customHeight="1" x14ac:dyDescent="0.2">
      <c r="B150" s="147"/>
      <c r="C150" s="160" t="s">
        <v>230</v>
      </c>
      <c r="D150" s="218" t="s">
        <v>1615</v>
      </c>
      <c r="E150" s="219"/>
      <c r="F150" s="220"/>
      <c r="G150" s="162" t="s">
        <v>272</v>
      </c>
      <c r="H150" s="163">
        <v>83</v>
      </c>
      <c r="I150" s="164"/>
      <c r="J150" s="163">
        <f t="shared" si="20"/>
        <v>0</v>
      </c>
      <c r="K150" s="161" t="s">
        <v>1</v>
      </c>
      <c r="L150" s="165"/>
      <c r="M150" s="166" t="s">
        <v>1</v>
      </c>
      <c r="N150" s="167" t="s">
        <v>38</v>
      </c>
      <c r="O150" s="51"/>
      <c r="P150" s="155">
        <f t="shared" si="21"/>
        <v>0</v>
      </c>
      <c r="Q150" s="155">
        <v>0</v>
      </c>
      <c r="R150" s="155">
        <f t="shared" si="22"/>
        <v>0</v>
      </c>
      <c r="S150" s="155">
        <v>0</v>
      </c>
      <c r="T150" s="156">
        <f t="shared" si="23"/>
        <v>0</v>
      </c>
      <c r="AR150" s="157" t="s">
        <v>468</v>
      </c>
      <c r="AT150" s="157" t="s">
        <v>236</v>
      </c>
      <c r="AU150" s="157" t="s">
        <v>181</v>
      </c>
      <c r="AY150" s="13" t="s">
        <v>175</v>
      </c>
      <c r="BE150" s="158">
        <f t="shared" si="24"/>
        <v>0</v>
      </c>
      <c r="BF150" s="158">
        <f t="shared" si="25"/>
        <v>0</v>
      </c>
      <c r="BG150" s="158">
        <f t="shared" si="26"/>
        <v>0</v>
      </c>
      <c r="BH150" s="158">
        <f t="shared" si="27"/>
        <v>0</v>
      </c>
      <c r="BI150" s="158">
        <f t="shared" si="28"/>
        <v>0</v>
      </c>
      <c r="BJ150" s="13" t="s">
        <v>181</v>
      </c>
      <c r="BK150" s="159">
        <f t="shared" si="29"/>
        <v>0</v>
      </c>
      <c r="BL150" s="13" t="s">
        <v>258</v>
      </c>
      <c r="BM150" s="157" t="s">
        <v>232</v>
      </c>
    </row>
    <row r="151" spans="2:65" s="1" customFormat="1" ht="24" customHeight="1" x14ac:dyDescent="0.2">
      <c r="B151" s="147"/>
      <c r="C151" s="148" t="s">
        <v>204</v>
      </c>
      <c r="D151" s="215" t="s">
        <v>1373</v>
      </c>
      <c r="E151" s="216"/>
      <c r="F151" s="217"/>
      <c r="G151" s="150" t="s">
        <v>272</v>
      </c>
      <c r="H151" s="151">
        <v>1</v>
      </c>
      <c r="I151" s="152"/>
      <c r="J151" s="151">
        <f t="shared" si="20"/>
        <v>0</v>
      </c>
      <c r="K151" s="149" t="s">
        <v>1</v>
      </c>
      <c r="L151" s="28"/>
      <c r="M151" s="153" t="s">
        <v>1</v>
      </c>
      <c r="N151" s="154" t="s">
        <v>38</v>
      </c>
      <c r="O151" s="51"/>
      <c r="P151" s="155">
        <f t="shared" si="21"/>
        <v>0</v>
      </c>
      <c r="Q151" s="155">
        <v>0</v>
      </c>
      <c r="R151" s="155">
        <f t="shared" si="22"/>
        <v>0</v>
      </c>
      <c r="S151" s="155">
        <v>0</v>
      </c>
      <c r="T151" s="156">
        <f t="shared" si="23"/>
        <v>0</v>
      </c>
      <c r="AR151" s="157" t="s">
        <v>258</v>
      </c>
      <c r="AT151" s="157" t="s">
        <v>177</v>
      </c>
      <c r="AU151" s="157" t="s">
        <v>181</v>
      </c>
      <c r="AY151" s="13" t="s">
        <v>175</v>
      </c>
      <c r="BE151" s="158">
        <f t="shared" si="24"/>
        <v>0</v>
      </c>
      <c r="BF151" s="158">
        <f t="shared" si="25"/>
        <v>0</v>
      </c>
      <c r="BG151" s="158">
        <f t="shared" si="26"/>
        <v>0</v>
      </c>
      <c r="BH151" s="158">
        <f t="shared" si="27"/>
        <v>0</v>
      </c>
      <c r="BI151" s="158">
        <f t="shared" si="28"/>
        <v>0</v>
      </c>
      <c r="BJ151" s="13" t="s">
        <v>181</v>
      </c>
      <c r="BK151" s="159">
        <f t="shared" si="29"/>
        <v>0</v>
      </c>
      <c r="BL151" s="13" t="s">
        <v>258</v>
      </c>
      <c r="BM151" s="157" t="s">
        <v>234</v>
      </c>
    </row>
    <row r="152" spans="2:65" s="1" customFormat="1" ht="24" customHeight="1" x14ac:dyDescent="0.2">
      <c r="B152" s="147"/>
      <c r="C152" s="160" t="s">
        <v>235</v>
      </c>
      <c r="D152" s="218" t="s">
        <v>1607</v>
      </c>
      <c r="E152" s="219"/>
      <c r="F152" s="220"/>
      <c r="G152" s="162" t="s">
        <v>272</v>
      </c>
      <c r="H152" s="163">
        <v>1</v>
      </c>
      <c r="I152" s="164"/>
      <c r="J152" s="163">
        <f t="shared" si="20"/>
        <v>0</v>
      </c>
      <c r="K152" s="161" t="s">
        <v>1</v>
      </c>
      <c r="L152" s="165"/>
      <c r="M152" s="166" t="s">
        <v>1</v>
      </c>
      <c r="N152" s="167" t="s">
        <v>38</v>
      </c>
      <c r="O152" s="51"/>
      <c r="P152" s="155">
        <f t="shared" si="21"/>
        <v>0</v>
      </c>
      <c r="Q152" s="155">
        <v>0</v>
      </c>
      <c r="R152" s="155">
        <f t="shared" si="22"/>
        <v>0</v>
      </c>
      <c r="S152" s="155">
        <v>0</v>
      </c>
      <c r="T152" s="156">
        <f t="shared" si="23"/>
        <v>0</v>
      </c>
      <c r="AR152" s="157" t="s">
        <v>468</v>
      </c>
      <c r="AT152" s="157" t="s">
        <v>236</v>
      </c>
      <c r="AU152" s="157" t="s">
        <v>181</v>
      </c>
      <c r="AY152" s="13" t="s">
        <v>175</v>
      </c>
      <c r="BE152" s="158">
        <f t="shared" si="24"/>
        <v>0</v>
      </c>
      <c r="BF152" s="158">
        <f t="shared" si="25"/>
        <v>0</v>
      </c>
      <c r="BG152" s="158">
        <f t="shared" si="26"/>
        <v>0</v>
      </c>
      <c r="BH152" s="158">
        <f t="shared" si="27"/>
        <v>0</v>
      </c>
      <c r="BI152" s="158">
        <f t="shared" si="28"/>
        <v>0</v>
      </c>
      <c r="BJ152" s="13" t="s">
        <v>181</v>
      </c>
      <c r="BK152" s="159">
        <f t="shared" si="29"/>
        <v>0</v>
      </c>
      <c r="BL152" s="13" t="s">
        <v>258</v>
      </c>
      <c r="BM152" s="157" t="s">
        <v>237</v>
      </c>
    </row>
    <row r="153" spans="2:65" s="1" customFormat="1" ht="24" customHeight="1" x14ac:dyDescent="0.2">
      <c r="B153" s="147"/>
      <c r="C153" s="160" t="s">
        <v>206</v>
      </c>
      <c r="D153" s="218" t="s">
        <v>1609</v>
      </c>
      <c r="E153" s="219"/>
      <c r="F153" s="220"/>
      <c r="G153" s="162" t="s">
        <v>272</v>
      </c>
      <c r="H153" s="163">
        <v>1</v>
      </c>
      <c r="I153" s="164"/>
      <c r="J153" s="163">
        <f t="shared" si="20"/>
        <v>0</v>
      </c>
      <c r="K153" s="161" t="s">
        <v>1</v>
      </c>
      <c r="L153" s="165"/>
      <c r="M153" s="166" t="s">
        <v>1</v>
      </c>
      <c r="N153" s="167" t="s">
        <v>38</v>
      </c>
      <c r="O153" s="51"/>
      <c r="P153" s="155">
        <f t="shared" si="21"/>
        <v>0</v>
      </c>
      <c r="Q153" s="155">
        <v>0</v>
      </c>
      <c r="R153" s="155">
        <f t="shared" si="22"/>
        <v>0</v>
      </c>
      <c r="S153" s="155">
        <v>0</v>
      </c>
      <c r="T153" s="156">
        <f t="shared" si="23"/>
        <v>0</v>
      </c>
      <c r="AR153" s="157" t="s">
        <v>468</v>
      </c>
      <c r="AT153" s="157" t="s">
        <v>236</v>
      </c>
      <c r="AU153" s="157" t="s">
        <v>181</v>
      </c>
      <c r="AY153" s="13" t="s">
        <v>175</v>
      </c>
      <c r="BE153" s="158">
        <f t="shared" si="24"/>
        <v>0</v>
      </c>
      <c r="BF153" s="158">
        <f t="shared" si="25"/>
        <v>0</v>
      </c>
      <c r="BG153" s="158">
        <f t="shared" si="26"/>
        <v>0</v>
      </c>
      <c r="BH153" s="158">
        <f t="shared" si="27"/>
        <v>0</v>
      </c>
      <c r="BI153" s="158">
        <f t="shared" si="28"/>
        <v>0</v>
      </c>
      <c r="BJ153" s="13" t="s">
        <v>181</v>
      </c>
      <c r="BK153" s="159">
        <f t="shared" si="29"/>
        <v>0</v>
      </c>
      <c r="BL153" s="13" t="s">
        <v>258</v>
      </c>
      <c r="BM153" s="157" t="s">
        <v>239</v>
      </c>
    </row>
    <row r="154" spans="2:65" s="1" customFormat="1" ht="24" customHeight="1" x14ac:dyDescent="0.2">
      <c r="B154" s="147"/>
      <c r="C154" s="160" t="s">
        <v>240</v>
      </c>
      <c r="D154" s="218" t="s">
        <v>1610</v>
      </c>
      <c r="E154" s="219"/>
      <c r="F154" s="220"/>
      <c r="G154" s="162" t="s">
        <v>272</v>
      </c>
      <c r="H154" s="163">
        <v>1</v>
      </c>
      <c r="I154" s="164"/>
      <c r="J154" s="163">
        <f t="shared" si="20"/>
        <v>0</v>
      </c>
      <c r="K154" s="161" t="s">
        <v>1</v>
      </c>
      <c r="L154" s="165"/>
      <c r="M154" s="166" t="s">
        <v>1</v>
      </c>
      <c r="N154" s="167" t="s">
        <v>38</v>
      </c>
      <c r="O154" s="51"/>
      <c r="P154" s="155">
        <f t="shared" si="21"/>
        <v>0</v>
      </c>
      <c r="Q154" s="155">
        <v>0</v>
      </c>
      <c r="R154" s="155">
        <f t="shared" si="22"/>
        <v>0</v>
      </c>
      <c r="S154" s="155">
        <v>0</v>
      </c>
      <c r="T154" s="156">
        <f t="shared" si="23"/>
        <v>0</v>
      </c>
      <c r="AR154" s="157" t="s">
        <v>468</v>
      </c>
      <c r="AT154" s="157" t="s">
        <v>236</v>
      </c>
      <c r="AU154" s="157" t="s">
        <v>181</v>
      </c>
      <c r="AY154" s="13" t="s">
        <v>175</v>
      </c>
      <c r="BE154" s="158">
        <f t="shared" si="24"/>
        <v>0</v>
      </c>
      <c r="BF154" s="158">
        <f t="shared" si="25"/>
        <v>0</v>
      </c>
      <c r="BG154" s="158">
        <f t="shared" si="26"/>
        <v>0</v>
      </c>
      <c r="BH154" s="158">
        <f t="shared" si="27"/>
        <v>0</v>
      </c>
      <c r="BI154" s="158">
        <f t="shared" si="28"/>
        <v>0</v>
      </c>
      <c r="BJ154" s="13" t="s">
        <v>181</v>
      </c>
      <c r="BK154" s="159">
        <f t="shared" si="29"/>
        <v>0</v>
      </c>
      <c r="BL154" s="13" t="s">
        <v>258</v>
      </c>
      <c r="BM154" s="157" t="s">
        <v>241</v>
      </c>
    </row>
    <row r="155" spans="2:65" s="1" customFormat="1" ht="24" customHeight="1" x14ac:dyDescent="0.2">
      <c r="B155" s="147"/>
      <c r="C155" s="160" t="s">
        <v>210</v>
      </c>
      <c r="D155" s="218" t="s">
        <v>1608</v>
      </c>
      <c r="E155" s="219"/>
      <c r="F155" s="220"/>
      <c r="G155" s="162" t="s">
        <v>272</v>
      </c>
      <c r="H155" s="163">
        <v>1</v>
      </c>
      <c r="I155" s="164"/>
      <c r="J155" s="163">
        <f t="shared" si="20"/>
        <v>0</v>
      </c>
      <c r="K155" s="161" t="s">
        <v>1</v>
      </c>
      <c r="L155" s="165"/>
      <c r="M155" s="166" t="s">
        <v>1</v>
      </c>
      <c r="N155" s="167" t="s">
        <v>38</v>
      </c>
      <c r="O155" s="51"/>
      <c r="P155" s="155">
        <f t="shared" si="21"/>
        <v>0</v>
      </c>
      <c r="Q155" s="155">
        <v>0</v>
      </c>
      <c r="R155" s="155">
        <f t="shared" si="22"/>
        <v>0</v>
      </c>
      <c r="S155" s="155">
        <v>0</v>
      </c>
      <c r="T155" s="156">
        <f t="shared" si="23"/>
        <v>0</v>
      </c>
      <c r="AR155" s="157" t="s">
        <v>468</v>
      </c>
      <c r="AT155" s="157" t="s">
        <v>236</v>
      </c>
      <c r="AU155" s="157" t="s">
        <v>181</v>
      </c>
      <c r="AY155" s="13" t="s">
        <v>175</v>
      </c>
      <c r="BE155" s="158">
        <f t="shared" si="24"/>
        <v>0</v>
      </c>
      <c r="BF155" s="158">
        <f t="shared" si="25"/>
        <v>0</v>
      </c>
      <c r="BG155" s="158">
        <f t="shared" si="26"/>
        <v>0</v>
      </c>
      <c r="BH155" s="158">
        <f t="shared" si="27"/>
        <v>0</v>
      </c>
      <c r="BI155" s="158">
        <f t="shared" si="28"/>
        <v>0</v>
      </c>
      <c r="BJ155" s="13" t="s">
        <v>181</v>
      </c>
      <c r="BK155" s="159">
        <f t="shared" si="29"/>
        <v>0</v>
      </c>
      <c r="BL155" s="13" t="s">
        <v>258</v>
      </c>
      <c r="BM155" s="157" t="s">
        <v>243</v>
      </c>
    </row>
    <row r="156" spans="2:65" s="1" customFormat="1" ht="24" customHeight="1" x14ac:dyDescent="0.2">
      <c r="B156" s="147"/>
      <c r="C156" s="160" t="s">
        <v>244</v>
      </c>
      <c r="D156" s="218" t="s">
        <v>1612</v>
      </c>
      <c r="E156" s="219"/>
      <c r="F156" s="220"/>
      <c r="G156" s="162" t="s">
        <v>272</v>
      </c>
      <c r="H156" s="163">
        <v>1</v>
      </c>
      <c r="I156" s="164"/>
      <c r="J156" s="163">
        <f t="shared" si="20"/>
        <v>0</v>
      </c>
      <c r="K156" s="161" t="s">
        <v>1</v>
      </c>
      <c r="L156" s="165"/>
      <c r="M156" s="166" t="s">
        <v>1</v>
      </c>
      <c r="N156" s="167" t="s">
        <v>38</v>
      </c>
      <c r="O156" s="51"/>
      <c r="P156" s="155">
        <f t="shared" si="21"/>
        <v>0</v>
      </c>
      <c r="Q156" s="155">
        <v>0</v>
      </c>
      <c r="R156" s="155">
        <f t="shared" si="22"/>
        <v>0</v>
      </c>
      <c r="S156" s="155">
        <v>0</v>
      </c>
      <c r="T156" s="156">
        <f t="shared" si="23"/>
        <v>0</v>
      </c>
      <c r="AR156" s="157" t="s">
        <v>468</v>
      </c>
      <c r="AT156" s="157" t="s">
        <v>236</v>
      </c>
      <c r="AU156" s="157" t="s">
        <v>181</v>
      </c>
      <c r="AY156" s="13" t="s">
        <v>175</v>
      </c>
      <c r="BE156" s="158">
        <f t="shared" si="24"/>
        <v>0</v>
      </c>
      <c r="BF156" s="158">
        <f t="shared" si="25"/>
        <v>0</v>
      </c>
      <c r="BG156" s="158">
        <f t="shared" si="26"/>
        <v>0</v>
      </c>
      <c r="BH156" s="158">
        <f t="shared" si="27"/>
        <v>0</v>
      </c>
      <c r="BI156" s="158">
        <f t="shared" si="28"/>
        <v>0</v>
      </c>
      <c r="BJ156" s="13" t="s">
        <v>181</v>
      </c>
      <c r="BK156" s="159">
        <f t="shared" si="29"/>
        <v>0</v>
      </c>
      <c r="BL156" s="13" t="s">
        <v>258</v>
      </c>
      <c r="BM156" s="157" t="s">
        <v>246</v>
      </c>
    </row>
    <row r="157" spans="2:65" s="1" customFormat="1" ht="16.5" customHeight="1" x14ac:dyDescent="0.2">
      <c r="B157" s="147"/>
      <c r="C157" s="160" t="s">
        <v>212</v>
      </c>
      <c r="D157" s="218" t="s">
        <v>1611</v>
      </c>
      <c r="E157" s="219"/>
      <c r="F157" s="220"/>
      <c r="G157" s="162" t="s">
        <v>272</v>
      </c>
      <c r="H157" s="163">
        <v>2</v>
      </c>
      <c r="I157" s="164"/>
      <c r="J157" s="163">
        <f t="shared" si="20"/>
        <v>0</v>
      </c>
      <c r="K157" s="161" t="s">
        <v>1</v>
      </c>
      <c r="L157" s="165"/>
      <c r="M157" s="166" t="s">
        <v>1</v>
      </c>
      <c r="N157" s="167" t="s">
        <v>38</v>
      </c>
      <c r="O157" s="51"/>
      <c r="P157" s="155">
        <f t="shared" si="21"/>
        <v>0</v>
      </c>
      <c r="Q157" s="155">
        <v>0</v>
      </c>
      <c r="R157" s="155">
        <f t="shared" si="22"/>
        <v>0</v>
      </c>
      <c r="S157" s="155">
        <v>0</v>
      </c>
      <c r="T157" s="156">
        <f t="shared" si="23"/>
        <v>0</v>
      </c>
      <c r="AR157" s="157" t="s">
        <v>468</v>
      </c>
      <c r="AT157" s="157" t="s">
        <v>236</v>
      </c>
      <c r="AU157" s="157" t="s">
        <v>181</v>
      </c>
      <c r="AY157" s="13" t="s">
        <v>175</v>
      </c>
      <c r="BE157" s="158">
        <f t="shared" si="24"/>
        <v>0</v>
      </c>
      <c r="BF157" s="158">
        <f t="shared" si="25"/>
        <v>0</v>
      </c>
      <c r="BG157" s="158">
        <f t="shared" si="26"/>
        <v>0</v>
      </c>
      <c r="BH157" s="158">
        <f t="shared" si="27"/>
        <v>0</v>
      </c>
      <c r="BI157" s="158">
        <f t="shared" si="28"/>
        <v>0</v>
      </c>
      <c r="BJ157" s="13" t="s">
        <v>181</v>
      </c>
      <c r="BK157" s="159">
        <f t="shared" si="29"/>
        <v>0</v>
      </c>
      <c r="BL157" s="13" t="s">
        <v>258</v>
      </c>
      <c r="BM157" s="157" t="s">
        <v>248</v>
      </c>
    </row>
    <row r="158" spans="2:65" s="1" customFormat="1" ht="24" customHeight="1" x14ac:dyDescent="0.2">
      <c r="B158" s="147"/>
      <c r="C158" s="148" t="s">
        <v>249</v>
      </c>
      <c r="D158" s="215" t="s">
        <v>1374</v>
      </c>
      <c r="E158" s="216"/>
      <c r="F158" s="217"/>
      <c r="G158" s="150" t="s">
        <v>272</v>
      </c>
      <c r="H158" s="151">
        <v>1</v>
      </c>
      <c r="I158" s="152"/>
      <c r="J158" s="151">
        <f t="shared" si="20"/>
        <v>0</v>
      </c>
      <c r="K158" s="149" t="s">
        <v>1</v>
      </c>
      <c r="L158" s="28"/>
      <c r="M158" s="153" t="s">
        <v>1</v>
      </c>
      <c r="N158" s="154" t="s">
        <v>38</v>
      </c>
      <c r="O158" s="51"/>
      <c r="P158" s="155">
        <f t="shared" si="21"/>
        <v>0</v>
      </c>
      <c r="Q158" s="155">
        <v>0</v>
      </c>
      <c r="R158" s="155">
        <f t="shared" si="22"/>
        <v>0</v>
      </c>
      <c r="S158" s="155">
        <v>0</v>
      </c>
      <c r="T158" s="156">
        <f t="shared" si="23"/>
        <v>0</v>
      </c>
      <c r="AR158" s="157" t="s">
        <v>258</v>
      </c>
      <c r="AT158" s="157" t="s">
        <v>177</v>
      </c>
      <c r="AU158" s="157" t="s">
        <v>181</v>
      </c>
      <c r="AY158" s="13" t="s">
        <v>175</v>
      </c>
      <c r="BE158" s="158">
        <f t="shared" si="24"/>
        <v>0</v>
      </c>
      <c r="BF158" s="158">
        <f t="shared" si="25"/>
        <v>0</v>
      </c>
      <c r="BG158" s="158">
        <f t="shared" si="26"/>
        <v>0</v>
      </c>
      <c r="BH158" s="158">
        <f t="shared" si="27"/>
        <v>0</v>
      </c>
      <c r="BI158" s="158">
        <f t="shared" si="28"/>
        <v>0</v>
      </c>
      <c r="BJ158" s="13" t="s">
        <v>181</v>
      </c>
      <c r="BK158" s="159">
        <f t="shared" si="29"/>
        <v>0</v>
      </c>
      <c r="BL158" s="13" t="s">
        <v>258</v>
      </c>
      <c r="BM158" s="157" t="s">
        <v>251</v>
      </c>
    </row>
    <row r="159" spans="2:65" s="1" customFormat="1" ht="48" customHeight="1" x14ac:dyDescent="0.2">
      <c r="B159" s="147"/>
      <c r="C159" s="160" t="s">
        <v>216</v>
      </c>
      <c r="D159" s="218" t="s">
        <v>1613</v>
      </c>
      <c r="E159" s="219"/>
      <c r="F159" s="220"/>
      <c r="G159" s="162" t="s">
        <v>272</v>
      </c>
      <c r="H159" s="163">
        <v>1</v>
      </c>
      <c r="I159" s="164"/>
      <c r="J159" s="163">
        <f t="shared" si="20"/>
        <v>0</v>
      </c>
      <c r="K159" s="161" t="s">
        <v>1</v>
      </c>
      <c r="L159" s="165"/>
      <c r="M159" s="166" t="s">
        <v>1</v>
      </c>
      <c r="N159" s="167" t="s">
        <v>38</v>
      </c>
      <c r="O159" s="51"/>
      <c r="P159" s="155">
        <f t="shared" si="21"/>
        <v>0</v>
      </c>
      <c r="Q159" s="155">
        <v>0</v>
      </c>
      <c r="R159" s="155">
        <f t="shared" si="22"/>
        <v>0</v>
      </c>
      <c r="S159" s="155">
        <v>0</v>
      </c>
      <c r="T159" s="156">
        <f t="shared" si="23"/>
        <v>0</v>
      </c>
      <c r="AR159" s="157" t="s">
        <v>468</v>
      </c>
      <c r="AT159" s="157" t="s">
        <v>236</v>
      </c>
      <c r="AU159" s="157" t="s">
        <v>181</v>
      </c>
      <c r="AY159" s="13" t="s">
        <v>175</v>
      </c>
      <c r="BE159" s="158">
        <f t="shared" si="24"/>
        <v>0</v>
      </c>
      <c r="BF159" s="158">
        <f t="shared" si="25"/>
        <v>0</v>
      </c>
      <c r="BG159" s="158">
        <f t="shared" si="26"/>
        <v>0</v>
      </c>
      <c r="BH159" s="158">
        <f t="shared" si="27"/>
        <v>0</v>
      </c>
      <c r="BI159" s="158">
        <f t="shared" si="28"/>
        <v>0</v>
      </c>
      <c r="BJ159" s="13" t="s">
        <v>181</v>
      </c>
      <c r="BK159" s="159">
        <f t="shared" si="29"/>
        <v>0</v>
      </c>
      <c r="BL159" s="13" t="s">
        <v>258</v>
      </c>
      <c r="BM159" s="157" t="s">
        <v>253</v>
      </c>
    </row>
    <row r="160" spans="2:65" s="1" customFormat="1" ht="24" customHeight="1" x14ac:dyDescent="0.2">
      <c r="B160" s="147"/>
      <c r="C160" s="148" t="s">
        <v>254</v>
      </c>
      <c r="D160" s="215" t="s">
        <v>1375</v>
      </c>
      <c r="E160" s="216"/>
      <c r="F160" s="217"/>
      <c r="G160" s="150" t="s">
        <v>272</v>
      </c>
      <c r="H160" s="151">
        <v>116</v>
      </c>
      <c r="I160" s="152"/>
      <c r="J160" s="151">
        <f t="shared" si="20"/>
        <v>0</v>
      </c>
      <c r="K160" s="149" t="s">
        <v>1</v>
      </c>
      <c r="L160" s="28"/>
      <c r="M160" s="153" t="s">
        <v>1</v>
      </c>
      <c r="N160" s="154" t="s">
        <v>38</v>
      </c>
      <c r="O160" s="51"/>
      <c r="P160" s="155">
        <f t="shared" si="21"/>
        <v>0</v>
      </c>
      <c r="Q160" s="155">
        <v>0</v>
      </c>
      <c r="R160" s="155">
        <f t="shared" si="22"/>
        <v>0</v>
      </c>
      <c r="S160" s="155">
        <v>0</v>
      </c>
      <c r="T160" s="156">
        <f t="shared" si="23"/>
        <v>0</v>
      </c>
      <c r="AR160" s="157" t="s">
        <v>258</v>
      </c>
      <c r="AT160" s="157" t="s">
        <v>177</v>
      </c>
      <c r="AU160" s="157" t="s">
        <v>181</v>
      </c>
      <c r="AY160" s="13" t="s">
        <v>175</v>
      </c>
      <c r="BE160" s="158">
        <f t="shared" si="24"/>
        <v>0</v>
      </c>
      <c r="BF160" s="158">
        <f t="shared" si="25"/>
        <v>0</v>
      </c>
      <c r="BG160" s="158">
        <f t="shared" si="26"/>
        <v>0</v>
      </c>
      <c r="BH160" s="158">
        <f t="shared" si="27"/>
        <v>0</v>
      </c>
      <c r="BI160" s="158">
        <f t="shared" si="28"/>
        <v>0</v>
      </c>
      <c r="BJ160" s="13" t="s">
        <v>181</v>
      </c>
      <c r="BK160" s="159">
        <f t="shared" si="29"/>
        <v>0</v>
      </c>
      <c r="BL160" s="13" t="s">
        <v>258</v>
      </c>
      <c r="BM160" s="157" t="s">
        <v>256</v>
      </c>
    </row>
    <row r="161" spans="2:65" s="1" customFormat="1" ht="24" customHeight="1" x14ac:dyDescent="0.2">
      <c r="B161" s="147"/>
      <c r="C161" s="160" t="s">
        <v>219</v>
      </c>
      <c r="D161" s="218" t="s">
        <v>1614</v>
      </c>
      <c r="E161" s="219"/>
      <c r="F161" s="220"/>
      <c r="G161" s="162" t="s">
        <v>272</v>
      </c>
      <c r="H161" s="163">
        <v>116</v>
      </c>
      <c r="I161" s="164"/>
      <c r="J161" s="163">
        <f t="shared" si="20"/>
        <v>0</v>
      </c>
      <c r="K161" s="161" t="s">
        <v>1</v>
      </c>
      <c r="L161" s="165"/>
      <c r="M161" s="166" t="s">
        <v>1</v>
      </c>
      <c r="N161" s="167" t="s">
        <v>38</v>
      </c>
      <c r="O161" s="51"/>
      <c r="P161" s="155">
        <f t="shared" si="21"/>
        <v>0</v>
      </c>
      <c r="Q161" s="155">
        <v>0</v>
      </c>
      <c r="R161" s="155">
        <f t="shared" si="22"/>
        <v>0</v>
      </c>
      <c r="S161" s="155">
        <v>0</v>
      </c>
      <c r="T161" s="156">
        <f t="shared" si="23"/>
        <v>0</v>
      </c>
      <c r="AR161" s="157" t="s">
        <v>468</v>
      </c>
      <c r="AT161" s="157" t="s">
        <v>236</v>
      </c>
      <c r="AU161" s="157" t="s">
        <v>181</v>
      </c>
      <c r="AY161" s="13" t="s">
        <v>175</v>
      </c>
      <c r="BE161" s="158">
        <f t="shared" si="24"/>
        <v>0</v>
      </c>
      <c r="BF161" s="158">
        <f t="shared" si="25"/>
        <v>0</v>
      </c>
      <c r="BG161" s="158">
        <f t="shared" si="26"/>
        <v>0</v>
      </c>
      <c r="BH161" s="158">
        <f t="shared" si="27"/>
        <v>0</v>
      </c>
      <c r="BI161" s="158">
        <f t="shared" si="28"/>
        <v>0</v>
      </c>
      <c r="BJ161" s="13" t="s">
        <v>181</v>
      </c>
      <c r="BK161" s="159">
        <f t="shared" si="29"/>
        <v>0</v>
      </c>
      <c r="BL161" s="13" t="s">
        <v>258</v>
      </c>
      <c r="BM161" s="157" t="s">
        <v>258</v>
      </c>
    </row>
    <row r="162" spans="2:65" s="1" customFormat="1" ht="48" customHeight="1" x14ac:dyDescent="0.2">
      <c r="B162" s="147"/>
      <c r="C162" s="148" t="s">
        <v>259</v>
      </c>
      <c r="D162" s="215" t="s">
        <v>1376</v>
      </c>
      <c r="E162" s="216"/>
      <c r="F162" s="217"/>
      <c r="G162" s="150" t="s">
        <v>272</v>
      </c>
      <c r="H162" s="151">
        <v>1</v>
      </c>
      <c r="I162" s="152"/>
      <c r="J162" s="151">
        <f t="shared" si="20"/>
        <v>0</v>
      </c>
      <c r="K162" s="149" t="s">
        <v>1</v>
      </c>
      <c r="L162" s="28"/>
      <c r="M162" s="153" t="s">
        <v>1</v>
      </c>
      <c r="N162" s="154" t="s">
        <v>38</v>
      </c>
      <c r="O162" s="51"/>
      <c r="P162" s="155">
        <f t="shared" si="21"/>
        <v>0</v>
      </c>
      <c r="Q162" s="155">
        <v>0</v>
      </c>
      <c r="R162" s="155">
        <f t="shared" si="22"/>
        <v>0</v>
      </c>
      <c r="S162" s="155">
        <v>0</v>
      </c>
      <c r="T162" s="156">
        <f t="shared" si="23"/>
        <v>0</v>
      </c>
      <c r="AR162" s="157" t="s">
        <v>258</v>
      </c>
      <c r="AT162" s="157" t="s">
        <v>177</v>
      </c>
      <c r="AU162" s="157" t="s">
        <v>181</v>
      </c>
      <c r="AY162" s="13" t="s">
        <v>175</v>
      </c>
      <c r="BE162" s="158">
        <f t="shared" si="24"/>
        <v>0</v>
      </c>
      <c r="BF162" s="158">
        <f t="shared" si="25"/>
        <v>0</v>
      </c>
      <c r="BG162" s="158">
        <f t="shared" si="26"/>
        <v>0</v>
      </c>
      <c r="BH162" s="158">
        <f t="shared" si="27"/>
        <v>0</v>
      </c>
      <c r="BI162" s="158">
        <f t="shared" si="28"/>
        <v>0</v>
      </c>
      <c r="BJ162" s="13" t="s">
        <v>181</v>
      </c>
      <c r="BK162" s="159">
        <f t="shared" si="29"/>
        <v>0</v>
      </c>
      <c r="BL162" s="13" t="s">
        <v>258</v>
      </c>
      <c r="BM162" s="157" t="s">
        <v>261</v>
      </c>
    </row>
    <row r="163" spans="2:65" s="11" customFormat="1" ht="22.9" customHeight="1" x14ac:dyDescent="0.2">
      <c r="B163" s="134"/>
      <c r="D163" s="135" t="s">
        <v>71</v>
      </c>
      <c r="E163" s="145" t="s">
        <v>1336</v>
      </c>
      <c r="F163" s="145" t="s">
        <v>1362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SUM(P164:P166)</f>
        <v>0</v>
      </c>
      <c r="Q163" s="140"/>
      <c r="R163" s="141">
        <f>SUM(R164:R166)</f>
        <v>0</v>
      </c>
      <c r="S163" s="140"/>
      <c r="T163" s="142">
        <f>SUM(T164:T166)</f>
        <v>0</v>
      </c>
      <c r="AR163" s="135" t="s">
        <v>80</v>
      </c>
      <c r="AT163" s="143" t="s">
        <v>71</v>
      </c>
      <c r="AU163" s="143" t="s">
        <v>80</v>
      </c>
      <c r="AY163" s="135" t="s">
        <v>175</v>
      </c>
      <c r="BK163" s="144">
        <f>SUM(BK164:BK166)</f>
        <v>0</v>
      </c>
    </row>
    <row r="164" spans="2:65" s="1" customFormat="1" ht="16.5" customHeight="1" x14ac:dyDescent="0.2">
      <c r="B164" s="147"/>
      <c r="C164" s="148" t="s">
        <v>222</v>
      </c>
      <c r="D164" s="215" t="s">
        <v>1160</v>
      </c>
      <c r="E164" s="216"/>
      <c r="F164" s="217"/>
      <c r="G164" s="150" t="s">
        <v>573</v>
      </c>
      <c r="H164" s="152"/>
      <c r="I164" s="152"/>
      <c r="J164" s="151">
        <f>ROUND(I164*H164,3)</f>
        <v>0</v>
      </c>
      <c r="K164" s="149" t="s">
        <v>1</v>
      </c>
      <c r="L164" s="28"/>
      <c r="M164" s="153" t="s">
        <v>1</v>
      </c>
      <c r="N164" s="154" t="s">
        <v>38</v>
      </c>
      <c r="O164" s="51"/>
      <c r="P164" s="155">
        <f>O164*H164</f>
        <v>0</v>
      </c>
      <c r="Q164" s="155">
        <v>0</v>
      </c>
      <c r="R164" s="155">
        <f>Q164*H164</f>
        <v>0</v>
      </c>
      <c r="S164" s="155">
        <v>0</v>
      </c>
      <c r="T164" s="156">
        <f>S164*H164</f>
        <v>0</v>
      </c>
      <c r="AR164" s="157" t="s">
        <v>180</v>
      </c>
      <c r="AT164" s="157" t="s">
        <v>177</v>
      </c>
      <c r="AU164" s="157" t="s">
        <v>181</v>
      </c>
      <c r="AY164" s="13" t="s">
        <v>175</v>
      </c>
      <c r="BE164" s="158">
        <f>IF(N164="základná",J164,0)</f>
        <v>0</v>
      </c>
      <c r="BF164" s="158">
        <f>IF(N164="znížená",J164,0)</f>
        <v>0</v>
      </c>
      <c r="BG164" s="158">
        <f>IF(N164="zákl. prenesená",J164,0)</f>
        <v>0</v>
      </c>
      <c r="BH164" s="158">
        <f>IF(N164="zníž. prenesená",J164,0)</f>
        <v>0</v>
      </c>
      <c r="BI164" s="158">
        <f>IF(N164="nulová",J164,0)</f>
        <v>0</v>
      </c>
      <c r="BJ164" s="13" t="s">
        <v>181</v>
      </c>
      <c r="BK164" s="159">
        <f>ROUND(I164*H164,3)</f>
        <v>0</v>
      </c>
      <c r="BL164" s="13" t="s">
        <v>180</v>
      </c>
      <c r="BM164" s="157" t="s">
        <v>262</v>
      </c>
    </row>
    <row r="165" spans="2:65" s="1" customFormat="1" ht="16.5" customHeight="1" x14ac:dyDescent="0.2">
      <c r="B165" s="147"/>
      <c r="C165" s="148" t="s">
        <v>263</v>
      </c>
      <c r="D165" s="215" t="s">
        <v>1161</v>
      </c>
      <c r="E165" s="216"/>
      <c r="F165" s="217"/>
      <c r="G165" s="150" t="s">
        <v>573</v>
      </c>
      <c r="H165" s="152"/>
      <c r="I165" s="152"/>
      <c r="J165" s="151">
        <f>ROUND(I165*H165,3)</f>
        <v>0</v>
      </c>
      <c r="K165" s="149" t="s">
        <v>1</v>
      </c>
      <c r="L165" s="28"/>
      <c r="M165" s="153" t="s">
        <v>1</v>
      </c>
      <c r="N165" s="154" t="s">
        <v>38</v>
      </c>
      <c r="O165" s="51"/>
      <c r="P165" s="155">
        <f>O165*H165</f>
        <v>0</v>
      </c>
      <c r="Q165" s="155">
        <v>0</v>
      </c>
      <c r="R165" s="155">
        <f>Q165*H165</f>
        <v>0</v>
      </c>
      <c r="S165" s="155">
        <v>0</v>
      </c>
      <c r="T165" s="156">
        <f>S165*H165</f>
        <v>0</v>
      </c>
      <c r="AR165" s="157" t="s">
        <v>180</v>
      </c>
      <c r="AT165" s="157" t="s">
        <v>177</v>
      </c>
      <c r="AU165" s="157" t="s">
        <v>181</v>
      </c>
      <c r="AY165" s="13" t="s">
        <v>175</v>
      </c>
      <c r="BE165" s="158">
        <f>IF(N165="základná",J165,0)</f>
        <v>0</v>
      </c>
      <c r="BF165" s="158">
        <f>IF(N165="znížená",J165,0)</f>
        <v>0</v>
      </c>
      <c r="BG165" s="158">
        <f>IF(N165="zákl. prenesená",J165,0)</f>
        <v>0</v>
      </c>
      <c r="BH165" s="158">
        <f>IF(N165="zníž. prenesená",J165,0)</f>
        <v>0</v>
      </c>
      <c r="BI165" s="158">
        <f>IF(N165="nulová",J165,0)</f>
        <v>0</v>
      </c>
      <c r="BJ165" s="13" t="s">
        <v>181</v>
      </c>
      <c r="BK165" s="159">
        <f>ROUND(I165*H165,3)</f>
        <v>0</v>
      </c>
      <c r="BL165" s="13" t="s">
        <v>180</v>
      </c>
      <c r="BM165" s="157" t="s">
        <v>264</v>
      </c>
    </row>
    <row r="166" spans="2:65" s="1" customFormat="1" ht="16.5" customHeight="1" x14ac:dyDescent="0.2">
      <c r="B166" s="147"/>
      <c r="C166" s="148" t="s">
        <v>224</v>
      </c>
      <c r="D166" s="215" t="s">
        <v>1162</v>
      </c>
      <c r="E166" s="216"/>
      <c r="F166" s="217"/>
      <c r="G166" s="150" t="s">
        <v>573</v>
      </c>
      <c r="H166" s="152"/>
      <c r="I166" s="152"/>
      <c r="J166" s="151">
        <f>ROUND(I166*H166,3)</f>
        <v>0</v>
      </c>
      <c r="K166" s="149" t="s">
        <v>1</v>
      </c>
      <c r="L166" s="28"/>
      <c r="M166" s="168" t="s">
        <v>1</v>
      </c>
      <c r="N166" s="169" t="s">
        <v>38</v>
      </c>
      <c r="O166" s="170"/>
      <c r="P166" s="171">
        <f>O166*H166</f>
        <v>0</v>
      </c>
      <c r="Q166" s="171">
        <v>0</v>
      </c>
      <c r="R166" s="171">
        <f>Q166*H166</f>
        <v>0</v>
      </c>
      <c r="S166" s="171">
        <v>0</v>
      </c>
      <c r="T166" s="172">
        <f>S166*H166</f>
        <v>0</v>
      </c>
      <c r="AR166" s="157" t="s">
        <v>180</v>
      </c>
      <c r="AT166" s="157" t="s">
        <v>177</v>
      </c>
      <c r="AU166" s="157" t="s">
        <v>181</v>
      </c>
      <c r="AY166" s="13" t="s">
        <v>175</v>
      </c>
      <c r="BE166" s="158">
        <f>IF(N166="základná",J166,0)</f>
        <v>0</v>
      </c>
      <c r="BF166" s="158">
        <f>IF(N166="znížená",J166,0)</f>
        <v>0</v>
      </c>
      <c r="BG166" s="158">
        <f>IF(N166="zákl. prenesená",J166,0)</f>
        <v>0</v>
      </c>
      <c r="BH166" s="158">
        <f>IF(N166="zníž. prenesená",J166,0)</f>
        <v>0</v>
      </c>
      <c r="BI166" s="158">
        <f>IF(N166="nulová",J166,0)</f>
        <v>0</v>
      </c>
      <c r="BJ166" s="13" t="s">
        <v>181</v>
      </c>
      <c r="BK166" s="159">
        <f>ROUND(I166*H166,3)</f>
        <v>0</v>
      </c>
      <c r="BL166" s="13" t="s">
        <v>180</v>
      </c>
      <c r="BM166" s="157" t="s">
        <v>266</v>
      </c>
    </row>
    <row r="167" spans="2:65" s="1" customFormat="1" ht="6.95" customHeight="1" x14ac:dyDescent="0.2">
      <c r="B167" s="40"/>
      <c r="C167" s="41"/>
      <c r="D167" s="41"/>
      <c r="E167" s="41"/>
      <c r="F167" s="41"/>
      <c r="G167" s="41"/>
      <c r="H167" s="41"/>
      <c r="I167" s="108"/>
      <c r="J167" s="41"/>
      <c r="K167" s="41"/>
      <c r="L167" s="28"/>
    </row>
  </sheetData>
  <mergeCells count="46">
    <mergeCell ref="D162:F162"/>
    <mergeCell ref="D164:F164"/>
    <mergeCell ref="D165:F165"/>
    <mergeCell ref="D166:F166"/>
    <mergeCell ref="D149:F149"/>
    <mergeCell ref="D150:F150"/>
    <mergeCell ref="D151:F151"/>
    <mergeCell ref="D152:F152"/>
    <mergeCell ref="D153:F153"/>
    <mergeCell ref="D154:F154"/>
    <mergeCell ref="D155:F155"/>
    <mergeCell ref="D156:F156"/>
    <mergeCell ref="D157:F157"/>
    <mergeCell ref="D158:F158"/>
    <mergeCell ref="D159:F159"/>
    <mergeCell ref="D160:F160"/>
    <mergeCell ref="D161:F161"/>
    <mergeCell ref="D143:F143"/>
    <mergeCell ref="D144:F144"/>
    <mergeCell ref="D145:F145"/>
    <mergeCell ref="D146:F146"/>
    <mergeCell ref="D147:F147"/>
    <mergeCell ref="D137:F137"/>
    <mergeCell ref="D138:F138"/>
    <mergeCell ref="D140:F140"/>
    <mergeCell ref="D141:F141"/>
    <mergeCell ref="D142:F142"/>
    <mergeCell ref="D132:F132"/>
    <mergeCell ref="D133:F133"/>
    <mergeCell ref="D134:F134"/>
    <mergeCell ref="D135:F135"/>
    <mergeCell ref="D136:F136"/>
    <mergeCell ref="D122:F122"/>
    <mergeCell ref="D126:F126"/>
    <mergeCell ref="D129:F129"/>
    <mergeCell ref="D130:F130"/>
    <mergeCell ref="D131:F131"/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0"/>
  <sheetViews>
    <sheetView showGridLines="0" workbookViewId="0">
      <selection activeCell="W15" sqref="W15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114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1377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ROUND(J120,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ROUND((SUM(BE120:BE149)),  2)</f>
        <v>0</v>
      </c>
      <c r="I33" s="96">
        <v>0.2</v>
      </c>
      <c r="J33" s="95">
        <f>ROUND(((SUM(BE120:BE149))*I33),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ROUND((SUM(BF120:BF149)),  2)</f>
        <v>0</v>
      </c>
      <c r="I34" s="96">
        <v>0.2</v>
      </c>
      <c r="J34" s="95">
        <f>ROUND(((SUM(BF120:BF149))*I34),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ROUND((SUM(BG120:BG149)),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ROUND((SUM(BH120:BH149)),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ROUND((SUM(BI120:BI149)),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E.4.5 - Prekládka NN prípojky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J120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1305</v>
      </c>
      <c r="E97" s="116"/>
      <c r="F97" s="116"/>
      <c r="G97" s="116"/>
      <c r="H97" s="116"/>
      <c r="I97" s="117"/>
      <c r="J97" s="118">
        <f>J121</f>
        <v>0</v>
      </c>
      <c r="L97" s="114"/>
    </row>
    <row r="98" spans="2:12" s="9" customFormat="1" ht="19.899999999999999" customHeight="1" x14ac:dyDescent="0.2">
      <c r="B98" s="119"/>
      <c r="D98" s="120" t="s">
        <v>1378</v>
      </c>
      <c r="E98" s="121"/>
      <c r="F98" s="121"/>
      <c r="G98" s="121"/>
      <c r="H98" s="121"/>
      <c r="I98" s="122"/>
      <c r="J98" s="123">
        <f>J122</f>
        <v>0</v>
      </c>
      <c r="L98" s="119"/>
    </row>
    <row r="99" spans="2:12" s="9" customFormat="1" ht="19.899999999999999" customHeight="1" x14ac:dyDescent="0.2">
      <c r="B99" s="119"/>
      <c r="D99" s="120" t="s">
        <v>1379</v>
      </c>
      <c r="E99" s="121"/>
      <c r="F99" s="121"/>
      <c r="G99" s="121"/>
      <c r="H99" s="121"/>
      <c r="I99" s="122"/>
      <c r="J99" s="123">
        <f>J137</f>
        <v>0</v>
      </c>
      <c r="L99" s="119"/>
    </row>
    <row r="100" spans="2:12" s="8" customFormat="1" ht="24.95" customHeight="1" x14ac:dyDescent="0.2">
      <c r="B100" s="114"/>
      <c r="D100" s="115" t="s">
        <v>1380</v>
      </c>
      <c r="E100" s="116"/>
      <c r="F100" s="116"/>
      <c r="G100" s="116"/>
      <c r="H100" s="116"/>
      <c r="I100" s="117"/>
      <c r="J100" s="118">
        <f>J148</f>
        <v>0</v>
      </c>
      <c r="L100" s="114"/>
    </row>
    <row r="101" spans="2:12" s="1" customFormat="1" ht="21.75" customHeight="1" x14ac:dyDescent="0.2">
      <c r="B101" s="28"/>
      <c r="I101" s="87"/>
      <c r="L101" s="28"/>
    </row>
    <row r="102" spans="2:12" s="1" customFormat="1" ht="6.95" customHeight="1" x14ac:dyDescent="0.2">
      <c r="B102" s="40"/>
      <c r="C102" s="41"/>
      <c r="D102" s="41"/>
      <c r="E102" s="41"/>
      <c r="F102" s="41"/>
      <c r="G102" s="41"/>
      <c r="H102" s="41"/>
      <c r="I102" s="108"/>
      <c r="J102" s="41"/>
      <c r="K102" s="41"/>
      <c r="L102" s="28"/>
    </row>
    <row r="106" spans="2:12" s="1" customFormat="1" ht="6.95" customHeight="1" x14ac:dyDescent="0.2">
      <c r="B106" s="42"/>
      <c r="C106" s="43"/>
      <c r="D106" s="43"/>
      <c r="E106" s="43"/>
      <c r="F106" s="43"/>
      <c r="G106" s="43"/>
      <c r="H106" s="43"/>
      <c r="I106" s="109"/>
      <c r="J106" s="43"/>
      <c r="K106" s="43"/>
      <c r="L106" s="28"/>
    </row>
    <row r="107" spans="2:12" s="1" customFormat="1" ht="24.95" customHeight="1" x14ac:dyDescent="0.2">
      <c r="B107" s="28"/>
      <c r="C107" s="17" t="s">
        <v>161</v>
      </c>
      <c r="I107" s="87"/>
      <c r="L107" s="28"/>
    </row>
    <row r="108" spans="2:12" s="1" customFormat="1" ht="6.95" customHeight="1" x14ac:dyDescent="0.2">
      <c r="B108" s="28"/>
      <c r="I108" s="87"/>
      <c r="L108" s="28"/>
    </row>
    <row r="109" spans="2:12" s="1" customFormat="1" ht="12" customHeight="1" x14ac:dyDescent="0.2">
      <c r="B109" s="28"/>
      <c r="C109" s="23" t="s">
        <v>13</v>
      </c>
      <c r="I109" s="87"/>
      <c r="L109" s="28"/>
    </row>
    <row r="110" spans="2:12" s="1" customFormat="1" ht="16.5" customHeight="1" x14ac:dyDescent="0.2">
      <c r="B110" s="28"/>
      <c r="E110" s="222" t="str">
        <f>E7</f>
        <v>Komplexná rekonštrukcia objektu s prístavbou výťahu</v>
      </c>
      <c r="F110" s="223"/>
      <c r="G110" s="223"/>
      <c r="H110" s="223"/>
      <c r="I110" s="87"/>
      <c r="L110" s="28"/>
    </row>
    <row r="111" spans="2:12" s="1" customFormat="1" ht="12" customHeight="1" x14ac:dyDescent="0.2">
      <c r="B111" s="28"/>
      <c r="C111" s="23" t="s">
        <v>125</v>
      </c>
      <c r="I111" s="87"/>
      <c r="L111" s="28"/>
    </row>
    <row r="112" spans="2:12" s="1" customFormat="1" ht="16.5" customHeight="1" x14ac:dyDescent="0.2">
      <c r="B112" s="28"/>
      <c r="E112" s="200" t="str">
        <f>E9</f>
        <v>E.4.5 - Prekládka NN prípojky</v>
      </c>
      <c r="F112" s="221"/>
      <c r="G112" s="221"/>
      <c r="H112" s="221"/>
      <c r="I112" s="87"/>
      <c r="L112" s="28"/>
    </row>
    <row r="113" spans="2:65" s="1" customFormat="1" ht="6.95" customHeight="1" x14ac:dyDescent="0.2">
      <c r="B113" s="28"/>
      <c r="I113" s="87"/>
      <c r="L113" s="28"/>
    </row>
    <row r="114" spans="2:65" s="1" customFormat="1" ht="12" customHeight="1" x14ac:dyDescent="0.2">
      <c r="B114" s="28"/>
      <c r="C114" s="23" t="s">
        <v>17</v>
      </c>
      <c r="F114" s="21" t="str">
        <f>F12</f>
        <v xml:space="preserve"> </v>
      </c>
      <c r="I114" s="88" t="s">
        <v>19</v>
      </c>
      <c r="J114" s="48" t="str">
        <f>IF(J12="","",J12)</f>
        <v/>
      </c>
      <c r="L114" s="28"/>
    </row>
    <row r="115" spans="2:65" s="1" customFormat="1" ht="6.95" customHeight="1" x14ac:dyDescent="0.2">
      <c r="B115" s="28"/>
      <c r="I115" s="87"/>
      <c r="L115" s="28"/>
    </row>
    <row r="116" spans="2:65" s="1" customFormat="1" ht="15.2" customHeight="1" x14ac:dyDescent="0.2">
      <c r="B116" s="28"/>
      <c r="C116" s="23" t="s">
        <v>20</v>
      </c>
      <c r="F116" s="21" t="str">
        <f>E15</f>
        <v>Domov sociálnych služieb - Nosice</v>
      </c>
      <c r="I116" s="88" t="s">
        <v>26</v>
      </c>
      <c r="J116" s="26" t="str">
        <f>E21</f>
        <v>ARCHICO s.r.o.</v>
      </c>
      <c r="L116" s="28"/>
    </row>
    <row r="117" spans="2:65" s="1" customFormat="1" ht="15.2" customHeight="1" x14ac:dyDescent="0.2">
      <c r="B117" s="28"/>
      <c r="C117" s="23" t="s">
        <v>24</v>
      </c>
      <c r="F117" s="21" t="str">
        <f>IF(E18="","",E18)</f>
        <v>Vyplň údaj</v>
      </c>
      <c r="I117" s="88" t="s">
        <v>30</v>
      </c>
      <c r="J117" s="26" t="str">
        <f>E24</f>
        <v xml:space="preserve"> </v>
      </c>
      <c r="L117" s="28"/>
    </row>
    <row r="118" spans="2:65" s="1" customFormat="1" ht="10.35" customHeight="1" x14ac:dyDescent="0.2">
      <c r="B118" s="28"/>
      <c r="I118" s="87"/>
      <c r="L118" s="28"/>
    </row>
    <row r="119" spans="2:65" s="10" customFormat="1" ht="29.25" customHeight="1" x14ac:dyDescent="0.2">
      <c r="B119" s="124"/>
      <c r="C119" s="125" t="s">
        <v>162</v>
      </c>
      <c r="D119" s="225" t="s">
        <v>54</v>
      </c>
      <c r="E119" s="225"/>
      <c r="F119" s="225"/>
      <c r="G119" s="126" t="s">
        <v>163</v>
      </c>
      <c r="H119" s="126" t="s">
        <v>164</v>
      </c>
      <c r="I119" s="127" t="s">
        <v>165</v>
      </c>
      <c r="J119" s="128" t="s">
        <v>129</v>
      </c>
      <c r="K119" s="129" t="s">
        <v>166</v>
      </c>
      <c r="L119" s="124"/>
      <c r="M119" s="55" t="s">
        <v>1</v>
      </c>
      <c r="N119" s="56" t="s">
        <v>36</v>
      </c>
      <c r="O119" s="56" t="s">
        <v>167</v>
      </c>
      <c r="P119" s="56" t="s">
        <v>168</v>
      </c>
      <c r="Q119" s="56" t="s">
        <v>169</v>
      </c>
      <c r="R119" s="56" t="s">
        <v>170</v>
      </c>
      <c r="S119" s="56" t="s">
        <v>171</v>
      </c>
      <c r="T119" s="57" t="s">
        <v>172</v>
      </c>
    </row>
    <row r="120" spans="2:65" s="1" customFormat="1" ht="22.9" customHeight="1" x14ac:dyDescent="0.25">
      <c r="B120" s="28"/>
      <c r="C120" s="60" t="s">
        <v>130</v>
      </c>
      <c r="I120" s="87"/>
      <c r="J120" s="130">
        <f>BK120</f>
        <v>0</v>
      </c>
      <c r="L120" s="28"/>
      <c r="M120" s="58"/>
      <c r="N120" s="49"/>
      <c r="O120" s="49"/>
      <c r="P120" s="131">
        <f>P121+P148</f>
        <v>0</v>
      </c>
      <c r="Q120" s="49"/>
      <c r="R120" s="131">
        <f>R121+R148</f>
        <v>0</v>
      </c>
      <c r="S120" s="49"/>
      <c r="T120" s="132">
        <f>T121+T148</f>
        <v>0</v>
      </c>
      <c r="AT120" s="13" t="s">
        <v>71</v>
      </c>
      <c r="AU120" s="13" t="s">
        <v>131</v>
      </c>
      <c r="BK120" s="133">
        <f>BK121+BK148</f>
        <v>0</v>
      </c>
    </row>
    <row r="121" spans="2:65" s="11" customFormat="1" ht="25.9" customHeight="1" x14ac:dyDescent="0.2">
      <c r="B121" s="134"/>
      <c r="D121" s="135" t="s">
        <v>71</v>
      </c>
      <c r="E121" s="136" t="s">
        <v>236</v>
      </c>
      <c r="F121" s="136" t="s">
        <v>1306</v>
      </c>
      <c r="I121" s="137"/>
      <c r="J121" s="138">
        <f>BK121</f>
        <v>0</v>
      </c>
      <c r="L121" s="134"/>
      <c r="M121" s="139"/>
      <c r="N121" s="140"/>
      <c r="O121" s="140"/>
      <c r="P121" s="141">
        <f>P122+P137</f>
        <v>0</v>
      </c>
      <c r="Q121" s="140"/>
      <c r="R121" s="141">
        <f>R122+R137</f>
        <v>0</v>
      </c>
      <c r="S121" s="140"/>
      <c r="T121" s="142">
        <f>T122+T137</f>
        <v>0</v>
      </c>
      <c r="AR121" s="135" t="s">
        <v>183</v>
      </c>
      <c r="AT121" s="143" t="s">
        <v>71</v>
      </c>
      <c r="AU121" s="143" t="s">
        <v>72</v>
      </c>
      <c r="AY121" s="135" t="s">
        <v>175</v>
      </c>
      <c r="BK121" s="144">
        <f>BK122+BK137</f>
        <v>0</v>
      </c>
    </row>
    <row r="122" spans="2:65" s="11" customFormat="1" ht="22.9" customHeight="1" x14ac:dyDescent="0.2">
      <c r="B122" s="134"/>
      <c r="D122" s="135" t="s">
        <v>71</v>
      </c>
      <c r="E122" s="145" t="s">
        <v>934</v>
      </c>
      <c r="F122" s="145" t="s">
        <v>1381</v>
      </c>
      <c r="I122" s="137"/>
      <c r="J122" s="146">
        <f>BK122</f>
        <v>0</v>
      </c>
      <c r="L122" s="134"/>
      <c r="M122" s="139"/>
      <c r="N122" s="140"/>
      <c r="O122" s="140"/>
      <c r="P122" s="141">
        <f>SUM(P123:P136)</f>
        <v>0</v>
      </c>
      <c r="Q122" s="140"/>
      <c r="R122" s="141">
        <f>SUM(R123:R136)</f>
        <v>0</v>
      </c>
      <c r="S122" s="140"/>
      <c r="T122" s="142">
        <f>SUM(T123:T136)</f>
        <v>0</v>
      </c>
      <c r="AR122" s="135" t="s">
        <v>183</v>
      </c>
      <c r="AT122" s="143" t="s">
        <v>71</v>
      </c>
      <c r="AU122" s="143" t="s">
        <v>80</v>
      </c>
      <c r="AY122" s="135" t="s">
        <v>175</v>
      </c>
      <c r="BK122" s="144">
        <f>SUM(BK123:BK136)</f>
        <v>0</v>
      </c>
    </row>
    <row r="123" spans="2:65" s="1" customFormat="1" ht="24" customHeight="1" x14ac:dyDescent="0.2">
      <c r="B123" s="147"/>
      <c r="C123" s="148" t="s">
        <v>80</v>
      </c>
      <c r="D123" s="215" t="s">
        <v>1382</v>
      </c>
      <c r="E123" s="216"/>
      <c r="F123" s="217"/>
      <c r="G123" s="150" t="s">
        <v>238</v>
      </c>
      <c r="H123" s="151">
        <v>20</v>
      </c>
      <c r="I123" s="152"/>
      <c r="J123" s="151">
        <f t="shared" ref="J123:J136" si="0">ROUND(I123*H123,3)</f>
        <v>0</v>
      </c>
      <c r="K123" s="149" t="s">
        <v>1</v>
      </c>
      <c r="L123" s="28"/>
      <c r="M123" s="153" t="s">
        <v>1</v>
      </c>
      <c r="N123" s="154" t="s">
        <v>38</v>
      </c>
      <c r="O123" s="51"/>
      <c r="P123" s="155">
        <f t="shared" ref="P123:P136" si="1">O123*H123</f>
        <v>0</v>
      </c>
      <c r="Q123" s="155">
        <v>0</v>
      </c>
      <c r="R123" s="155">
        <f t="shared" ref="R123:R136" si="2">Q123*H123</f>
        <v>0</v>
      </c>
      <c r="S123" s="155">
        <v>0</v>
      </c>
      <c r="T123" s="156">
        <f t="shared" ref="T123:T136" si="3">S123*H123</f>
        <v>0</v>
      </c>
      <c r="AR123" s="157" t="s">
        <v>258</v>
      </c>
      <c r="AT123" s="157" t="s">
        <v>177</v>
      </c>
      <c r="AU123" s="157" t="s">
        <v>181</v>
      </c>
      <c r="AY123" s="13" t="s">
        <v>175</v>
      </c>
      <c r="BE123" s="158">
        <f t="shared" ref="BE123:BE136" si="4">IF(N123="základná",J123,0)</f>
        <v>0</v>
      </c>
      <c r="BF123" s="158">
        <f t="shared" ref="BF123:BF136" si="5">IF(N123="znížená",J123,0)</f>
        <v>0</v>
      </c>
      <c r="BG123" s="158">
        <f t="shared" ref="BG123:BG136" si="6">IF(N123="zákl. prenesená",J123,0)</f>
        <v>0</v>
      </c>
      <c r="BH123" s="158">
        <f t="shared" ref="BH123:BH136" si="7">IF(N123="zníž. prenesená",J123,0)</f>
        <v>0</v>
      </c>
      <c r="BI123" s="158">
        <f t="shared" ref="BI123:BI136" si="8">IF(N123="nulová",J123,0)</f>
        <v>0</v>
      </c>
      <c r="BJ123" s="13" t="s">
        <v>181</v>
      </c>
      <c r="BK123" s="159">
        <f t="shared" ref="BK123:BK136" si="9">ROUND(I123*H123,3)</f>
        <v>0</v>
      </c>
      <c r="BL123" s="13" t="s">
        <v>258</v>
      </c>
      <c r="BM123" s="157" t="s">
        <v>181</v>
      </c>
    </row>
    <row r="124" spans="2:65" s="1" customFormat="1" ht="16.5" customHeight="1" x14ac:dyDescent="0.2">
      <c r="B124" s="147"/>
      <c r="C124" s="160" t="s">
        <v>181</v>
      </c>
      <c r="D124" s="218" t="s">
        <v>1383</v>
      </c>
      <c r="E124" s="219"/>
      <c r="F124" s="220"/>
      <c r="G124" s="162" t="s">
        <v>238</v>
      </c>
      <c r="H124" s="163">
        <v>20</v>
      </c>
      <c r="I124" s="164"/>
      <c r="J124" s="163">
        <f t="shared" si="0"/>
        <v>0</v>
      </c>
      <c r="K124" s="161" t="s">
        <v>1</v>
      </c>
      <c r="L124" s="165"/>
      <c r="M124" s="166" t="s">
        <v>1</v>
      </c>
      <c r="N124" s="167" t="s">
        <v>38</v>
      </c>
      <c r="O124" s="51"/>
      <c r="P124" s="155">
        <f t="shared" si="1"/>
        <v>0</v>
      </c>
      <c r="Q124" s="155">
        <v>0</v>
      </c>
      <c r="R124" s="155">
        <f t="shared" si="2"/>
        <v>0</v>
      </c>
      <c r="S124" s="155">
        <v>0</v>
      </c>
      <c r="T124" s="156">
        <f t="shared" si="3"/>
        <v>0</v>
      </c>
      <c r="AR124" s="157" t="s">
        <v>468</v>
      </c>
      <c r="AT124" s="157" t="s">
        <v>236</v>
      </c>
      <c r="AU124" s="157" t="s">
        <v>181</v>
      </c>
      <c r="AY124" s="13" t="s">
        <v>175</v>
      </c>
      <c r="BE124" s="158">
        <f t="shared" si="4"/>
        <v>0</v>
      </c>
      <c r="BF124" s="158">
        <f t="shared" si="5"/>
        <v>0</v>
      </c>
      <c r="BG124" s="158">
        <f t="shared" si="6"/>
        <v>0</v>
      </c>
      <c r="BH124" s="158">
        <f t="shared" si="7"/>
        <v>0</v>
      </c>
      <c r="BI124" s="158">
        <f t="shared" si="8"/>
        <v>0</v>
      </c>
      <c r="BJ124" s="13" t="s">
        <v>181</v>
      </c>
      <c r="BK124" s="159">
        <f t="shared" si="9"/>
        <v>0</v>
      </c>
      <c r="BL124" s="13" t="s">
        <v>258</v>
      </c>
      <c r="BM124" s="157" t="s">
        <v>180</v>
      </c>
    </row>
    <row r="125" spans="2:65" s="1" customFormat="1" ht="24" customHeight="1" x14ac:dyDescent="0.2">
      <c r="B125" s="147"/>
      <c r="C125" s="148" t="s">
        <v>183</v>
      </c>
      <c r="D125" s="215" t="s">
        <v>1384</v>
      </c>
      <c r="E125" s="216"/>
      <c r="F125" s="217"/>
      <c r="G125" s="150" t="s">
        <v>1260</v>
      </c>
      <c r="H125" s="151">
        <v>1</v>
      </c>
      <c r="I125" s="152"/>
      <c r="J125" s="151">
        <f t="shared" si="0"/>
        <v>0</v>
      </c>
      <c r="K125" s="149" t="s">
        <v>1</v>
      </c>
      <c r="L125" s="28"/>
      <c r="M125" s="153" t="s">
        <v>1</v>
      </c>
      <c r="N125" s="154" t="s">
        <v>38</v>
      </c>
      <c r="O125" s="51"/>
      <c r="P125" s="155">
        <f t="shared" si="1"/>
        <v>0</v>
      </c>
      <c r="Q125" s="155">
        <v>0</v>
      </c>
      <c r="R125" s="155">
        <f t="shared" si="2"/>
        <v>0</v>
      </c>
      <c r="S125" s="155">
        <v>0</v>
      </c>
      <c r="T125" s="156">
        <f t="shared" si="3"/>
        <v>0</v>
      </c>
      <c r="AR125" s="157" t="s">
        <v>258</v>
      </c>
      <c r="AT125" s="157" t="s">
        <v>177</v>
      </c>
      <c r="AU125" s="157" t="s">
        <v>181</v>
      </c>
      <c r="AY125" s="13" t="s">
        <v>175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3" t="s">
        <v>181</v>
      </c>
      <c r="BK125" s="159">
        <f t="shared" si="9"/>
        <v>0</v>
      </c>
      <c r="BL125" s="13" t="s">
        <v>258</v>
      </c>
      <c r="BM125" s="157" t="s">
        <v>185</v>
      </c>
    </row>
    <row r="126" spans="2:65" s="1" customFormat="1" ht="24" customHeight="1" x14ac:dyDescent="0.2">
      <c r="B126" s="147"/>
      <c r="C126" s="148" t="s">
        <v>180</v>
      </c>
      <c r="D126" s="215" t="s">
        <v>1385</v>
      </c>
      <c r="E126" s="216"/>
      <c r="F126" s="217"/>
      <c r="G126" s="150" t="s">
        <v>272</v>
      </c>
      <c r="H126" s="151">
        <v>1</v>
      </c>
      <c r="I126" s="152"/>
      <c r="J126" s="151">
        <f t="shared" si="0"/>
        <v>0</v>
      </c>
      <c r="K126" s="149" t="s">
        <v>1</v>
      </c>
      <c r="L126" s="28"/>
      <c r="M126" s="153" t="s">
        <v>1</v>
      </c>
      <c r="N126" s="154" t="s">
        <v>38</v>
      </c>
      <c r="O126" s="51"/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AR126" s="157" t="s">
        <v>258</v>
      </c>
      <c r="AT126" s="157" t="s">
        <v>177</v>
      </c>
      <c r="AU126" s="157" t="s">
        <v>181</v>
      </c>
      <c r="AY126" s="13" t="s">
        <v>175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3" t="s">
        <v>181</v>
      </c>
      <c r="BK126" s="159">
        <f t="shared" si="9"/>
        <v>0</v>
      </c>
      <c r="BL126" s="13" t="s">
        <v>258</v>
      </c>
      <c r="BM126" s="157" t="s">
        <v>187</v>
      </c>
    </row>
    <row r="127" spans="2:65" s="1" customFormat="1" ht="16.5" customHeight="1" x14ac:dyDescent="0.2">
      <c r="B127" s="147"/>
      <c r="C127" s="160" t="s">
        <v>188</v>
      </c>
      <c r="D127" s="218" t="s">
        <v>1386</v>
      </c>
      <c r="E127" s="219"/>
      <c r="F127" s="220"/>
      <c r="G127" s="162" t="s">
        <v>272</v>
      </c>
      <c r="H127" s="163">
        <v>1</v>
      </c>
      <c r="I127" s="164"/>
      <c r="J127" s="163">
        <f t="shared" si="0"/>
        <v>0</v>
      </c>
      <c r="K127" s="161" t="s">
        <v>1</v>
      </c>
      <c r="L127" s="165"/>
      <c r="M127" s="166" t="s">
        <v>1</v>
      </c>
      <c r="N127" s="167" t="s">
        <v>38</v>
      </c>
      <c r="O127" s="51"/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AR127" s="157" t="s">
        <v>468</v>
      </c>
      <c r="AT127" s="157" t="s">
        <v>236</v>
      </c>
      <c r="AU127" s="157" t="s">
        <v>181</v>
      </c>
      <c r="AY127" s="13" t="s">
        <v>175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3" t="s">
        <v>181</v>
      </c>
      <c r="BK127" s="159">
        <f t="shared" si="9"/>
        <v>0</v>
      </c>
      <c r="BL127" s="13" t="s">
        <v>258</v>
      </c>
      <c r="BM127" s="157" t="s">
        <v>190</v>
      </c>
    </row>
    <row r="128" spans="2:65" s="1" customFormat="1" ht="24" customHeight="1" x14ac:dyDescent="0.2">
      <c r="B128" s="147"/>
      <c r="C128" s="148" t="s">
        <v>185</v>
      </c>
      <c r="D128" s="215" t="s">
        <v>1387</v>
      </c>
      <c r="E128" s="216"/>
      <c r="F128" s="217"/>
      <c r="G128" s="150" t="s">
        <v>238</v>
      </c>
      <c r="H128" s="151">
        <v>20</v>
      </c>
      <c r="I128" s="152"/>
      <c r="J128" s="151">
        <f t="shared" si="0"/>
        <v>0</v>
      </c>
      <c r="K128" s="149" t="s">
        <v>1</v>
      </c>
      <c r="L128" s="28"/>
      <c r="M128" s="153" t="s">
        <v>1</v>
      </c>
      <c r="N128" s="154" t="s">
        <v>38</v>
      </c>
      <c r="O128" s="51"/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AR128" s="157" t="s">
        <v>258</v>
      </c>
      <c r="AT128" s="157" t="s">
        <v>177</v>
      </c>
      <c r="AU128" s="157" t="s">
        <v>181</v>
      </c>
      <c r="AY128" s="13" t="s">
        <v>175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3" t="s">
        <v>181</v>
      </c>
      <c r="BK128" s="159">
        <f t="shared" si="9"/>
        <v>0</v>
      </c>
      <c r="BL128" s="13" t="s">
        <v>258</v>
      </c>
      <c r="BM128" s="157" t="s">
        <v>192</v>
      </c>
    </row>
    <row r="129" spans="2:65" s="1" customFormat="1" ht="16.5" customHeight="1" x14ac:dyDescent="0.2">
      <c r="B129" s="147"/>
      <c r="C129" s="160" t="s">
        <v>193</v>
      </c>
      <c r="D129" s="218" t="s">
        <v>1388</v>
      </c>
      <c r="E129" s="219"/>
      <c r="F129" s="220"/>
      <c r="G129" s="162" t="s">
        <v>805</v>
      </c>
      <c r="H129" s="163">
        <v>20</v>
      </c>
      <c r="I129" s="164"/>
      <c r="J129" s="163">
        <f t="shared" si="0"/>
        <v>0</v>
      </c>
      <c r="K129" s="161" t="s">
        <v>1</v>
      </c>
      <c r="L129" s="165"/>
      <c r="M129" s="166" t="s">
        <v>1</v>
      </c>
      <c r="N129" s="167" t="s">
        <v>38</v>
      </c>
      <c r="O129" s="51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AR129" s="157" t="s">
        <v>468</v>
      </c>
      <c r="AT129" s="157" t="s">
        <v>236</v>
      </c>
      <c r="AU129" s="157" t="s">
        <v>181</v>
      </c>
      <c r="AY129" s="13" t="s">
        <v>175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3" t="s">
        <v>181</v>
      </c>
      <c r="BK129" s="159">
        <f t="shared" si="9"/>
        <v>0</v>
      </c>
      <c r="BL129" s="13" t="s">
        <v>258</v>
      </c>
      <c r="BM129" s="157" t="s">
        <v>195</v>
      </c>
    </row>
    <row r="130" spans="2:65" s="1" customFormat="1" ht="16.5" customHeight="1" x14ac:dyDescent="0.2">
      <c r="B130" s="147"/>
      <c r="C130" s="160" t="s">
        <v>187</v>
      </c>
      <c r="D130" s="218" t="s">
        <v>1389</v>
      </c>
      <c r="E130" s="219"/>
      <c r="F130" s="220"/>
      <c r="G130" s="162" t="s">
        <v>272</v>
      </c>
      <c r="H130" s="163">
        <v>2</v>
      </c>
      <c r="I130" s="164"/>
      <c r="J130" s="163">
        <f t="shared" si="0"/>
        <v>0</v>
      </c>
      <c r="K130" s="161" t="s">
        <v>1</v>
      </c>
      <c r="L130" s="165"/>
      <c r="M130" s="166" t="s">
        <v>1</v>
      </c>
      <c r="N130" s="167" t="s">
        <v>38</v>
      </c>
      <c r="O130" s="51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AR130" s="157" t="s">
        <v>468</v>
      </c>
      <c r="AT130" s="157" t="s">
        <v>236</v>
      </c>
      <c r="AU130" s="157" t="s">
        <v>181</v>
      </c>
      <c r="AY130" s="13" t="s">
        <v>175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3" t="s">
        <v>181</v>
      </c>
      <c r="BK130" s="159">
        <f t="shared" si="9"/>
        <v>0</v>
      </c>
      <c r="BL130" s="13" t="s">
        <v>258</v>
      </c>
      <c r="BM130" s="157" t="s">
        <v>197</v>
      </c>
    </row>
    <row r="131" spans="2:65" s="1" customFormat="1" ht="24" customHeight="1" x14ac:dyDescent="0.2">
      <c r="B131" s="147"/>
      <c r="C131" s="148" t="s">
        <v>198</v>
      </c>
      <c r="D131" s="215" t="s">
        <v>1390</v>
      </c>
      <c r="E131" s="216"/>
      <c r="F131" s="217"/>
      <c r="G131" s="150" t="s">
        <v>238</v>
      </c>
      <c r="H131" s="151">
        <v>30</v>
      </c>
      <c r="I131" s="152"/>
      <c r="J131" s="151">
        <f t="shared" si="0"/>
        <v>0</v>
      </c>
      <c r="K131" s="149" t="s">
        <v>1</v>
      </c>
      <c r="L131" s="28"/>
      <c r="M131" s="153" t="s">
        <v>1</v>
      </c>
      <c r="N131" s="154" t="s">
        <v>38</v>
      </c>
      <c r="O131" s="51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AR131" s="157" t="s">
        <v>258</v>
      </c>
      <c r="AT131" s="157" t="s">
        <v>177</v>
      </c>
      <c r="AU131" s="157" t="s">
        <v>181</v>
      </c>
      <c r="AY131" s="13" t="s">
        <v>175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3" t="s">
        <v>181</v>
      </c>
      <c r="BK131" s="159">
        <f t="shared" si="9"/>
        <v>0</v>
      </c>
      <c r="BL131" s="13" t="s">
        <v>258</v>
      </c>
      <c r="BM131" s="157" t="s">
        <v>200</v>
      </c>
    </row>
    <row r="132" spans="2:65" s="1" customFormat="1" ht="16.5" customHeight="1" x14ac:dyDescent="0.2">
      <c r="B132" s="147"/>
      <c r="C132" s="160" t="s">
        <v>190</v>
      </c>
      <c r="D132" s="218" t="s">
        <v>1391</v>
      </c>
      <c r="E132" s="219"/>
      <c r="F132" s="220"/>
      <c r="G132" s="162" t="s">
        <v>238</v>
      </c>
      <c r="H132" s="163">
        <v>30</v>
      </c>
      <c r="I132" s="164"/>
      <c r="J132" s="163">
        <f t="shared" si="0"/>
        <v>0</v>
      </c>
      <c r="K132" s="161" t="s">
        <v>1</v>
      </c>
      <c r="L132" s="165"/>
      <c r="M132" s="166" t="s">
        <v>1</v>
      </c>
      <c r="N132" s="167" t="s">
        <v>38</v>
      </c>
      <c r="O132" s="51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7" t="s">
        <v>468</v>
      </c>
      <c r="AT132" s="157" t="s">
        <v>236</v>
      </c>
      <c r="AU132" s="157" t="s">
        <v>181</v>
      </c>
      <c r="AY132" s="13" t="s">
        <v>175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3" t="s">
        <v>181</v>
      </c>
      <c r="BK132" s="159">
        <f t="shared" si="9"/>
        <v>0</v>
      </c>
      <c r="BL132" s="13" t="s">
        <v>258</v>
      </c>
      <c r="BM132" s="157" t="s">
        <v>7</v>
      </c>
    </row>
    <row r="133" spans="2:65" s="1" customFormat="1" ht="16.5" customHeight="1" x14ac:dyDescent="0.2">
      <c r="B133" s="147"/>
      <c r="C133" s="160" t="s">
        <v>202</v>
      </c>
      <c r="D133" s="218" t="s">
        <v>1392</v>
      </c>
      <c r="E133" s="219"/>
      <c r="F133" s="220"/>
      <c r="G133" s="162" t="s">
        <v>272</v>
      </c>
      <c r="H133" s="163">
        <v>2</v>
      </c>
      <c r="I133" s="164"/>
      <c r="J133" s="163">
        <f t="shared" si="0"/>
        <v>0</v>
      </c>
      <c r="K133" s="161" t="s">
        <v>1</v>
      </c>
      <c r="L133" s="165"/>
      <c r="M133" s="166" t="s">
        <v>1</v>
      </c>
      <c r="N133" s="167" t="s">
        <v>38</v>
      </c>
      <c r="O133" s="51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AR133" s="157" t="s">
        <v>468</v>
      </c>
      <c r="AT133" s="157" t="s">
        <v>236</v>
      </c>
      <c r="AU133" s="157" t="s">
        <v>181</v>
      </c>
      <c r="AY133" s="13" t="s">
        <v>175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3" t="s">
        <v>181</v>
      </c>
      <c r="BK133" s="159">
        <f t="shared" si="9"/>
        <v>0</v>
      </c>
      <c r="BL133" s="13" t="s">
        <v>258</v>
      </c>
      <c r="BM133" s="157" t="s">
        <v>204</v>
      </c>
    </row>
    <row r="134" spans="2:65" s="1" customFormat="1" ht="16.5" customHeight="1" x14ac:dyDescent="0.2">
      <c r="B134" s="147"/>
      <c r="C134" s="148" t="s">
        <v>192</v>
      </c>
      <c r="D134" s="215" t="s">
        <v>1393</v>
      </c>
      <c r="E134" s="216"/>
      <c r="F134" s="217"/>
      <c r="G134" s="150" t="s">
        <v>1154</v>
      </c>
      <c r="H134" s="151">
        <v>4</v>
      </c>
      <c r="I134" s="152"/>
      <c r="J134" s="151">
        <f t="shared" si="0"/>
        <v>0</v>
      </c>
      <c r="K134" s="149" t="s">
        <v>1</v>
      </c>
      <c r="L134" s="28"/>
      <c r="M134" s="153" t="s">
        <v>1</v>
      </c>
      <c r="N134" s="154" t="s">
        <v>38</v>
      </c>
      <c r="O134" s="51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AR134" s="157" t="s">
        <v>258</v>
      </c>
      <c r="AT134" s="157" t="s">
        <v>177</v>
      </c>
      <c r="AU134" s="157" t="s">
        <v>181</v>
      </c>
      <c r="AY134" s="13" t="s">
        <v>175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3" t="s">
        <v>181</v>
      </c>
      <c r="BK134" s="159">
        <f t="shared" si="9"/>
        <v>0</v>
      </c>
      <c r="BL134" s="13" t="s">
        <v>258</v>
      </c>
      <c r="BM134" s="157" t="s">
        <v>206</v>
      </c>
    </row>
    <row r="135" spans="2:65" s="1" customFormat="1" ht="16.5" customHeight="1" x14ac:dyDescent="0.2">
      <c r="B135" s="147"/>
      <c r="C135" s="148" t="s">
        <v>207</v>
      </c>
      <c r="D135" s="215" t="s">
        <v>1161</v>
      </c>
      <c r="E135" s="216"/>
      <c r="F135" s="217"/>
      <c r="G135" s="150" t="s">
        <v>573</v>
      </c>
      <c r="H135" s="152"/>
      <c r="I135" s="152"/>
      <c r="J135" s="151">
        <f t="shared" si="0"/>
        <v>0</v>
      </c>
      <c r="K135" s="149" t="s">
        <v>1</v>
      </c>
      <c r="L135" s="28"/>
      <c r="M135" s="153" t="s">
        <v>1</v>
      </c>
      <c r="N135" s="154" t="s">
        <v>38</v>
      </c>
      <c r="O135" s="51"/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AR135" s="157" t="s">
        <v>258</v>
      </c>
      <c r="AT135" s="157" t="s">
        <v>177</v>
      </c>
      <c r="AU135" s="157" t="s">
        <v>181</v>
      </c>
      <c r="AY135" s="13" t="s">
        <v>175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3" t="s">
        <v>181</v>
      </c>
      <c r="BK135" s="159">
        <f t="shared" si="9"/>
        <v>0</v>
      </c>
      <c r="BL135" s="13" t="s">
        <v>258</v>
      </c>
      <c r="BM135" s="157" t="s">
        <v>210</v>
      </c>
    </row>
    <row r="136" spans="2:65" s="1" customFormat="1" ht="16.5" customHeight="1" x14ac:dyDescent="0.2">
      <c r="B136" s="147"/>
      <c r="C136" s="148" t="s">
        <v>195</v>
      </c>
      <c r="D136" s="215" t="s">
        <v>1162</v>
      </c>
      <c r="E136" s="216"/>
      <c r="F136" s="217"/>
      <c r="G136" s="150" t="s">
        <v>573</v>
      </c>
      <c r="H136" s="152"/>
      <c r="I136" s="152"/>
      <c r="J136" s="151">
        <f t="shared" si="0"/>
        <v>0</v>
      </c>
      <c r="K136" s="149" t="s">
        <v>1</v>
      </c>
      <c r="L136" s="28"/>
      <c r="M136" s="153" t="s">
        <v>1</v>
      </c>
      <c r="N136" s="154" t="s">
        <v>38</v>
      </c>
      <c r="O136" s="51"/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AR136" s="157" t="s">
        <v>258</v>
      </c>
      <c r="AT136" s="157" t="s">
        <v>177</v>
      </c>
      <c r="AU136" s="157" t="s">
        <v>181</v>
      </c>
      <c r="AY136" s="13" t="s">
        <v>175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3" t="s">
        <v>181</v>
      </c>
      <c r="BK136" s="159">
        <f t="shared" si="9"/>
        <v>0</v>
      </c>
      <c r="BL136" s="13" t="s">
        <v>258</v>
      </c>
      <c r="BM136" s="157" t="s">
        <v>212</v>
      </c>
    </row>
    <row r="137" spans="2:65" s="11" customFormat="1" ht="22.9" customHeight="1" x14ac:dyDescent="0.2">
      <c r="B137" s="134"/>
      <c r="D137" s="135" t="s">
        <v>71</v>
      </c>
      <c r="E137" s="145" t="s">
        <v>1205</v>
      </c>
      <c r="F137" s="145" t="s">
        <v>1394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SUM(P138:P147)</f>
        <v>0</v>
      </c>
      <c r="Q137" s="140"/>
      <c r="R137" s="141">
        <f>SUM(R138:R147)</f>
        <v>0</v>
      </c>
      <c r="S137" s="140"/>
      <c r="T137" s="142">
        <f>SUM(T138:T147)</f>
        <v>0</v>
      </c>
      <c r="AR137" s="135" t="s">
        <v>183</v>
      </c>
      <c r="AT137" s="143" t="s">
        <v>71</v>
      </c>
      <c r="AU137" s="143" t="s">
        <v>80</v>
      </c>
      <c r="AY137" s="135" t="s">
        <v>175</v>
      </c>
      <c r="BK137" s="144">
        <f>SUM(BK138:BK147)</f>
        <v>0</v>
      </c>
    </row>
    <row r="138" spans="2:65" s="1" customFormat="1" ht="24" customHeight="1" x14ac:dyDescent="0.2">
      <c r="B138" s="147"/>
      <c r="C138" s="148" t="s">
        <v>213</v>
      </c>
      <c r="D138" s="215" t="s">
        <v>1395</v>
      </c>
      <c r="E138" s="216"/>
      <c r="F138" s="217"/>
      <c r="G138" s="150" t="s">
        <v>1396</v>
      </c>
      <c r="H138" s="151">
        <v>0.02</v>
      </c>
      <c r="I138" s="152"/>
      <c r="J138" s="151">
        <f t="shared" ref="J138:J147" si="10">ROUND(I138*H138,3)</f>
        <v>0</v>
      </c>
      <c r="K138" s="149" t="s">
        <v>1</v>
      </c>
      <c r="L138" s="28"/>
      <c r="M138" s="153" t="s">
        <v>1</v>
      </c>
      <c r="N138" s="154" t="s">
        <v>38</v>
      </c>
      <c r="O138" s="51"/>
      <c r="P138" s="155">
        <f t="shared" ref="P138:P147" si="11">O138*H138</f>
        <v>0</v>
      </c>
      <c r="Q138" s="155">
        <v>0</v>
      </c>
      <c r="R138" s="155">
        <f t="shared" ref="R138:R147" si="12">Q138*H138</f>
        <v>0</v>
      </c>
      <c r="S138" s="155">
        <v>0</v>
      </c>
      <c r="T138" s="156">
        <f t="shared" ref="T138:T147" si="13">S138*H138</f>
        <v>0</v>
      </c>
      <c r="AR138" s="157" t="s">
        <v>258</v>
      </c>
      <c r="AT138" s="157" t="s">
        <v>177</v>
      </c>
      <c r="AU138" s="157" t="s">
        <v>181</v>
      </c>
      <c r="AY138" s="13" t="s">
        <v>175</v>
      </c>
      <c r="BE138" s="158">
        <f t="shared" ref="BE138:BE147" si="14">IF(N138="základná",J138,0)</f>
        <v>0</v>
      </c>
      <c r="BF138" s="158">
        <f t="shared" ref="BF138:BF147" si="15">IF(N138="znížená",J138,0)</f>
        <v>0</v>
      </c>
      <c r="BG138" s="158">
        <f t="shared" ref="BG138:BG147" si="16">IF(N138="zákl. prenesená",J138,0)</f>
        <v>0</v>
      </c>
      <c r="BH138" s="158">
        <f t="shared" ref="BH138:BH147" si="17">IF(N138="zníž. prenesená",J138,0)</f>
        <v>0</v>
      </c>
      <c r="BI138" s="158">
        <f t="shared" ref="BI138:BI147" si="18">IF(N138="nulová",J138,0)</f>
        <v>0</v>
      </c>
      <c r="BJ138" s="13" t="s">
        <v>181</v>
      </c>
      <c r="BK138" s="159">
        <f t="shared" ref="BK138:BK147" si="19">ROUND(I138*H138,3)</f>
        <v>0</v>
      </c>
      <c r="BL138" s="13" t="s">
        <v>258</v>
      </c>
      <c r="BM138" s="157" t="s">
        <v>216</v>
      </c>
    </row>
    <row r="139" spans="2:65" s="1" customFormat="1" ht="24" customHeight="1" x14ac:dyDescent="0.2">
      <c r="B139" s="147"/>
      <c r="C139" s="148" t="s">
        <v>197</v>
      </c>
      <c r="D139" s="215" t="s">
        <v>1397</v>
      </c>
      <c r="E139" s="216"/>
      <c r="F139" s="217"/>
      <c r="G139" s="150" t="s">
        <v>238</v>
      </c>
      <c r="H139" s="151">
        <v>20</v>
      </c>
      <c r="I139" s="152"/>
      <c r="J139" s="151">
        <f t="shared" si="10"/>
        <v>0</v>
      </c>
      <c r="K139" s="149" t="s">
        <v>1</v>
      </c>
      <c r="L139" s="28"/>
      <c r="M139" s="153" t="s">
        <v>1</v>
      </c>
      <c r="N139" s="154" t="s">
        <v>38</v>
      </c>
      <c r="O139" s="51"/>
      <c r="P139" s="155">
        <f t="shared" si="11"/>
        <v>0</v>
      </c>
      <c r="Q139" s="155">
        <v>0</v>
      </c>
      <c r="R139" s="155">
        <f t="shared" si="12"/>
        <v>0</v>
      </c>
      <c r="S139" s="155">
        <v>0</v>
      </c>
      <c r="T139" s="156">
        <f t="shared" si="13"/>
        <v>0</v>
      </c>
      <c r="AR139" s="157" t="s">
        <v>258</v>
      </c>
      <c r="AT139" s="157" t="s">
        <v>177</v>
      </c>
      <c r="AU139" s="157" t="s">
        <v>181</v>
      </c>
      <c r="AY139" s="13" t="s">
        <v>175</v>
      </c>
      <c r="BE139" s="158">
        <f t="shared" si="14"/>
        <v>0</v>
      </c>
      <c r="BF139" s="158">
        <f t="shared" si="15"/>
        <v>0</v>
      </c>
      <c r="BG139" s="158">
        <f t="shared" si="16"/>
        <v>0</v>
      </c>
      <c r="BH139" s="158">
        <f t="shared" si="17"/>
        <v>0</v>
      </c>
      <c r="BI139" s="158">
        <f t="shared" si="18"/>
        <v>0</v>
      </c>
      <c r="BJ139" s="13" t="s">
        <v>181</v>
      </c>
      <c r="BK139" s="159">
        <f t="shared" si="19"/>
        <v>0</v>
      </c>
      <c r="BL139" s="13" t="s">
        <v>258</v>
      </c>
      <c r="BM139" s="157" t="s">
        <v>219</v>
      </c>
    </row>
    <row r="140" spans="2:65" s="1" customFormat="1" ht="24" customHeight="1" x14ac:dyDescent="0.2">
      <c r="B140" s="147"/>
      <c r="C140" s="148" t="s">
        <v>220</v>
      </c>
      <c r="D140" s="215" t="s">
        <v>1398</v>
      </c>
      <c r="E140" s="216"/>
      <c r="F140" s="217"/>
      <c r="G140" s="150" t="s">
        <v>272</v>
      </c>
      <c r="H140" s="151">
        <v>1</v>
      </c>
      <c r="I140" s="152"/>
      <c r="J140" s="151">
        <f t="shared" si="10"/>
        <v>0</v>
      </c>
      <c r="K140" s="149" t="s">
        <v>1</v>
      </c>
      <c r="L140" s="28"/>
      <c r="M140" s="153" t="s">
        <v>1</v>
      </c>
      <c r="N140" s="154" t="s">
        <v>38</v>
      </c>
      <c r="O140" s="51"/>
      <c r="P140" s="155">
        <f t="shared" si="11"/>
        <v>0</v>
      </c>
      <c r="Q140" s="155">
        <v>0</v>
      </c>
      <c r="R140" s="155">
        <f t="shared" si="12"/>
        <v>0</v>
      </c>
      <c r="S140" s="155">
        <v>0</v>
      </c>
      <c r="T140" s="156">
        <f t="shared" si="13"/>
        <v>0</v>
      </c>
      <c r="AR140" s="157" t="s">
        <v>258</v>
      </c>
      <c r="AT140" s="157" t="s">
        <v>177</v>
      </c>
      <c r="AU140" s="157" t="s">
        <v>181</v>
      </c>
      <c r="AY140" s="13" t="s">
        <v>175</v>
      </c>
      <c r="BE140" s="158">
        <f t="shared" si="14"/>
        <v>0</v>
      </c>
      <c r="BF140" s="158">
        <f t="shared" si="15"/>
        <v>0</v>
      </c>
      <c r="BG140" s="158">
        <f t="shared" si="16"/>
        <v>0</v>
      </c>
      <c r="BH140" s="158">
        <f t="shared" si="17"/>
        <v>0</v>
      </c>
      <c r="BI140" s="158">
        <f t="shared" si="18"/>
        <v>0</v>
      </c>
      <c r="BJ140" s="13" t="s">
        <v>181</v>
      </c>
      <c r="BK140" s="159">
        <f t="shared" si="19"/>
        <v>0</v>
      </c>
      <c r="BL140" s="13" t="s">
        <v>258</v>
      </c>
      <c r="BM140" s="157" t="s">
        <v>222</v>
      </c>
    </row>
    <row r="141" spans="2:65" s="1" customFormat="1" ht="24" customHeight="1" x14ac:dyDescent="0.2">
      <c r="B141" s="147"/>
      <c r="C141" s="148" t="s">
        <v>200</v>
      </c>
      <c r="D141" s="215" t="s">
        <v>1399</v>
      </c>
      <c r="E141" s="216"/>
      <c r="F141" s="217"/>
      <c r="G141" s="150" t="s">
        <v>238</v>
      </c>
      <c r="H141" s="151">
        <v>20</v>
      </c>
      <c r="I141" s="152"/>
      <c r="J141" s="151">
        <f t="shared" si="10"/>
        <v>0</v>
      </c>
      <c r="K141" s="149" t="s">
        <v>1</v>
      </c>
      <c r="L141" s="28"/>
      <c r="M141" s="153" t="s">
        <v>1</v>
      </c>
      <c r="N141" s="154" t="s">
        <v>38</v>
      </c>
      <c r="O141" s="51"/>
      <c r="P141" s="155">
        <f t="shared" si="11"/>
        <v>0</v>
      </c>
      <c r="Q141" s="155">
        <v>0</v>
      </c>
      <c r="R141" s="155">
        <f t="shared" si="12"/>
        <v>0</v>
      </c>
      <c r="S141" s="155">
        <v>0</v>
      </c>
      <c r="T141" s="156">
        <f t="shared" si="13"/>
        <v>0</v>
      </c>
      <c r="AR141" s="157" t="s">
        <v>258</v>
      </c>
      <c r="AT141" s="157" t="s">
        <v>177</v>
      </c>
      <c r="AU141" s="157" t="s">
        <v>181</v>
      </c>
      <c r="AY141" s="13" t="s">
        <v>175</v>
      </c>
      <c r="BE141" s="158">
        <f t="shared" si="14"/>
        <v>0</v>
      </c>
      <c r="BF141" s="158">
        <f t="shared" si="15"/>
        <v>0</v>
      </c>
      <c r="BG141" s="158">
        <f t="shared" si="16"/>
        <v>0</v>
      </c>
      <c r="BH141" s="158">
        <f t="shared" si="17"/>
        <v>0</v>
      </c>
      <c r="BI141" s="158">
        <f t="shared" si="18"/>
        <v>0</v>
      </c>
      <c r="BJ141" s="13" t="s">
        <v>181</v>
      </c>
      <c r="BK141" s="159">
        <f t="shared" si="19"/>
        <v>0</v>
      </c>
      <c r="BL141" s="13" t="s">
        <v>258</v>
      </c>
      <c r="BM141" s="157" t="s">
        <v>224</v>
      </c>
    </row>
    <row r="142" spans="2:65" s="1" customFormat="1" ht="24" customHeight="1" x14ac:dyDescent="0.2">
      <c r="B142" s="147"/>
      <c r="C142" s="148" t="s">
        <v>225</v>
      </c>
      <c r="D142" s="215" t="s">
        <v>1209</v>
      </c>
      <c r="E142" s="216"/>
      <c r="F142" s="217"/>
      <c r="G142" s="150" t="s">
        <v>238</v>
      </c>
      <c r="H142" s="151">
        <v>20</v>
      </c>
      <c r="I142" s="152"/>
      <c r="J142" s="151">
        <f t="shared" si="10"/>
        <v>0</v>
      </c>
      <c r="K142" s="149" t="s">
        <v>1</v>
      </c>
      <c r="L142" s="28"/>
      <c r="M142" s="153" t="s">
        <v>1</v>
      </c>
      <c r="N142" s="154" t="s">
        <v>38</v>
      </c>
      <c r="O142" s="51"/>
      <c r="P142" s="155">
        <f t="shared" si="11"/>
        <v>0</v>
      </c>
      <c r="Q142" s="155">
        <v>0</v>
      </c>
      <c r="R142" s="155">
        <f t="shared" si="12"/>
        <v>0</v>
      </c>
      <c r="S142" s="155">
        <v>0</v>
      </c>
      <c r="T142" s="156">
        <f t="shared" si="13"/>
        <v>0</v>
      </c>
      <c r="AR142" s="157" t="s">
        <v>258</v>
      </c>
      <c r="AT142" s="157" t="s">
        <v>177</v>
      </c>
      <c r="AU142" s="157" t="s">
        <v>181</v>
      </c>
      <c r="AY142" s="13" t="s">
        <v>175</v>
      </c>
      <c r="BE142" s="158">
        <f t="shared" si="14"/>
        <v>0</v>
      </c>
      <c r="BF142" s="158">
        <f t="shared" si="15"/>
        <v>0</v>
      </c>
      <c r="BG142" s="158">
        <f t="shared" si="16"/>
        <v>0</v>
      </c>
      <c r="BH142" s="158">
        <f t="shared" si="17"/>
        <v>0</v>
      </c>
      <c r="BI142" s="158">
        <f t="shared" si="18"/>
        <v>0</v>
      </c>
      <c r="BJ142" s="13" t="s">
        <v>181</v>
      </c>
      <c r="BK142" s="159">
        <f t="shared" si="19"/>
        <v>0</v>
      </c>
      <c r="BL142" s="13" t="s">
        <v>258</v>
      </c>
      <c r="BM142" s="157" t="s">
        <v>227</v>
      </c>
    </row>
    <row r="143" spans="2:65" s="1" customFormat="1" ht="16.5" customHeight="1" x14ac:dyDescent="0.2">
      <c r="B143" s="147"/>
      <c r="C143" s="160" t="s">
        <v>7</v>
      </c>
      <c r="D143" s="218" t="s">
        <v>1400</v>
      </c>
      <c r="E143" s="219"/>
      <c r="F143" s="220"/>
      <c r="G143" s="162" t="s">
        <v>209</v>
      </c>
      <c r="H143" s="163">
        <v>3.4620000000000002</v>
      </c>
      <c r="I143" s="164"/>
      <c r="J143" s="163">
        <f t="shared" si="10"/>
        <v>0</v>
      </c>
      <c r="K143" s="161" t="s">
        <v>1</v>
      </c>
      <c r="L143" s="165"/>
      <c r="M143" s="166" t="s">
        <v>1</v>
      </c>
      <c r="N143" s="167" t="s">
        <v>38</v>
      </c>
      <c r="O143" s="51"/>
      <c r="P143" s="155">
        <f t="shared" si="11"/>
        <v>0</v>
      </c>
      <c r="Q143" s="155">
        <v>0</v>
      </c>
      <c r="R143" s="155">
        <f t="shared" si="12"/>
        <v>0</v>
      </c>
      <c r="S143" s="155">
        <v>0</v>
      </c>
      <c r="T143" s="156">
        <f t="shared" si="13"/>
        <v>0</v>
      </c>
      <c r="AR143" s="157" t="s">
        <v>468</v>
      </c>
      <c r="AT143" s="157" t="s">
        <v>236</v>
      </c>
      <c r="AU143" s="157" t="s">
        <v>181</v>
      </c>
      <c r="AY143" s="13" t="s">
        <v>175</v>
      </c>
      <c r="BE143" s="158">
        <f t="shared" si="14"/>
        <v>0</v>
      </c>
      <c r="BF143" s="158">
        <f t="shared" si="15"/>
        <v>0</v>
      </c>
      <c r="BG143" s="158">
        <f t="shared" si="16"/>
        <v>0</v>
      </c>
      <c r="BH143" s="158">
        <f t="shared" si="17"/>
        <v>0</v>
      </c>
      <c r="BI143" s="158">
        <f t="shared" si="18"/>
        <v>0</v>
      </c>
      <c r="BJ143" s="13" t="s">
        <v>181</v>
      </c>
      <c r="BK143" s="159">
        <f t="shared" si="19"/>
        <v>0</v>
      </c>
      <c r="BL143" s="13" t="s">
        <v>258</v>
      </c>
      <c r="BM143" s="157" t="s">
        <v>229</v>
      </c>
    </row>
    <row r="144" spans="2:65" s="1" customFormat="1" ht="24" customHeight="1" x14ac:dyDescent="0.2">
      <c r="B144" s="147"/>
      <c r="C144" s="148" t="s">
        <v>230</v>
      </c>
      <c r="D144" s="215" t="s">
        <v>1401</v>
      </c>
      <c r="E144" s="216"/>
      <c r="F144" s="217"/>
      <c r="G144" s="150" t="s">
        <v>238</v>
      </c>
      <c r="H144" s="151">
        <v>20</v>
      </c>
      <c r="I144" s="152"/>
      <c r="J144" s="151">
        <f t="shared" si="10"/>
        <v>0</v>
      </c>
      <c r="K144" s="149" t="s">
        <v>1</v>
      </c>
      <c r="L144" s="28"/>
      <c r="M144" s="153" t="s">
        <v>1</v>
      </c>
      <c r="N144" s="154" t="s">
        <v>38</v>
      </c>
      <c r="O144" s="51"/>
      <c r="P144" s="155">
        <f t="shared" si="11"/>
        <v>0</v>
      </c>
      <c r="Q144" s="155">
        <v>0</v>
      </c>
      <c r="R144" s="155">
        <f t="shared" si="12"/>
        <v>0</v>
      </c>
      <c r="S144" s="155">
        <v>0</v>
      </c>
      <c r="T144" s="156">
        <f t="shared" si="13"/>
        <v>0</v>
      </c>
      <c r="AR144" s="157" t="s">
        <v>258</v>
      </c>
      <c r="AT144" s="157" t="s">
        <v>177</v>
      </c>
      <c r="AU144" s="157" t="s">
        <v>181</v>
      </c>
      <c r="AY144" s="13" t="s">
        <v>175</v>
      </c>
      <c r="BE144" s="158">
        <f t="shared" si="14"/>
        <v>0</v>
      </c>
      <c r="BF144" s="158">
        <f t="shared" si="15"/>
        <v>0</v>
      </c>
      <c r="BG144" s="158">
        <f t="shared" si="16"/>
        <v>0</v>
      </c>
      <c r="BH144" s="158">
        <f t="shared" si="17"/>
        <v>0</v>
      </c>
      <c r="BI144" s="158">
        <f t="shared" si="18"/>
        <v>0</v>
      </c>
      <c r="BJ144" s="13" t="s">
        <v>181</v>
      </c>
      <c r="BK144" s="159">
        <f t="shared" si="19"/>
        <v>0</v>
      </c>
      <c r="BL144" s="13" t="s">
        <v>258</v>
      </c>
      <c r="BM144" s="157" t="s">
        <v>232</v>
      </c>
    </row>
    <row r="145" spans="2:65" s="1" customFormat="1" ht="16.5" customHeight="1" x14ac:dyDescent="0.2">
      <c r="B145" s="147"/>
      <c r="C145" s="160" t="s">
        <v>204</v>
      </c>
      <c r="D145" s="218" t="s">
        <v>1402</v>
      </c>
      <c r="E145" s="219"/>
      <c r="F145" s="220"/>
      <c r="G145" s="162" t="s">
        <v>238</v>
      </c>
      <c r="H145" s="163">
        <v>20</v>
      </c>
      <c r="I145" s="164"/>
      <c r="J145" s="163">
        <f t="shared" si="10"/>
        <v>0</v>
      </c>
      <c r="K145" s="161" t="s">
        <v>1</v>
      </c>
      <c r="L145" s="165"/>
      <c r="M145" s="166" t="s">
        <v>1</v>
      </c>
      <c r="N145" s="167" t="s">
        <v>38</v>
      </c>
      <c r="O145" s="51"/>
      <c r="P145" s="155">
        <f t="shared" si="11"/>
        <v>0</v>
      </c>
      <c r="Q145" s="155">
        <v>0</v>
      </c>
      <c r="R145" s="155">
        <f t="shared" si="12"/>
        <v>0</v>
      </c>
      <c r="S145" s="155">
        <v>0</v>
      </c>
      <c r="T145" s="156">
        <f t="shared" si="13"/>
        <v>0</v>
      </c>
      <c r="AR145" s="157" t="s">
        <v>468</v>
      </c>
      <c r="AT145" s="157" t="s">
        <v>236</v>
      </c>
      <c r="AU145" s="157" t="s">
        <v>181</v>
      </c>
      <c r="AY145" s="13" t="s">
        <v>175</v>
      </c>
      <c r="BE145" s="158">
        <f t="shared" si="14"/>
        <v>0</v>
      </c>
      <c r="BF145" s="158">
        <f t="shared" si="15"/>
        <v>0</v>
      </c>
      <c r="BG145" s="158">
        <f t="shared" si="16"/>
        <v>0</v>
      </c>
      <c r="BH145" s="158">
        <f t="shared" si="17"/>
        <v>0</v>
      </c>
      <c r="BI145" s="158">
        <f t="shared" si="18"/>
        <v>0</v>
      </c>
      <c r="BJ145" s="13" t="s">
        <v>181</v>
      </c>
      <c r="BK145" s="159">
        <f t="shared" si="19"/>
        <v>0</v>
      </c>
      <c r="BL145" s="13" t="s">
        <v>258</v>
      </c>
      <c r="BM145" s="157" t="s">
        <v>234</v>
      </c>
    </row>
    <row r="146" spans="2:65" s="1" customFormat="1" ht="24" customHeight="1" x14ac:dyDescent="0.2">
      <c r="B146" s="147"/>
      <c r="C146" s="148" t="s">
        <v>235</v>
      </c>
      <c r="D146" s="215" t="s">
        <v>1403</v>
      </c>
      <c r="E146" s="216"/>
      <c r="F146" s="217"/>
      <c r="G146" s="150" t="s">
        <v>215</v>
      </c>
      <c r="H146" s="151">
        <v>10</v>
      </c>
      <c r="I146" s="152"/>
      <c r="J146" s="151">
        <f t="shared" si="10"/>
        <v>0</v>
      </c>
      <c r="K146" s="149" t="s">
        <v>1</v>
      </c>
      <c r="L146" s="28"/>
      <c r="M146" s="153" t="s">
        <v>1</v>
      </c>
      <c r="N146" s="154" t="s">
        <v>38</v>
      </c>
      <c r="O146" s="51"/>
      <c r="P146" s="155">
        <f t="shared" si="11"/>
        <v>0</v>
      </c>
      <c r="Q146" s="155">
        <v>0</v>
      </c>
      <c r="R146" s="155">
        <f t="shared" si="12"/>
        <v>0</v>
      </c>
      <c r="S146" s="155">
        <v>0</v>
      </c>
      <c r="T146" s="156">
        <f t="shared" si="13"/>
        <v>0</v>
      </c>
      <c r="AR146" s="157" t="s">
        <v>258</v>
      </c>
      <c r="AT146" s="157" t="s">
        <v>177</v>
      </c>
      <c r="AU146" s="157" t="s">
        <v>181</v>
      </c>
      <c r="AY146" s="13" t="s">
        <v>175</v>
      </c>
      <c r="BE146" s="158">
        <f t="shared" si="14"/>
        <v>0</v>
      </c>
      <c r="BF146" s="158">
        <f t="shared" si="15"/>
        <v>0</v>
      </c>
      <c r="BG146" s="158">
        <f t="shared" si="16"/>
        <v>0</v>
      </c>
      <c r="BH146" s="158">
        <f t="shared" si="17"/>
        <v>0</v>
      </c>
      <c r="BI146" s="158">
        <f t="shared" si="18"/>
        <v>0</v>
      </c>
      <c r="BJ146" s="13" t="s">
        <v>181</v>
      </c>
      <c r="BK146" s="159">
        <f t="shared" si="19"/>
        <v>0</v>
      </c>
      <c r="BL146" s="13" t="s">
        <v>258</v>
      </c>
      <c r="BM146" s="157" t="s">
        <v>237</v>
      </c>
    </row>
    <row r="147" spans="2:65" s="1" customFormat="1" ht="16.5" customHeight="1" x14ac:dyDescent="0.2">
      <c r="B147" s="147"/>
      <c r="C147" s="148" t="s">
        <v>206</v>
      </c>
      <c r="D147" s="215" t="s">
        <v>1162</v>
      </c>
      <c r="E147" s="216"/>
      <c r="F147" s="217"/>
      <c r="G147" s="150" t="s">
        <v>573</v>
      </c>
      <c r="H147" s="152"/>
      <c r="I147" s="152"/>
      <c r="J147" s="151">
        <f t="shared" si="10"/>
        <v>0</v>
      </c>
      <c r="K147" s="149" t="s">
        <v>1</v>
      </c>
      <c r="L147" s="28"/>
      <c r="M147" s="153" t="s">
        <v>1</v>
      </c>
      <c r="N147" s="154" t="s">
        <v>38</v>
      </c>
      <c r="O147" s="51"/>
      <c r="P147" s="155">
        <f t="shared" si="11"/>
        <v>0</v>
      </c>
      <c r="Q147" s="155">
        <v>0</v>
      </c>
      <c r="R147" s="155">
        <f t="shared" si="12"/>
        <v>0</v>
      </c>
      <c r="S147" s="155">
        <v>0</v>
      </c>
      <c r="T147" s="156">
        <f t="shared" si="13"/>
        <v>0</v>
      </c>
      <c r="AR147" s="157" t="s">
        <v>258</v>
      </c>
      <c r="AT147" s="157" t="s">
        <v>177</v>
      </c>
      <c r="AU147" s="157" t="s">
        <v>181</v>
      </c>
      <c r="AY147" s="13" t="s">
        <v>175</v>
      </c>
      <c r="BE147" s="158">
        <f t="shared" si="14"/>
        <v>0</v>
      </c>
      <c r="BF147" s="158">
        <f t="shared" si="15"/>
        <v>0</v>
      </c>
      <c r="BG147" s="158">
        <f t="shared" si="16"/>
        <v>0</v>
      </c>
      <c r="BH147" s="158">
        <f t="shared" si="17"/>
        <v>0</v>
      </c>
      <c r="BI147" s="158">
        <f t="shared" si="18"/>
        <v>0</v>
      </c>
      <c r="BJ147" s="13" t="s">
        <v>181</v>
      </c>
      <c r="BK147" s="159">
        <f t="shared" si="19"/>
        <v>0</v>
      </c>
      <c r="BL147" s="13" t="s">
        <v>258</v>
      </c>
      <c r="BM147" s="157" t="s">
        <v>239</v>
      </c>
    </row>
    <row r="148" spans="2:65" s="11" customFormat="1" ht="25.9" customHeight="1" x14ac:dyDescent="0.2">
      <c r="B148" s="134"/>
      <c r="D148" s="135" t="s">
        <v>71</v>
      </c>
      <c r="E148" s="136" t="s">
        <v>1404</v>
      </c>
      <c r="F148" s="136" t="s">
        <v>1405</v>
      </c>
      <c r="I148" s="137"/>
      <c r="J148" s="138">
        <f>BK148</f>
        <v>0</v>
      </c>
      <c r="L148" s="134"/>
      <c r="M148" s="139"/>
      <c r="N148" s="140"/>
      <c r="O148" s="140"/>
      <c r="P148" s="141">
        <f>P149</f>
        <v>0</v>
      </c>
      <c r="Q148" s="140"/>
      <c r="R148" s="141">
        <f>R149</f>
        <v>0</v>
      </c>
      <c r="S148" s="140"/>
      <c r="T148" s="142">
        <f>T149</f>
        <v>0</v>
      </c>
      <c r="AR148" s="135" t="s">
        <v>188</v>
      </c>
      <c r="AT148" s="143" t="s">
        <v>71</v>
      </c>
      <c r="AU148" s="143" t="s">
        <v>72</v>
      </c>
      <c r="AY148" s="135" t="s">
        <v>175</v>
      </c>
      <c r="BK148" s="144">
        <f>BK149</f>
        <v>0</v>
      </c>
    </row>
    <row r="149" spans="2:65" s="1" customFormat="1" ht="24" customHeight="1" x14ac:dyDescent="0.2">
      <c r="B149" s="147"/>
      <c r="C149" s="148" t="s">
        <v>240</v>
      </c>
      <c r="D149" s="215" t="s">
        <v>1406</v>
      </c>
      <c r="E149" s="216"/>
      <c r="F149" s="217"/>
      <c r="G149" s="150" t="s">
        <v>1407</v>
      </c>
      <c r="H149" s="151">
        <v>1</v>
      </c>
      <c r="I149" s="152"/>
      <c r="J149" s="151">
        <f>ROUND(I149*H149,3)</f>
        <v>0</v>
      </c>
      <c r="K149" s="149" t="s">
        <v>1</v>
      </c>
      <c r="L149" s="28"/>
      <c r="M149" s="168" t="s">
        <v>1</v>
      </c>
      <c r="N149" s="169" t="s">
        <v>38</v>
      </c>
      <c r="O149" s="170"/>
      <c r="P149" s="171">
        <f>O149*H149</f>
        <v>0</v>
      </c>
      <c r="Q149" s="171">
        <v>0</v>
      </c>
      <c r="R149" s="171">
        <f>Q149*H149</f>
        <v>0</v>
      </c>
      <c r="S149" s="171">
        <v>0</v>
      </c>
      <c r="T149" s="172">
        <f>S149*H149</f>
        <v>0</v>
      </c>
      <c r="AR149" s="157" t="s">
        <v>180</v>
      </c>
      <c r="AT149" s="157" t="s">
        <v>177</v>
      </c>
      <c r="AU149" s="157" t="s">
        <v>80</v>
      </c>
      <c r="AY149" s="13" t="s">
        <v>175</v>
      </c>
      <c r="BE149" s="158">
        <f>IF(N149="základná",J149,0)</f>
        <v>0</v>
      </c>
      <c r="BF149" s="158">
        <f>IF(N149="znížená",J149,0)</f>
        <v>0</v>
      </c>
      <c r="BG149" s="158">
        <f>IF(N149="zákl. prenesená",J149,0)</f>
        <v>0</v>
      </c>
      <c r="BH149" s="158">
        <f>IF(N149="zníž. prenesená",J149,0)</f>
        <v>0</v>
      </c>
      <c r="BI149" s="158">
        <f>IF(N149="nulová",J149,0)</f>
        <v>0</v>
      </c>
      <c r="BJ149" s="13" t="s">
        <v>181</v>
      </c>
      <c r="BK149" s="159">
        <f>ROUND(I149*H149,3)</f>
        <v>0</v>
      </c>
      <c r="BL149" s="13" t="s">
        <v>180</v>
      </c>
      <c r="BM149" s="157" t="s">
        <v>241</v>
      </c>
    </row>
    <row r="150" spans="2:65" s="1" customFormat="1" ht="6.95" customHeight="1" x14ac:dyDescent="0.2">
      <c r="B150" s="40"/>
      <c r="C150" s="41"/>
      <c r="D150" s="41"/>
      <c r="E150" s="41"/>
      <c r="F150" s="41"/>
      <c r="G150" s="41"/>
      <c r="H150" s="41"/>
      <c r="I150" s="108"/>
      <c r="J150" s="41"/>
      <c r="K150" s="41"/>
      <c r="L150" s="28"/>
    </row>
  </sheetData>
  <mergeCells count="35">
    <mergeCell ref="D149:F149"/>
    <mergeCell ref="D143:F143"/>
    <mergeCell ref="D144:F144"/>
    <mergeCell ref="D145:F145"/>
    <mergeCell ref="D146:F146"/>
    <mergeCell ref="D147:F147"/>
    <mergeCell ref="D138:F138"/>
    <mergeCell ref="D139:F139"/>
    <mergeCell ref="D140:F140"/>
    <mergeCell ref="D141:F141"/>
    <mergeCell ref="D142:F142"/>
    <mergeCell ref="D132:F132"/>
    <mergeCell ref="D133:F133"/>
    <mergeCell ref="D134:F134"/>
    <mergeCell ref="D135:F135"/>
    <mergeCell ref="D136:F136"/>
    <mergeCell ref="D127:F127"/>
    <mergeCell ref="D128:F128"/>
    <mergeCell ref="D129:F129"/>
    <mergeCell ref="D130:F130"/>
    <mergeCell ref="D131:F131"/>
    <mergeCell ref="D119:F119"/>
    <mergeCell ref="D123:F123"/>
    <mergeCell ref="D124:F124"/>
    <mergeCell ref="D125:F125"/>
    <mergeCell ref="D126:F126"/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2"/>
  <sheetViews>
    <sheetView showGridLines="0" workbookViewId="0">
      <selection activeCell="X8" sqref="X8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117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1408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ROUND(J118,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ROUND((SUM(BE118:BE121)),  2)</f>
        <v>0</v>
      </c>
      <c r="I33" s="96">
        <v>0.2</v>
      </c>
      <c r="J33" s="95">
        <f>ROUND(((SUM(BE118:BE121))*I33),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ROUND((SUM(BF118:BF121)),  2)</f>
        <v>0</v>
      </c>
      <c r="I34" s="96">
        <v>0.2</v>
      </c>
      <c r="J34" s="95">
        <f>ROUND(((SUM(BF118:BF121))*I34),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ROUND((SUM(BG118:BG121)),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ROUND((SUM(BH118:BH121)),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ROUND((SUM(BI118:BI121)),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E.5 - Vzduchotechnika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J118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140</v>
      </c>
      <c r="E97" s="116"/>
      <c r="F97" s="116"/>
      <c r="G97" s="116"/>
      <c r="H97" s="116"/>
      <c r="I97" s="117"/>
      <c r="J97" s="118">
        <f>J119</f>
        <v>0</v>
      </c>
      <c r="L97" s="114"/>
    </row>
    <row r="98" spans="2:12" s="9" customFormat="1" ht="19.899999999999999" customHeight="1" x14ac:dyDescent="0.2">
      <c r="B98" s="119"/>
      <c r="D98" s="120" t="s">
        <v>151</v>
      </c>
      <c r="E98" s="121"/>
      <c r="F98" s="121"/>
      <c r="G98" s="121"/>
      <c r="H98" s="121"/>
      <c r="I98" s="122"/>
      <c r="J98" s="123">
        <f>J120</f>
        <v>0</v>
      </c>
      <c r="L98" s="119"/>
    </row>
    <row r="99" spans="2:12" s="1" customFormat="1" ht="21.75" customHeight="1" x14ac:dyDescent="0.2">
      <c r="B99" s="28"/>
      <c r="I99" s="87"/>
      <c r="L99" s="28"/>
    </row>
    <row r="100" spans="2:12" s="1" customFormat="1" ht="6.95" customHeight="1" x14ac:dyDescent="0.2">
      <c r="B100" s="40"/>
      <c r="C100" s="41"/>
      <c r="D100" s="41"/>
      <c r="E100" s="41"/>
      <c r="F100" s="41"/>
      <c r="G100" s="41"/>
      <c r="H100" s="41"/>
      <c r="I100" s="108"/>
      <c r="J100" s="41"/>
      <c r="K100" s="41"/>
      <c r="L100" s="28"/>
    </row>
    <row r="104" spans="2:12" s="1" customFormat="1" ht="6.95" customHeight="1" x14ac:dyDescent="0.2">
      <c r="B104" s="42"/>
      <c r="C104" s="43"/>
      <c r="D104" s="43"/>
      <c r="E104" s="43"/>
      <c r="F104" s="43"/>
      <c r="G104" s="43"/>
      <c r="H104" s="43"/>
      <c r="I104" s="109"/>
      <c r="J104" s="43"/>
      <c r="K104" s="43"/>
      <c r="L104" s="28"/>
    </row>
    <row r="105" spans="2:12" s="1" customFormat="1" ht="24.95" customHeight="1" x14ac:dyDescent="0.2">
      <c r="B105" s="28"/>
      <c r="C105" s="17" t="s">
        <v>161</v>
      </c>
      <c r="I105" s="87"/>
      <c r="L105" s="28"/>
    </row>
    <row r="106" spans="2:12" s="1" customFormat="1" ht="6.95" customHeight="1" x14ac:dyDescent="0.2">
      <c r="B106" s="28"/>
      <c r="I106" s="87"/>
      <c r="L106" s="28"/>
    </row>
    <row r="107" spans="2:12" s="1" customFormat="1" ht="12" customHeight="1" x14ac:dyDescent="0.2">
      <c r="B107" s="28"/>
      <c r="C107" s="23" t="s">
        <v>13</v>
      </c>
      <c r="I107" s="87"/>
      <c r="L107" s="28"/>
    </row>
    <row r="108" spans="2:12" s="1" customFormat="1" ht="16.5" customHeight="1" x14ac:dyDescent="0.2">
      <c r="B108" s="28"/>
      <c r="E108" s="222" t="str">
        <f>E7</f>
        <v>Komplexná rekonštrukcia objektu s prístavbou výťahu</v>
      </c>
      <c r="F108" s="223"/>
      <c r="G108" s="223"/>
      <c r="H108" s="223"/>
      <c r="I108" s="87"/>
      <c r="L108" s="28"/>
    </row>
    <row r="109" spans="2:12" s="1" customFormat="1" ht="12" customHeight="1" x14ac:dyDescent="0.2">
      <c r="B109" s="28"/>
      <c r="C109" s="23" t="s">
        <v>125</v>
      </c>
      <c r="I109" s="87"/>
      <c r="L109" s="28"/>
    </row>
    <row r="110" spans="2:12" s="1" customFormat="1" ht="16.5" customHeight="1" x14ac:dyDescent="0.2">
      <c r="B110" s="28"/>
      <c r="E110" s="200" t="str">
        <f>E9</f>
        <v>E.5 - Vzduchotechnika</v>
      </c>
      <c r="F110" s="221"/>
      <c r="G110" s="221"/>
      <c r="H110" s="221"/>
      <c r="I110" s="87"/>
      <c r="L110" s="28"/>
    </row>
    <row r="111" spans="2:12" s="1" customFormat="1" ht="6.95" customHeight="1" x14ac:dyDescent="0.2">
      <c r="B111" s="28"/>
      <c r="I111" s="87"/>
      <c r="L111" s="28"/>
    </row>
    <row r="112" spans="2:12" s="1" customFormat="1" ht="12" customHeight="1" x14ac:dyDescent="0.2">
      <c r="B112" s="28"/>
      <c r="C112" s="23" t="s">
        <v>17</v>
      </c>
      <c r="F112" s="21" t="str">
        <f>F12</f>
        <v xml:space="preserve"> </v>
      </c>
      <c r="I112" s="88" t="s">
        <v>19</v>
      </c>
      <c r="J112" s="48" t="str">
        <f>IF(J12="","",J12)</f>
        <v/>
      </c>
      <c r="L112" s="28"/>
    </row>
    <row r="113" spans="2:65" s="1" customFormat="1" ht="6.95" customHeight="1" x14ac:dyDescent="0.2">
      <c r="B113" s="28"/>
      <c r="I113" s="87"/>
      <c r="L113" s="28"/>
    </row>
    <row r="114" spans="2:65" s="1" customFormat="1" ht="15.2" customHeight="1" x14ac:dyDescent="0.2">
      <c r="B114" s="28"/>
      <c r="C114" s="23" t="s">
        <v>20</v>
      </c>
      <c r="F114" s="21" t="str">
        <f>E15</f>
        <v>Domov sociálnych služieb - Nosice</v>
      </c>
      <c r="I114" s="88" t="s">
        <v>26</v>
      </c>
      <c r="J114" s="26" t="str">
        <f>E21</f>
        <v>ARCHICO s.r.o.</v>
      </c>
      <c r="L114" s="28"/>
    </row>
    <row r="115" spans="2:65" s="1" customFormat="1" ht="15.2" customHeight="1" x14ac:dyDescent="0.2">
      <c r="B115" s="28"/>
      <c r="C115" s="23" t="s">
        <v>24</v>
      </c>
      <c r="F115" s="21" t="str">
        <f>IF(E18="","",E18)</f>
        <v>Vyplň údaj</v>
      </c>
      <c r="I115" s="88" t="s">
        <v>30</v>
      </c>
      <c r="J115" s="26" t="str">
        <f>E24</f>
        <v xml:space="preserve"> </v>
      </c>
      <c r="L115" s="28"/>
    </row>
    <row r="116" spans="2:65" s="1" customFormat="1" ht="10.35" customHeight="1" x14ac:dyDescent="0.2">
      <c r="B116" s="28"/>
      <c r="I116" s="87"/>
      <c r="L116" s="28"/>
    </row>
    <row r="117" spans="2:65" s="10" customFormat="1" ht="29.25" customHeight="1" x14ac:dyDescent="0.2">
      <c r="B117" s="124"/>
      <c r="C117" s="125" t="s">
        <v>162</v>
      </c>
      <c r="D117" s="225" t="s">
        <v>54</v>
      </c>
      <c r="E117" s="225"/>
      <c r="F117" s="225"/>
      <c r="G117" s="126" t="s">
        <v>163</v>
      </c>
      <c r="H117" s="126" t="s">
        <v>164</v>
      </c>
      <c r="I117" s="127" t="s">
        <v>165</v>
      </c>
      <c r="J117" s="128" t="s">
        <v>129</v>
      </c>
      <c r="K117" s="129" t="s">
        <v>166</v>
      </c>
      <c r="L117" s="124"/>
      <c r="M117" s="55" t="s">
        <v>1</v>
      </c>
      <c r="N117" s="56" t="s">
        <v>36</v>
      </c>
      <c r="O117" s="56" t="s">
        <v>167</v>
      </c>
      <c r="P117" s="56" t="s">
        <v>168</v>
      </c>
      <c r="Q117" s="56" t="s">
        <v>169</v>
      </c>
      <c r="R117" s="56" t="s">
        <v>170</v>
      </c>
      <c r="S117" s="56" t="s">
        <v>171</v>
      </c>
      <c r="T117" s="57" t="s">
        <v>172</v>
      </c>
    </row>
    <row r="118" spans="2:65" s="1" customFormat="1" ht="22.9" customHeight="1" x14ac:dyDescent="0.25">
      <c r="B118" s="28"/>
      <c r="C118" s="60" t="s">
        <v>130</v>
      </c>
      <c r="I118" s="87"/>
      <c r="J118" s="130">
        <f>BK118</f>
        <v>0</v>
      </c>
      <c r="L118" s="28"/>
      <c r="M118" s="58"/>
      <c r="N118" s="49"/>
      <c r="O118" s="49"/>
      <c r="P118" s="131">
        <f>P119</f>
        <v>0</v>
      </c>
      <c r="Q118" s="49"/>
      <c r="R118" s="131">
        <f>R119</f>
        <v>0</v>
      </c>
      <c r="S118" s="49"/>
      <c r="T118" s="132">
        <f>T119</f>
        <v>0</v>
      </c>
      <c r="AT118" s="13" t="s">
        <v>71</v>
      </c>
      <c r="AU118" s="13" t="s">
        <v>131</v>
      </c>
      <c r="BK118" s="133">
        <f>BK119</f>
        <v>0</v>
      </c>
    </row>
    <row r="119" spans="2:65" s="11" customFormat="1" ht="25.9" customHeight="1" x14ac:dyDescent="0.2">
      <c r="B119" s="134"/>
      <c r="D119" s="135" t="s">
        <v>71</v>
      </c>
      <c r="E119" s="136" t="s">
        <v>547</v>
      </c>
      <c r="F119" s="136" t="s">
        <v>548</v>
      </c>
      <c r="I119" s="137"/>
      <c r="J119" s="138">
        <f>BK119</f>
        <v>0</v>
      </c>
      <c r="L119" s="134"/>
      <c r="M119" s="139"/>
      <c r="N119" s="140"/>
      <c r="O119" s="140"/>
      <c r="P119" s="141">
        <f>P120</f>
        <v>0</v>
      </c>
      <c r="Q119" s="140"/>
      <c r="R119" s="141">
        <f>R120</f>
        <v>0</v>
      </c>
      <c r="S119" s="140"/>
      <c r="T119" s="142">
        <f>T120</f>
        <v>0</v>
      </c>
      <c r="AR119" s="135" t="s">
        <v>181</v>
      </c>
      <c r="AT119" s="143" t="s">
        <v>71</v>
      </c>
      <c r="AU119" s="143" t="s">
        <v>72</v>
      </c>
      <c r="AY119" s="135" t="s">
        <v>175</v>
      </c>
      <c r="BK119" s="144">
        <f>BK120</f>
        <v>0</v>
      </c>
    </row>
    <row r="120" spans="2:65" s="11" customFormat="1" ht="22.9" customHeight="1" x14ac:dyDescent="0.2">
      <c r="B120" s="134"/>
      <c r="D120" s="135" t="s">
        <v>71</v>
      </c>
      <c r="E120" s="145" t="s">
        <v>854</v>
      </c>
      <c r="F120" s="145" t="s">
        <v>855</v>
      </c>
      <c r="I120" s="137"/>
      <c r="J120" s="146">
        <f>BK120</f>
        <v>0</v>
      </c>
      <c r="L120" s="134"/>
      <c r="M120" s="139"/>
      <c r="N120" s="140"/>
      <c r="O120" s="140"/>
      <c r="P120" s="141">
        <f>P121</f>
        <v>0</v>
      </c>
      <c r="Q120" s="140"/>
      <c r="R120" s="141">
        <f>R121</f>
        <v>0</v>
      </c>
      <c r="S120" s="140"/>
      <c r="T120" s="142">
        <f>T121</f>
        <v>0</v>
      </c>
      <c r="AR120" s="135" t="s">
        <v>181</v>
      </c>
      <c r="AT120" s="143" t="s">
        <v>71</v>
      </c>
      <c r="AU120" s="143" t="s">
        <v>80</v>
      </c>
      <c r="AY120" s="135" t="s">
        <v>175</v>
      </c>
      <c r="BK120" s="144">
        <f>BK121</f>
        <v>0</v>
      </c>
    </row>
    <row r="121" spans="2:65" s="1" customFormat="1" ht="16.5" customHeight="1" x14ac:dyDescent="0.2">
      <c r="B121" s="147"/>
      <c r="C121" s="148" t="s">
        <v>80</v>
      </c>
      <c r="D121" s="215" t="s">
        <v>1409</v>
      </c>
      <c r="E121" s="216"/>
      <c r="F121" s="217"/>
      <c r="G121" s="150" t="s">
        <v>637</v>
      </c>
      <c r="H121" s="151">
        <v>1</v>
      </c>
      <c r="I121" s="152"/>
      <c r="J121" s="151">
        <f>ROUND(I121*H121,3)</f>
        <v>0</v>
      </c>
      <c r="K121" s="149" t="s">
        <v>1</v>
      </c>
      <c r="L121" s="28"/>
      <c r="M121" s="168" t="s">
        <v>1</v>
      </c>
      <c r="N121" s="169" t="s">
        <v>38</v>
      </c>
      <c r="O121" s="170"/>
      <c r="P121" s="171">
        <f>O121*H121</f>
        <v>0</v>
      </c>
      <c r="Q121" s="171">
        <v>0</v>
      </c>
      <c r="R121" s="171">
        <f>Q121*H121</f>
        <v>0</v>
      </c>
      <c r="S121" s="171">
        <v>0</v>
      </c>
      <c r="T121" s="172">
        <f>S121*H121</f>
        <v>0</v>
      </c>
      <c r="AR121" s="157" t="s">
        <v>197</v>
      </c>
      <c r="AT121" s="157" t="s">
        <v>177</v>
      </c>
      <c r="AU121" s="157" t="s">
        <v>181</v>
      </c>
      <c r="AY121" s="13" t="s">
        <v>175</v>
      </c>
      <c r="BE121" s="158">
        <f>IF(N121="základná",J121,0)</f>
        <v>0</v>
      </c>
      <c r="BF121" s="158">
        <f>IF(N121="znížená",J121,0)</f>
        <v>0</v>
      </c>
      <c r="BG121" s="158">
        <f>IF(N121="zákl. prenesená",J121,0)</f>
        <v>0</v>
      </c>
      <c r="BH121" s="158">
        <f>IF(N121="zníž. prenesená",J121,0)</f>
        <v>0</v>
      </c>
      <c r="BI121" s="158">
        <f>IF(N121="nulová",J121,0)</f>
        <v>0</v>
      </c>
      <c r="BJ121" s="13" t="s">
        <v>181</v>
      </c>
      <c r="BK121" s="159">
        <f>ROUND(I121*H121,3)</f>
        <v>0</v>
      </c>
      <c r="BL121" s="13" t="s">
        <v>197</v>
      </c>
      <c r="BM121" s="157" t="s">
        <v>181</v>
      </c>
    </row>
    <row r="122" spans="2:65" s="1" customFormat="1" ht="6.95" customHeight="1" x14ac:dyDescent="0.2">
      <c r="B122" s="40"/>
      <c r="C122" s="41"/>
      <c r="D122" s="41"/>
      <c r="E122" s="41"/>
      <c r="F122" s="41"/>
      <c r="G122" s="41"/>
      <c r="H122" s="41"/>
      <c r="I122" s="108"/>
      <c r="J122" s="41"/>
      <c r="K122" s="41"/>
      <c r="L122" s="28"/>
    </row>
  </sheetData>
  <mergeCells count="11">
    <mergeCell ref="D117:F117"/>
    <mergeCell ref="D121:F121"/>
    <mergeCell ref="E87:H87"/>
    <mergeCell ref="E108:H108"/>
    <mergeCell ref="E110:H110"/>
    <mergeCell ref="E85:H85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2"/>
  <sheetViews>
    <sheetView showGridLines="0" workbookViewId="0">
      <selection activeCell="W17" sqref="W17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120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1410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ROUND(J118,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ROUND((SUM(BE118:BE121)),  2)</f>
        <v>0</v>
      </c>
      <c r="I33" s="96">
        <v>0.2</v>
      </c>
      <c r="J33" s="95">
        <f>ROUND(((SUM(BE118:BE121))*I33),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ROUND((SUM(BF118:BF121)),  2)</f>
        <v>0</v>
      </c>
      <c r="I34" s="96">
        <v>0.2</v>
      </c>
      <c r="J34" s="95">
        <f>ROUND(((SUM(BF118:BF121))*I34),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ROUND((SUM(BG118:BG121)),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ROUND((SUM(BH118:BH121)),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ROUND((SUM(BI118:BI121)),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E.6 - Vykurovanie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J118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140</v>
      </c>
      <c r="E97" s="116"/>
      <c r="F97" s="116"/>
      <c r="G97" s="116"/>
      <c r="H97" s="116"/>
      <c r="I97" s="117"/>
      <c r="J97" s="118">
        <f>J119</f>
        <v>0</v>
      </c>
      <c r="L97" s="114"/>
    </row>
    <row r="98" spans="2:12" s="9" customFormat="1" ht="19.899999999999999" customHeight="1" x14ac:dyDescent="0.2">
      <c r="B98" s="119"/>
      <c r="D98" s="120" t="s">
        <v>1411</v>
      </c>
      <c r="E98" s="121"/>
      <c r="F98" s="121"/>
      <c r="G98" s="121"/>
      <c r="H98" s="121"/>
      <c r="I98" s="122"/>
      <c r="J98" s="123">
        <f>J120</f>
        <v>0</v>
      </c>
      <c r="L98" s="119"/>
    </row>
    <row r="99" spans="2:12" s="1" customFormat="1" ht="21.75" customHeight="1" x14ac:dyDescent="0.2">
      <c r="B99" s="28"/>
      <c r="I99" s="87"/>
      <c r="L99" s="28"/>
    </row>
    <row r="100" spans="2:12" s="1" customFormat="1" ht="6.95" customHeight="1" x14ac:dyDescent="0.2">
      <c r="B100" s="40"/>
      <c r="C100" s="41"/>
      <c r="D100" s="41"/>
      <c r="E100" s="41"/>
      <c r="F100" s="41"/>
      <c r="G100" s="41"/>
      <c r="H100" s="41"/>
      <c r="I100" s="108"/>
      <c r="J100" s="41"/>
      <c r="K100" s="41"/>
      <c r="L100" s="28"/>
    </row>
    <row r="104" spans="2:12" s="1" customFormat="1" ht="6.95" customHeight="1" x14ac:dyDescent="0.2">
      <c r="B104" s="42"/>
      <c r="C104" s="43"/>
      <c r="D104" s="43"/>
      <c r="E104" s="43"/>
      <c r="F104" s="43"/>
      <c r="G104" s="43"/>
      <c r="H104" s="43"/>
      <c r="I104" s="109"/>
      <c r="J104" s="43"/>
      <c r="K104" s="43"/>
      <c r="L104" s="28"/>
    </row>
    <row r="105" spans="2:12" s="1" customFormat="1" ht="24.95" customHeight="1" x14ac:dyDescent="0.2">
      <c r="B105" s="28"/>
      <c r="C105" s="17" t="s">
        <v>161</v>
      </c>
      <c r="I105" s="87"/>
      <c r="L105" s="28"/>
    </row>
    <row r="106" spans="2:12" s="1" customFormat="1" ht="6.95" customHeight="1" x14ac:dyDescent="0.2">
      <c r="B106" s="28"/>
      <c r="I106" s="87"/>
      <c r="L106" s="28"/>
    </row>
    <row r="107" spans="2:12" s="1" customFormat="1" ht="12" customHeight="1" x14ac:dyDescent="0.2">
      <c r="B107" s="28"/>
      <c r="C107" s="23" t="s">
        <v>13</v>
      </c>
      <c r="I107" s="87"/>
      <c r="L107" s="28"/>
    </row>
    <row r="108" spans="2:12" s="1" customFormat="1" ht="16.5" customHeight="1" x14ac:dyDescent="0.2">
      <c r="B108" s="28"/>
      <c r="E108" s="222" t="str">
        <f>E7</f>
        <v>Komplexná rekonštrukcia objektu s prístavbou výťahu</v>
      </c>
      <c r="F108" s="223"/>
      <c r="G108" s="223"/>
      <c r="H108" s="223"/>
      <c r="I108" s="87"/>
      <c r="L108" s="28"/>
    </row>
    <row r="109" spans="2:12" s="1" customFormat="1" ht="12" customHeight="1" x14ac:dyDescent="0.2">
      <c r="B109" s="28"/>
      <c r="C109" s="23" t="s">
        <v>125</v>
      </c>
      <c r="I109" s="87"/>
      <c r="L109" s="28"/>
    </row>
    <row r="110" spans="2:12" s="1" customFormat="1" ht="16.5" customHeight="1" x14ac:dyDescent="0.2">
      <c r="B110" s="28"/>
      <c r="E110" s="200" t="str">
        <f>E9</f>
        <v>E.6 - Vykurovanie</v>
      </c>
      <c r="F110" s="221"/>
      <c r="G110" s="221"/>
      <c r="H110" s="221"/>
      <c r="I110" s="87"/>
      <c r="L110" s="28"/>
    </row>
    <row r="111" spans="2:12" s="1" customFormat="1" ht="6.95" customHeight="1" x14ac:dyDescent="0.2">
      <c r="B111" s="28"/>
      <c r="I111" s="87"/>
      <c r="L111" s="28"/>
    </row>
    <row r="112" spans="2:12" s="1" customFormat="1" ht="12" customHeight="1" x14ac:dyDescent="0.2">
      <c r="B112" s="28"/>
      <c r="C112" s="23" t="s">
        <v>17</v>
      </c>
      <c r="F112" s="21" t="str">
        <f>F12</f>
        <v xml:space="preserve"> </v>
      </c>
      <c r="I112" s="88" t="s">
        <v>19</v>
      </c>
      <c r="J112" s="48" t="str">
        <f>IF(J12="","",J12)</f>
        <v/>
      </c>
      <c r="L112" s="28"/>
    </row>
    <row r="113" spans="2:65" s="1" customFormat="1" ht="6.95" customHeight="1" x14ac:dyDescent="0.2">
      <c r="B113" s="28"/>
      <c r="I113" s="87"/>
      <c r="L113" s="28"/>
    </row>
    <row r="114" spans="2:65" s="1" customFormat="1" ht="15.2" customHeight="1" x14ac:dyDescent="0.2">
      <c r="B114" s="28"/>
      <c r="C114" s="23" t="s">
        <v>20</v>
      </c>
      <c r="F114" s="21" t="str">
        <f>E15</f>
        <v>Domov sociálnych služieb - Nosice</v>
      </c>
      <c r="I114" s="88" t="s">
        <v>26</v>
      </c>
      <c r="J114" s="26" t="str">
        <f>E21</f>
        <v>ARCHICO s.r.o.</v>
      </c>
      <c r="L114" s="28"/>
    </row>
    <row r="115" spans="2:65" s="1" customFormat="1" ht="15.2" customHeight="1" x14ac:dyDescent="0.2">
      <c r="B115" s="28"/>
      <c r="C115" s="23" t="s">
        <v>24</v>
      </c>
      <c r="F115" s="21" t="str">
        <f>IF(E18="","",E18)</f>
        <v>Vyplň údaj</v>
      </c>
      <c r="I115" s="88" t="s">
        <v>30</v>
      </c>
      <c r="J115" s="26" t="str">
        <f>E24</f>
        <v xml:space="preserve"> </v>
      </c>
      <c r="L115" s="28"/>
    </row>
    <row r="116" spans="2:65" s="1" customFormat="1" ht="10.35" customHeight="1" x14ac:dyDescent="0.2">
      <c r="B116" s="28"/>
      <c r="I116" s="87"/>
      <c r="L116" s="28"/>
    </row>
    <row r="117" spans="2:65" s="10" customFormat="1" ht="29.25" customHeight="1" x14ac:dyDescent="0.2">
      <c r="B117" s="124"/>
      <c r="C117" s="125" t="s">
        <v>162</v>
      </c>
      <c r="D117" s="225" t="s">
        <v>54</v>
      </c>
      <c r="E117" s="225"/>
      <c r="F117" s="225"/>
      <c r="G117" s="126" t="s">
        <v>163</v>
      </c>
      <c r="H117" s="126" t="s">
        <v>164</v>
      </c>
      <c r="I117" s="127" t="s">
        <v>165</v>
      </c>
      <c r="J117" s="128" t="s">
        <v>129</v>
      </c>
      <c r="K117" s="129" t="s">
        <v>166</v>
      </c>
      <c r="L117" s="124"/>
      <c r="M117" s="55" t="s">
        <v>1</v>
      </c>
      <c r="N117" s="56" t="s">
        <v>36</v>
      </c>
      <c r="O117" s="56" t="s">
        <v>167</v>
      </c>
      <c r="P117" s="56" t="s">
        <v>168</v>
      </c>
      <c r="Q117" s="56" t="s">
        <v>169</v>
      </c>
      <c r="R117" s="56" t="s">
        <v>170</v>
      </c>
      <c r="S117" s="56" t="s">
        <v>171</v>
      </c>
      <c r="T117" s="57" t="s">
        <v>172</v>
      </c>
    </row>
    <row r="118" spans="2:65" s="1" customFormat="1" ht="22.9" customHeight="1" x14ac:dyDescent="0.25">
      <c r="B118" s="28"/>
      <c r="C118" s="60" t="s">
        <v>130</v>
      </c>
      <c r="I118" s="87"/>
      <c r="J118" s="130">
        <f>BK118</f>
        <v>0</v>
      </c>
      <c r="L118" s="28"/>
      <c r="M118" s="58"/>
      <c r="N118" s="49"/>
      <c r="O118" s="49"/>
      <c r="P118" s="131">
        <f>P119</f>
        <v>0</v>
      </c>
      <c r="Q118" s="49"/>
      <c r="R118" s="131">
        <f>R119</f>
        <v>0</v>
      </c>
      <c r="S118" s="49"/>
      <c r="T118" s="132">
        <f>T119</f>
        <v>0</v>
      </c>
      <c r="AT118" s="13" t="s">
        <v>71</v>
      </c>
      <c r="AU118" s="13" t="s">
        <v>131</v>
      </c>
      <c r="BK118" s="133">
        <f>BK119</f>
        <v>0</v>
      </c>
    </row>
    <row r="119" spans="2:65" s="11" customFormat="1" ht="25.9" customHeight="1" x14ac:dyDescent="0.2">
      <c r="B119" s="134"/>
      <c r="D119" s="135" t="s">
        <v>71</v>
      </c>
      <c r="E119" s="136" t="s">
        <v>547</v>
      </c>
      <c r="F119" s="136" t="s">
        <v>548</v>
      </c>
      <c r="I119" s="137"/>
      <c r="J119" s="138">
        <f>BK119</f>
        <v>0</v>
      </c>
      <c r="L119" s="134"/>
      <c r="M119" s="139"/>
      <c r="N119" s="140"/>
      <c r="O119" s="140"/>
      <c r="P119" s="141">
        <f>P120</f>
        <v>0</v>
      </c>
      <c r="Q119" s="140"/>
      <c r="R119" s="141">
        <f>R120</f>
        <v>0</v>
      </c>
      <c r="S119" s="140"/>
      <c r="T119" s="142">
        <f>T120</f>
        <v>0</v>
      </c>
      <c r="AR119" s="135" t="s">
        <v>181</v>
      </c>
      <c r="AT119" s="143" t="s">
        <v>71</v>
      </c>
      <c r="AU119" s="143" t="s">
        <v>72</v>
      </c>
      <c r="AY119" s="135" t="s">
        <v>175</v>
      </c>
      <c r="BK119" s="144">
        <f>BK120</f>
        <v>0</v>
      </c>
    </row>
    <row r="120" spans="2:65" s="11" customFormat="1" ht="22.9" customHeight="1" x14ac:dyDescent="0.2">
      <c r="B120" s="134"/>
      <c r="D120" s="135" t="s">
        <v>71</v>
      </c>
      <c r="E120" s="145" t="s">
        <v>1412</v>
      </c>
      <c r="F120" s="145" t="s">
        <v>648</v>
      </c>
      <c r="I120" s="137"/>
      <c r="J120" s="146">
        <f>BK120</f>
        <v>0</v>
      </c>
      <c r="L120" s="134"/>
      <c r="M120" s="139"/>
      <c r="N120" s="140"/>
      <c r="O120" s="140"/>
      <c r="P120" s="141">
        <f>P121</f>
        <v>0</v>
      </c>
      <c r="Q120" s="140"/>
      <c r="R120" s="141">
        <f>R121</f>
        <v>0</v>
      </c>
      <c r="S120" s="140"/>
      <c r="T120" s="142">
        <f>T121</f>
        <v>0</v>
      </c>
      <c r="AR120" s="135" t="s">
        <v>181</v>
      </c>
      <c r="AT120" s="143" t="s">
        <v>71</v>
      </c>
      <c r="AU120" s="143" t="s">
        <v>80</v>
      </c>
      <c r="AY120" s="135" t="s">
        <v>175</v>
      </c>
      <c r="BK120" s="144">
        <f>BK121</f>
        <v>0</v>
      </c>
    </row>
    <row r="121" spans="2:65" s="1" customFormat="1" ht="16.5" customHeight="1" x14ac:dyDescent="0.2">
      <c r="B121" s="147"/>
      <c r="C121" s="148" t="s">
        <v>80</v>
      </c>
      <c r="D121" s="215" t="s">
        <v>1413</v>
      </c>
      <c r="E121" s="216"/>
      <c r="F121" s="217"/>
      <c r="G121" s="150" t="s">
        <v>637</v>
      </c>
      <c r="H121" s="151">
        <v>1</v>
      </c>
      <c r="I121" s="152"/>
      <c r="J121" s="151">
        <f>ROUND(I121*H121,3)</f>
        <v>0</v>
      </c>
      <c r="K121" s="149" t="s">
        <v>1</v>
      </c>
      <c r="L121" s="28"/>
      <c r="M121" s="168" t="s">
        <v>1</v>
      </c>
      <c r="N121" s="169" t="s">
        <v>38</v>
      </c>
      <c r="O121" s="170"/>
      <c r="P121" s="171">
        <f>O121*H121</f>
        <v>0</v>
      </c>
      <c r="Q121" s="171">
        <v>0</v>
      </c>
      <c r="R121" s="171">
        <f>Q121*H121</f>
        <v>0</v>
      </c>
      <c r="S121" s="171">
        <v>0</v>
      </c>
      <c r="T121" s="172">
        <f>S121*H121</f>
        <v>0</v>
      </c>
      <c r="AR121" s="157" t="s">
        <v>197</v>
      </c>
      <c r="AT121" s="157" t="s">
        <v>177</v>
      </c>
      <c r="AU121" s="157" t="s">
        <v>181</v>
      </c>
      <c r="AY121" s="13" t="s">
        <v>175</v>
      </c>
      <c r="BE121" s="158">
        <f>IF(N121="základná",J121,0)</f>
        <v>0</v>
      </c>
      <c r="BF121" s="158">
        <f>IF(N121="znížená",J121,0)</f>
        <v>0</v>
      </c>
      <c r="BG121" s="158">
        <f>IF(N121="zákl. prenesená",J121,0)</f>
        <v>0</v>
      </c>
      <c r="BH121" s="158">
        <f>IF(N121="zníž. prenesená",J121,0)</f>
        <v>0</v>
      </c>
      <c r="BI121" s="158">
        <f>IF(N121="nulová",J121,0)</f>
        <v>0</v>
      </c>
      <c r="BJ121" s="13" t="s">
        <v>181</v>
      </c>
      <c r="BK121" s="159">
        <f>ROUND(I121*H121,3)</f>
        <v>0</v>
      </c>
      <c r="BL121" s="13" t="s">
        <v>197</v>
      </c>
      <c r="BM121" s="157" t="s">
        <v>181</v>
      </c>
    </row>
    <row r="122" spans="2:65" s="1" customFormat="1" ht="6.95" customHeight="1" x14ac:dyDescent="0.2">
      <c r="B122" s="40"/>
      <c r="C122" s="41"/>
      <c r="D122" s="41"/>
      <c r="E122" s="41"/>
      <c r="F122" s="41"/>
      <c r="G122" s="41"/>
      <c r="H122" s="41"/>
      <c r="I122" s="108"/>
      <c r="J122" s="41"/>
      <c r="K122" s="41"/>
      <c r="L122" s="28"/>
    </row>
  </sheetData>
  <mergeCells count="11">
    <mergeCell ref="D121:F121"/>
    <mergeCell ref="D117:F117"/>
    <mergeCell ref="E87:H87"/>
    <mergeCell ref="E108:H108"/>
    <mergeCell ref="E110:H110"/>
    <mergeCell ref="E85:H85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3"/>
  <sheetViews>
    <sheetView showGridLines="0" workbookViewId="0">
      <selection activeCell="X10" sqref="X10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123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1414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ROUND(J118,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ROUND((SUM(BE118:BE122)),  2)</f>
        <v>0</v>
      </c>
      <c r="I33" s="96">
        <v>0.2</v>
      </c>
      <c r="J33" s="95">
        <f>ROUND(((SUM(BE118:BE122))*I33),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ROUND((SUM(BF118:BF122)),  2)</f>
        <v>0</v>
      </c>
      <c r="I34" s="96">
        <v>0.2</v>
      </c>
      <c r="J34" s="95">
        <f>ROUND(((SUM(BF118:BF122))*I34),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ROUND((SUM(BG118:BG122)),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ROUND((SUM(BH118:BH122)),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ROUND((SUM(BI118:BI122)),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G.1 - Výťah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J118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157</v>
      </c>
      <c r="E97" s="116"/>
      <c r="F97" s="116"/>
      <c r="G97" s="116"/>
      <c r="H97" s="116"/>
      <c r="I97" s="117"/>
      <c r="J97" s="118">
        <f>J119</f>
        <v>0</v>
      </c>
      <c r="L97" s="114"/>
    </row>
    <row r="98" spans="2:12" s="9" customFormat="1" ht="19.899999999999999" customHeight="1" x14ac:dyDescent="0.2">
      <c r="B98" s="119"/>
      <c r="D98" s="120" t="s">
        <v>160</v>
      </c>
      <c r="E98" s="121"/>
      <c r="F98" s="121"/>
      <c r="G98" s="121"/>
      <c r="H98" s="121"/>
      <c r="I98" s="122"/>
      <c r="J98" s="123">
        <f>J120</f>
        <v>0</v>
      </c>
      <c r="L98" s="119"/>
    </row>
    <row r="99" spans="2:12" s="1" customFormat="1" ht="21.75" customHeight="1" x14ac:dyDescent="0.2">
      <c r="B99" s="28"/>
      <c r="I99" s="87"/>
      <c r="L99" s="28"/>
    </row>
    <row r="100" spans="2:12" s="1" customFormat="1" ht="6.95" customHeight="1" x14ac:dyDescent="0.2">
      <c r="B100" s="40"/>
      <c r="C100" s="41"/>
      <c r="D100" s="41"/>
      <c r="E100" s="41"/>
      <c r="F100" s="41"/>
      <c r="G100" s="41"/>
      <c r="H100" s="41"/>
      <c r="I100" s="108"/>
      <c r="J100" s="41"/>
      <c r="K100" s="41"/>
      <c r="L100" s="28"/>
    </row>
    <row r="104" spans="2:12" s="1" customFormat="1" ht="6.95" customHeight="1" x14ac:dyDescent="0.2">
      <c r="B104" s="42"/>
      <c r="C104" s="43"/>
      <c r="D104" s="43"/>
      <c r="E104" s="43"/>
      <c r="F104" s="43"/>
      <c r="G104" s="43"/>
      <c r="H104" s="43"/>
      <c r="I104" s="109"/>
      <c r="J104" s="43"/>
      <c r="K104" s="43"/>
      <c r="L104" s="28"/>
    </row>
    <row r="105" spans="2:12" s="1" customFormat="1" ht="24.95" customHeight="1" x14ac:dyDescent="0.2">
      <c r="B105" s="28"/>
      <c r="C105" s="17" t="s">
        <v>161</v>
      </c>
      <c r="I105" s="87"/>
      <c r="L105" s="28"/>
    </row>
    <row r="106" spans="2:12" s="1" customFormat="1" ht="6.95" customHeight="1" x14ac:dyDescent="0.2">
      <c r="B106" s="28"/>
      <c r="I106" s="87"/>
      <c r="L106" s="28"/>
    </row>
    <row r="107" spans="2:12" s="1" customFormat="1" ht="12" customHeight="1" x14ac:dyDescent="0.2">
      <c r="B107" s="28"/>
      <c r="C107" s="23" t="s">
        <v>13</v>
      </c>
      <c r="I107" s="87"/>
      <c r="L107" s="28"/>
    </row>
    <row r="108" spans="2:12" s="1" customFormat="1" ht="16.5" customHeight="1" x14ac:dyDescent="0.2">
      <c r="B108" s="28"/>
      <c r="E108" s="222" t="str">
        <f>E7</f>
        <v>Komplexná rekonštrukcia objektu s prístavbou výťahu</v>
      </c>
      <c r="F108" s="223"/>
      <c r="G108" s="223"/>
      <c r="H108" s="223"/>
      <c r="I108" s="87"/>
      <c r="L108" s="28"/>
    </row>
    <row r="109" spans="2:12" s="1" customFormat="1" ht="12" customHeight="1" x14ac:dyDescent="0.2">
      <c r="B109" s="28"/>
      <c r="C109" s="23" t="s">
        <v>125</v>
      </c>
      <c r="I109" s="87"/>
      <c r="L109" s="28"/>
    </row>
    <row r="110" spans="2:12" s="1" customFormat="1" ht="16.5" customHeight="1" x14ac:dyDescent="0.2">
      <c r="B110" s="28"/>
      <c r="E110" s="200" t="str">
        <f>E9</f>
        <v>G.1 - Výťah</v>
      </c>
      <c r="F110" s="221"/>
      <c r="G110" s="221"/>
      <c r="H110" s="221"/>
      <c r="I110" s="87"/>
      <c r="L110" s="28"/>
    </row>
    <row r="111" spans="2:12" s="1" customFormat="1" ht="6.95" customHeight="1" x14ac:dyDescent="0.2">
      <c r="B111" s="28"/>
      <c r="I111" s="87"/>
      <c r="L111" s="28"/>
    </row>
    <row r="112" spans="2:12" s="1" customFormat="1" ht="12" customHeight="1" x14ac:dyDescent="0.2">
      <c r="B112" s="28"/>
      <c r="C112" s="23" t="s">
        <v>17</v>
      </c>
      <c r="F112" s="21" t="str">
        <f>F12</f>
        <v xml:space="preserve"> </v>
      </c>
      <c r="I112" s="88" t="s">
        <v>19</v>
      </c>
      <c r="J112" s="48" t="str">
        <f>IF(J12="","",J12)</f>
        <v/>
      </c>
      <c r="L112" s="28"/>
    </row>
    <row r="113" spans="2:65" s="1" customFormat="1" ht="6.95" customHeight="1" x14ac:dyDescent="0.2">
      <c r="B113" s="28"/>
      <c r="I113" s="87"/>
      <c r="L113" s="28"/>
    </row>
    <row r="114" spans="2:65" s="1" customFormat="1" ht="15.2" customHeight="1" x14ac:dyDescent="0.2">
      <c r="B114" s="28"/>
      <c r="C114" s="23" t="s">
        <v>20</v>
      </c>
      <c r="F114" s="21" t="str">
        <f>E15</f>
        <v>Domov sociálnych služieb - Nosice</v>
      </c>
      <c r="I114" s="88" t="s">
        <v>26</v>
      </c>
      <c r="J114" s="26" t="str">
        <f>E21</f>
        <v>ARCHICO s.r.o.</v>
      </c>
      <c r="L114" s="28"/>
    </row>
    <row r="115" spans="2:65" s="1" customFormat="1" ht="15.2" customHeight="1" x14ac:dyDescent="0.2">
      <c r="B115" s="28"/>
      <c r="C115" s="23" t="s">
        <v>24</v>
      </c>
      <c r="F115" s="21" t="str">
        <f>IF(E18="","",E18)</f>
        <v>Vyplň údaj</v>
      </c>
      <c r="I115" s="88" t="s">
        <v>30</v>
      </c>
      <c r="J115" s="26" t="str">
        <f>E24</f>
        <v xml:space="preserve"> </v>
      </c>
      <c r="L115" s="28"/>
    </row>
    <row r="116" spans="2:65" s="1" customFormat="1" ht="10.35" customHeight="1" x14ac:dyDescent="0.2">
      <c r="B116" s="28"/>
      <c r="I116" s="87"/>
      <c r="L116" s="28"/>
    </row>
    <row r="117" spans="2:65" s="10" customFormat="1" ht="29.25" customHeight="1" x14ac:dyDescent="0.2">
      <c r="B117" s="124"/>
      <c r="C117" s="125" t="s">
        <v>162</v>
      </c>
      <c r="D117" s="225" t="s">
        <v>54</v>
      </c>
      <c r="E117" s="225"/>
      <c r="F117" s="225"/>
      <c r="G117" s="126" t="s">
        <v>163</v>
      </c>
      <c r="H117" s="126" t="s">
        <v>164</v>
      </c>
      <c r="I117" s="127" t="s">
        <v>165</v>
      </c>
      <c r="J117" s="128" t="s">
        <v>129</v>
      </c>
      <c r="K117" s="129" t="s">
        <v>166</v>
      </c>
      <c r="L117" s="124"/>
      <c r="M117" s="55" t="s">
        <v>1</v>
      </c>
      <c r="N117" s="56" t="s">
        <v>36</v>
      </c>
      <c r="O117" s="56" t="s">
        <v>167</v>
      </c>
      <c r="P117" s="56" t="s">
        <v>168</v>
      </c>
      <c r="Q117" s="56" t="s">
        <v>169</v>
      </c>
      <c r="R117" s="56" t="s">
        <v>170</v>
      </c>
      <c r="S117" s="56" t="s">
        <v>171</v>
      </c>
      <c r="T117" s="57" t="s">
        <v>172</v>
      </c>
    </row>
    <row r="118" spans="2:65" s="1" customFormat="1" ht="22.9" customHeight="1" x14ac:dyDescent="0.25">
      <c r="B118" s="28"/>
      <c r="C118" s="60" t="s">
        <v>130</v>
      </c>
      <c r="I118" s="87"/>
      <c r="J118" s="130">
        <f>BK118</f>
        <v>0</v>
      </c>
      <c r="L118" s="28"/>
      <c r="M118" s="58"/>
      <c r="N118" s="49"/>
      <c r="O118" s="49"/>
      <c r="P118" s="131">
        <f>P119</f>
        <v>0</v>
      </c>
      <c r="Q118" s="49"/>
      <c r="R118" s="131">
        <f>R119</f>
        <v>0</v>
      </c>
      <c r="S118" s="49"/>
      <c r="T118" s="132">
        <f>T119</f>
        <v>0</v>
      </c>
      <c r="AT118" s="13" t="s">
        <v>71</v>
      </c>
      <c r="AU118" s="13" t="s">
        <v>131</v>
      </c>
      <c r="BK118" s="133">
        <f>BK119</f>
        <v>0</v>
      </c>
    </row>
    <row r="119" spans="2:65" s="11" customFormat="1" ht="25.9" customHeight="1" x14ac:dyDescent="0.2">
      <c r="B119" s="134"/>
      <c r="D119" s="135" t="s">
        <v>71</v>
      </c>
      <c r="E119" s="136" t="s">
        <v>236</v>
      </c>
      <c r="F119" s="136" t="s">
        <v>933</v>
      </c>
      <c r="I119" s="137"/>
      <c r="J119" s="138">
        <f>BK119</f>
        <v>0</v>
      </c>
      <c r="L119" s="134"/>
      <c r="M119" s="139"/>
      <c r="N119" s="140"/>
      <c r="O119" s="140"/>
      <c r="P119" s="141">
        <f>P120</f>
        <v>0</v>
      </c>
      <c r="Q119" s="140"/>
      <c r="R119" s="141">
        <f>R120</f>
        <v>0</v>
      </c>
      <c r="S119" s="140"/>
      <c r="T119" s="142">
        <f>T120</f>
        <v>0</v>
      </c>
      <c r="AR119" s="135" t="s">
        <v>183</v>
      </c>
      <c r="AT119" s="143" t="s">
        <v>71</v>
      </c>
      <c r="AU119" s="143" t="s">
        <v>72</v>
      </c>
      <c r="AY119" s="135" t="s">
        <v>175</v>
      </c>
      <c r="BK119" s="144">
        <f>BK120</f>
        <v>0</v>
      </c>
    </row>
    <row r="120" spans="2:65" s="11" customFormat="1" ht="22.9" customHeight="1" x14ac:dyDescent="0.2">
      <c r="B120" s="134"/>
      <c r="D120" s="135" t="s">
        <v>71</v>
      </c>
      <c r="E120" s="145" t="s">
        <v>943</v>
      </c>
      <c r="F120" s="145" t="s">
        <v>944</v>
      </c>
      <c r="I120" s="137"/>
      <c r="J120" s="146">
        <f>BK120</f>
        <v>0</v>
      </c>
      <c r="L120" s="134"/>
      <c r="M120" s="139"/>
      <c r="N120" s="140"/>
      <c r="O120" s="140"/>
      <c r="P120" s="141">
        <f>SUM(P121:P122)</f>
        <v>0</v>
      </c>
      <c r="Q120" s="140"/>
      <c r="R120" s="141">
        <f>SUM(R121:R122)</f>
        <v>0</v>
      </c>
      <c r="S120" s="140"/>
      <c r="T120" s="142">
        <f>SUM(T121:T122)</f>
        <v>0</v>
      </c>
      <c r="AR120" s="135" t="s">
        <v>183</v>
      </c>
      <c r="AT120" s="143" t="s">
        <v>71</v>
      </c>
      <c r="AU120" s="143" t="s">
        <v>80</v>
      </c>
      <c r="AY120" s="135" t="s">
        <v>175</v>
      </c>
      <c r="BK120" s="144">
        <f>SUM(BK121:BK122)</f>
        <v>0</v>
      </c>
    </row>
    <row r="121" spans="2:65" s="1" customFormat="1" ht="24" customHeight="1" x14ac:dyDescent="0.2">
      <c r="B121" s="147"/>
      <c r="C121" s="148" t="s">
        <v>80</v>
      </c>
      <c r="D121" s="215" t="s">
        <v>1618</v>
      </c>
      <c r="E121" s="216"/>
      <c r="F121" s="217"/>
      <c r="G121" s="150" t="s">
        <v>637</v>
      </c>
      <c r="H121" s="151">
        <v>1</v>
      </c>
      <c r="I121" s="152"/>
      <c r="J121" s="151">
        <f>ROUND(I121*H121,3)</f>
        <v>0</v>
      </c>
      <c r="K121" s="149" t="s">
        <v>1</v>
      </c>
      <c r="L121" s="28"/>
      <c r="M121" s="153" t="s">
        <v>1</v>
      </c>
      <c r="N121" s="154" t="s">
        <v>38</v>
      </c>
      <c r="O121" s="51"/>
      <c r="P121" s="155">
        <f>O121*H121</f>
        <v>0</v>
      </c>
      <c r="Q121" s="155">
        <v>0</v>
      </c>
      <c r="R121" s="155">
        <f>Q121*H121</f>
        <v>0</v>
      </c>
      <c r="S121" s="155">
        <v>0</v>
      </c>
      <c r="T121" s="156">
        <f>S121*H121</f>
        <v>0</v>
      </c>
      <c r="AR121" s="157" t="s">
        <v>258</v>
      </c>
      <c r="AT121" s="157" t="s">
        <v>177</v>
      </c>
      <c r="AU121" s="157" t="s">
        <v>181</v>
      </c>
      <c r="AY121" s="13" t="s">
        <v>175</v>
      </c>
      <c r="BE121" s="158">
        <f>IF(N121="základná",J121,0)</f>
        <v>0</v>
      </c>
      <c r="BF121" s="158">
        <f>IF(N121="znížená",J121,0)</f>
        <v>0</v>
      </c>
      <c r="BG121" s="158">
        <f>IF(N121="zákl. prenesená",J121,0)</f>
        <v>0</v>
      </c>
      <c r="BH121" s="158">
        <f>IF(N121="zníž. prenesená",J121,0)</f>
        <v>0</v>
      </c>
      <c r="BI121" s="158">
        <f>IF(N121="nulová",J121,0)</f>
        <v>0</v>
      </c>
      <c r="BJ121" s="13" t="s">
        <v>181</v>
      </c>
      <c r="BK121" s="159">
        <f>ROUND(I121*H121,3)</f>
        <v>0</v>
      </c>
      <c r="BL121" s="13" t="s">
        <v>258</v>
      </c>
      <c r="BM121" s="157" t="s">
        <v>181</v>
      </c>
    </row>
    <row r="122" spans="2:65" s="1" customFormat="1" ht="67.5" customHeight="1" x14ac:dyDescent="0.2">
      <c r="B122" s="147"/>
      <c r="C122" s="148" t="s">
        <v>181</v>
      </c>
      <c r="D122" s="215" t="s">
        <v>1619</v>
      </c>
      <c r="E122" s="216"/>
      <c r="F122" s="217"/>
      <c r="G122" s="150" t="s">
        <v>637</v>
      </c>
      <c r="H122" s="151">
        <v>1</v>
      </c>
      <c r="I122" s="152"/>
      <c r="J122" s="151">
        <f>ROUND(I122*H122,3)</f>
        <v>0</v>
      </c>
      <c r="K122" s="149" t="s">
        <v>1</v>
      </c>
      <c r="L122" s="28"/>
      <c r="M122" s="168" t="s">
        <v>1</v>
      </c>
      <c r="N122" s="169" t="s">
        <v>38</v>
      </c>
      <c r="O122" s="170"/>
      <c r="P122" s="171">
        <f>O122*H122</f>
        <v>0</v>
      </c>
      <c r="Q122" s="171">
        <v>0</v>
      </c>
      <c r="R122" s="171">
        <f>Q122*H122</f>
        <v>0</v>
      </c>
      <c r="S122" s="171">
        <v>0</v>
      </c>
      <c r="T122" s="172">
        <f>S122*H122</f>
        <v>0</v>
      </c>
      <c r="AR122" s="157" t="s">
        <v>258</v>
      </c>
      <c r="AT122" s="157" t="s">
        <v>177</v>
      </c>
      <c r="AU122" s="157" t="s">
        <v>181</v>
      </c>
      <c r="AY122" s="13" t="s">
        <v>175</v>
      </c>
      <c r="BE122" s="158">
        <f>IF(N122="základná",J122,0)</f>
        <v>0</v>
      </c>
      <c r="BF122" s="158">
        <f>IF(N122="znížená",J122,0)</f>
        <v>0</v>
      </c>
      <c r="BG122" s="158">
        <f>IF(N122="zákl. prenesená",J122,0)</f>
        <v>0</v>
      </c>
      <c r="BH122" s="158">
        <f>IF(N122="zníž. prenesená",J122,0)</f>
        <v>0</v>
      </c>
      <c r="BI122" s="158">
        <f>IF(N122="nulová",J122,0)</f>
        <v>0</v>
      </c>
      <c r="BJ122" s="13" t="s">
        <v>181</v>
      </c>
      <c r="BK122" s="159">
        <f>ROUND(I122*H122,3)</f>
        <v>0</v>
      </c>
      <c r="BL122" s="13" t="s">
        <v>258</v>
      </c>
      <c r="BM122" s="157" t="s">
        <v>180</v>
      </c>
    </row>
    <row r="123" spans="2:65" s="1" customFormat="1" ht="6.95" customHeight="1" x14ac:dyDescent="0.2">
      <c r="B123" s="40"/>
      <c r="C123" s="41"/>
      <c r="D123" s="41"/>
      <c r="E123" s="41"/>
      <c r="F123" s="41"/>
      <c r="G123" s="41"/>
      <c r="H123" s="41"/>
      <c r="I123" s="108"/>
      <c r="J123" s="41"/>
      <c r="K123" s="41"/>
      <c r="L123" s="28"/>
    </row>
  </sheetData>
  <mergeCells count="12">
    <mergeCell ref="E85:H85"/>
    <mergeCell ref="L2:V2"/>
    <mergeCell ref="E7:H7"/>
    <mergeCell ref="E9:H9"/>
    <mergeCell ref="E18:H18"/>
    <mergeCell ref="E27:H27"/>
    <mergeCell ref="D121:F121"/>
    <mergeCell ref="D122:F122"/>
    <mergeCell ref="E87:H87"/>
    <mergeCell ref="E108:H108"/>
    <mergeCell ref="E110:H110"/>
    <mergeCell ref="D117:F11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508"/>
  <sheetViews>
    <sheetView showGridLines="0" workbookViewId="0"/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81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126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ROUND(J145,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ROUND((SUM(BE145:BE507)),  2)</f>
        <v>0</v>
      </c>
      <c r="I33" s="96">
        <v>0.2</v>
      </c>
      <c r="J33" s="95">
        <f>ROUND(((SUM(BE145:BE507))*I33),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ROUND((SUM(BF145:BF507)),  2)</f>
        <v>0</v>
      </c>
      <c r="I34" s="96">
        <v>0.2</v>
      </c>
      <c r="J34" s="95">
        <f>ROUND(((SUM(BF145:BF507))*I34),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ROUND((SUM(BG145:BG507)),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ROUND((SUM(BH145:BH507)),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ROUND((SUM(BI145:BI507)),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E.1 - Stavba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J145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132</v>
      </c>
      <c r="E97" s="116"/>
      <c r="F97" s="116"/>
      <c r="G97" s="116"/>
      <c r="H97" s="116"/>
      <c r="I97" s="117"/>
      <c r="J97" s="118">
        <f>J146</f>
        <v>0</v>
      </c>
      <c r="L97" s="114"/>
    </row>
    <row r="98" spans="2:12" s="9" customFormat="1" ht="19.899999999999999" customHeight="1" x14ac:dyDescent="0.2">
      <c r="B98" s="119"/>
      <c r="D98" s="120" t="s">
        <v>133</v>
      </c>
      <c r="E98" s="121"/>
      <c r="F98" s="121"/>
      <c r="G98" s="121"/>
      <c r="H98" s="121"/>
      <c r="I98" s="122"/>
      <c r="J98" s="123">
        <f>J147</f>
        <v>0</v>
      </c>
      <c r="L98" s="119"/>
    </row>
    <row r="99" spans="2:12" s="9" customFormat="1" ht="19.899999999999999" customHeight="1" x14ac:dyDescent="0.2">
      <c r="B99" s="119"/>
      <c r="D99" s="120" t="s">
        <v>134</v>
      </c>
      <c r="E99" s="121"/>
      <c r="F99" s="121"/>
      <c r="G99" s="121"/>
      <c r="H99" s="121"/>
      <c r="I99" s="122"/>
      <c r="J99" s="123">
        <f>J163</f>
        <v>0</v>
      </c>
      <c r="L99" s="119"/>
    </row>
    <row r="100" spans="2:12" s="9" customFormat="1" ht="19.899999999999999" customHeight="1" x14ac:dyDescent="0.2">
      <c r="B100" s="119"/>
      <c r="D100" s="120" t="s">
        <v>135</v>
      </c>
      <c r="E100" s="121"/>
      <c r="F100" s="121"/>
      <c r="G100" s="121"/>
      <c r="H100" s="121"/>
      <c r="I100" s="122"/>
      <c r="J100" s="123">
        <f>J184</f>
        <v>0</v>
      </c>
      <c r="L100" s="119"/>
    </row>
    <row r="101" spans="2:12" s="9" customFormat="1" ht="19.899999999999999" customHeight="1" x14ac:dyDescent="0.2">
      <c r="B101" s="119"/>
      <c r="D101" s="120" t="s">
        <v>136</v>
      </c>
      <c r="E101" s="121"/>
      <c r="F101" s="121"/>
      <c r="G101" s="121"/>
      <c r="H101" s="121"/>
      <c r="I101" s="122"/>
      <c r="J101" s="123">
        <f>J207</f>
        <v>0</v>
      </c>
      <c r="L101" s="119"/>
    </row>
    <row r="102" spans="2:12" s="9" customFormat="1" ht="19.899999999999999" customHeight="1" x14ac:dyDescent="0.2">
      <c r="B102" s="119"/>
      <c r="D102" s="120" t="s">
        <v>137</v>
      </c>
      <c r="E102" s="121"/>
      <c r="F102" s="121"/>
      <c r="G102" s="121"/>
      <c r="H102" s="121"/>
      <c r="I102" s="122"/>
      <c r="J102" s="123">
        <f>J238</f>
        <v>0</v>
      </c>
      <c r="L102" s="119"/>
    </row>
    <row r="103" spans="2:12" s="9" customFormat="1" ht="19.899999999999999" customHeight="1" x14ac:dyDescent="0.2">
      <c r="B103" s="119"/>
      <c r="D103" s="120" t="s">
        <v>138</v>
      </c>
      <c r="E103" s="121"/>
      <c r="F103" s="121"/>
      <c r="G103" s="121"/>
      <c r="H103" s="121"/>
      <c r="I103" s="122"/>
      <c r="J103" s="123">
        <f>J273</f>
        <v>0</v>
      </c>
      <c r="L103" s="119"/>
    </row>
    <row r="104" spans="2:12" s="9" customFormat="1" ht="19.899999999999999" customHeight="1" x14ac:dyDescent="0.2">
      <c r="B104" s="119"/>
      <c r="D104" s="120" t="s">
        <v>139</v>
      </c>
      <c r="E104" s="121"/>
      <c r="F104" s="121"/>
      <c r="G104" s="121"/>
      <c r="H104" s="121"/>
      <c r="I104" s="122"/>
      <c r="J104" s="123">
        <f>J314</f>
        <v>0</v>
      </c>
      <c r="L104" s="119"/>
    </row>
    <row r="105" spans="2:12" s="8" customFormat="1" ht="24.95" customHeight="1" x14ac:dyDescent="0.2">
      <c r="B105" s="114"/>
      <c r="D105" s="115" t="s">
        <v>140</v>
      </c>
      <c r="E105" s="116"/>
      <c r="F105" s="116"/>
      <c r="G105" s="116"/>
      <c r="H105" s="116"/>
      <c r="I105" s="117"/>
      <c r="J105" s="118">
        <f>J316</f>
        <v>0</v>
      </c>
      <c r="L105" s="114"/>
    </row>
    <row r="106" spans="2:12" s="9" customFormat="1" ht="19.899999999999999" customHeight="1" x14ac:dyDescent="0.2">
      <c r="B106" s="119"/>
      <c r="D106" s="120" t="s">
        <v>141</v>
      </c>
      <c r="E106" s="121"/>
      <c r="F106" s="121"/>
      <c r="G106" s="121"/>
      <c r="H106" s="121"/>
      <c r="I106" s="122"/>
      <c r="J106" s="123">
        <f>J317</f>
        <v>0</v>
      </c>
      <c r="L106" s="119"/>
    </row>
    <row r="107" spans="2:12" s="9" customFormat="1" ht="19.899999999999999" customHeight="1" x14ac:dyDescent="0.2">
      <c r="B107" s="119"/>
      <c r="D107" s="120" t="s">
        <v>142</v>
      </c>
      <c r="E107" s="121"/>
      <c r="F107" s="121"/>
      <c r="G107" s="121"/>
      <c r="H107" s="121"/>
      <c r="I107" s="122"/>
      <c r="J107" s="123">
        <f>J330</f>
        <v>0</v>
      </c>
      <c r="L107" s="119"/>
    </row>
    <row r="108" spans="2:12" s="9" customFormat="1" ht="19.899999999999999" customHeight="1" x14ac:dyDescent="0.2">
      <c r="B108" s="119"/>
      <c r="D108" s="120" t="s">
        <v>143</v>
      </c>
      <c r="E108" s="121"/>
      <c r="F108" s="121"/>
      <c r="G108" s="121"/>
      <c r="H108" s="121"/>
      <c r="I108" s="122"/>
      <c r="J108" s="123">
        <f>J339</f>
        <v>0</v>
      </c>
      <c r="L108" s="119"/>
    </row>
    <row r="109" spans="2:12" s="9" customFormat="1" ht="19.899999999999999" customHeight="1" x14ac:dyDescent="0.2">
      <c r="B109" s="119"/>
      <c r="D109" s="120" t="s">
        <v>144</v>
      </c>
      <c r="E109" s="121"/>
      <c r="F109" s="121"/>
      <c r="G109" s="121"/>
      <c r="H109" s="121"/>
      <c r="I109" s="122"/>
      <c r="J109" s="123">
        <f>J359</f>
        <v>0</v>
      </c>
      <c r="L109" s="119"/>
    </row>
    <row r="110" spans="2:12" s="9" customFormat="1" ht="19.899999999999999" customHeight="1" x14ac:dyDescent="0.2">
      <c r="B110" s="119"/>
      <c r="D110" s="120" t="s">
        <v>145</v>
      </c>
      <c r="E110" s="121"/>
      <c r="F110" s="121"/>
      <c r="G110" s="121"/>
      <c r="H110" s="121"/>
      <c r="I110" s="122"/>
      <c r="J110" s="123">
        <f>J365</f>
        <v>0</v>
      </c>
      <c r="L110" s="119"/>
    </row>
    <row r="111" spans="2:12" s="9" customFormat="1" ht="19.899999999999999" customHeight="1" x14ac:dyDescent="0.2">
      <c r="B111" s="119"/>
      <c r="D111" s="120" t="s">
        <v>146</v>
      </c>
      <c r="E111" s="121"/>
      <c r="F111" s="121"/>
      <c r="G111" s="121"/>
      <c r="H111" s="121"/>
      <c r="I111" s="122"/>
      <c r="J111" s="123">
        <f>J367</f>
        <v>0</v>
      </c>
      <c r="L111" s="119"/>
    </row>
    <row r="112" spans="2:12" s="9" customFormat="1" ht="19.899999999999999" customHeight="1" x14ac:dyDescent="0.2">
      <c r="B112" s="119"/>
      <c r="D112" s="120" t="s">
        <v>147</v>
      </c>
      <c r="E112" s="121"/>
      <c r="F112" s="121"/>
      <c r="G112" s="121"/>
      <c r="H112" s="121"/>
      <c r="I112" s="122"/>
      <c r="J112" s="123">
        <f>J377</f>
        <v>0</v>
      </c>
      <c r="L112" s="119"/>
    </row>
    <row r="113" spans="2:12" s="9" customFormat="1" ht="19.899999999999999" customHeight="1" x14ac:dyDescent="0.2">
      <c r="B113" s="119"/>
      <c r="D113" s="120" t="s">
        <v>148</v>
      </c>
      <c r="E113" s="121"/>
      <c r="F113" s="121"/>
      <c r="G113" s="121"/>
      <c r="H113" s="121"/>
      <c r="I113" s="122"/>
      <c r="J113" s="123">
        <f>J384</f>
        <v>0</v>
      </c>
      <c r="L113" s="119"/>
    </row>
    <row r="114" spans="2:12" s="9" customFormat="1" ht="19.899999999999999" customHeight="1" x14ac:dyDescent="0.2">
      <c r="B114" s="119"/>
      <c r="D114" s="120" t="s">
        <v>149</v>
      </c>
      <c r="E114" s="121"/>
      <c r="F114" s="121"/>
      <c r="G114" s="121"/>
      <c r="H114" s="121"/>
      <c r="I114" s="122"/>
      <c r="J114" s="123">
        <f>J399</f>
        <v>0</v>
      </c>
      <c r="L114" s="119"/>
    </row>
    <row r="115" spans="2:12" s="9" customFormat="1" ht="19.899999999999999" customHeight="1" x14ac:dyDescent="0.2">
      <c r="B115" s="119"/>
      <c r="D115" s="120" t="s">
        <v>150</v>
      </c>
      <c r="E115" s="121"/>
      <c r="F115" s="121"/>
      <c r="G115" s="121"/>
      <c r="H115" s="121"/>
      <c r="I115" s="122"/>
      <c r="J115" s="123">
        <f>J432</f>
        <v>0</v>
      </c>
      <c r="L115" s="119"/>
    </row>
    <row r="116" spans="2:12" s="9" customFormat="1" ht="19.899999999999999" customHeight="1" x14ac:dyDescent="0.2">
      <c r="B116" s="119"/>
      <c r="D116" s="120" t="s">
        <v>151</v>
      </c>
      <c r="E116" s="121"/>
      <c r="F116" s="121"/>
      <c r="G116" s="121"/>
      <c r="H116" s="121"/>
      <c r="I116" s="122"/>
      <c r="J116" s="123">
        <f>J465</f>
        <v>0</v>
      </c>
      <c r="L116" s="119"/>
    </row>
    <row r="117" spans="2:12" s="9" customFormat="1" ht="19.899999999999999" customHeight="1" x14ac:dyDescent="0.2">
      <c r="B117" s="119"/>
      <c r="D117" s="120" t="s">
        <v>152</v>
      </c>
      <c r="E117" s="121"/>
      <c r="F117" s="121"/>
      <c r="G117" s="121"/>
      <c r="H117" s="121"/>
      <c r="I117" s="122"/>
      <c r="J117" s="123">
        <f>J467</f>
        <v>0</v>
      </c>
      <c r="L117" s="119"/>
    </row>
    <row r="118" spans="2:12" s="9" customFormat="1" ht="19.899999999999999" customHeight="1" x14ac:dyDescent="0.2">
      <c r="B118" s="119"/>
      <c r="D118" s="120" t="s">
        <v>153</v>
      </c>
      <c r="E118" s="121"/>
      <c r="F118" s="121"/>
      <c r="G118" s="121"/>
      <c r="H118" s="121"/>
      <c r="I118" s="122"/>
      <c r="J118" s="123">
        <f>J472</f>
        <v>0</v>
      </c>
      <c r="L118" s="119"/>
    </row>
    <row r="119" spans="2:12" s="9" customFormat="1" ht="19.899999999999999" customHeight="1" x14ac:dyDescent="0.2">
      <c r="B119" s="119"/>
      <c r="D119" s="120" t="s">
        <v>154</v>
      </c>
      <c r="E119" s="121"/>
      <c r="F119" s="121"/>
      <c r="G119" s="121"/>
      <c r="H119" s="121"/>
      <c r="I119" s="122"/>
      <c r="J119" s="123">
        <f>J483</f>
        <v>0</v>
      </c>
      <c r="L119" s="119"/>
    </row>
    <row r="120" spans="2:12" s="9" customFormat="1" ht="19.899999999999999" customHeight="1" x14ac:dyDescent="0.2">
      <c r="B120" s="119"/>
      <c r="D120" s="120" t="s">
        <v>155</v>
      </c>
      <c r="E120" s="121"/>
      <c r="F120" s="121"/>
      <c r="G120" s="121"/>
      <c r="H120" s="121"/>
      <c r="I120" s="122"/>
      <c r="J120" s="123">
        <f>J489</f>
        <v>0</v>
      </c>
      <c r="L120" s="119"/>
    </row>
    <row r="121" spans="2:12" s="9" customFormat="1" ht="19.899999999999999" customHeight="1" x14ac:dyDescent="0.2">
      <c r="B121" s="119"/>
      <c r="D121" s="120" t="s">
        <v>156</v>
      </c>
      <c r="E121" s="121"/>
      <c r="F121" s="121"/>
      <c r="G121" s="121"/>
      <c r="H121" s="121"/>
      <c r="I121" s="122"/>
      <c r="J121" s="123">
        <f>J495</f>
        <v>0</v>
      </c>
      <c r="L121" s="119"/>
    </row>
    <row r="122" spans="2:12" s="8" customFormat="1" ht="24.95" customHeight="1" x14ac:dyDescent="0.2">
      <c r="B122" s="114"/>
      <c r="D122" s="115" t="s">
        <v>157</v>
      </c>
      <c r="E122" s="116"/>
      <c r="F122" s="116"/>
      <c r="G122" s="116"/>
      <c r="H122" s="116"/>
      <c r="I122" s="117"/>
      <c r="J122" s="118">
        <f>J500</f>
        <v>0</v>
      </c>
      <c r="L122" s="114"/>
    </row>
    <row r="123" spans="2:12" s="9" customFormat="1" ht="19.899999999999999" customHeight="1" x14ac:dyDescent="0.2">
      <c r="B123" s="119"/>
      <c r="D123" s="120" t="s">
        <v>158</v>
      </c>
      <c r="E123" s="121"/>
      <c r="F123" s="121"/>
      <c r="G123" s="121"/>
      <c r="H123" s="121"/>
      <c r="I123" s="122"/>
      <c r="J123" s="123">
        <f>J501</f>
        <v>0</v>
      </c>
      <c r="L123" s="119"/>
    </row>
    <row r="124" spans="2:12" s="9" customFormat="1" ht="19.899999999999999" customHeight="1" x14ac:dyDescent="0.2">
      <c r="B124" s="119"/>
      <c r="D124" s="120" t="s">
        <v>159</v>
      </c>
      <c r="E124" s="121"/>
      <c r="F124" s="121"/>
      <c r="G124" s="121"/>
      <c r="H124" s="121"/>
      <c r="I124" s="122"/>
      <c r="J124" s="123">
        <f>J503</f>
        <v>0</v>
      </c>
      <c r="L124" s="119"/>
    </row>
    <row r="125" spans="2:12" s="9" customFormat="1" ht="19.899999999999999" customHeight="1" x14ac:dyDescent="0.2">
      <c r="B125" s="119"/>
      <c r="D125" s="120" t="s">
        <v>160</v>
      </c>
      <c r="E125" s="121"/>
      <c r="F125" s="121"/>
      <c r="G125" s="121"/>
      <c r="H125" s="121"/>
      <c r="I125" s="122"/>
      <c r="J125" s="123">
        <f>J505</f>
        <v>0</v>
      </c>
      <c r="L125" s="119"/>
    </row>
    <row r="126" spans="2:12" s="1" customFormat="1" ht="21.75" customHeight="1" x14ac:dyDescent="0.2">
      <c r="B126" s="28"/>
      <c r="I126" s="87"/>
      <c r="L126" s="28"/>
    </row>
    <row r="127" spans="2:12" s="1" customFormat="1" ht="6.95" customHeight="1" x14ac:dyDescent="0.2">
      <c r="B127" s="40"/>
      <c r="C127" s="41"/>
      <c r="D127" s="41"/>
      <c r="E127" s="41"/>
      <c r="F127" s="41"/>
      <c r="G127" s="41"/>
      <c r="H127" s="41"/>
      <c r="I127" s="108"/>
      <c r="J127" s="41"/>
      <c r="K127" s="41"/>
      <c r="L127" s="28"/>
    </row>
    <row r="131" spans="2:20" s="1" customFormat="1" ht="6.95" customHeight="1" x14ac:dyDescent="0.2">
      <c r="B131" s="42"/>
      <c r="C131" s="43"/>
      <c r="D131" s="43"/>
      <c r="E131" s="43"/>
      <c r="F131" s="43"/>
      <c r="G131" s="43"/>
      <c r="H131" s="43"/>
      <c r="I131" s="109"/>
      <c r="J131" s="43"/>
      <c r="K131" s="43"/>
      <c r="L131" s="28"/>
    </row>
    <row r="132" spans="2:20" s="1" customFormat="1" ht="24.95" customHeight="1" x14ac:dyDescent="0.2">
      <c r="B132" s="28"/>
      <c r="C132" s="17" t="s">
        <v>161</v>
      </c>
      <c r="I132" s="87"/>
      <c r="L132" s="28"/>
    </row>
    <row r="133" spans="2:20" s="1" customFormat="1" ht="6.95" customHeight="1" x14ac:dyDescent="0.2">
      <c r="B133" s="28"/>
      <c r="I133" s="87"/>
      <c r="L133" s="28"/>
    </row>
    <row r="134" spans="2:20" s="1" customFormat="1" ht="12" customHeight="1" x14ac:dyDescent="0.2">
      <c r="B134" s="28"/>
      <c r="C134" s="23" t="s">
        <v>13</v>
      </c>
      <c r="I134" s="87"/>
      <c r="L134" s="28"/>
    </row>
    <row r="135" spans="2:20" s="1" customFormat="1" ht="16.5" customHeight="1" x14ac:dyDescent="0.2">
      <c r="B135" s="28"/>
      <c r="E135" s="222" t="str">
        <f>E7</f>
        <v>Komplexná rekonštrukcia objektu s prístavbou výťahu</v>
      </c>
      <c r="F135" s="223"/>
      <c r="G135" s="223"/>
      <c r="H135" s="223"/>
      <c r="I135" s="87"/>
      <c r="L135" s="28"/>
    </row>
    <row r="136" spans="2:20" s="1" customFormat="1" ht="12" customHeight="1" x14ac:dyDescent="0.2">
      <c r="B136" s="28"/>
      <c r="C136" s="23" t="s">
        <v>125</v>
      </c>
      <c r="I136" s="87"/>
      <c r="L136" s="28"/>
    </row>
    <row r="137" spans="2:20" s="1" customFormat="1" ht="16.5" customHeight="1" x14ac:dyDescent="0.2">
      <c r="B137" s="28"/>
      <c r="E137" s="200" t="str">
        <f>E9</f>
        <v>E.1 - Stavba</v>
      </c>
      <c r="F137" s="221"/>
      <c r="G137" s="221"/>
      <c r="H137" s="221"/>
      <c r="I137" s="87"/>
      <c r="L137" s="28"/>
    </row>
    <row r="138" spans="2:20" s="1" customFormat="1" ht="6.95" customHeight="1" x14ac:dyDescent="0.2">
      <c r="B138" s="28"/>
      <c r="I138" s="87"/>
      <c r="L138" s="28"/>
    </row>
    <row r="139" spans="2:20" s="1" customFormat="1" ht="12" customHeight="1" x14ac:dyDescent="0.2">
      <c r="B139" s="28"/>
      <c r="C139" s="23" t="s">
        <v>17</v>
      </c>
      <c r="F139" s="21" t="str">
        <f>F12</f>
        <v xml:space="preserve"> </v>
      </c>
      <c r="I139" s="88" t="s">
        <v>19</v>
      </c>
      <c r="J139" s="48" t="str">
        <f>IF(J12="","",J12)</f>
        <v/>
      </c>
      <c r="L139" s="28"/>
    </row>
    <row r="140" spans="2:20" s="1" customFormat="1" ht="6.95" customHeight="1" x14ac:dyDescent="0.2">
      <c r="B140" s="28"/>
      <c r="I140" s="87"/>
      <c r="L140" s="28"/>
    </row>
    <row r="141" spans="2:20" s="1" customFormat="1" ht="15.2" customHeight="1" x14ac:dyDescent="0.2">
      <c r="B141" s="28"/>
      <c r="C141" s="23" t="s">
        <v>20</v>
      </c>
      <c r="F141" s="21" t="str">
        <f>E15</f>
        <v>Domov sociálnych služieb - Nosice</v>
      </c>
      <c r="I141" s="88" t="s">
        <v>26</v>
      </c>
      <c r="J141" s="26" t="str">
        <f>E21</f>
        <v>ARCHICO s.r.o.</v>
      </c>
      <c r="L141" s="28"/>
    </row>
    <row r="142" spans="2:20" s="1" customFormat="1" ht="15.2" customHeight="1" x14ac:dyDescent="0.2">
      <c r="B142" s="28"/>
      <c r="C142" s="23" t="s">
        <v>24</v>
      </c>
      <c r="F142" s="21" t="str">
        <f>IF(E18="","",E18)</f>
        <v>Vyplň údaj</v>
      </c>
      <c r="I142" s="88" t="s">
        <v>30</v>
      </c>
      <c r="J142" s="26" t="str">
        <f>E24</f>
        <v xml:space="preserve"> </v>
      </c>
      <c r="L142" s="28"/>
    </row>
    <row r="143" spans="2:20" s="1" customFormat="1" ht="10.35" customHeight="1" x14ac:dyDescent="0.2">
      <c r="B143" s="28"/>
      <c r="I143" s="87"/>
      <c r="L143" s="28"/>
    </row>
    <row r="144" spans="2:20" s="10" customFormat="1" ht="29.25" customHeight="1" x14ac:dyDescent="0.2">
      <c r="B144" s="124"/>
      <c r="C144" s="125" t="s">
        <v>162</v>
      </c>
      <c r="D144" s="225" t="s">
        <v>54</v>
      </c>
      <c r="E144" s="225"/>
      <c r="F144" s="225"/>
      <c r="G144" s="126" t="s">
        <v>163</v>
      </c>
      <c r="H144" s="126" t="s">
        <v>164</v>
      </c>
      <c r="I144" s="127" t="s">
        <v>165</v>
      </c>
      <c r="J144" s="128" t="s">
        <v>129</v>
      </c>
      <c r="K144" s="129" t="s">
        <v>166</v>
      </c>
      <c r="L144" s="124"/>
      <c r="M144" s="55" t="s">
        <v>1</v>
      </c>
      <c r="N144" s="56" t="s">
        <v>36</v>
      </c>
      <c r="O144" s="56" t="s">
        <v>167</v>
      </c>
      <c r="P144" s="56" t="s">
        <v>168</v>
      </c>
      <c r="Q144" s="56" t="s">
        <v>169</v>
      </c>
      <c r="R144" s="56" t="s">
        <v>170</v>
      </c>
      <c r="S144" s="56" t="s">
        <v>171</v>
      </c>
      <c r="T144" s="57" t="s">
        <v>172</v>
      </c>
    </row>
    <row r="145" spans="2:65" s="1" customFormat="1" ht="22.9" customHeight="1" x14ac:dyDescent="0.25">
      <c r="B145" s="28"/>
      <c r="C145" s="60" t="s">
        <v>130</v>
      </c>
      <c r="I145" s="87"/>
      <c r="J145" s="130">
        <f>BK145</f>
        <v>0</v>
      </c>
      <c r="L145" s="28"/>
      <c r="M145" s="58"/>
      <c r="N145" s="49"/>
      <c r="O145" s="49"/>
      <c r="P145" s="131">
        <f>P146+P316+P500</f>
        <v>0</v>
      </c>
      <c r="Q145" s="49"/>
      <c r="R145" s="131">
        <f>R146+R316+R500</f>
        <v>5.6893384799999991</v>
      </c>
      <c r="S145" s="49"/>
      <c r="T145" s="132">
        <f>T146+T316+T500</f>
        <v>0</v>
      </c>
      <c r="AT145" s="13" t="s">
        <v>71</v>
      </c>
      <c r="AU145" s="13" t="s">
        <v>131</v>
      </c>
      <c r="BK145" s="133">
        <f>BK146+BK316+BK500</f>
        <v>0</v>
      </c>
    </row>
    <row r="146" spans="2:65" s="11" customFormat="1" ht="25.9" customHeight="1" x14ac:dyDescent="0.2">
      <c r="B146" s="134"/>
      <c r="D146" s="135" t="s">
        <v>71</v>
      </c>
      <c r="E146" s="136" t="s">
        <v>173</v>
      </c>
      <c r="F146" s="136" t="s">
        <v>174</v>
      </c>
      <c r="I146" s="137"/>
      <c r="J146" s="138">
        <f>BK146</f>
        <v>0</v>
      </c>
      <c r="L146" s="134"/>
      <c r="M146" s="139"/>
      <c r="N146" s="140"/>
      <c r="O146" s="140"/>
      <c r="P146" s="141">
        <f>P147+P163+P184+P207+P238+P273+P314</f>
        <v>0</v>
      </c>
      <c r="Q146" s="140"/>
      <c r="R146" s="141">
        <f>R147+R163+R184+R207+R238+R273+R314</f>
        <v>5.6893384799999991</v>
      </c>
      <c r="S146" s="140"/>
      <c r="T146" s="142">
        <f>T147+T163+T184+T207+T238+T273+T314</f>
        <v>0</v>
      </c>
      <c r="AR146" s="135" t="s">
        <v>80</v>
      </c>
      <c r="AT146" s="143" t="s">
        <v>71</v>
      </c>
      <c r="AU146" s="143" t="s">
        <v>72</v>
      </c>
      <c r="AY146" s="135" t="s">
        <v>175</v>
      </c>
      <c r="BK146" s="144">
        <f>BK147+BK163+BK184+BK207+BK238+BK273+BK314</f>
        <v>0</v>
      </c>
    </row>
    <row r="147" spans="2:65" s="11" customFormat="1" ht="22.9" customHeight="1" x14ac:dyDescent="0.2">
      <c r="B147" s="134"/>
      <c r="D147" s="135" t="s">
        <v>71</v>
      </c>
      <c r="E147" s="145" t="s">
        <v>80</v>
      </c>
      <c r="F147" s="145" t="s">
        <v>176</v>
      </c>
      <c r="I147" s="137"/>
      <c r="J147" s="146">
        <f>BK147</f>
        <v>0</v>
      </c>
      <c r="L147" s="134"/>
      <c r="M147" s="139"/>
      <c r="N147" s="140"/>
      <c r="O147" s="140"/>
      <c r="P147" s="141">
        <f>SUM(P148:P162)</f>
        <v>0</v>
      </c>
      <c r="Q147" s="140"/>
      <c r="R147" s="141">
        <f>SUM(R148:R162)</f>
        <v>0</v>
      </c>
      <c r="S147" s="140"/>
      <c r="T147" s="142">
        <f>SUM(T148:T162)</f>
        <v>0</v>
      </c>
      <c r="AR147" s="135" t="s">
        <v>80</v>
      </c>
      <c r="AT147" s="143" t="s">
        <v>71</v>
      </c>
      <c r="AU147" s="143" t="s">
        <v>80</v>
      </c>
      <c r="AY147" s="135" t="s">
        <v>175</v>
      </c>
      <c r="BK147" s="144">
        <f>SUM(BK148:BK162)</f>
        <v>0</v>
      </c>
    </row>
    <row r="148" spans="2:65" s="1" customFormat="1" ht="24" customHeight="1" x14ac:dyDescent="0.2">
      <c r="B148" s="147"/>
      <c r="C148" s="148" t="s">
        <v>80</v>
      </c>
      <c r="D148" s="215" t="s">
        <v>178</v>
      </c>
      <c r="E148" s="216"/>
      <c r="F148" s="217"/>
      <c r="G148" s="150" t="s">
        <v>179</v>
      </c>
      <c r="H148" s="151">
        <v>47.16</v>
      </c>
      <c r="I148" s="152"/>
      <c r="J148" s="151">
        <f t="shared" ref="J148:J162" si="0">ROUND(I148*H148,3)</f>
        <v>0</v>
      </c>
      <c r="K148" s="149" t="s">
        <v>1</v>
      </c>
      <c r="L148" s="28"/>
      <c r="M148" s="153" t="s">
        <v>1</v>
      </c>
      <c r="N148" s="154" t="s">
        <v>38</v>
      </c>
      <c r="O148" s="51"/>
      <c r="P148" s="155">
        <f t="shared" ref="P148:P162" si="1">O148*H148</f>
        <v>0</v>
      </c>
      <c r="Q148" s="155">
        <v>0</v>
      </c>
      <c r="R148" s="155">
        <f t="shared" ref="R148:R162" si="2">Q148*H148</f>
        <v>0</v>
      </c>
      <c r="S148" s="155">
        <v>0</v>
      </c>
      <c r="T148" s="156">
        <f t="shared" ref="T148:T162" si="3">S148*H148</f>
        <v>0</v>
      </c>
      <c r="AR148" s="157" t="s">
        <v>180</v>
      </c>
      <c r="AT148" s="157" t="s">
        <v>177</v>
      </c>
      <c r="AU148" s="157" t="s">
        <v>181</v>
      </c>
      <c r="AY148" s="13" t="s">
        <v>175</v>
      </c>
      <c r="BE148" s="158">
        <f t="shared" ref="BE148:BE162" si="4">IF(N148="základná",J148,0)</f>
        <v>0</v>
      </c>
      <c r="BF148" s="158">
        <f t="shared" ref="BF148:BF162" si="5">IF(N148="znížená",J148,0)</f>
        <v>0</v>
      </c>
      <c r="BG148" s="158">
        <f t="shared" ref="BG148:BG162" si="6">IF(N148="zákl. prenesená",J148,0)</f>
        <v>0</v>
      </c>
      <c r="BH148" s="158">
        <f t="shared" ref="BH148:BH162" si="7">IF(N148="zníž. prenesená",J148,0)</f>
        <v>0</v>
      </c>
      <c r="BI148" s="158">
        <f t="shared" ref="BI148:BI162" si="8">IF(N148="nulová",J148,0)</f>
        <v>0</v>
      </c>
      <c r="BJ148" s="13" t="s">
        <v>181</v>
      </c>
      <c r="BK148" s="159">
        <f t="shared" ref="BK148:BK162" si="9">ROUND(I148*H148,3)</f>
        <v>0</v>
      </c>
      <c r="BL148" s="13" t="s">
        <v>180</v>
      </c>
      <c r="BM148" s="157" t="s">
        <v>181</v>
      </c>
    </row>
    <row r="149" spans="2:65" s="1" customFormat="1" ht="24" customHeight="1" x14ac:dyDescent="0.2">
      <c r="B149" s="147"/>
      <c r="C149" s="148" t="s">
        <v>181</v>
      </c>
      <c r="D149" s="215" t="s">
        <v>182</v>
      </c>
      <c r="E149" s="216"/>
      <c r="F149" s="217"/>
      <c r="G149" s="150" t="s">
        <v>179</v>
      </c>
      <c r="H149" s="151">
        <v>235.8</v>
      </c>
      <c r="I149" s="152"/>
      <c r="J149" s="151">
        <f t="shared" si="0"/>
        <v>0</v>
      </c>
      <c r="K149" s="149" t="s">
        <v>1</v>
      </c>
      <c r="L149" s="28"/>
      <c r="M149" s="153" t="s">
        <v>1</v>
      </c>
      <c r="N149" s="154" t="s">
        <v>38</v>
      </c>
      <c r="O149" s="51"/>
      <c r="P149" s="155">
        <f t="shared" si="1"/>
        <v>0</v>
      </c>
      <c r="Q149" s="155">
        <v>0</v>
      </c>
      <c r="R149" s="155">
        <f t="shared" si="2"/>
        <v>0</v>
      </c>
      <c r="S149" s="155">
        <v>0</v>
      </c>
      <c r="T149" s="156">
        <f t="shared" si="3"/>
        <v>0</v>
      </c>
      <c r="AR149" s="157" t="s">
        <v>180</v>
      </c>
      <c r="AT149" s="157" t="s">
        <v>177</v>
      </c>
      <c r="AU149" s="157" t="s">
        <v>181</v>
      </c>
      <c r="AY149" s="13" t="s">
        <v>175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3" t="s">
        <v>181</v>
      </c>
      <c r="BK149" s="159">
        <f t="shared" si="9"/>
        <v>0</v>
      </c>
      <c r="BL149" s="13" t="s">
        <v>180</v>
      </c>
      <c r="BM149" s="157" t="s">
        <v>180</v>
      </c>
    </row>
    <row r="150" spans="2:65" s="1" customFormat="1" ht="24" customHeight="1" x14ac:dyDescent="0.2">
      <c r="B150" s="147"/>
      <c r="C150" s="148" t="s">
        <v>183</v>
      </c>
      <c r="D150" s="215" t="s">
        <v>184</v>
      </c>
      <c r="E150" s="216"/>
      <c r="F150" s="217"/>
      <c r="G150" s="150" t="s">
        <v>179</v>
      </c>
      <c r="H150" s="151">
        <v>235.8</v>
      </c>
      <c r="I150" s="152"/>
      <c r="J150" s="151">
        <f t="shared" si="0"/>
        <v>0</v>
      </c>
      <c r="K150" s="149" t="s">
        <v>1</v>
      </c>
      <c r="L150" s="28"/>
      <c r="M150" s="153" t="s">
        <v>1</v>
      </c>
      <c r="N150" s="154" t="s">
        <v>38</v>
      </c>
      <c r="O150" s="51"/>
      <c r="P150" s="155">
        <f t="shared" si="1"/>
        <v>0</v>
      </c>
      <c r="Q150" s="155">
        <v>0</v>
      </c>
      <c r="R150" s="155">
        <f t="shared" si="2"/>
        <v>0</v>
      </c>
      <c r="S150" s="155">
        <v>0</v>
      </c>
      <c r="T150" s="156">
        <f t="shared" si="3"/>
        <v>0</v>
      </c>
      <c r="AR150" s="157" t="s">
        <v>180</v>
      </c>
      <c r="AT150" s="157" t="s">
        <v>177</v>
      </c>
      <c r="AU150" s="157" t="s">
        <v>181</v>
      </c>
      <c r="AY150" s="13" t="s">
        <v>175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3" t="s">
        <v>181</v>
      </c>
      <c r="BK150" s="159">
        <f t="shared" si="9"/>
        <v>0</v>
      </c>
      <c r="BL150" s="13" t="s">
        <v>180</v>
      </c>
      <c r="BM150" s="157" t="s">
        <v>185</v>
      </c>
    </row>
    <row r="151" spans="2:65" s="1" customFormat="1" ht="16.5" customHeight="1" x14ac:dyDescent="0.2">
      <c r="B151" s="147"/>
      <c r="C151" s="148" t="s">
        <v>180</v>
      </c>
      <c r="D151" s="215" t="s">
        <v>186</v>
      </c>
      <c r="E151" s="216"/>
      <c r="F151" s="217"/>
      <c r="G151" s="150" t="s">
        <v>179</v>
      </c>
      <c r="H151" s="151">
        <v>17.771000000000001</v>
      </c>
      <c r="I151" s="152"/>
      <c r="J151" s="151">
        <f t="shared" si="0"/>
        <v>0</v>
      </c>
      <c r="K151" s="149" t="s">
        <v>1</v>
      </c>
      <c r="L151" s="28"/>
      <c r="M151" s="153" t="s">
        <v>1</v>
      </c>
      <c r="N151" s="154" t="s">
        <v>38</v>
      </c>
      <c r="O151" s="51"/>
      <c r="P151" s="155">
        <f t="shared" si="1"/>
        <v>0</v>
      </c>
      <c r="Q151" s="155">
        <v>0</v>
      </c>
      <c r="R151" s="155">
        <f t="shared" si="2"/>
        <v>0</v>
      </c>
      <c r="S151" s="155">
        <v>0</v>
      </c>
      <c r="T151" s="156">
        <f t="shared" si="3"/>
        <v>0</v>
      </c>
      <c r="AR151" s="157" t="s">
        <v>180</v>
      </c>
      <c r="AT151" s="157" t="s">
        <v>177</v>
      </c>
      <c r="AU151" s="157" t="s">
        <v>181</v>
      </c>
      <c r="AY151" s="13" t="s">
        <v>175</v>
      </c>
      <c r="BE151" s="158">
        <f t="shared" si="4"/>
        <v>0</v>
      </c>
      <c r="BF151" s="158">
        <f t="shared" si="5"/>
        <v>0</v>
      </c>
      <c r="BG151" s="158">
        <f t="shared" si="6"/>
        <v>0</v>
      </c>
      <c r="BH151" s="158">
        <f t="shared" si="7"/>
        <v>0</v>
      </c>
      <c r="BI151" s="158">
        <f t="shared" si="8"/>
        <v>0</v>
      </c>
      <c r="BJ151" s="13" t="s">
        <v>181</v>
      </c>
      <c r="BK151" s="159">
        <f t="shared" si="9"/>
        <v>0</v>
      </c>
      <c r="BL151" s="13" t="s">
        <v>180</v>
      </c>
      <c r="BM151" s="157" t="s">
        <v>187</v>
      </c>
    </row>
    <row r="152" spans="2:65" s="1" customFormat="1" ht="24" customHeight="1" x14ac:dyDescent="0.2">
      <c r="B152" s="147"/>
      <c r="C152" s="148" t="s">
        <v>188</v>
      </c>
      <c r="D152" s="215" t="s">
        <v>189</v>
      </c>
      <c r="E152" s="216"/>
      <c r="F152" s="217"/>
      <c r="G152" s="150" t="s">
        <v>179</v>
      </c>
      <c r="H152" s="151">
        <v>17.771000000000001</v>
      </c>
      <c r="I152" s="152"/>
      <c r="J152" s="151">
        <f t="shared" si="0"/>
        <v>0</v>
      </c>
      <c r="K152" s="149" t="s">
        <v>1</v>
      </c>
      <c r="L152" s="28"/>
      <c r="M152" s="153" t="s">
        <v>1</v>
      </c>
      <c r="N152" s="154" t="s">
        <v>38</v>
      </c>
      <c r="O152" s="51"/>
      <c r="P152" s="155">
        <f t="shared" si="1"/>
        <v>0</v>
      </c>
      <c r="Q152" s="155">
        <v>0</v>
      </c>
      <c r="R152" s="155">
        <f t="shared" si="2"/>
        <v>0</v>
      </c>
      <c r="S152" s="155">
        <v>0</v>
      </c>
      <c r="T152" s="156">
        <f t="shared" si="3"/>
        <v>0</v>
      </c>
      <c r="AR152" s="157" t="s">
        <v>180</v>
      </c>
      <c r="AT152" s="157" t="s">
        <v>177</v>
      </c>
      <c r="AU152" s="157" t="s">
        <v>181</v>
      </c>
      <c r="AY152" s="13" t="s">
        <v>175</v>
      </c>
      <c r="BE152" s="158">
        <f t="shared" si="4"/>
        <v>0</v>
      </c>
      <c r="BF152" s="158">
        <f t="shared" si="5"/>
        <v>0</v>
      </c>
      <c r="BG152" s="158">
        <f t="shared" si="6"/>
        <v>0</v>
      </c>
      <c r="BH152" s="158">
        <f t="shared" si="7"/>
        <v>0</v>
      </c>
      <c r="BI152" s="158">
        <f t="shared" si="8"/>
        <v>0</v>
      </c>
      <c r="BJ152" s="13" t="s">
        <v>181</v>
      </c>
      <c r="BK152" s="159">
        <f t="shared" si="9"/>
        <v>0</v>
      </c>
      <c r="BL152" s="13" t="s">
        <v>180</v>
      </c>
      <c r="BM152" s="157" t="s">
        <v>190</v>
      </c>
    </row>
    <row r="153" spans="2:65" s="1" customFormat="1" ht="16.5" customHeight="1" x14ac:dyDescent="0.2">
      <c r="B153" s="147"/>
      <c r="C153" s="148" t="s">
        <v>185</v>
      </c>
      <c r="D153" s="215" t="s">
        <v>191</v>
      </c>
      <c r="E153" s="216"/>
      <c r="F153" s="217"/>
      <c r="G153" s="150" t="s">
        <v>179</v>
      </c>
      <c r="H153" s="151">
        <v>16.395</v>
      </c>
      <c r="I153" s="152"/>
      <c r="J153" s="151">
        <f t="shared" si="0"/>
        <v>0</v>
      </c>
      <c r="K153" s="149" t="s">
        <v>1</v>
      </c>
      <c r="L153" s="28"/>
      <c r="M153" s="153" t="s">
        <v>1</v>
      </c>
      <c r="N153" s="154" t="s">
        <v>38</v>
      </c>
      <c r="O153" s="51"/>
      <c r="P153" s="155">
        <f t="shared" si="1"/>
        <v>0</v>
      </c>
      <c r="Q153" s="155">
        <v>0</v>
      </c>
      <c r="R153" s="155">
        <f t="shared" si="2"/>
        <v>0</v>
      </c>
      <c r="S153" s="155">
        <v>0</v>
      </c>
      <c r="T153" s="156">
        <f t="shared" si="3"/>
        <v>0</v>
      </c>
      <c r="AR153" s="157" t="s">
        <v>180</v>
      </c>
      <c r="AT153" s="157" t="s">
        <v>177</v>
      </c>
      <c r="AU153" s="157" t="s">
        <v>181</v>
      </c>
      <c r="AY153" s="13" t="s">
        <v>175</v>
      </c>
      <c r="BE153" s="158">
        <f t="shared" si="4"/>
        <v>0</v>
      </c>
      <c r="BF153" s="158">
        <f t="shared" si="5"/>
        <v>0</v>
      </c>
      <c r="BG153" s="158">
        <f t="shared" si="6"/>
        <v>0</v>
      </c>
      <c r="BH153" s="158">
        <f t="shared" si="7"/>
        <v>0</v>
      </c>
      <c r="BI153" s="158">
        <f t="shared" si="8"/>
        <v>0</v>
      </c>
      <c r="BJ153" s="13" t="s">
        <v>181</v>
      </c>
      <c r="BK153" s="159">
        <f t="shared" si="9"/>
        <v>0</v>
      </c>
      <c r="BL153" s="13" t="s">
        <v>180</v>
      </c>
      <c r="BM153" s="157" t="s">
        <v>192</v>
      </c>
    </row>
    <row r="154" spans="2:65" s="1" customFormat="1" ht="36" customHeight="1" x14ac:dyDescent="0.2">
      <c r="B154" s="147"/>
      <c r="C154" s="148" t="s">
        <v>193</v>
      </c>
      <c r="D154" s="215" t="s">
        <v>194</v>
      </c>
      <c r="E154" s="216"/>
      <c r="F154" s="217"/>
      <c r="G154" s="150" t="s">
        <v>179</v>
      </c>
      <c r="H154" s="151">
        <v>16.395</v>
      </c>
      <c r="I154" s="152"/>
      <c r="J154" s="151">
        <f t="shared" si="0"/>
        <v>0</v>
      </c>
      <c r="K154" s="149" t="s">
        <v>1</v>
      </c>
      <c r="L154" s="28"/>
      <c r="M154" s="153" t="s">
        <v>1</v>
      </c>
      <c r="N154" s="154" t="s">
        <v>38</v>
      </c>
      <c r="O154" s="51"/>
      <c r="P154" s="155">
        <f t="shared" si="1"/>
        <v>0</v>
      </c>
      <c r="Q154" s="155">
        <v>0</v>
      </c>
      <c r="R154" s="155">
        <f t="shared" si="2"/>
        <v>0</v>
      </c>
      <c r="S154" s="155">
        <v>0</v>
      </c>
      <c r="T154" s="156">
        <f t="shared" si="3"/>
        <v>0</v>
      </c>
      <c r="AR154" s="157" t="s">
        <v>180</v>
      </c>
      <c r="AT154" s="157" t="s">
        <v>177</v>
      </c>
      <c r="AU154" s="157" t="s">
        <v>181</v>
      </c>
      <c r="AY154" s="13" t="s">
        <v>175</v>
      </c>
      <c r="BE154" s="158">
        <f t="shared" si="4"/>
        <v>0</v>
      </c>
      <c r="BF154" s="158">
        <f t="shared" si="5"/>
        <v>0</v>
      </c>
      <c r="BG154" s="158">
        <f t="shared" si="6"/>
        <v>0</v>
      </c>
      <c r="BH154" s="158">
        <f t="shared" si="7"/>
        <v>0</v>
      </c>
      <c r="BI154" s="158">
        <f t="shared" si="8"/>
        <v>0</v>
      </c>
      <c r="BJ154" s="13" t="s">
        <v>181</v>
      </c>
      <c r="BK154" s="159">
        <f t="shared" si="9"/>
        <v>0</v>
      </c>
      <c r="BL154" s="13" t="s">
        <v>180</v>
      </c>
      <c r="BM154" s="157" t="s">
        <v>195</v>
      </c>
    </row>
    <row r="155" spans="2:65" s="1" customFormat="1" ht="16.5" customHeight="1" x14ac:dyDescent="0.2">
      <c r="B155" s="147"/>
      <c r="C155" s="148" t="s">
        <v>187</v>
      </c>
      <c r="D155" s="215" t="s">
        <v>196</v>
      </c>
      <c r="E155" s="216"/>
      <c r="F155" s="217"/>
      <c r="G155" s="150" t="s">
        <v>179</v>
      </c>
      <c r="H155" s="151">
        <v>35.402000000000001</v>
      </c>
      <c r="I155" s="152"/>
      <c r="J155" s="151">
        <f t="shared" si="0"/>
        <v>0</v>
      </c>
      <c r="K155" s="149" t="s">
        <v>1</v>
      </c>
      <c r="L155" s="28"/>
      <c r="M155" s="153" t="s">
        <v>1</v>
      </c>
      <c r="N155" s="154" t="s">
        <v>38</v>
      </c>
      <c r="O155" s="51"/>
      <c r="P155" s="155">
        <f t="shared" si="1"/>
        <v>0</v>
      </c>
      <c r="Q155" s="155">
        <v>0</v>
      </c>
      <c r="R155" s="155">
        <f t="shared" si="2"/>
        <v>0</v>
      </c>
      <c r="S155" s="155">
        <v>0</v>
      </c>
      <c r="T155" s="156">
        <f t="shared" si="3"/>
        <v>0</v>
      </c>
      <c r="AR155" s="157" t="s">
        <v>180</v>
      </c>
      <c r="AT155" s="157" t="s">
        <v>177</v>
      </c>
      <c r="AU155" s="157" t="s">
        <v>181</v>
      </c>
      <c r="AY155" s="13" t="s">
        <v>175</v>
      </c>
      <c r="BE155" s="158">
        <f t="shared" si="4"/>
        <v>0</v>
      </c>
      <c r="BF155" s="158">
        <f t="shared" si="5"/>
        <v>0</v>
      </c>
      <c r="BG155" s="158">
        <f t="shared" si="6"/>
        <v>0</v>
      </c>
      <c r="BH155" s="158">
        <f t="shared" si="7"/>
        <v>0</v>
      </c>
      <c r="BI155" s="158">
        <f t="shared" si="8"/>
        <v>0</v>
      </c>
      <c r="BJ155" s="13" t="s">
        <v>181</v>
      </c>
      <c r="BK155" s="159">
        <f t="shared" si="9"/>
        <v>0</v>
      </c>
      <c r="BL155" s="13" t="s">
        <v>180</v>
      </c>
      <c r="BM155" s="157" t="s">
        <v>197</v>
      </c>
    </row>
    <row r="156" spans="2:65" s="1" customFormat="1" ht="36" customHeight="1" x14ac:dyDescent="0.2">
      <c r="B156" s="147"/>
      <c r="C156" s="148" t="s">
        <v>198</v>
      </c>
      <c r="D156" s="215" t="s">
        <v>199</v>
      </c>
      <c r="E156" s="216"/>
      <c r="F156" s="217"/>
      <c r="G156" s="150" t="s">
        <v>179</v>
      </c>
      <c r="H156" s="151">
        <v>35.402000000000001</v>
      </c>
      <c r="I156" s="152"/>
      <c r="J156" s="151">
        <f t="shared" si="0"/>
        <v>0</v>
      </c>
      <c r="K156" s="149" t="s">
        <v>1</v>
      </c>
      <c r="L156" s="28"/>
      <c r="M156" s="153" t="s">
        <v>1</v>
      </c>
      <c r="N156" s="154" t="s">
        <v>38</v>
      </c>
      <c r="O156" s="51"/>
      <c r="P156" s="155">
        <f t="shared" si="1"/>
        <v>0</v>
      </c>
      <c r="Q156" s="155">
        <v>0</v>
      </c>
      <c r="R156" s="155">
        <f t="shared" si="2"/>
        <v>0</v>
      </c>
      <c r="S156" s="155">
        <v>0</v>
      </c>
      <c r="T156" s="156">
        <f t="shared" si="3"/>
        <v>0</v>
      </c>
      <c r="AR156" s="157" t="s">
        <v>180</v>
      </c>
      <c r="AT156" s="157" t="s">
        <v>177</v>
      </c>
      <c r="AU156" s="157" t="s">
        <v>181</v>
      </c>
      <c r="AY156" s="13" t="s">
        <v>175</v>
      </c>
      <c r="BE156" s="158">
        <f t="shared" si="4"/>
        <v>0</v>
      </c>
      <c r="BF156" s="158">
        <f t="shared" si="5"/>
        <v>0</v>
      </c>
      <c r="BG156" s="158">
        <f t="shared" si="6"/>
        <v>0</v>
      </c>
      <c r="BH156" s="158">
        <f t="shared" si="7"/>
        <v>0</v>
      </c>
      <c r="BI156" s="158">
        <f t="shared" si="8"/>
        <v>0</v>
      </c>
      <c r="BJ156" s="13" t="s">
        <v>181</v>
      </c>
      <c r="BK156" s="159">
        <f t="shared" si="9"/>
        <v>0</v>
      </c>
      <c r="BL156" s="13" t="s">
        <v>180</v>
      </c>
      <c r="BM156" s="157" t="s">
        <v>200</v>
      </c>
    </row>
    <row r="157" spans="2:65" s="1" customFormat="1" ht="36" customHeight="1" x14ac:dyDescent="0.2">
      <c r="B157" s="147"/>
      <c r="C157" s="148" t="s">
        <v>190</v>
      </c>
      <c r="D157" s="215" t="s">
        <v>201</v>
      </c>
      <c r="E157" s="216"/>
      <c r="F157" s="217"/>
      <c r="G157" s="150" t="s">
        <v>179</v>
      </c>
      <c r="H157" s="151">
        <v>226.768</v>
      </c>
      <c r="I157" s="152"/>
      <c r="J157" s="151">
        <f t="shared" si="0"/>
        <v>0</v>
      </c>
      <c r="K157" s="149" t="s">
        <v>1</v>
      </c>
      <c r="L157" s="28"/>
      <c r="M157" s="153" t="s">
        <v>1</v>
      </c>
      <c r="N157" s="154" t="s">
        <v>38</v>
      </c>
      <c r="O157" s="51"/>
      <c r="P157" s="155">
        <f t="shared" si="1"/>
        <v>0</v>
      </c>
      <c r="Q157" s="155">
        <v>0</v>
      </c>
      <c r="R157" s="155">
        <f t="shared" si="2"/>
        <v>0</v>
      </c>
      <c r="S157" s="155">
        <v>0</v>
      </c>
      <c r="T157" s="156">
        <f t="shared" si="3"/>
        <v>0</v>
      </c>
      <c r="AR157" s="157" t="s">
        <v>180</v>
      </c>
      <c r="AT157" s="157" t="s">
        <v>177</v>
      </c>
      <c r="AU157" s="157" t="s">
        <v>181</v>
      </c>
      <c r="AY157" s="13" t="s">
        <v>175</v>
      </c>
      <c r="BE157" s="158">
        <f t="shared" si="4"/>
        <v>0</v>
      </c>
      <c r="BF157" s="158">
        <f t="shared" si="5"/>
        <v>0</v>
      </c>
      <c r="BG157" s="158">
        <f t="shared" si="6"/>
        <v>0</v>
      </c>
      <c r="BH157" s="158">
        <f t="shared" si="7"/>
        <v>0</v>
      </c>
      <c r="BI157" s="158">
        <f t="shared" si="8"/>
        <v>0</v>
      </c>
      <c r="BJ157" s="13" t="s">
        <v>181</v>
      </c>
      <c r="BK157" s="159">
        <f t="shared" si="9"/>
        <v>0</v>
      </c>
      <c r="BL157" s="13" t="s">
        <v>180</v>
      </c>
      <c r="BM157" s="157" t="s">
        <v>7</v>
      </c>
    </row>
    <row r="158" spans="2:65" s="1" customFormat="1" ht="36" customHeight="1" x14ac:dyDescent="0.2">
      <c r="B158" s="147"/>
      <c r="C158" s="148" t="s">
        <v>202</v>
      </c>
      <c r="D158" s="215" t="s">
        <v>203</v>
      </c>
      <c r="E158" s="216"/>
      <c r="F158" s="217"/>
      <c r="G158" s="150" t="s">
        <v>179</v>
      </c>
      <c r="H158" s="151">
        <v>2040.912</v>
      </c>
      <c r="I158" s="152"/>
      <c r="J158" s="151">
        <f t="shared" si="0"/>
        <v>0</v>
      </c>
      <c r="K158" s="149" t="s">
        <v>1</v>
      </c>
      <c r="L158" s="28"/>
      <c r="M158" s="153" t="s">
        <v>1</v>
      </c>
      <c r="N158" s="154" t="s">
        <v>38</v>
      </c>
      <c r="O158" s="51"/>
      <c r="P158" s="155">
        <f t="shared" si="1"/>
        <v>0</v>
      </c>
      <c r="Q158" s="155">
        <v>0</v>
      </c>
      <c r="R158" s="155">
        <f t="shared" si="2"/>
        <v>0</v>
      </c>
      <c r="S158" s="155">
        <v>0</v>
      </c>
      <c r="T158" s="156">
        <f t="shared" si="3"/>
        <v>0</v>
      </c>
      <c r="AR158" s="157" t="s">
        <v>180</v>
      </c>
      <c r="AT158" s="157" t="s">
        <v>177</v>
      </c>
      <c r="AU158" s="157" t="s">
        <v>181</v>
      </c>
      <c r="AY158" s="13" t="s">
        <v>175</v>
      </c>
      <c r="BE158" s="158">
        <f t="shared" si="4"/>
        <v>0</v>
      </c>
      <c r="BF158" s="158">
        <f t="shared" si="5"/>
        <v>0</v>
      </c>
      <c r="BG158" s="158">
        <f t="shared" si="6"/>
        <v>0</v>
      </c>
      <c r="BH158" s="158">
        <f t="shared" si="7"/>
        <v>0</v>
      </c>
      <c r="BI158" s="158">
        <f t="shared" si="8"/>
        <v>0</v>
      </c>
      <c r="BJ158" s="13" t="s">
        <v>181</v>
      </c>
      <c r="BK158" s="159">
        <f t="shared" si="9"/>
        <v>0</v>
      </c>
      <c r="BL158" s="13" t="s">
        <v>180</v>
      </c>
      <c r="BM158" s="157" t="s">
        <v>204</v>
      </c>
    </row>
    <row r="159" spans="2:65" s="1" customFormat="1" ht="16.5" customHeight="1" x14ac:dyDescent="0.2">
      <c r="B159" s="147"/>
      <c r="C159" s="148" t="s">
        <v>192</v>
      </c>
      <c r="D159" s="215" t="s">
        <v>205</v>
      </c>
      <c r="E159" s="216"/>
      <c r="F159" s="217"/>
      <c r="G159" s="150" t="s">
        <v>179</v>
      </c>
      <c r="H159" s="151">
        <v>226.768</v>
      </c>
      <c r="I159" s="152"/>
      <c r="J159" s="151">
        <f t="shared" si="0"/>
        <v>0</v>
      </c>
      <c r="K159" s="149" t="s">
        <v>1</v>
      </c>
      <c r="L159" s="28"/>
      <c r="M159" s="153" t="s">
        <v>1</v>
      </c>
      <c r="N159" s="154" t="s">
        <v>38</v>
      </c>
      <c r="O159" s="51"/>
      <c r="P159" s="155">
        <f t="shared" si="1"/>
        <v>0</v>
      </c>
      <c r="Q159" s="155">
        <v>0</v>
      </c>
      <c r="R159" s="155">
        <f t="shared" si="2"/>
        <v>0</v>
      </c>
      <c r="S159" s="155">
        <v>0</v>
      </c>
      <c r="T159" s="156">
        <f t="shared" si="3"/>
        <v>0</v>
      </c>
      <c r="AR159" s="157" t="s">
        <v>180</v>
      </c>
      <c r="AT159" s="157" t="s">
        <v>177</v>
      </c>
      <c r="AU159" s="157" t="s">
        <v>181</v>
      </c>
      <c r="AY159" s="13" t="s">
        <v>175</v>
      </c>
      <c r="BE159" s="158">
        <f t="shared" si="4"/>
        <v>0</v>
      </c>
      <c r="BF159" s="158">
        <f t="shared" si="5"/>
        <v>0</v>
      </c>
      <c r="BG159" s="158">
        <f t="shared" si="6"/>
        <v>0</v>
      </c>
      <c r="BH159" s="158">
        <f t="shared" si="7"/>
        <v>0</v>
      </c>
      <c r="BI159" s="158">
        <f t="shared" si="8"/>
        <v>0</v>
      </c>
      <c r="BJ159" s="13" t="s">
        <v>181</v>
      </c>
      <c r="BK159" s="159">
        <f t="shared" si="9"/>
        <v>0</v>
      </c>
      <c r="BL159" s="13" t="s">
        <v>180</v>
      </c>
      <c r="BM159" s="157" t="s">
        <v>206</v>
      </c>
    </row>
    <row r="160" spans="2:65" s="1" customFormat="1" ht="24" customHeight="1" x14ac:dyDescent="0.2">
      <c r="B160" s="147"/>
      <c r="C160" s="148" t="s">
        <v>207</v>
      </c>
      <c r="D160" s="215" t="s">
        <v>208</v>
      </c>
      <c r="E160" s="216"/>
      <c r="F160" s="217"/>
      <c r="G160" s="150" t="s">
        <v>209</v>
      </c>
      <c r="H160" s="151">
        <v>151.179</v>
      </c>
      <c r="I160" s="152"/>
      <c r="J160" s="151">
        <f t="shared" si="0"/>
        <v>0</v>
      </c>
      <c r="K160" s="149" t="s">
        <v>1</v>
      </c>
      <c r="L160" s="28"/>
      <c r="M160" s="153" t="s">
        <v>1</v>
      </c>
      <c r="N160" s="154" t="s">
        <v>38</v>
      </c>
      <c r="O160" s="51"/>
      <c r="P160" s="155">
        <f t="shared" si="1"/>
        <v>0</v>
      </c>
      <c r="Q160" s="155">
        <v>0</v>
      </c>
      <c r="R160" s="155">
        <f t="shared" si="2"/>
        <v>0</v>
      </c>
      <c r="S160" s="155">
        <v>0</v>
      </c>
      <c r="T160" s="156">
        <f t="shared" si="3"/>
        <v>0</v>
      </c>
      <c r="AR160" s="157" t="s">
        <v>180</v>
      </c>
      <c r="AT160" s="157" t="s">
        <v>177</v>
      </c>
      <c r="AU160" s="157" t="s">
        <v>181</v>
      </c>
      <c r="AY160" s="13" t="s">
        <v>175</v>
      </c>
      <c r="BE160" s="158">
        <f t="shared" si="4"/>
        <v>0</v>
      </c>
      <c r="BF160" s="158">
        <f t="shared" si="5"/>
        <v>0</v>
      </c>
      <c r="BG160" s="158">
        <f t="shared" si="6"/>
        <v>0</v>
      </c>
      <c r="BH160" s="158">
        <f t="shared" si="7"/>
        <v>0</v>
      </c>
      <c r="BI160" s="158">
        <f t="shared" si="8"/>
        <v>0</v>
      </c>
      <c r="BJ160" s="13" t="s">
        <v>181</v>
      </c>
      <c r="BK160" s="159">
        <f t="shared" si="9"/>
        <v>0</v>
      </c>
      <c r="BL160" s="13" t="s">
        <v>180</v>
      </c>
      <c r="BM160" s="157" t="s">
        <v>210</v>
      </c>
    </row>
    <row r="161" spans="2:65" s="1" customFormat="1" ht="24" customHeight="1" x14ac:dyDescent="0.2">
      <c r="B161" s="147"/>
      <c r="C161" s="148" t="s">
        <v>195</v>
      </c>
      <c r="D161" s="215" t="s">
        <v>211</v>
      </c>
      <c r="E161" s="216"/>
      <c r="F161" s="217"/>
      <c r="G161" s="150" t="s">
        <v>179</v>
      </c>
      <c r="H161" s="151">
        <v>125.76</v>
      </c>
      <c r="I161" s="152"/>
      <c r="J161" s="151">
        <f t="shared" si="0"/>
        <v>0</v>
      </c>
      <c r="K161" s="149" t="s">
        <v>1</v>
      </c>
      <c r="L161" s="28"/>
      <c r="M161" s="153" t="s">
        <v>1</v>
      </c>
      <c r="N161" s="154" t="s">
        <v>38</v>
      </c>
      <c r="O161" s="51"/>
      <c r="P161" s="155">
        <f t="shared" si="1"/>
        <v>0</v>
      </c>
      <c r="Q161" s="155">
        <v>0</v>
      </c>
      <c r="R161" s="155">
        <f t="shared" si="2"/>
        <v>0</v>
      </c>
      <c r="S161" s="155">
        <v>0</v>
      </c>
      <c r="T161" s="156">
        <f t="shared" si="3"/>
        <v>0</v>
      </c>
      <c r="AR161" s="157" t="s">
        <v>180</v>
      </c>
      <c r="AT161" s="157" t="s">
        <v>177</v>
      </c>
      <c r="AU161" s="157" t="s">
        <v>181</v>
      </c>
      <c r="AY161" s="13" t="s">
        <v>175</v>
      </c>
      <c r="BE161" s="158">
        <f t="shared" si="4"/>
        <v>0</v>
      </c>
      <c r="BF161" s="158">
        <f t="shared" si="5"/>
        <v>0</v>
      </c>
      <c r="BG161" s="158">
        <f t="shared" si="6"/>
        <v>0</v>
      </c>
      <c r="BH161" s="158">
        <f t="shared" si="7"/>
        <v>0</v>
      </c>
      <c r="BI161" s="158">
        <f t="shared" si="8"/>
        <v>0</v>
      </c>
      <c r="BJ161" s="13" t="s">
        <v>181</v>
      </c>
      <c r="BK161" s="159">
        <f t="shared" si="9"/>
        <v>0</v>
      </c>
      <c r="BL161" s="13" t="s">
        <v>180</v>
      </c>
      <c r="BM161" s="157" t="s">
        <v>212</v>
      </c>
    </row>
    <row r="162" spans="2:65" s="1" customFormat="1" ht="24" customHeight="1" x14ac:dyDescent="0.2">
      <c r="B162" s="147"/>
      <c r="C162" s="148" t="s">
        <v>213</v>
      </c>
      <c r="D162" s="215" t="s">
        <v>214</v>
      </c>
      <c r="E162" s="216"/>
      <c r="F162" s="217"/>
      <c r="G162" s="150" t="s">
        <v>215</v>
      </c>
      <c r="H162" s="151">
        <v>300</v>
      </c>
      <c r="I162" s="152"/>
      <c r="J162" s="151">
        <f t="shared" si="0"/>
        <v>0</v>
      </c>
      <c r="K162" s="149" t="s">
        <v>1</v>
      </c>
      <c r="L162" s="28"/>
      <c r="M162" s="153" t="s">
        <v>1</v>
      </c>
      <c r="N162" s="154" t="s">
        <v>38</v>
      </c>
      <c r="O162" s="51"/>
      <c r="P162" s="155">
        <f t="shared" si="1"/>
        <v>0</v>
      </c>
      <c r="Q162" s="155">
        <v>0</v>
      </c>
      <c r="R162" s="155">
        <f t="shared" si="2"/>
        <v>0</v>
      </c>
      <c r="S162" s="155">
        <v>0</v>
      </c>
      <c r="T162" s="156">
        <f t="shared" si="3"/>
        <v>0</v>
      </c>
      <c r="AR162" s="157" t="s">
        <v>180</v>
      </c>
      <c r="AT162" s="157" t="s">
        <v>177</v>
      </c>
      <c r="AU162" s="157" t="s">
        <v>181</v>
      </c>
      <c r="AY162" s="13" t="s">
        <v>175</v>
      </c>
      <c r="BE162" s="158">
        <f t="shared" si="4"/>
        <v>0</v>
      </c>
      <c r="BF162" s="158">
        <f t="shared" si="5"/>
        <v>0</v>
      </c>
      <c r="BG162" s="158">
        <f t="shared" si="6"/>
        <v>0</v>
      </c>
      <c r="BH162" s="158">
        <f t="shared" si="7"/>
        <v>0</v>
      </c>
      <c r="BI162" s="158">
        <f t="shared" si="8"/>
        <v>0</v>
      </c>
      <c r="BJ162" s="13" t="s">
        <v>181</v>
      </c>
      <c r="BK162" s="159">
        <f t="shared" si="9"/>
        <v>0</v>
      </c>
      <c r="BL162" s="13" t="s">
        <v>180</v>
      </c>
      <c r="BM162" s="157" t="s">
        <v>216</v>
      </c>
    </row>
    <row r="163" spans="2:65" s="11" customFormat="1" ht="22.9" customHeight="1" x14ac:dyDescent="0.2">
      <c r="B163" s="134"/>
      <c r="D163" s="135" t="s">
        <v>71</v>
      </c>
      <c r="E163" s="145" t="s">
        <v>181</v>
      </c>
      <c r="F163" s="145" t="s">
        <v>217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SUM(P164:P183)</f>
        <v>0</v>
      </c>
      <c r="Q163" s="140"/>
      <c r="R163" s="141">
        <f>SUM(R164:R183)</f>
        <v>0</v>
      </c>
      <c r="S163" s="140"/>
      <c r="T163" s="142">
        <f>SUM(T164:T183)</f>
        <v>0</v>
      </c>
      <c r="AR163" s="135" t="s">
        <v>80</v>
      </c>
      <c r="AT163" s="143" t="s">
        <v>71</v>
      </c>
      <c r="AU163" s="143" t="s">
        <v>80</v>
      </c>
      <c r="AY163" s="135" t="s">
        <v>175</v>
      </c>
      <c r="BK163" s="144">
        <f>SUM(BK164:BK183)</f>
        <v>0</v>
      </c>
    </row>
    <row r="164" spans="2:65" s="1" customFormat="1" ht="24" customHeight="1" x14ac:dyDescent="0.2">
      <c r="B164" s="147"/>
      <c r="C164" s="148" t="s">
        <v>197</v>
      </c>
      <c r="D164" s="215" t="s">
        <v>218</v>
      </c>
      <c r="E164" s="216"/>
      <c r="F164" s="217"/>
      <c r="G164" s="150" t="s">
        <v>179</v>
      </c>
      <c r="H164" s="151">
        <v>16.66</v>
      </c>
      <c r="I164" s="152"/>
      <c r="J164" s="151">
        <f t="shared" ref="J164:J183" si="10">ROUND(I164*H164,3)</f>
        <v>0</v>
      </c>
      <c r="K164" s="149" t="s">
        <v>1</v>
      </c>
      <c r="L164" s="28"/>
      <c r="M164" s="153" t="s">
        <v>1</v>
      </c>
      <c r="N164" s="154" t="s">
        <v>38</v>
      </c>
      <c r="O164" s="51"/>
      <c r="P164" s="155">
        <f t="shared" ref="P164:P183" si="11">O164*H164</f>
        <v>0</v>
      </c>
      <c r="Q164" s="155">
        <v>0</v>
      </c>
      <c r="R164" s="155">
        <f t="shared" ref="R164:R183" si="12">Q164*H164</f>
        <v>0</v>
      </c>
      <c r="S164" s="155">
        <v>0</v>
      </c>
      <c r="T164" s="156">
        <f t="shared" ref="T164:T183" si="13">S164*H164</f>
        <v>0</v>
      </c>
      <c r="AR164" s="157" t="s">
        <v>180</v>
      </c>
      <c r="AT164" s="157" t="s">
        <v>177</v>
      </c>
      <c r="AU164" s="157" t="s">
        <v>181</v>
      </c>
      <c r="AY164" s="13" t="s">
        <v>175</v>
      </c>
      <c r="BE164" s="158">
        <f t="shared" ref="BE164:BE183" si="14">IF(N164="základná",J164,0)</f>
        <v>0</v>
      </c>
      <c r="BF164" s="158">
        <f t="shared" ref="BF164:BF183" si="15">IF(N164="znížená",J164,0)</f>
        <v>0</v>
      </c>
      <c r="BG164" s="158">
        <f t="shared" ref="BG164:BG183" si="16">IF(N164="zákl. prenesená",J164,0)</f>
        <v>0</v>
      </c>
      <c r="BH164" s="158">
        <f t="shared" ref="BH164:BH183" si="17">IF(N164="zníž. prenesená",J164,0)</f>
        <v>0</v>
      </c>
      <c r="BI164" s="158">
        <f t="shared" ref="BI164:BI183" si="18">IF(N164="nulová",J164,0)</f>
        <v>0</v>
      </c>
      <c r="BJ164" s="13" t="s">
        <v>181</v>
      </c>
      <c r="BK164" s="159">
        <f t="shared" ref="BK164:BK183" si="19">ROUND(I164*H164,3)</f>
        <v>0</v>
      </c>
      <c r="BL164" s="13" t="s">
        <v>180</v>
      </c>
      <c r="BM164" s="157" t="s">
        <v>219</v>
      </c>
    </row>
    <row r="165" spans="2:65" s="1" customFormat="1" ht="16.5" customHeight="1" x14ac:dyDescent="0.2">
      <c r="B165" s="147"/>
      <c r="C165" s="148" t="s">
        <v>220</v>
      </c>
      <c r="D165" s="215" t="s">
        <v>221</v>
      </c>
      <c r="E165" s="216"/>
      <c r="F165" s="217"/>
      <c r="G165" s="150" t="s">
        <v>215</v>
      </c>
      <c r="H165" s="151">
        <v>9.1980000000000004</v>
      </c>
      <c r="I165" s="152"/>
      <c r="J165" s="151">
        <f t="shared" si="10"/>
        <v>0</v>
      </c>
      <c r="K165" s="149" t="s">
        <v>1</v>
      </c>
      <c r="L165" s="28"/>
      <c r="M165" s="153" t="s">
        <v>1</v>
      </c>
      <c r="N165" s="154" t="s">
        <v>38</v>
      </c>
      <c r="O165" s="51"/>
      <c r="P165" s="155">
        <f t="shared" si="11"/>
        <v>0</v>
      </c>
      <c r="Q165" s="155">
        <v>0</v>
      </c>
      <c r="R165" s="155">
        <f t="shared" si="12"/>
        <v>0</v>
      </c>
      <c r="S165" s="155">
        <v>0</v>
      </c>
      <c r="T165" s="156">
        <f t="shared" si="13"/>
        <v>0</v>
      </c>
      <c r="AR165" s="157" t="s">
        <v>180</v>
      </c>
      <c r="AT165" s="157" t="s">
        <v>177</v>
      </c>
      <c r="AU165" s="157" t="s">
        <v>181</v>
      </c>
      <c r="AY165" s="13" t="s">
        <v>175</v>
      </c>
      <c r="BE165" s="158">
        <f t="shared" si="14"/>
        <v>0</v>
      </c>
      <c r="BF165" s="158">
        <f t="shared" si="15"/>
        <v>0</v>
      </c>
      <c r="BG165" s="158">
        <f t="shared" si="16"/>
        <v>0</v>
      </c>
      <c r="BH165" s="158">
        <f t="shared" si="17"/>
        <v>0</v>
      </c>
      <c r="BI165" s="158">
        <f t="shared" si="18"/>
        <v>0</v>
      </c>
      <c r="BJ165" s="13" t="s">
        <v>181</v>
      </c>
      <c r="BK165" s="159">
        <f t="shared" si="19"/>
        <v>0</v>
      </c>
      <c r="BL165" s="13" t="s">
        <v>180</v>
      </c>
      <c r="BM165" s="157" t="s">
        <v>222</v>
      </c>
    </row>
    <row r="166" spans="2:65" s="1" customFormat="1" ht="24" customHeight="1" x14ac:dyDescent="0.2">
      <c r="B166" s="147"/>
      <c r="C166" s="148" t="s">
        <v>200</v>
      </c>
      <c r="D166" s="215" t="s">
        <v>223</v>
      </c>
      <c r="E166" s="216"/>
      <c r="F166" s="217"/>
      <c r="G166" s="150" t="s">
        <v>215</v>
      </c>
      <c r="H166" s="151">
        <v>9.1980000000000004</v>
      </c>
      <c r="I166" s="152"/>
      <c r="J166" s="151">
        <f t="shared" si="10"/>
        <v>0</v>
      </c>
      <c r="K166" s="149" t="s">
        <v>1</v>
      </c>
      <c r="L166" s="28"/>
      <c r="M166" s="153" t="s">
        <v>1</v>
      </c>
      <c r="N166" s="154" t="s">
        <v>38</v>
      </c>
      <c r="O166" s="51"/>
      <c r="P166" s="155">
        <f t="shared" si="11"/>
        <v>0</v>
      </c>
      <c r="Q166" s="155">
        <v>0</v>
      </c>
      <c r="R166" s="155">
        <f t="shared" si="12"/>
        <v>0</v>
      </c>
      <c r="S166" s="155">
        <v>0</v>
      </c>
      <c r="T166" s="156">
        <f t="shared" si="13"/>
        <v>0</v>
      </c>
      <c r="AR166" s="157" t="s">
        <v>180</v>
      </c>
      <c r="AT166" s="157" t="s">
        <v>177</v>
      </c>
      <c r="AU166" s="157" t="s">
        <v>181</v>
      </c>
      <c r="AY166" s="13" t="s">
        <v>175</v>
      </c>
      <c r="BE166" s="158">
        <f t="shared" si="14"/>
        <v>0</v>
      </c>
      <c r="BF166" s="158">
        <f t="shared" si="15"/>
        <v>0</v>
      </c>
      <c r="BG166" s="158">
        <f t="shared" si="16"/>
        <v>0</v>
      </c>
      <c r="BH166" s="158">
        <f t="shared" si="17"/>
        <v>0</v>
      </c>
      <c r="BI166" s="158">
        <f t="shared" si="18"/>
        <v>0</v>
      </c>
      <c r="BJ166" s="13" t="s">
        <v>181</v>
      </c>
      <c r="BK166" s="159">
        <f t="shared" si="19"/>
        <v>0</v>
      </c>
      <c r="BL166" s="13" t="s">
        <v>180</v>
      </c>
      <c r="BM166" s="157" t="s">
        <v>224</v>
      </c>
    </row>
    <row r="167" spans="2:65" s="1" customFormat="1" ht="16.5" customHeight="1" x14ac:dyDescent="0.2">
      <c r="B167" s="147"/>
      <c r="C167" s="148" t="s">
        <v>225</v>
      </c>
      <c r="D167" s="215" t="s">
        <v>226</v>
      </c>
      <c r="E167" s="216"/>
      <c r="F167" s="217"/>
      <c r="G167" s="150" t="s">
        <v>209</v>
      </c>
      <c r="H167" s="151">
        <v>0.104</v>
      </c>
      <c r="I167" s="152"/>
      <c r="J167" s="151">
        <f t="shared" si="10"/>
        <v>0</v>
      </c>
      <c r="K167" s="149" t="s">
        <v>1</v>
      </c>
      <c r="L167" s="28"/>
      <c r="M167" s="153" t="s">
        <v>1</v>
      </c>
      <c r="N167" s="154" t="s">
        <v>38</v>
      </c>
      <c r="O167" s="51"/>
      <c r="P167" s="155">
        <f t="shared" si="11"/>
        <v>0</v>
      </c>
      <c r="Q167" s="155">
        <v>0</v>
      </c>
      <c r="R167" s="155">
        <f t="shared" si="12"/>
        <v>0</v>
      </c>
      <c r="S167" s="155">
        <v>0</v>
      </c>
      <c r="T167" s="156">
        <f t="shared" si="13"/>
        <v>0</v>
      </c>
      <c r="AR167" s="157" t="s">
        <v>180</v>
      </c>
      <c r="AT167" s="157" t="s">
        <v>177</v>
      </c>
      <c r="AU167" s="157" t="s">
        <v>181</v>
      </c>
      <c r="AY167" s="13" t="s">
        <v>175</v>
      </c>
      <c r="BE167" s="158">
        <f t="shared" si="14"/>
        <v>0</v>
      </c>
      <c r="BF167" s="158">
        <f t="shared" si="15"/>
        <v>0</v>
      </c>
      <c r="BG167" s="158">
        <f t="shared" si="16"/>
        <v>0</v>
      </c>
      <c r="BH167" s="158">
        <f t="shared" si="17"/>
        <v>0</v>
      </c>
      <c r="BI167" s="158">
        <f t="shared" si="18"/>
        <v>0</v>
      </c>
      <c r="BJ167" s="13" t="s">
        <v>181</v>
      </c>
      <c r="BK167" s="159">
        <f t="shared" si="19"/>
        <v>0</v>
      </c>
      <c r="BL167" s="13" t="s">
        <v>180</v>
      </c>
      <c r="BM167" s="157" t="s">
        <v>227</v>
      </c>
    </row>
    <row r="168" spans="2:65" s="1" customFormat="1" ht="16.5" customHeight="1" x14ac:dyDescent="0.2">
      <c r="B168" s="147"/>
      <c r="C168" s="148" t="s">
        <v>7</v>
      </c>
      <c r="D168" s="215" t="s">
        <v>228</v>
      </c>
      <c r="E168" s="216"/>
      <c r="F168" s="217"/>
      <c r="G168" s="150" t="s">
        <v>209</v>
      </c>
      <c r="H168" s="151">
        <v>2.3929999999999998</v>
      </c>
      <c r="I168" s="152"/>
      <c r="J168" s="151">
        <f t="shared" si="10"/>
        <v>0</v>
      </c>
      <c r="K168" s="149" t="s">
        <v>1</v>
      </c>
      <c r="L168" s="28"/>
      <c r="M168" s="153" t="s">
        <v>1</v>
      </c>
      <c r="N168" s="154" t="s">
        <v>38</v>
      </c>
      <c r="O168" s="51"/>
      <c r="P168" s="155">
        <f t="shared" si="11"/>
        <v>0</v>
      </c>
      <c r="Q168" s="155">
        <v>0</v>
      </c>
      <c r="R168" s="155">
        <f t="shared" si="12"/>
        <v>0</v>
      </c>
      <c r="S168" s="155">
        <v>0</v>
      </c>
      <c r="T168" s="156">
        <f t="shared" si="13"/>
        <v>0</v>
      </c>
      <c r="AR168" s="157" t="s">
        <v>180</v>
      </c>
      <c r="AT168" s="157" t="s">
        <v>177</v>
      </c>
      <c r="AU168" s="157" t="s">
        <v>181</v>
      </c>
      <c r="AY168" s="13" t="s">
        <v>175</v>
      </c>
      <c r="BE168" s="158">
        <f t="shared" si="14"/>
        <v>0</v>
      </c>
      <c r="BF168" s="158">
        <f t="shared" si="15"/>
        <v>0</v>
      </c>
      <c r="BG168" s="158">
        <f t="shared" si="16"/>
        <v>0</v>
      </c>
      <c r="BH168" s="158">
        <f t="shared" si="17"/>
        <v>0</v>
      </c>
      <c r="BI168" s="158">
        <f t="shared" si="18"/>
        <v>0</v>
      </c>
      <c r="BJ168" s="13" t="s">
        <v>181</v>
      </c>
      <c r="BK168" s="159">
        <f t="shared" si="19"/>
        <v>0</v>
      </c>
      <c r="BL168" s="13" t="s">
        <v>180</v>
      </c>
      <c r="BM168" s="157" t="s">
        <v>229</v>
      </c>
    </row>
    <row r="169" spans="2:65" s="1" customFormat="1" ht="24" customHeight="1" x14ac:dyDescent="0.2">
      <c r="B169" s="147"/>
      <c r="C169" s="148" t="s">
        <v>230</v>
      </c>
      <c r="D169" s="215" t="s">
        <v>231</v>
      </c>
      <c r="E169" s="216"/>
      <c r="F169" s="217"/>
      <c r="G169" s="150" t="s">
        <v>179</v>
      </c>
      <c r="H169" s="151">
        <v>15.362</v>
      </c>
      <c r="I169" s="152"/>
      <c r="J169" s="151">
        <f t="shared" si="10"/>
        <v>0</v>
      </c>
      <c r="K169" s="149" t="s">
        <v>1</v>
      </c>
      <c r="L169" s="28"/>
      <c r="M169" s="153" t="s">
        <v>1</v>
      </c>
      <c r="N169" s="154" t="s">
        <v>38</v>
      </c>
      <c r="O169" s="51"/>
      <c r="P169" s="155">
        <f t="shared" si="11"/>
        <v>0</v>
      </c>
      <c r="Q169" s="155">
        <v>0</v>
      </c>
      <c r="R169" s="155">
        <f t="shared" si="12"/>
        <v>0</v>
      </c>
      <c r="S169" s="155">
        <v>0</v>
      </c>
      <c r="T169" s="156">
        <f t="shared" si="13"/>
        <v>0</v>
      </c>
      <c r="AR169" s="157" t="s">
        <v>180</v>
      </c>
      <c r="AT169" s="157" t="s">
        <v>177</v>
      </c>
      <c r="AU169" s="157" t="s">
        <v>181</v>
      </c>
      <c r="AY169" s="13" t="s">
        <v>175</v>
      </c>
      <c r="BE169" s="158">
        <f t="shared" si="14"/>
        <v>0</v>
      </c>
      <c r="BF169" s="158">
        <f t="shared" si="15"/>
        <v>0</v>
      </c>
      <c r="BG169" s="158">
        <f t="shared" si="16"/>
        <v>0</v>
      </c>
      <c r="BH169" s="158">
        <f t="shared" si="17"/>
        <v>0</v>
      </c>
      <c r="BI169" s="158">
        <f t="shared" si="18"/>
        <v>0</v>
      </c>
      <c r="BJ169" s="13" t="s">
        <v>181</v>
      </c>
      <c r="BK169" s="159">
        <f t="shared" si="19"/>
        <v>0</v>
      </c>
      <c r="BL169" s="13" t="s">
        <v>180</v>
      </c>
      <c r="BM169" s="157" t="s">
        <v>232</v>
      </c>
    </row>
    <row r="170" spans="2:65" s="1" customFormat="1" ht="24" customHeight="1" x14ac:dyDescent="0.2">
      <c r="B170" s="147"/>
      <c r="C170" s="148" t="s">
        <v>204</v>
      </c>
      <c r="D170" s="215" t="s">
        <v>233</v>
      </c>
      <c r="E170" s="216"/>
      <c r="F170" s="217"/>
      <c r="G170" s="150" t="s">
        <v>215</v>
      </c>
      <c r="H170" s="151">
        <v>3.5390000000000001</v>
      </c>
      <c r="I170" s="152"/>
      <c r="J170" s="151">
        <f t="shared" si="10"/>
        <v>0</v>
      </c>
      <c r="K170" s="149" t="s">
        <v>1</v>
      </c>
      <c r="L170" s="28"/>
      <c r="M170" s="153" t="s">
        <v>1</v>
      </c>
      <c r="N170" s="154" t="s">
        <v>38</v>
      </c>
      <c r="O170" s="51"/>
      <c r="P170" s="155">
        <f t="shared" si="11"/>
        <v>0</v>
      </c>
      <c r="Q170" s="155">
        <v>0</v>
      </c>
      <c r="R170" s="155">
        <f t="shared" si="12"/>
        <v>0</v>
      </c>
      <c r="S170" s="155">
        <v>0</v>
      </c>
      <c r="T170" s="156">
        <f t="shared" si="13"/>
        <v>0</v>
      </c>
      <c r="AR170" s="157" t="s">
        <v>180</v>
      </c>
      <c r="AT170" s="157" t="s">
        <v>177</v>
      </c>
      <c r="AU170" s="157" t="s">
        <v>181</v>
      </c>
      <c r="AY170" s="13" t="s">
        <v>175</v>
      </c>
      <c r="BE170" s="158">
        <f t="shared" si="14"/>
        <v>0</v>
      </c>
      <c r="BF170" s="158">
        <f t="shared" si="15"/>
        <v>0</v>
      </c>
      <c r="BG170" s="158">
        <f t="shared" si="16"/>
        <v>0</v>
      </c>
      <c r="BH170" s="158">
        <f t="shared" si="17"/>
        <v>0</v>
      </c>
      <c r="BI170" s="158">
        <f t="shared" si="18"/>
        <v>0</v>
      </c>
      <c r="BJ170" s="13" t="s">
        <v>181</v>
      </c>
      <c r="BK170" s="159">
        <f t="shared" si="19"/>
        <v>0</v>
      </c>
      <c r="BL170" s="13" t="s">
        <v>180</v>
      </c>
      <c r="BM170" s="157" t="s">
        <v>234</v>
      </c>
    </row>
    <row r="171" spans="2:65" s="1" customFormat="1" ht="37.5" customHeight="1" x14ac:dyDescent="0.2">
      <c r="B171" s="147"/>
      <c r="C171" s="160" t="s">
        <v>235</v>
      </c>
      <c r="D171" s="218" t="s">
        <v>1433</v>
      </c>
      <c r="E171" s="219"/>
      <c r="F171" s="220"/>
      <c r="G171" s="162" t="s">
        <v>215</v>
      </c>
      <c r="H171" s="163">
        <v>3.61</v>
      </c>
      <c r="I171" s="164"/>
      <c r="J171" s="163">
        <f t="shared" si="10"/>
        <v>0</v>
      </c>
      <c r="K171" s="161" t="s">
        <v>1</v>
      </c>
      <c r="L171" s="165"/>
      <c r="M171" s="166" t="s">
        <v>1</v>
      </c>
      <c r="N171" s="167" t="s">
        <v>38</v>
      </c>
      <c r="O171" s="51"/>
      <c r="P171" s="155">
        <f t="shared" si="11"/>
        <v>0</v>
      </c>
      <c r="Q171" s="155">
        <v>0</v>
      </c>
      <c r="R171" s="155">
        <f t="shared" si="12"/>
        <v>0</v>
      </c>
      <c r="S171" s="155">
        <v>0</v>
      </c>
      <c r="T171" s="156">
        <f t="shared" si="13"/>
        <v>0</v>
      </c>
      <c r="AR171" s="157" t="s">
        <v>187</v>
      </c>
      <c r="AT171" s="157" t="s">
        <v>236</v>
      </c>
      <c r="AU171" s="157" t="s">
        <v>181</v>
      </c>
      <c r="AY171" s="13" t="s">
        <v>175</v>
      </c>
      <c r="BE171" s="158">
        <f t="shared" si="14"/>
        <v>0</v>
      </c>
      <c r="BF171" s="158">
        <f t="shared" si="15"/>
        <v>0</v>
      </c>
      <c r="BG171" s="158">
        <f t="shared" si="16"/>
        <v>0</v>
      </c>
      <c r="BH171" s="158">
        <f t="shared" si="17"/>
        <v>0</v>
      </c>
      <c r="BI171" s="158">
        <f t="shared" si="18"/>
        <v>0</v>
      </c>
      <c r="BJ171" s="13" t="s">
        <v>181</v>
      </c>
      <c r="BK171" s="159">
        <f t="shared" si="19"/>
        <v>0</v>
      </c>
      <c r="BL171" s="13" t="s">
        <v>180</v>
      </c>
      <c r="BM171" s="157" t="s">
        <v>237</v>
      </c>
    </row>
    <row r="172" spans="2:65" s="1" customFormat="1" ht="24" customHeight="1" x14ac:dyDescent="0.2">
      <c r="B172" s="147"/>
      <c r="C172" s="148" t="s">
        <v>206</v>
      </c>
      <c r="D172" s="215" t="s">
        <v>1415</v>
      </c>
      <c r="E172" s="216"/>
      <c r="F172" s="217"/>
      <c r="G172" s="150" t="s">
        <v>238</v>
      </c>
      <c r="H172" s="151">
        <v>11.04</v>
      </c>
      <c r="I172" s="152"/>
      <c r="J172" s="151">
        <f t="shared" si="10"/>
        <v>0</v>
      </c>
      <c r="K172" s="149" t="s">
        <v>1</v>
      </c>
      <c r="L172" s="28"/>
      <c r="M172" s="153" t="s">
        <v>1</v>
      </c>
      <c r="N172" s="154" t="s">
        <v>38</v>
      </c>
      <c r="O172" s="51"/>
      <c r="P172" s="155">
        <f t="shared" si="11"/>
        <v>0</v>
      </c>
      <c r="Q172" s="155">
        <v>0</v>
      </c>
      <c r="R172" s="155">
        <f t="shared" si="12"/>
        <v>0</v>
      </c>
      <c r="S172" s="155">
        <v>0</v>
      </c>
      <c r="T172" s="156">
        <f t="shared" si="13"/>
        <v>0</v>
      </c>
      <c r="AR172" s="157" t="s">
        <v>180</v>
      </c>
      <c r="AT172" s="157" t="s">
        <v>177</v>
      </c>
      <c r="AU172" s="157" t="s">
        <v>181</v>
      </c>
      <c r="AY172" s="13" t="s">
        <v>175</v>
      </c>
      <c r="BE172" s="158">
        <f t="shared" si="14"/>
        <v>0</v>
      </c>
      <c r="BF172" s="158">
        <f t="shared" si="15"/>
        <v>0</v>
      </c>
      <c r="BG172" s="158">
        <f t="shared" si="16"/>
        <v>0</v>
      </c>
      <c r="BH172" s="158">
        <f t="shared" si="17"/>
        <v>0</v>
      </c>
      <c r="BI172" s="158">
        <f t="shared" si="18"/>
        <v>0</v>
      </c>
      <c r="BJ172" s="13" t="s">
        <v>181</v>
      </c>
      <c r="BK172" s="159">
        <f t="shared" si="19"/>
        <v>0</v>
      </c>
      <c r="BL172" s="13" t="s">
        <v>180</v>
      </c>
      <c r="BM172" s="157" t="s">
        <v>239</v>
      </c>
    </row>
    <row r="173" spans="2:65" s="1" customFormat="1" ht="24" customHeight="1" x14ac:dyDescent="0.2">
      <c r="B173" s="147"/>
      <c r="C173" s="148" t="s">
        <v>240</v>
      </c>
      <c r="D173" s="215" t="s">
        <v>1416</v>
      </c>
      <c r="E173" s="216"/>
      <c r="F173" s="217"/>
      <c r="G173" s="150" t="s">
        <v>238</v>
      </c>
      <c r="H173" s="151">
        <v>11.04</v>
      </c>
      <c r="I173" s="152"/>
      <c r="J173" s="151">
        <f t="shared" si="10"/>
        <v>0</v>
      </c>
      <c r="K173" s="149" t="s">
        <v>1</v>
      </c>
      <c r="L173" s="28"/>
      <c r="M173" s="153" t="s">
        <v>1</v>
      </c>
      <c r="N173" s="154" t="s">
        <v>38</v>
      </c>
      <c r="O173" s="51"/>
      <c r="P173" s="155">
        <f t="shared" si="11"/>
        <v>0</v>
      </c>
      <c r="Q173" s="155">
        <v>0</v>
      </c>
      <c r="R173" s="155">
        <f t="shared" si="12"/>
        <v>0</v>
      </c>
      <c r="S173" s="155">
        <v>0</v>
      </c>
      <c r="T173" s="156">
        <f t="shared" si="13"/>
        <v>0</v>
      </c>
      <c r="AR173" s="157" t="s">
        <v>180</v>
      </c>
      <c r="AT173" s="157" t="s">
        <v>177</v>
      </c>
      <c r="AU173" s="157" t="s">
        <v>181</v>
      </c>
      <c r="AY173" s="13" t="s">
        <v>175</v>
      </c>
      <c r="BE173" s="158">
        <f t="shared" si="14"/>
        <v>0</v>
      </c>
      <c r="BF173" s="158">
        <f t="shared" si="15"/>
        <v>0</v>
      </c>
      <c r="BG173" s="158">
        <f t="shared" si="16"/>
        <v>0</v>
      </c>
      <c r="BH173" s="158">
        <f t="shared" si="17"/>
        <v>0</v>
      </c>
      <c r="BI173" s="158">
        <f t="shared" si="18"/>
        <v>0</v>
      </c>
      <c r="BJ173" s="13" t="s">
        <v>181</v>
      </c>
      <c r="BK173" s="159">
        <f t="shared" si="19"/>
        <v>0</v>
      </c>
      <c r="BL173" s="13" t="s">
        <v>180</v>
      </c>
      <c r="BM173" s="157" t="s">
        <v>241</v>
      </c>
    </row>
    <row r="174" spans="2:65" s="1" customFormat="1" ht="24" customHeight="1" x14ac:dyDescent="0.2">
      <c r="B174" s="147"/>
      <c r="C174" s="148" t="s">
        <v>210</v>
      </c>
      <c r="D174" s="215" t="s">
        <v>242</v>
      </c>
      <c r="E174" s="216"/>
      <c r="F174" s="217"/>
      <c r="G174" s="150" t="s">
        <v>179</v>
      </c>
      <c r="H174" s="151">
        <v>51.796999999999997</v>
      </c>
      <c r="I174" s="152"/>
      <c r="J174" s="151">
        <f t="shared" si="10"/>
        <v>0</v>
      </c>
      <c r="K174" s="149" t="s">
        <v>1</v>
      </c>
      <c r="L174" s="28"/>
      <c r="M174" s="153" t="s">
        <v>1</v>
      </c>
      <c r="N174" s="154" t="s">
        <v>38</v>
      </c>
      <c r="O174" s="51"/>
      <c r="P174" s="155">
        <f t="shared" si="11"/>
        <v>0</v>
      </c>
      <c r="Q174" s="155">
        <v>0</v>
      </c>
      <c r="R174" s="155">
        <f t="shared" si="12"/>
        <v>0</v>
      </c>
      <c r="S174" s="155">
        <v>0</v>
      </c>
      <c r="T174" s="156">
        <f t="shared" si="13"/>
        <v>0</v>
      </c>
      <c r="AR174" s="157" t="s">
        <v>180</v>
      </c>
      <c r="AT174" s="157" t="s">
        <v>177</v>
      </c>
      <c r="AU174" s="157" t="s">
        <v>181</v>
      </c>
      <c r="AY174" s="13" t="s">
        <v>175</v>
      </c>
      <c r="BE174" s="158">
        <f t="shared" si="14"/>
        <v>0</v>
      </c>
      <c r="BF174" s="158">
        <f t="shared" si="15"/>
        <v>0</v>
      </c>
      <c r="BG174" s="158">
        <f t="shared" si="16"/>
        <v>0</v>
      </c>
      <c r="BH174" s="158">
        <f t="shared" si="17"/>
        <v>0</v>
      </c>
      <c r="BI174" s="158">
        <f t="shared" si="18"/>
        <v>0</v>
      </c>
      <c r="BJ174" s="13" t="s">
        <v>181</v>
      </c>
      <c r="BK174" s="159">
        <f t="shared" si="19"/>
        <v>0</v>
      </c>
      <c r="BL174" s="13" t="s">
        <v>180</v>
      </c>
      <c r="BM174" s="157" t="s">
        <v>243</v>
      </c>
    </row>
    <row r="175" spans="2:65" s="1" customFormat="1" ht="16.5" customHeight="1" x14ac:dyDescent="0.2">
      <c r="B175" s="147"/>
      <c r="C175" s="148" t="s">
        <v>244</v>
      </c>
      <c r="D175" s="215" t="s">
        <v>245</v>
      </c>
      <c r="E175" s="216"/>
      <c r="F175" s="217"/>
      <c r="G175" s="150" t="s">
        <v>209</v>
      </c>
      <c r="H175" s="151">
        <v>3.9580000000000002</v>
      </c>
      <c r="I175" s="152"/>
      <c r="J175" s="151">
        <f t="shared" si="10"/>
        <v>0</v>
      </c>
      <c r="K175" s="149" t="s">
        <v>1</v>
      </c>
      <c r="L175" s="28"/>
      <c r="M175" s="153" t="s">
        <v>1</v>
      </c>
      <c r="N175" s="154" t="s">
        <v>38</v>
      </c>
      <c r="O175" s="51"/>
      <c r="P175" s="155">
        <f t="shared" si="11"/>
        <v>0</v>
      </c>
      <c r="Q175" s="155">
        <v>0</v>
      </c>
      <c r="R175" s="155">
        <f t="shared" si="12"/>
        <v>0</v>
      </c>
      <c r="S175" s="155">
        <v>0</v>
      </c>
      <c r="T175" s="156">
        <f t="shared" si="13"/>
        <v>0</v>
      </c>
      <c r="AR175" s="157" t="s">
        <v>180</v>
      </c>
      <c r="AT175" s="157" t="s">
        <v>177</v>
      </c>
      <c r="AU175" s="157" t="s">
        <v>181</v>
      </c>
      <c r="AY175" s="13" t="s">
        <v>175</v>
      </c>
      <c r="BE175" s="158">
        <f t="shared" si="14"/>
        <v>0</v>
      </c>
      <c r="BF175" s="158">
        <f t="shared" si="15"/>
        <v>0</v>
      </c>
      <c r="BG175" s="158">
        <f t="shared" si="16"/>
        <v>0</v>
      </c>
      <c r="BH175" s="158">
        <f t="shared" si="17"/>
        <v>0</v>
      </c>
      <c r="BI175" s="158">
        <f t="shared" si="18"/>
        <v>0</v>
      </c>
      <c r="BJ175" s="13" t="s">
        <v>181</v>
      </c>
      <c r="BK175" s="159">
        <f t="shared" si="19"/>
        <v>0</v>
      </c>
      <c r="BL175" s="13" t="s">
        <v>180</v>
      </c>
      <c r="BM175" s="157" t="s">
        <v>246</v>
      </c>
    </row>
    <row r="176" spans="2:65" s="1" customFormat="1" ht="24" customHeight="1" x14ac:dyDescent="0.2">
      <c r="B176" s="147"/>
      <c r="C176" s="148" t="s">
        <v>212</v>
      </c>
      <c r="D176" s="215" t="s">
        <v>247</v>
      </c>
      <c r="E176" s="216"/>
      <c r="F176" s="217"/>
      <c r="G176" s="150" t="s">
        <v>179</v>
      </c>
      <c r="H176" s="151">
        <v>17.138000000000002</v>
      </c>
      <c r="I176" s="152"/>
      <c r="J176" s="151">
        <f t="shared" si="10"/>
        <v>0</v>
      </c>
      <c r="K176" s="149" t="s">
        <v>1</v>
      </c>
      <c r="L176" s="28"/>
      <c r="M176" s="153" t="s">
        <v>1</v>
      </c>
      <c r="N176" s="154" t="s">
        <v>38</v>
      </c>
      <c r="O176" s="51"/>
      <c r="P176" s="155">
        <f t="shared" si="11"/>
        <v>0</v>
      </c>
      <c r="Q176" s="155">
        <v>0</v>
      </c>
      <c r="R176" s="155">
        <f t="shared" si="12"/>
        <v>0</v>
      </c>
      <c r="S176" s="155">
        <v>0</v>
      </c>
      <c r="T176" s="156">
        <f t="shared" si="13"/>
        <v>0</v>
      </c>
      <c r="AR176" s="157" t="s">
        <v>180</v>
      </c>
      <c r="AT176" s="157" t="s">
        <v>177</v>
      </c>
      <c r="AU176" s="157" t="s">
        <v>181</v>
      </c>
      <c r="AY176" s="13" t="s">
        <v>175</v>
      </c>
      <c r="BE176" s="158">
        <f t="shared" si="14"/>
        <v>0</v>
      </c>
      <c r="BF176" s="158">
        <f t="shared" si="15"/>
        <v>0</v>
      </c>
      <c r="BG176" s="158">
        <f t="shared" si="16"/>
        <v>0</v>
      </c>
      <c r="BH176" s="158">
        <f t="shared" si="17"/>
        <v>0</v>
      </c>
      <c r="BI176" s="158">
        <f t="shared" si="18"/>
        <v>0</v>
      </c>
      <c r="BJ176" s="13" t="s">
        <v>181</v>
      </c>
      <c r="BK176" s="159">
        <f t="shared" si="19"/>
        <v>0</v>
      </c>
      <c r="BL176" s="13" t="s">
        <v>180</v>
      </c>
      <c r="BM176" s="157" t="s">
        <v>248</v>
      </c>
    </row>
    <row r="177" spans="2:65" s="1" customFormat="1" ht="16.5" customHeight="1" x14ac:dyDescent="0.2">
      <c r="B177" s="147"/>
      <c r="C177" s="148" t="s">
        <v>249</v>
      </c>
      <c r="D177" s="215" t="s">
        <v>250</v>
      </c>
      <c r="E177" s="216"/>
      <c r="F177" s="217"/>
      <c r="G177" s="150" t="s">
        <v>209</v>
      </c>
      <c r="H177" s="151">
        <v>1.31</v>
      </c>
      <c r="I177" s="152"/>
      <c r="J177" s="151">
        <f t="shared" si="10"/>
        <v>0</v>
      </c>
      <c r="K177" s="149" t="s">
        <v>1</v>
      </c>
      <c r="L177" s="28"/>
      <c r="M177" s="153" t="s">
        <v>1</v>
      </c>
      <c r="N177" s="154" t="s">
        <v>38</v>
      </c>
      <c r="O177" s="51"/>
      <c r="P177" s="155">
        <f t="shared" si="11"/>
        <v>0</v>
      </c>
      <c r="Q177" s="155">
        <v>0</v>
      </c>
      <c r="R177" s="155">
        <f t="shared" si="12"/>
        <v>0</v>
      </c>
      <c r="S177" s="155">
        <v>0</v>
      </c>
      <c r="T177" s="156">
        <f t="shared" si="13"/>
        <v>0</v>
      </c>
      <c r="AR177" s="157" t="s">
        <v>180</v>
      </c>
      <c r="AT177" s="157" t="s">
        <v>177</v>
      </c>
      <c r="AU177" s="157" t="s">
        <v>181</v>
      </c>
      <c r="AY177" s="13" t="s">
        <v>175</v>
      </c>
      <c r="BE177" s="158">
        <f t="shared" si="14"/>
        <v>0</v>
      </c>
      <c r="BF177" s="158">
        <f t="shared" si="15"/>
        <v>0</v>
      </c>
      <c r="BG177" s="158">
        <f t="shared" si="16"/>
        <v>0</v>
      </c>
      <c r="BH177" s="158">
        <f t="shared" si="17"/>
        <v>0</v>
      </c>
      <c r="BI177" s="158">
        <f t="shared" si="18"/>
        <v>0</v>
      </c>
      <c r="BJ177" s="13" t="s">
        <v>181</v>
      </c>
      <c r="BK177" s="159">
        <f t="shared" si="19"/>
        <v>0</v>
      </c>
      <c r="BL177" s="13" t="s">
        <v>180</v>
      </c>
      <c r="BM177" s="157" t="s">
        <v>251</v>
      </c>
    </row>
    <row r="178" spans="2:65" s="1" customFormat="1" ht="24" customHeight="1" x14ac:dyDescent="0.2">
      <c r="B178" s="147"/>
      <c r="C178" s="148" t="s">
        <v>216</v>
      </c>
      <c r="D178" s="215" t="s">
        <v>252</v>
      </c>
      <c r="E178" s="216"/>
      <c r="F178" s="217"/>
      <c r="G178" s="150" t="s">
        <v>179</v>
      </c>
      <c r="H178" s="151">
        <v>1.946</v>
      </c>
      <c r="I178" s="152"/>
      <c r="J178" s="151">
        <f t="shared" si="10"/>
        <v>0</v>
      </c>
      <c r="K178" s="149" t="s">
        <v>1</v>
      </c>
      <c r="L178" s="28"/>
      <c r="M178" s="153" t="s">
        <v>1</v>
      </c>
      <c r="N178" s="154" t="s">
        <v>38</v>
      </c>
      <c r="O178" s="51"/>
      <c r="P178" s="155">
        <f t="shared" si="11"/>
        <v>0</v>
      </c>
      <c r="Q178" s="155">
        <v>0</v>
      </c>
      <c r="R178" s="155">
        <f t="shared" si="12"/>
        <v>0</v>
      </c>
      <c r="S178" s="155">
        <v>0</v>
      </c>
      <c r="T178" s="156">
        <f t="shared" si="13"/>
        <v>0</v>
      </c>
      <c r="AR178" s="157" t="s">
        <v>180</v>
      </c>
      <c r="AT178" s="157" t="s">
        <v>177</v>
      </c>
      <c r="AU178" s="157" t="s">
        <v>181</v>
      </c>
      <c r="AY178" s="13" t="s">
        <v>175</v>
      </c>
      <c r="BE178" s="158">
        <f t="shared" si="14"/>
        <v>0</v>
      </c>
      <c r="BF178" s="158">
        <f t="shared" si="15"/>
        <v>0</v>
      </c>
      <c r="BG178" s="158">
        <f t="shared" si="16"/>
        <v>0</v>
      </c>
      <c r="BH178" s="158">
        <f t="shared" si="17"/>
        <v>0</v>
      </c>
      <c r="BI178" s="158">
        <f t="shared" si="18"/>
        <v>0</v>
      </c>
      <c r="BJ178" s="13" t="s">
        <v>181</v>
      </c>
      <c r="BK178" s="159">
        <f t="shared" si="19"/>
        <v>0</v>
      </c>
      <c r="BL178" s="13" t="s">
        <v>180</v>
      </c>
      <c r="BM178" s="157" t="s">
        <v>253</v>
      </c>
    </row>
    <row r="179" spans="2:65" s="1" customFormat="1" ht="24" customHeight="1" x14ac:dyDescent="0.2">
      <c r="B179" s="147"/>
      <c r="C179" s="148" t="s">
        <v>254</v>
      </c>
      <c r="D179" s="215" t="s">
        <v>255</v>
      </c>
      <c r="E179" s="216"/>
      <c r="F179" s="217"/>
      <c r="G179" s="150" t="s">
        <v>215</v>
      </c>
      <c r="H179" s="151">
        <v>19.456</v>
      </c>
      <c r="I179" s="152"/>
      <c r="J179" s="151">
        <f t="shared" si="10"/>
        <v>0</v>
      </c>
      <c r="K179" s="149" t="s">
        <v>1</v>
      </c>
      <c r="L179" s="28"/>
      <c r="M179" s="153" t="s">
        <v>1</v>
      </c>
      <c r="N179" s="154" t="s">
        <v>38</v>
      </c>
      <c r="O179" s="51"/>
      <c r="P179" s="155">
        <f t="shared" si="11"/>
        <v>0</v>
      </c>
      <c r="Q179" s="155">
        <v>0</v>
      </c>
      <c r="R179" s="155">
        <f t="shared" si="12"/>
        <v>0</v>
      </c>
      <c r="S179" s="155">
        <v>0</v>
      </c>
      <c r="T179" s="156">
        <f t="shared" si="13"/>
        <v>0</v>
      </c>
      <c r="AR179" s="157" t="s">
        <v>180</v>
      </c>
      <c r="AT179" s="157" t="s">
        <v>177</v>
      </c>
      <c r="AU179" s="157" t="s">
        <v>181</v>
      </c>
      <c r="AY179" s="13" t="s">
        <v>175</v>
      </c>
      <c r="BE179" s="158">
        <f t="shared" si="14"/>
        <v>0</v>
      </c>
      <c r="BF179" s="158">
        <f t="shared" si="15"/>
        <v>0</v>
      </c>
      <c r="BG179" s="158">
        <f t="shared" si="16"/>
        <v>0</v>
      </c>
      <c r="BH179" s="158">
        <f t="shared" si="17"/>
        <v>0</v>
      </c>
      <c r="BI179" s="158">
        <f t="shared" si="18"/>
        <v>0</v>
      </c>
      <c r="BJ179" s="13" t="s">
        <v>181</v>
      </c>
      <c r="BK179" s="159">
        <f t="shared" si="19"/>
        <v>0</v>
      </c>
      <c r="BL179" s="13" t="s">
        <v>180</v>
      </c>
      <c r="BM179" s="157" t="s">
        <v>256</v>
      </c>
    </row>
    <row r="180" spans="2:65" s="1" customFormat="1" ht="24" customHeight="1" x14ac:dyDescent="0.2">
      <c r="B180" s="147"/>
      <c r="C180" s="148" t="s">
        <v>219</v>
      </c>
      <c r="D180" s="215" t="s">
        <v>257</v>
      </c>
      <c r="E180" s="216"/>
      <c r="F180" s="217"/>
      <c r="G180" s="150" t="s">
        <v>215</v>
      </c>
      <c r="H180" s="151">
        <v>19.456</v>
      </c>
      <c r="I180" s="152"/>
      <c r="J180" s="151">
        <f t="shared" si="10"/>
        <v>0</v>
      </c>
      <c r="K180" s="149" t="s">
        <v>1</v>
      </c>
      <c r="L180" s="28"/>
      <c r="M180" s="153" t="s">
        <v>1</v>
      </c>
      <c r="N180" s="154" t="s">
        <v>38</v>
      </c>
      <c r="O180" s="51"/>
      <c r="P180" s="155">
        <f t="shared" si="11"/>
        <v>0</v>
      </c>
      <c r="Q180" s="155">
        <v>0</v>
      </c>
      <c r="R180" s="155">
        <f t="shared" si="12"/>
        <v>0</v>
      </c>
      <c r="S180" s="155">
        <v>0</v>
      </c>
      <c r="T180" s="156">
        <f t="shared" si="13"/>
        <v>0</v>
      </c>
      <c r="AR180" s="157" t="s">
        <v>180</v>
      </c>
      <c r="AT180" s="157" t="s">
        <v>177</v>
      </c>
      <c r="AU180" s="157" t="s">
        <v>181</v>
      </c>
      <c r="AY180" s="13" t="s">
        <v>175</v>
      </c>
      <c r="BE180" s="158">
        <f t="shared" si="14"/>
        <v>0</v>
      </c>
      <c r="BF180" s="158">
        <f t="shared" si="15"/>
        <v>0</v>
      </c>
      <c r="BG180" s="158">
        <f t="shared" si="16"/>
        <v>0</v>
      </c>
      <c r="BH180" s="158">
        <f t="shared" si="17"/>
        <v>0</v>
      </c>
      <c r="BI180" s="158">
        <f t="shared" si="18"/>
        <v>0</v>
      </c>
      <c r="BJ180" s="13" t="s">
        <v>181</v>
      </c>
      <c r="BK180" s="159">
        <f t="shared" si="19"/>
        <v>0</v>
      </c>
      <c r="BL180" s="13" t="s">
        <v>180</v>
      </c>
      <c r="BM180" s="157" t="s">
        <v>258</v>
      </c>
    </row>
    <row r="181" spans="2:65" s="1" customFormat="1" ht="16.5" customHeight="1" x14ac:dyDescent="0.2">
      <c r="B181" s="147"/>
      <c r="C181" s="148" t="s">
        <v>259</v>
      </c>
      <c r="D181" s="215" t="s">
        <v>260</v>
      </c>
      <c r="E181" s="216"/>
      <c r="F181" s="217"/>
      <c r="G181" s="150" t="s">
        <v>209</v>
      </c>
      <c r="H181" s="151">
        <v>0.19500000000000001</v>
      </c>
      <c r="I181" s="152"/>
      <c r="J181" s="151">
        <f t="shared" si="10"/>
        <v>0</v>
      </c>
      <c r="K181" s="149" t="s">
        <v>1</v>
      </c>
      <c r="L181" s="28"/>
      <c r="M181" s="153" t="s">
        <v>1</v>
      </c>
      <c r="N181" s="154" t="s">
        <v>38</v>
      </c>
      <c r="O181" s="51"/>
      <c r="P181" s="155">
        <f t="shared" si="11"/>
        <v>0</v>
      </c>
      <c r="Q181" s="155">
        <v>0</v>
      </c>
      <c r="R181" s="155">
        <f t="shared" si="12"/>
        <v>0</v>
      </c>
      <c r="S181" s="155">
        <v>0</v>
      </c>
      <c r="T181" s="156">
        <f t="shared" si="13"/>
        <v>0</v>
      </c>
      <c r="AR181" s="157" t="s">
        <v>180</v>
      </c>
      <c r="AT181" s="157" t="s">
        <v>177</v>
      </c>
      <c r="AU181" s="157" t="s">
        <v>181</v>
      </c>
      <c r="AY181" s="13" t="s">
        <v>175</v>
      </c>
      <c r="BE181" s="158">
        <f t="shared" si="14"/>
        <v>0</v>
      </c>
      <c r="BF181" s="158">
        <f t="shared" si="15"/>
        <v>0</v>
      </c>
      <c r="BG181" s="158">
        <f t="shared" si="16"/>
        <v>0</v>
      </c>
      <c r="BH181" s="158">
        <f t="shared" si="17"/>
        <v>0</v>
      </c>
      <c r="BI181" s="158">
        <f t="shared" si="18"/>
        <v>0</v>
      </c>
      <c r="BJ181" s="13" t="s">
        <v>181</v>
      </c>
      <c r="BK181" s="159">
        <f t="shared" si="19"/>
        <v>0</v>
      </c>
      <c r="BL181" s="13" t="s">
        <v>180</v>
      </c>
      <c r="BM181" s="157" t="s">
        <v>261</v>
      </c>
    </row>
    <row r="182" spans="2:65" s="1" customFormat="1" ht="24" customHeight="1" x14ac:dyDescent="0.2">
      <c r="B182" s="147"/>
      <c r="C182" s="148" t="s">
        <v>222</v>
      </c>
      <c r="D182" s="215" t="s">
        <v>1418</v>
      </c>
      <c r="E182" s="216"/>
      <c r="F182" s="217"/>
      <c r="G182" s="150" t="s">
        <v>179</v>
      </c>
      <c r="H182" s="151">
        <v>14.728999999999999</v>
      </c>
      <c r="I182" s="152"/>
      <c r="J182" s="151">
        <f t="shared" si="10"/>
        <v>0</v>
      </c>
      <c r="K182" s="149" t="s">
        <v>1</v>
      </c>
      <c r="L182" s="28"/>
      <c r="M182" s="153" t="s">
        <v>1</v>
      </c>
      <c r="N182" s="154" t="s">
        <v>38</v>
      </c>
      <c r="O182" s="51"/>
      <c r="P182" s="155">
        <f t="shared" si="11"/>
        <v>0</v>
      </c>
      <c r="Q182" s="155">
        <v>0</v>
      </c>
      <c r="R182" s="155">
        <f t="shared" si="12"/>
        <v>0</v>
      </c>
      <c r="S182" s="155">
        <v>0</v>
      </c>
      <c r="T182" s="156">
        <f t="shared" si="13"/>
        <v>0</v>
      </c>
      <c r="AR182" s="157" t="s">
        <v>180</v>
      </c>
      <c r="AT182" s="157" t="s">
        <v>177</v>
      </c>
      <c r="AU182" s="157" t="s">
        <v>181</v>
      </c>
      <c r="AY182" s="13" t="s">
        <v>175</v>
      </c>
      <c r="BE182" s="158">
        <f t="shared" si="14"/>
        <v>0</v>
      </c>
      <c r="BF182" s="158">
        <f t="shared" si="15"/>
        <v>0</v>
      </c>
      <c r="BG182" s="158">
        <f t="shared" si="16"/>
        <v>0</v>
      </c>
      <c r="BH182" s="158">
        <f t="shared" si="17"/>
        <v>0</v>
      </c>
      <c r="BI182" s="158">
        <f t="shared" si="18"/>
        <v>0</v>
      </c>
      <c r="BJ182" s="13" t="s">
        <v>181</v>
      </c>
      <c r="BK182" s="159">
        <f t="shared" si="19"/>
        <v>0</v>
      </c>
      <c r="BL182" s="13" t="s">
        <v>180</v>
      </c>
      <c r="BM182" s="157" t="s">
        <v>262</v>
      </c>
    </row>
    <row r="183" spans="2:65" s="1" customFormat="1" ht="24" customHeight="1" x14ac:dyDescent="0.2">
      <c r="B183" s="147"/>
      <c r="C183" s="148" t="s">
        <v>263</v>
      </c>
      <c r="D183" s="215" t="s">
        <v>1417</v>
      </c>
      <c r="E183" s="216"/>
      <c r="F183" s="217"/>
      <c r="G183" s="150" t="s">
        <v>209</v>
      </c>
      <c r="H183" s="151">
        <v>0.23300000000000001</v>
      </c>
      <c r="I183" s="152"/>
      <c r="J183" s="151">
        <f t="shared" si="10"/>
        <v>0</v>
      </c>
      <c r="K183" s="149" t="s">
        <v>1</v>
      </c>
      <c r="L183" s="28"/>
      <c r="M183" s="153" t="s">
        <v>1</v>
      </c>
      <c r="N183" s="154" t="s">
        <v>38</v>
      </c>
      <c r="O183" s="51"/>
      <c r="P183" s="155">
        <f t="shared" si="11"/>
        <v>0</v>
      </c>
      <c r="Q183" s="155">
        <v>0</v>
      </c>
      <c r="R183" s="155">
        <f t="shared" si="12"/>
        <v>0</v>
      </c>
      <c r="S183" s="155">
        <v>0</v>
      </c>
      <c r="T183" s="156">
        <f t="shared" si="13"/>
        <v>0</v>
      </c>
      <c r="AR183" s="157" t="s">
        <v>180</v>
      </c>
      <c r="AT183" s="157" t="s">
        <v>177</v>
      </c>
      <c r="AU183" s="157" t="s">
        <v>181</v>
      </c>
      <c r="AY183" s="13" t="s">
        <v>175</v>
      </c>
      <c r="BE183" s="158">
        <f t="shared" si="14"/>
        <v>0</v>
      </c>
      <c r="BF183" s="158">
        <f t="shared" si="15"/>
        <v>0</v>
      </c>
      <c r="BG183" s="158">
        <f t="shared" si="16"/>
        <v>0</v>
      </c>
      <c r="BH183" s="158">
        <f t="shared" si="17"/>
        <v>0</v>
      </c>
      <c r="BI183" s="158">
        <f t="shared" si="18"/>
        <v>0</v>
      </c>
      <c r="BJ183" s="13" t="s">
        <v>181</v>
      </c>
      <c r="BK183" s="159">
        <f t="shared" si="19"/>
        <v>0</v>
      </c>
      <c r="BL183" s="13" t="s">
        <v>180</v>
      </c>
      <c r="BM183" s="157" t="s">
        <v>264</v>
      </c>
    </row>
    <row r="184" spans="2:65" s="11" customFormat="1" ht="22.9" customHeight="1" x14ac:dyDescent="0.2">
      <c r="B184" s="134"/>
      <c r="D184" s="135" t="s">
        <v>71</v>
      </c>
      <c r="E184" s="145" t="s">
        <v>183</v>
      </c>
      <c r="F184" s="145" t="s">
        <v>265</v>
      </c>
      <c r="I184" s="137"/>
      <c r="J184" s="146">
        <f>BK184</f>
        <v>0</v>
      </c>
      <c r="L184" s="134"/>
      <c r="M184" s="139"/>
      <c r="N184" s="140"/>
      <c r="O184" s="140"/>
      <c r="P184" s="141">
        <f>SUM(P185:P206)</f>
        <v>0</v>
      </c>
      <c r="Q184" s="140"/>
      <c r="R184" s="141">
        <f>SUM(R185:R206)</f>
        <v>5.6893384799999991</v>
      </c>
      <c r="S184" s="140"/>
      <c r="T184" s="142">
        <f>SUM(T185:T206)</f>
        <v>0</v>
      </c>
      <c r="AR184" s="135" t="s">
        <v>80</v>
      </c>
      <c r="AT184" s="143" t="s">
        <v>71</v>
      </c>
      <c r="AU184" s="143" t="s">
        <v>80</v>
      </c>
      <c r="AY184" s="135" t="s">
        <v>175</v>
      </c>
      <c r="BK184" s="144">
        <f>SUM(BK185:BK206)</f>
        <v>0</v>
      </c>
    </row>
    <row r="185" spans="2:65" s="1" customFormat="1" ht="24" customHeight="1" x14ac:dyDescent="0.2">
      <c r="B185" s="147"/>
      <c r="C185" s="148" t="s">
        <v>224</v>
      </c>
      <c r="D185" s="215" t="s">
        <v>1419</v>
      </c>
      <c r="E185" s="216"/>
      <c r="F185" s="217"/>
      <c r="G185" s="150" t="s">
        <v>179</v>
      </c>
      <c r="H185" s="151">
        <v>2.7639999999999998</v>
      </c>
      <c r="I185" s="152"/>
      <c r="J185" s="151">
        <f t="shared" ref="J185:J206" si="20">ROUND(I185*H185,3)</f>
        <v>0</v>
      </c>
      <c r="K185" s="149" t="s">
        <v>1</v>
      </c>
      <c r="L185" s="28"/>
      <c r="M185" s="153" t="s">
        <v>1</v>
      </c>
      <c r="N185" s="154" t="s">
        <v>38</v>
      </c>
      <c r="O185" s="51"/>
      <c r="P185" s="155">
        <f t="shared" ref="P185:P206" si="21">O185*H185</f>
        <v>0</v>
      </c>
      <c r="Q185" s="155">
        <v>0</v>
      </c>
      <c r="R185" s="155">
        <f t="shared" ref="R185:R206" si="22">Q185*H185</f>
        <v>0</v>
      </c>
      <c r="S185" s="155">
        <v>0</v>
      </c>
      <c r="T185" s="156">
        <f t="shared" ref="T185:T206" si="23">S185*H185</f>
        <v>0</v>
      </c>
      <c r="AR185" s="157" t="s">
        <v>180</v>
      </c>
      <c r="AT185" s="157" t="s">
        <v>177</v>
      </c>
      <c r="AU185" s="157" t="s">
        <v>181</v>
      </c>
      <c r="AY185" s="13" t="s">
        <v>175</v>
      </c>
      <c r="BE185" s="158">
        <f t="shared" ref="BE185:BE206" si="24">IF(N185="základná",J185,0)</f>
        <v>0</v>
      </c>
      <c r="BF185" s="158">
        <f t="shared" ref="BF185:BF206" si="25">IF(N185="znížená",J185,0)</f>
        <v>0</v>
      </c>
      <c r="BG185" s="158">
        <f t="shared" ref="BG185:BG206" si="26">IF(N185="zákl. prenesená",J185,0)</f>
        <v>0</v>
      </c>
      <c r="BH185" s="158">
        <f t="shared" ref="BH185:BH206" si="27">IF(N185="zníž. prenesená",J185,0)</f>
        <v>0</v>
      </c>
      <c r="BI185" s="158">
        <f t="shared" ref="BI185:BI206" si="28">IF(N185="nulová",J185,0)</f>
        <v>0</v>
      </c>
      <c r="BJ185" s="13" t="s">
        <v>181</v>
      </c>
      <c r="BK185" s="159">
        <f t="shared" ref="BK185:BK206" si="29">ROUND(I185*H185,3)</f>
        <v>0</v>
      </c>
      <c r="BL185" s="13" t="s">
        <v>180</v>
      </c>
      <c r="BM185" s="157" t="s">
        <v>266</v>
      </c>
    </row>
    <row r="186" spans="2:65" s="1" customFormat="1" ht="24" customHeight="1" x14ac:dyDescent="0.2">
      <c r="B186" s="147"/>
      <c r="C186" s="148" t="s">
        <v>267</v>
      </c>
      <c r="D186" s="215" t="s">
        <v>1420</v>
      </c>
      <c r="E186" s="216"/>
      <c r="F186" s="217"/>
      <c r="G186" s="150" t="s">
        <v>215</v>
      </c>
      <c r="H186" s="151">
        <v>9.1199999999999992</v>
      </c>
      <c r="I186" s="152"/>
      <c r="J186" s="151">
        <f t="shared" si="20"/>
        <v>0</v>
      </c>
      <c r="K186" s="149" t="s">
        <v>1</v>
      </c>
      <c r="L186" s="28"/>
      <c r="M186" s="153" t="s">
        <v>1</v>
      </c>
      <c r="N186" s="154" t="s">
        <v>38</v>
      </c>
      <c r="O186" s="51"/>
      <c r="P186" s="155">
        <f t="shared" si="21"/>
        <v>0</v>
      </c>
      <c r="Q186" s="155">
        <v>0</v>
      </c>
      <c r="R186" s="155">
        <f t="shared" si="22"/>
        <v>0</v>
      </c>
      <c r="S186" s="155">
        <v>0</v>
      </c>
      <c r="T186" s="156">
        <f t="shared" si="23"/>
        <v>0</v>
      </c>
      <c r="AR186" s="157" t="s">
        <v>180</v>
      </c>
      <c r="AT186" s="157" t="s">
        <v>177</v>
      </c>
      <c r="AU186" s="157" t="s">
        <v>181</v>
      </c>
      <c r="AY186" s="13" t="s">
        <v>175</v>
      </c>
      <c r="BE186" s="158">
        <f t="shared" si="24"/>
        <v>0</v>
      </c>
      <c r="BF186" s="158">
        <f t="shared" si="25"/>
        <v>0</v>
      </c>
      <c r="BG186" s="158">
        <f t="shared" si="26"/>
        <v>0</v>
      </c>
      <c r="BH186" s="158">
        <f t="shared" si="27"/>
        <v>0</v>
      </c>
      <c r="BI186" s="158">
        <f t="shared" si="28"/>
        <v>0</v>
      </c>
      <c r="BJ186" s="13" t="s">
        <v>181</v>
      </c>
      <c r="BK186" s="159">
        <f t="shared" si="29"/>
        <v>0</v>
      </c>
      <c r="BL186" s="13" t="s">
        <v>180</v>
      </c>
      <c r="BM186" s="157" t="s">
        <v>268</v>
      </c>
    </row>
    <row r="187" spans="2:65" s="1" customFormat="1" ht="24" customHeight="1" x14ac:dyDescent="0.2">
      <c r="B187" s="147"/>
      <c r="C187" s="148" t="s">
        <v>227</v>
      </c>
      <c r="D187" s="215" t="s">
        <v>1421</v>
      </c>
      <c r="E187" s="216"/>
      <c r="F187" s="217"/>
      <c r="G187" s="150" t="s">
        <v>238</v>
      </c>
      <c r="H187" s="151">
        <v>5.85</v>
      </c>
      <c r="I187" s="152"/>
      <c r="J187" s="151">
        <f t="shared" si="20"/>
        <v>0</v>
      </c>
      <c r="K187" s="149" t="s">
        <v>269</v>
      </c>
      <c r="L187" s="28"/>
      <c r="M187" s="153" t="s">
        <v>1</v>
      </c>
      <c r="N187" s="154" t="s">
        <v>38</v>
      </c>
      <c r="O187" s="51"/>
      <c r="P187" s="155">
        <f t="shared" si="21"/>
        <v>0</v>
      </c>
      <c r="Q187" s="155">
        <v>1.2999999999999999E-3</v>
      </c>
      <c r="R187" s="155">
        <f t="shared" si="22"/>
        <v>7.6049999999999989E-3</v>
      </c>
      <c r="S187" s="155">
        <v>0</v>
      </c>
      <c r="T187" s="156">
        <f t="shared" si="23"/>
        <v>0</v>
      </c>
      <c r="AR187" s="157" t="s">
        <v>180</v>
      </c>
      <c r="AT187" s="157" t="s">
        <v>177</v>
      </c>
      <c r="AU187" s="157" t="s">
        <v>181</v>
      </c>
      <c r="AY187" s="13" t="s">
        <v>175</v>
      </c>
      <c r="BE187" s="158">
        <f t="shared" si="24"/>
        <v>0</v>
      </c>
      <c r="BF187" s="158">
        <f t="shared" si="25"/>
        <v>0</v>
      </c>
      <c r="BG187" s="158">
        <f t="shared" si="26"/>
        <v>0</v>
      </c>
      <c r="BH187" s="158">
        <f t="shared" si="27"/>
        <v>0</v>
      </c>
      <c r="BI187" s="158">
        <f t="shared" si="28"/>
        <v>0</v>
      </c>
      <c r="BJ187" s="13" t="s">
        <v>181</v>
      </c>
      <c r="BK187" s="159">
        <f t="shared" si="29"/>
        <v>0</v>
      </c>
      <c r="BL187" s="13" t="s">
        <v>180</v>
      </c>
      <c r="BM187" s="157" t="s">
        <v>270</v>
      </c>
    </row>
    <row r="188" spans="2:65" s="1" customFormat="1" ht="36" customHeight="1" x14ac:dyDescent="0.2">
      <c r="B188" s="147"/>
      <c r="C188" s="160" t="s">
        <v>271</v>
      </c>
      <c r="D188" s="218" t="s">
        <v>1422</v>
      </c>
      <c r="E188" s="219"/>
      <c r="F188" s="220"/>
      <c r="G188" s="162" t="s">
        <v>272</v>
      </c>
      <c r="H188" s="163">
        <v>14.917999999999999</v>
      </c>
      <c r="I188" s="164"/>
      <c r="J188" s="163">
        <f t="shared" si="20"/>
        <v>0</v>
      </c>
      <c r="K188" s="161" t="s">
        <v>269</v>
      </c>
      <c r="L188" s="165"/>
      <c r="M188" s="166" t="s">
        <v>1</v>
      </c>
      <c r="N188" s="167" t="s">
        <v>38</v>
      </c>
      <c r="O188" s="51"/>
      <c r="P188" s="155">
        <f t="shared" si="21"/>
        <v>0</v>
      </c>
      <c r="Q188" s="155">
        <v>1.03E-2</v>
      </c>
      <c r="R188" s="155">
        <f t="shared" si="22"/>
        <v>0.1536554</v>
      </c>
      <c r="S188" s="155">
        <v>0</v>
      </c>
      <c r="T188" s="156">
        <f t="shared" si="23"/>
        <v>0</v>
      </c>
      <c r="AR188" s="157" t="s">
        <v>187</v>
      </c>
      <c r="AT188" s="157" t="s">
        <v>236</v>
      </c>
      <c r="AU188" s="157" t="s">
        <v>181</v>
      </c>
      <c r="AY188" s="13" t="s">
        <v>175</v>
      </c>
      <c r="BE188" s="158">
        <f t="shared" si="24"/>
        <v>0</v>
      </c>
      <c r="BF188" s="158">
        <f t="shared" si="25"/>
        <v>0</v>
      </c>
      <c r="BG188" s="158">
        <f t="shared" si="26"/>
        <v>0</v>
      </c>
      <c r="BH188" s="158">
        <f t="shared" si="27"/>
        <v>0</v>
      </c>
      <c r="BI188" s="158">
        <f t="shared" si="28"/>
        <v>0</v>
      </c>
      <c r="BJ188" s="13" t="s">
        <v>181</v>
      </c>
      <c r="BK188" s="159">
        <f t="shared" si="29"/>
        <v>0</v>
      </c>
      <c r="BL188" s="13" t="s">
        <v>180</v>
      </c>
      <c r="BM188" s="157" t="s">
        <v>273</v>
      </c>
    </row>
    <row r="189" spans="2:65" s="1" customFormat="1" ht="24" customHeight="1" x14ac:dyDescent="0.2">
      <c r="B189" s="147"/>
      <c r="C189" s="148" t="s">
        <v>229</v>
      </c>
      <c r="D189" s="215" t="s">
        <v>1423</v>
      </c>
      <c r="E189" s="216"/>
      <c r="F189" s="217"/>
      <c r="G189" s="150" t="s">
        <v>179</v>
      </c>
      <c r="H189" s="151">
        <v>2.597</v>
      </c>
      <c r="I189" s="152"/>
      <c r="J189" s="151">
        <f t="shared" si="20"/>
        <v>0</v>
      </c>
      <c r="K189" s="149" t="s">
        <v>269</v>
      </c>
      <c r="L189" s="28"/>
      <c r="M189" s="153" t="s">
        <v>1</v>
      </c>
      <c r="N189" s="154" t="s">
        <v>38</v>
      </c>
      <c r="O189" s="51"/>
      <c r="P189" s="155">
        <f t="shared" si="21"/>
        <v>0</v>
      </c>
      <c r="Q189" s="155">
        <v>2.1286399999999999</v>
      </c>
      <c r="R189" s="155">
        <f t="shared" si="22"/>
        <v>5.5280780799999993</v>
      </c>
      <c r="S189" s="155">
        <v>0</v>
      </c>
      <c r="T189" s="156">
        <f t="shared" si="23"/>
        <v>0</v>
      </c>
      <c r="AR189" s="157" t="s">
        <v>180</v>
      </c>
      <c r="AT189" s="157" t="s">
        <v>177</v>
      </c>
      <c r="AU189" s="157" t="s">
        <v>181</v>
      </c>
      <c r="AY189" s="13" t="s">
        <v>175</v>
      </c>
      <c r="BE189" s="158">
        <f t="shared" si="24"/>
        <v>0</v>
      </c>
      <c r="BF189" s="158">
        <f t="shared" si="25"/>
        <v>0</v>
      </c>
      <c r="BG189" s="158">
        <f t="shared" si="26"/>
        <v>0</v>
      </c>
      <c r="BH189" s="158">
        <f t="shared" si="27"/>
        <v>0</v>
      </c>
      <c r="BI189" s="158">
        <f t="shared" si="28"/>
        <v>0</v>
      </c>
      <c r="BJ189" s="13" t="s">
        <v>181</v>
      </c>
      <c r="BK189" s="159">
        <f t="shared" si="29"/>
        <v>0</v>
      </c>
      <c r="BL189" s="13" t="s">
        <v>180</v>
      </c>
      <c r="BM189" s="157" t="s">
        <v>274</v>
      </c>
    </row>
    <row r="190" spans="2:65" s="1" customFormat="1" ht="24" customHeight="1" x14ac:dyDescent="0.2">
      <c r="B190" s="147"/>
      <c r="C190" s="148" t="s">
        <v>275</v>
      </c>
      <c r="D190" s="215" t="s">
        <v>1424</v>
      </c>
      <c r="E190" s="216"/>
      <c r="F190" s="217"/>
      <c r="G190" s="150" t="s">
        <v>179</v>
      </c>
      <c r="H190" s="151">
        <v>6.34</v>
      </c>
      <c r="I190" s="152"/>
      <c r="J190" s="151">
        <f t="shared" si="20"/>
        <v>0</v>
      </c>
      <c r="K190" s="149" t="s">
        <v>1</v>
      </c>
      <c r="L190" s="28"/>
      <c r="M190" s="153" t="s">
        <v>1</v>
      </c>
      <c r="N190" s="154" t="s">
        <v>38</v>
      </c>
      <c r="O190" s="51"/>
      <c r="P190" s="155">
        <f t="shared" si="21"/>
        <v>0</v>
      </c>
      <c r="Q190" s="155">
        <v>0</v>
      </c>
      <c r="R190" s="155">
        <f t="shared" si="22"/>
        <v>0</v>
      </c>
      <c r="S190" s="155">
        <v>0</v>
      </c>
      <c r="T190" s="156">
        <f t="shared" si="23"/>
        <v>0</v>
      </c>
      <c r="AR190" s="157" t="s">
        <v>180</v>
      </c>
      <c r="AT190" s="157" t="s">
        <v>177</v>
      </c>
      <c r="AU190" s="157" t="s">
        <v>181</v>
      </c>
      <c r="AY190" s="13" t="s">
        <v>175</v>
      </c>
      <c r="BE190" s="158">
        <f t="shared" si="24"/>
        <v>0</v>
      </c>
      <c r="BF190" s="158">
        <f t="shared" si="25"/>
        <v>0</v>
      </c>
      <c r="BG190" s="158">
        <f t="shared" si="26"/>
        <v>0</v>
      </c>
      <c r="BH190" s="158">
        <f t="shared" si="27"/>
        <v>0</v>
      </c>
      <c r="BI190" s="158">
        <f t="shared" si="28"/>
        <v>0</v>
      </c>
      <c r="BJ190" s="13" t="s">
        <v>181</v>
      </c>
      <c r="BK190" s="159">
        <f t="shared" si="29"/>
        <v>0</v>
      </c>
      <c r="BL190" s="13" t="s">
        <v>180</v>
      </c>
      <c r="BM190" s="157" t="s">
        <v>276</v>
      </c>
    </row>
    <row r="191" spans="2:65" s="1" customFormat="1" ht="24" customHeight="1" x14ac:dyDescent="0.2">
      <c r="B191" s="147"/>
      <c r="C191" s="148" t="s">
        <v>232</v>
      </c>
      <c r="D191" s="215" t="s">
        <v>1425</v>
      </c>
      <c r="E191" s="216"/>
      <c r="F191" s="217"/>
      <c r="G191" s="150" t="s">
        <v>209</v>
      </c>
      <c r="H191" s="151">
        <v>0.28299999999999997</v>
      </c>
      <c r="I191" s="152"/>
      <c r="J191" s="151">
        <f t="shared" si="20"/>
        <v>0</v>
      </c>
      <c r="K191" s="149" t="s">
        <v>1</v>
      </c>
      <c r="L191" s="28"/>
      <c r="M191" s="153" t="s">
        <v>1</v>
      </c>
      <c r="N191" s="154" t="s">
        <v>38</v>
      </c>
      <c r="O191" s="51"/>
      <c r="P191" s="155">
        <f t="shared" si="21"/>
        <v>0</v>
      </c>
      <c r="Q191" s="155">
        <v>0</v>
      </c>
      <c r="R191" s="155">
        <f t="shared" si="22"/>
        <v>0</v>
      </c>
      <c r="S191" s="155">
        <v>0</v>
      </c>
      <c r="T191" s="156">
        <f t="shared" si="23"/>
        <v>0</v>
      </c>
      <c r="AR191" s="157" t="s">
        <v>180</v>
      </c>
      <c r="AT191" s="157" t="s">
        <v>177</v>
      </c>
      <c r="AU191" s="157" t="s">
        <v>181</v>
      </c>
      <c r="AY191" s="13" t="s">
        <v>175</v>
      </c>
      <c r="BE191" s="158">
        <f t="shared" si="24"/>
        <v>0</v>
      </c>
      <c r="BF191" s="158">
        <f t="shared" si="25"/>
        <v>0</v>
      </c>
      <c r="BG191" s="158">
        <f t="shared" si="26"/>
        <v>0</v>
      </c>
      <c r="BH191" s="158">
        <f t="shared" si="27"/>
        <v>0</v>
      </c>
      <c r="BI191" s="158">
        <f t="shared" si="28"/>
        <v>0</v>
      </c>
      <c r="BJ191" s="13" t="s">
        <v>181</v>
      </c>
      <c r="BK191" s="159">
        <f t="shared" si="29"/>
        <v>0</v>
      </c>
      <c r="BL191" s="13" t="s">
        <v>180</v>
      </c>
      <c r="BM191" s="157" t="s">
        <v>277</v>
      </c>
    </row>
    <row r="192" spans="2:65" s="1" customFormat="1" ht="24" customHeight="1" x14ac:dyDescent="0.2">
      <c r="B192" s="147"/>
      <c r="C192" s="148" t="s">
        <v>278</v>
      </c>
      <c r="D192" s="215" t="s">
        <v>279</v>
      </c>
      <c r="E192" s="216"/>
      <c r="F192" s="217"/>
      <c r="G192" s="150" t="s">
        <v>179</v>
      </c>
      <c r="H192" s="151">
        <v>1.198</v>
      </c>
      <c r="I192" s="152"/>
      <c r="J192" s="151">
        <f t="shared" si="20"/>
        <v>0</v>
      </c>
      <c r="K192" s="149" t="s">
        <v>1</v>
      </c>
      <c r="L192" s="28"/>
      <c r="M192" s="153" t="s">
        <v>1</v>
      </c>
      <c r="N192" s="154" t="s">
        <v>38</v>
      </c>
      <c r="O192" s="51"/>
      <c r="P192" s="155">
        <f t="shared" si="21"/>
        <v>0</v>
      </c>
      <c r="Q192" s="155">
        <v>0</v>
      </c>
      <c r="R192" s="155">
        <f t="shared" si="22"/>
        <v>0</v>
      </c>
      <c r="S192" s="155">
        <v>0</v>
      </c>
      <c r="T192" s="156">
        <f t="shared" si="23"/>
        <v>0</v>
      </c>
      <c r="AR192" s="157" t="s">
        <v>180</v>
      </c>
      <c r="AT192" s="157" t="s">
        <v>177</v>
      </c>
      <c r="AU192" s="157" t="s">
        <v>181</v>
      </c>
      <c r="AY192" s="13" t="s">
        <v>175</v>
      </c>
      <c r="BE192" s="158">
        <f t="shared" si="24"/>
        <v>0</v>
      </c>
      <c r="BF192" s="158">
        <f t="shared" si="25"/>
        <v>0</v>
      </c>
      <c r="BG192" s="158">
        <f t="shared" si="26"/>
        <v>0</v>
      </c>
      <c r="BH192" s="158">
        <f t="shared" si="27"/>
        <v>0</v>
      </c>
      <c r="BI192" s="158">
        <f t="shared" si="28"/>
        <v>0</v>
      </c>
      <c r="BJ192" s="13" t="s">
        <v>181</v>
      </c>
      <c r="BK192" s="159">
        <f t="shared" si="29"/>
        <v>0</v>
      </c>
      <c r="BL192" s="13" t="s">
        <v>180</v>
      </c>
      <c r="BM192" s="157" t="s">
        <v>280</v>
      </c>
    </row>
    <row r="193" spans="2:65" s="1" customFormat="1" ht="24" customHeight="1" x14ac:dyDescent="0.2">
      <c r="B193" s="147"/>
      <c r="C193" s="148" t="s">
        <v>234</v>
      </c>
      <c r="D193" s="215" t="s">
        <v>281</v>
      </c>
      <c r="E193" s="216"/>
      <c r="F193" s="217"/>
      <c r="G193" s="150" t="s">
        <v>215</v>
      </c>
      <c r="H193" s="151">
        <v>15.449</v>
      </c>
      <c r="I193" s="152"/>
      <c r="J193" s="151">
        <f t="shared" si="20"/>
        <v>0</v>
      </c>
      <c r="K193" s="149" t="s">
        <v>1</v>
      </c>
      <c r="L193" s="28"/>
      <c r="M193" s="153" t="s">
        <v>1</v>
      </c>
      <c r="N193" s="154" t="s">
        <v>38</v>
      </c>
      <c r="O193" s="51"/>
      <c r="P193" s="155">
        <f t="shared" si="21"/>
        <v>0</v>
      </c>
      <c r="Q193" s="155">
        <v>0</v>
      </c>
      <c r="R193" s="155">
        <f t="shared" si="22"/>
        <v>0</v>
      </c>
      <c r="S193" s="155">
        <v>0</v>
      </c>
      <c r="T193" s="156">
        <f t="shared" si="23"/>
        <v>0</v>
      </c>
      <c r="AR193" s="157" t="s">
        <v>180</v>
      </c>
      <c r="AT193" s="157" t="s">
        <v>177</v>
      </c>
      <c r="AU193" s="157" t="s">
        <v>181</v>
      </c>
      <c r="AY193" s="13" t="s">
        <v>175</v>
      </c>
      <c r="BE193" s="158">
        <f t="shared" si="24"/>
        <v>0</v>
      </c>
      <c r="BF193" s="158">
        <f t="shared" si="25"/>
        <v>0</v>
      </c>
      <c r="BG193" s="158">
        <f t="shared" si="26"/>
        <v>0</v>
      </c>
      <c r="BH193" s="158">
        <f t="shared" si="27"/>
        <v>0</v>
      </c>
      <c r="BI193" s="158">
        <f t="shared" si="28"/>
        <v>0</v>
      </c>
      <c r="BJ193" s="13" t="s">
        <v>181</v>
      </c>
      <c r="BK193" s="159">
        <f t="shared" si="29"/>
        <v>0</v>
      </c>
      <c r="BL193" s="13" t="s">
        <v>180</v>
      </c>
      <c r="BM193" s="157" t="s">
        <v>282</v>
      </c>
    </row>
    <row r="194" spans="2:65" s="1" customFormat="1" ht="24" customHeight="1" x14ac:dyDescent="0.2">
      <c r="B194" s="147"/>
      <c r="C194" s="148" t="s">
        <v>283</v>
      </c>
      <c r="D194" s="215" t="s">
        <v>284</v>
      </c>
      <c r="E194" s="216"/>
      <c r="F194" s="217"/>
      <c r="G194" s="150" t="s">
        <v>215</v>
      </c>
      <c r="H194" s="151">
        <v>15.449</v>
      </c>
      <c r="I194" s="152"/>
      <c r="J194" s="151">
        <f t="shared" si="20"/>
        <v>0</v>
      </c>
      <c r="K194" s="149" t="s">
        <v>1</v>
      </c>
      <c r="L194" s="28"/>
      <c r="M194" s="153" t="s">
        <v>1</v>
      </c>
      <c r="N194" s="154" t="s">
        <v>38</v>
      </c>
      <c r="O194" s="51"/>
      <c r="P194" s="155">
        <f t="shared" si="21"/>
        <v>0</v>
      </c>
      <c r="Q194" s="155">
        <v>0</v>
      </c>
      <c r="R194" s="155">
        <f t="shared" si="22"/>
        <v>0</v>
      </c>
      <c r="S194" s="155">
        <v>0</v>
      </c>
      <c r="T194" s="156">
        <f t="shared" si="23"/>
        <v>0</v>
      </c>
      <c r="AR194" s="157" t="s">
        <v>180</v>
      </c>
      <c r="AT194" s="157" t="s">
        <v>177</v>
      </c>
      <c r="AU194" s="157" t="s">
        <v>181</v>
      </c>
      <c r="AY194" s="13" t="s">
        <v>175</v>
      </c>
      <c r="BE194" s="158">
        <f t="shared" si="24"/>
        <v>0</v>
      </c>
      <c r="BF194" s="158">
        <f t="shared" si="25"/>
        <v>0</v>
      </c>
      <c r="BG194" s="158">
        <f t="shared" si="26"/>
        <v>0</v>
      </c>
      <c r="BH194" s="158">
        <f t="shared" si="27"/>
        <v>0</v>
      </c>
      <c r="BI194" s="158">
        <f t="shared" si="28"/>
        <v>0</v>
      </c>
      <c r="BJ194" s="13" t="s">
        <v>181</v>
      </c>
      <c r="BK194" s="159">
        <f t="shared" si="29"/>
        <v>0</v>
      </c>
      <c r="BL194" s="13" t="s">
        <v>180</v>
      </c>
      <c r="BM194" s="157" t="s">
        <v>285</v>
      </c>
    </row>
    <row r="195" spans="2:65" s="1" customFormat="1" ht="24" customHeight="1" x14ac:dyDescent="0.2">
      <c r="B195" s="147"/>
      <c r="C195" s="148" t="s">
        <v>237</v>
      </c>
      <c r="D195" s="215" t="s">
        <v>286</v>
      </c>
      <c r="E195" s="216"/>
      <c r="F195" s="217"/>
      <c r="G195" s="150" t="s">
        <v>209</v>
      </c>
      <c r="H195" s="151">
        <v>1.3580000000000001</v>
      </c>
      <c r="I195" s="152"/>
      <c r="J195" s="151">
        <f t="shared" si="20"/>
        <v>0</v>
      </c>
      <c r="K195" s="149" t="s">
        <v>1</v>
      </c>
      <c r="L195" s="28"/>
      <c r="M195" s="153" t="s">
        <v>1</v>
      </c>
      <c r="N195" s="154" t="s">
        <v>38</v>
      </c>
      <c r="O195" s="51"/>
      <c r="P195" s="155">
        <f t="shared" si="21"/>
        <v>0</v>
      </c>
      <c r="Q195" s="155">
        <v>0</v>
      </c>
      <c r="R195" s="155">
        <f t="shared" si="22"/>
        <v>0</v>
      </c>
      <c r="S195" s="155">
        <v>0</v>
      </c>
      <c r="T195" s="156">
        <f t="shared" si="23"/>
        <v>0</v>
      </c>
      <c r="AR195" s="157" t="s">
        <v>180</v>
      </c>
      <c r="AT195" s="157" t="s">
        <v>177</v>
      </c>
      <c r="AU195" s="157" t="s">
        <v>181</v>
      </c>
      <c r="AY195" s="13" t="s">
        <v>175</v>
      </c>
      <c r="BE195" s="158">
        <f t="shared" si="24"/>
        <v>0</v>
      </c>
      <c r="BF195" s="158">
        <f t="shared" si="25"/>
        <v>0</v>
      </c>
      <c r="BG195" s="158">
        <f t="shared" si="26"/>
        <v>0</v>
      </c>
      <c r="BH195" s="158">
        <f t="shared" si="27"/>
        <v>0</v>
      </c>
      <c r="BI195" s="158">
        <f t="shared" si="28"/>
        <v>0</v>
      </c>
      <c r="BJ195" s="13" t="s">
        <v>181</v>
      </c>
      <c r="BK195" s="159">
        <f t="shared" si="29"/>
        <v>0</v>
      </c>
      <c r="BL195" s="13" t="s">
        <v>180</v>
      </c>
      <c r="BM195" s="157" t="s">
        <v>287</v>
      </c>
    </row>
    <row r="196" spans="2:65" s="1" customFormat="1" ht="24" customHeight="1" x14ac:dyDescent="0.2">
      <c r="B196" s="147"/>
      <c r="C196" s="148" t="s">
        <v>288</v>
      </c>
      <c r="D196" s="215" t="s">
        <v>1426</v>
      </c>
      <c r="E196" s="216"/>
      <c r="F196" s="217"/>
      <c r="G196" s="150" t="s">
        <v>179</v>
      </c>
      <c r="H196" s="151">
        <v>136.304</v>
      </c>
      <c r="I196" s="152"/>
      <c r="J196" s="151">
        <f t="shared" si="20"/>
        <v>0</v>
      </c>
      <c r="K196" s="149" t="s">
        <v>1</v>
      </c>
      <c r="L196" s="28"/>
      <c r="M196" s="153" t="s">
        <v>1</v>
      </c>
      <c r="N196" s="154" t="s">
        <v>38</v>
      </c>
      <c r="O196" s="51"/>
      <c r="P196" s="155">
        <f t="shared" si="21"/>
        <v>0</v>
      </c>
      <c r="Q196" s="155">
        <v>0</v>
      </c>
      <c r="R196" s="155">
        <f t="shared" si="22"/>
        <v>0</v>
      </c>
      <c r="S196" s="155">
        <v>0</v>
      </c>
      <c r="T196" s="156">
        <f t="shared" si="23"/>
        <v>0</v>
      </c>
      <c r="AR196" s="157" t="s">
        <v>180</v>
      </c>
      <c r="AT196" s="157" t="s">
        <v>177</v>
      </c>
      <c r="AU196" s="157" t="s">
        <v>181</v>
      </c>
      <c r="AY196" s="13" t="s">
        <v>175</v>
      </c>
      <c r="BE196" s="158">
        <f t="shared" si="24"/>
        <v>0</v>
      </c>
      <c r="BF196" s="158">
        <f t="shared" si="25"/>
        <v>0</v>
      </c>
      <c r="BG196" s="158">
        <f t="shared" si="26"/>
        <v>0</v>
      </c>
      <c r="BH196" s="158">
        <f t="shared" si="27"/>
        <v>0</v>
      </c>
      <c r="BI196" s="158">
        <f t="shared" si="28"/>
        <v>0</v>
      </c>
      <c r="BJ196" s="13" t="s">
        <v>181</v>
      </c>
      <c r="BK196" s="159">
        <f t="shared" si="29"/>
        <v>0</v>
      </c>
      <c r="BL196" s="13" t="s">
        <v>180</v>
      </c>
      <c r="BM196" s="157" t="s">
        <v>289</v>
      </c>
    </row>
    <row r="197" spans="2:65" s="1" customFormat="1" ht="24" customHeight="1" x14ac:dyDescent="0.2">
      <c r="B197" s="147"/>
      <c r="C197" s="148" t="s">
        <v>239</v>
      </c>
      <c r="D197" s="215" t="s">
        <v>1427</v>
      </c>
      <c r="E197" s="216"/>
      <c r="F197" s="217"/>
      <c r="G197" s="150" t="s">
        <v>179</v>
      </c>
      <c r="H197" s="151">
        <v>8.1280000000000001</v>
      </c>
      <c r="I197" s="152"/>
      <c r="J197" s="151">
        <f t="shared" si="20"/>
        <v>0</v>
      </c>
      <c r="K197" s="149" t="s">
        <v>1</v>
      </c>
      <c r="L197" s="28"/>
      <c r="M197" s="153" t="s">
        <v>1</v>
      </c>
      <c r="N197" s="154" t="s">
        <v>38</v>
      </c>
      <c r="O197" s="51"/>
      <c r="P197" s="155">
        <f t="shared" si="21"/>
        <v>0</v>
      </c>
      <c r="Q197" s="155">
        <v>0</v>
      </c>
      <c r="R197" s="155">
        <f t="shared" si="22"/>
        <v>0</v>
      </c>
      <c r="S197" s="155">
        <v>0</v>
      </c>
      <c r="T197" s="156">
        <f t="shared" si="23"/>
        <v>0</v>
      </c>
      <c r="AR197" s="157" t="s">
        <v>180</v>
      </c>
      <c r="AT197" s="157" t="s">
        <v>177</v>
      </c>
      <c r="AU197" s="157" t="s">
        <v>181</v>
      </c>
      <c r="AY197" s="13" t="s">
        <v>175</v>
      </c>
      <c r="BE197" s="158">
        <f t="shared" si="24"/>
        <v>0</v>
      </c>
      <c r="BF197" s="158">
        <f t="shared" si="25"/>
        <v>0</v>
      </c>
      <c r="BG197" s="158">
        <f t="shared" si="26"/>
        <v>0</v>
      </c>
      <c r="BH197" s="158">
        <f t="shared" si="27"/>
        <v>0</v>
      </c>
      <c r="BI197" s="158">
        <f t="shared" si="28"/>
        <v>0</v>
      </c>
      <c r="BJ197" s="13" t="s">
        <v>181</v>
      </c>
      <c r="BK197" s="159">
        <f t="shared" si="29"/>
        <v>0</v>
      </c>
      <c r="BL197" s="13" t="s">
        <v>180</v>
      </c>
      <c r="BM197" s="157" t="s">
        <v>290</v>
      </c>
    </row>
    <row r="198" spans="2:65" s="1" customFormat="1" ht="16.5" customHeight="1" x14ac:dyDescent="0.2">
      <c r="B198" s="147"/>
      <c r="C198" s="148" t="s">
        <v>291</v>
      </c>
      <c r="D198" s="215" t="s">
        <v>292</v>
      </c>
      <c r="E198" s="216"/>
      <c r="F198" s="217"/>
      <c r="G198" s="150" t="s">
        <v>179</v>
      </c>
      <c r="H198" s="151">
        <v>21.902999999999999</v>
      </c>
      <c r="I198" s="152"/>
      <c r="J198" s="151">
        <f t="shared" si="20"/>
        <v>0</v>
      </c>
      <c r="K198" s="149" t="s">
        <v>1</v>
      </c>
      <c r="L198" s="28"/>
      <c r="M198" s="153" t="s">
        <v>1</v>
      </c>
      <c r="N198" s="154" t="s">
        <v>38</v>
      </c>
      <c r="O198" s="51"/>
      <c r="P198" s="155">
        <f t="shared" si="21"/>
        <v>0</v>
      </c>
      <c r="Q198" s="155">
        <v>0</v>
      </c>
      <c r="R198" s="155">
        <f t="shared" si="22"/>
        <v>0</v>
      </c>
      <c r="S198" s="155">
        <v>0</v>
      </c>
      <c r="T198" s="156">
        <f t="shared" si="23"/>
        <v>0</v>
      </c>
      <c r="AR198" s="157" t="s">
        <v>180</v>
      </c>
      <c r="AT198" s="157" t="s">
        <v>177</v>
      </c>
      <c r="AU198" s="157" t="s">
        <v>181</v>
      </c>
      <c r="AY198" s="13" t="s">
        <v>175</v>
      </c>
      <c r="BE198" s="158">
        <f t="shared" si="24"/>
        <v>0</v>
      </c>
      <c r="BF198" s="158">
        <f t="shared" si="25"/>
        <v>0</v>
      </c>
      <c r="BG198" s="158">
        <f t="shared" si="26"/>
        <v>0</v>
      </c>
      <c r="BH198" s="158">
        <f t="shared" si="27"/>
        <v>0</v>
      </c>
      <c r="BI198" s="158">
        <f t="shared" si="28"/>
        <v>0</v>
      </c>
      <c r="BJ198" s="13" t="s">
        <v>181</v>
      </c>
      <c r="BK198" s="159">
        <f t="shared" si="29"/>
        <v>0</v>
      </c>
      <c r="BL198" s="13" t="s">
        <v>180</v>
      </c>
      <c r="BM198" s="157" t="s">
        <v>293</v>
      </c>
    </row>
    <row r="199" spans="2:65" s="1" customFormat="1" ht="24" customHeight="1" x14ac:dyDescent="0.2">
      <c r="B199" s="147"/>
      <c r="C199" s="148" t="s">
        <v>241</v>
      </c>
      <c r="D199" s="215" t="s">
        <v>294</v>
      </c>
      <c r="E199" s="216"/>
      <c r="F199" s="217"/>
      <c r="G199" s="150" t="s">
        <v>215</v>
      </c>
      <c r="H199" s="151">
        <v>219.03800000000001</v>
      </c>
      <c r="I199" s="152"/>
      <c r="J199" s="151">
        <f t="shared" si="20"/>
        <v>0</v>
      </c>
      <c r="K199" s="149" t="s">
        <v>1</v>
      </c>
      <c r="L199" s="28"/>
      <c r="M199" s="153" t="s">
        <v>1</v>
      </c>
      <c r="N199" s="154" t="s">
        <v>38</v>
      </c>
      <c r="O199" s="51"/>
      <c r="P199" s="155">
        <f t="shared" si="21"/>
        <v>0</v>
      </c>
      <c r="Q199" s="155">
        <v>0</v>
      </c>
      <c r="R199" s="155">
        <f t="shared" si="22"/>
        <v>0</v>
      </c>
      <c r="S199" s="155">
        <v>0</v>
      </c>
      <c r="T199" s="156">
        <f t="shared" si="23"/>
        <v>0</v>
      </c>
      <c r="AR199" s="157" t="s">
        <v>180</v>
      </c>
      <c r="AT199" s="157" t="s">
        <v>177</v>
      </c>
      <c r="AU199" s="157" t="s">
        <v>181</v>
      </c>
      <c r="AY199" s="13" t="s">
        <v>175</v>
      </c>
      <c r="BE199" s="158">
        <f t="shared" si="24"/>
        <v>0</v>
      </c>
      <c r="BF199" s="158">
        <f t="shared" si="25"/>
        <v>0</v>
      </c>
      <c r="BG199" s="158">
        <f t="shared" si="26"/>
        <v>0</v>
      </c>
      <c r="BH199" s="158">
        <f t="shared" si="27"/>
        <v>0</v>
      </c>
      <c r="BI199" s="158">
        <f t="shared" si="28"/>
        <v>0</v>
      </c>
      <c r="BJ199" s="13" t="s">
        <v>181</v>
      </c>
      <c r="BK199" s="159">
        <f t="shared" si="29"/>
        <v>0</v>
      </c>
      <c r="BL199" s="13" t="s">
        <v>180</v>
      </c>
      <c r="BM199" s="157" t="s">
        <v>295</v>
      </c>
    </row>
    <row r="200" spans="2:65" s="1" customFormat="1" ht="24" customHeight="1" x14ac:dyDescent="0.2">
      <c r="B200" s="147"/>
      <c r="C200" s="148" t="s">
        <v>296</v>
      </c>
      <c r="D200" s="215" t="s">
        <v>297</v>
      </c>
      <c r="E200" s="216"/>
      <c r="F200" s="217"/>
      <c r="G200" s="150" t="s">
        <v>215</v>
      </c>
      <c r="H200" s="151">
        <v>219.03800000000001</v>
      </c>
      <c r="I200" s="152"/>
      <c r="J200" s="151">
        <f t="shared" si="20"/>
        <v>0</v>
      </c>
      <c r="K200" s="149" t="s">
        <v>1</v>
      </c>
      <c r="L200" s="28"/>
      <c r="M200" s="153" t="s">
        <v>1</v>
      </c>
      <c r="N200" s="154" t="s">
        <v>38</v>
      </c>
      <c r="O200" s="51"/>
      <c r="P200" s="155">
        <f t="shared" si="21"/>
        <v>0</v>
      </c>
      <c r="Q200" s="155">
        <v>0</v>
      </c>
      <c r="R200" s="155">
        <f t="shared" si="22"/>
        <v>0</v>
      </c>
      <c r="S200" s="155">
        <v>0</v>
      </c>
      <c r="T200" s="156">
        <f t="shared" si="23"/>
        <v>0</v>
      </c>
      <c r="AR200" s="157" t="s">
        <v>180</v>
      </c>
      <c r="AT200" s="157" t="s">
        <v>177</v>
      </c>
      <c r="AU200" s="157" t="s">
        <v>181</v>
      </c>
      <c r="AY200" s="13" t="s">
        <v>175</v>
      </c>
      <c r="BE200" s="158">
        <f t="shared" si="24"/>
        <v>0</v>
      </c>
      <c r="BF200" s="158">
        <f t="shared" si="25"/>
        <v>0</v>
      </c>
      <c r="BG200" s="158">
        <f t="shared" si="26"/>
        <v>0</v>
      </c>
      <c r="BH200" s="158">
        <f t="shared" si="27"/>
        <v>0</v>
      </c>
      <c r="BI200" s="158">
        <f t="shared" si="28"/>
        <v>0</v>
      </c>
      <c r="BJ200" s="13" t="s">
        <v>181</v>
      </c>
      <c r="BK200" s="159">
        <f t="shared" si="29"/>
        <v>0</v>
      </c>
      <c r="BL200" s="13" t="s">
        <v>180</v>
      </c>
      <c r="BM200" s="157" t="s">
        <v>298</v>
      </c>
    </row>
    <row r="201" spans="2:65" s="1" customFormat="1" ht="16.5" customHeight="1" x14ac:dyDescent="0.2">
      <c r="B201" s="147"/>
      <c r="C201" s="148" t="s">
        <v>243</v>
      </c>
      <c r="D201" s="215" t="s">
        <v>299</v>
      </c>
      <c r="E201" s="216"/>
      <c r="F201" s="217"/>
      <c r="G201" s="150" t="s">
        <v>209</v>
      </c>
      <c r="H201" s="151">
        <v>1.804</v>
      </c>
      <c r="I201" s="152"/>
      <c r="J201" s="151">
        <f t="shared" si="20"/>
        <v>0</v>
      </c>
      <c r="K201" s="149" t="s">
        <v>1</v>
      </c>
      <c r="L201" s="28"/>
      <c r="M201" s="153" t="s">
        <v>1</v>
      </c>
      <c r="N201" s="154" t="s">
        <v>38</v>
      </c>
      <c r="O201" s="51"/>
      <c r="P201" s="155">
        <f t="shared" si="21"/>
        <v>0</v>
      </c>
      <c r="Q201" s="155">
        <v>0</v>
      </c>
      <c r="R201" s="155">
        <f t="shared" si="22"/>
        <v>0</v>
      </c>
      <c r="S201" s="155">
        <v>0</v>
      </c>
      <c r="T201" s="156">
        <f t="shared" si="23"/>
        <v>0</v>
      </c>
      <c r="AR201" s="157" t="s">
        <v>180</v>
      </c>
      <c r="AT201" s="157" t="s">
        <v>177</v>
      </c>
      <c r="AU201" s="157" t="s">
        <v>181</v>
      </c>
      <c r="AY201" s="13" t="s">
        <v>175</v>
      </c>
      <c r="BE201" s="158">
        <f t="shared" si="24"/>
        <v>0</v>
      </c>
      <c r="BF201" s="158">
        <f t="shared" si="25"/>
        <v>0</v>
      </c>
      <c r="BG201" s="158">
        <f t="shared" si="26"/>
        <v>0</v>
      </c>
      <c r="BH201" s="158">
        <f t="shared" si="27"/>
        <v>0</v>
      </c>
      <c r="BI201" s="158">
        <f t="shared" si="28"/>
        <v>0</v>
      </c>
      <c r="BJ201" s="13" t="s">
        <v>181</v>
      </c>
      <c r="BK201" s="159">
        <f t="shared" si="29"/>
        <v>0</v>
      </c>
      <c r="BL201" s="13" t="s">
        <v>180</v>
      </c>
      <c r="BM201" s="157" t="s">
        <v>300</v>
      </c>
    </row>
    <row r="202" spans="2:65" s="1" customFormat="1" ht="24" customHeight="1" x14ac:dyDescent="0.2">
      <c r="B202" s="147"/>
      <c r="C202" s="148" t="s">
        <v>301</v>
      </c>
      <c r="D202" s="215" t="s">
        <v>1428</v>
      </c>
      <c r="E202" s="216"/>
      <c r="F202" s="217"/>
      <c r="G202" s="150" t="s">
        <v>215</v>
      </c>
      <c r="H202" s="151">
        <v>14.49</v>
      </c>
      <c r="I202" s="152"/>
      <c r="J202" s="151">
        <f t="shared" si="20"/>
        <v>0</v>
      </c>
      <c r="K202" s="149" t="s">
        <v>1</v>
      </c>
      <c r="L202" s="28"/>
      <c r="M202" s="153" t="s">
        <v>1</v>
      </c>
      <c r="N202" s="154" t="s">
        <v>38</v>
      </c>
      <c r="O202" s="51"/>
      <c r="P202" s="155">
        <f t="shared" si="21"/>
        <v>0</v>
      </c>
      <c r="Q202" s="155">
        <v>0</v>
      </c>
      <c r="R202" s="155">
        <f t="shared" si="22"/>
        <v>0</v>
      </c>
      <c r="S202" s="155">
        <v>0</v>
      </c>
      <c r="T202" s="156">
        <f t="shared" si="23"/>
        <v>0</v>
      </c>
      <c r="AR202" s="157" t="s">
        <v>180</v>
      </c>
      <c r="AT202" s="157" t="s">
        <v>177</v>
      </c>
      <c r="AU202" s="157" t="s">
        <v>181</v>
      </c>
      <c r="AY202" s="13" t="s">
        <v>175</v>
      </c>
      <c r="BE202" s="158">
        <f t="shared" si="24"/>
        <v>0</v>
      </c>
      <c r="BF202" s="158">
        <f t="shared" si="25"/>
        <v>0</v>
      </c>
      <c r="BG202" s="158">
        <f t="shared" si="26"/>
        <v>0</v>
      </c>
      <c r="BH202" s="158">
        <f t="shared" si="27"/>
        <v>0</v>
      </c>
      <c r="BI202" s="158">
        <f t="shared" si="28"/>
        <v>0</v>
      </c>
      <c r="BJ202" s="13" t="s">
        <v>181</v>
      </c>
      <c r="BK202" s="159">
        <f t="shared" si="29"/>
        <v>0</v>
      </c>
      <c r="BL202" s="13" t="s">
        <v>180</v>
      </c>
      <c r="BM202" s="157" t="s">
        <v>302</v>
      </c>
    </row>
    <row r="203" spans="2:65" s="1" customFormat="1" ht="24" customHeight="1" x14ac:dyDescent="0.2">
      <c r="B203" s="147"/>
      <c r="C203" s="148" t="s">
        <v>246</v>
      </c>
      <c r="D203" s="215" t="s">
        <v>1429</v>
      </c>
      <c r="E203" s="216"/>
      <c r="F203" s="217"/>
      <c r="G203" s="150" t="s">
        <v>215</v>
      </c>
      <c r="H203" s="151">
        <v>144.52199999999999</v>
      </c>
      <c r="I203" s="152"/>
      <c r="J203" s="151">
        <f t="shared" si="20"/>
        <v>0</v>
      </c>
      <c r="K203" s="149" t="s">
        <v>1</v>
      </c>
      <c r="L203" s="28"/>
      <c r="M203" s="153" t="s">
        <v>1</v>
      </c>
      <c r="N203" s="154" t="s">
        <v>38</v>
      </c>
      <c r="O203" s="51"/>
      <c r="P203" s="155">
        <f t="shared" si="21"/>
        <v>0</v>
      </c>
      <c r="Q203" s="155">
        <v>0</v>
      </c>
      <c r="R203" s="155">
        <f t="shared" si="22"/>
        <v>0</v>
      </c>
      <c r="S203" s="155">
        <v>0</v>
      </c>
      <c r="T203" s="156">
        <f t="shared" si="23"/>
        <v>0</v>
      </c>
      <c r="AR203" s="157" t="s">
        <v>180</v>
      </c>
      <c r="AT203" s="157" t="s">
        <v>177</v>
      </c>
      <c r="AU203" s="157" t="s">
        <v>181</v>
      </c>
      <c r="AY203" s="13" t="s">
        <v>175</v>
      </c>
      <c r="BE203" s="158">
        <f t="shared" si="24"/>
        <v>0</v>
      </c>
      <c r="BF203" s="158">
        <f t="shared" si="25"/>
        <v>0</v>
      </c>
      <c r="BG203" s="158">
        <f t="shared" si="26"/>
        <v>0</v>
      </c>
      <c r="BH203" s="158">
        <f t="shared" si="27"/>
        <v>0</v>
      </c>
      <c r="BI203" s="158">
        <f t="shared" si="28"/>
        <v>0</v>
      </c>
      <c r="BJ203" s="13" t="s">
        <v>181</v>
      </c>
      <c r="BK203" s="159">
        <f t="shared" si="29"/>
        <v>0</v>
      </c>
      <c r="BL203" s="13" t="s">
        <v>180</v>
      </c>
      <c r="BM203" s="157" t="s">
        <v>303</v>
      </c>
    </row>
    <row r="204" spans="2:65" s="1" customFormat="1" ht="24" customHeight="1" x14ac:dyDescent="0.2">
      <c r="B204" s="147"/>
      <c r="C204" s="148" t="s">
        <v>304</v>
      </c>
      <c r="D204" s="215" t="s">
        <v>1430</v>
      </c>
      <c r="E204" s="216"/>
      <c r="F204" s="217"/>
      <c r="G204" s="150" t="s">
        <v>272</v>
      </c>
      <c r="H204" s="151">
        <v>20</v>
      </c>
      <c r="I204" s="152"/>
      <c r="J204" s="151">
        <f t="shared" si="20"/>
        <v>0</v>
      </c>
      <c r="K204" s="149" t="s">
        <v>1</v>
      </c>
      <c r="L204" s="28"/>
      <c r="M204" s="153" t="s">
        <v>1</v>
      </c>
      <c r="N204" s="154" t="s">
        <v>38</v>
      </c>
      <c r="O204" s="51"/>
      <c r="P204" s="155">
        <f t="shared" si="21"/>
        <v>0</v>
      </c>
      <c r="Q204" s="155">
        <v>0</v>
      </c>
      <c r="R204" s="155">
        <f t="shared" si="22"/>
        <v>0</v>
      </c>
      <c r="S204" s="155">
        <v>0</v>
      </c>
      <c r="T204" s="156">
        <f t="shared" si="23"/>
        <v>0</v>
      </c>
      <c r="AR204" s="157" t="s">
        <v>180</v>
      </c>
      <c r="AT204" s="157" t="s">
        <v>177</v>
      </c>
      <c r="AU204" s="157" t="s">
        <v>181</v>
      </c>
      <c r="AY204" s="13" t="s">
        <v>175</v>
      </c>
      <c r="BE204" s="158">
        <f t="shared" si="24"/>
        <v>0</v>
      </c>
      <c r="BF204" s="158">
        <f t="shared" si="25"/>
        <v>0</v>
      </c>
      <c r="BG204" s="158">
        <f t="shared" si="26"/>
        <v>0</v>
      </c>
      <c r="BH204" s="158">
        <f t="shared" si="27"/>
        <v>0</v>
      </c>
      <c r="BI204" s="158">
        <f t="shared" si="28"/>
        <v>0</v>
      </c>
      <c r="BJ204" s="13" t="s">
        <v>181</v>
      </c>
      <c r="BK204" s="159">
        <f t="shared" si="29"/>
        <v>0</v>
      </c>
      <c r="BL204" s="13" t="s">
        <v>180</v>
      </c>
      <c r="BM204" s="157" t="s">
        <v>305</v>
      </c>
    </row>
    <row r="205" spans="2:65" s="1" customFormat="1" ht="24" customHeight="1" x14ac:dyDescent="0.2">
      <c r="B205" s="147"/>
      <c r="C205" s="148" t="s">
        <v>248</v>
      </c>
      <c r="D205" s="215" t="s">
        <v>1431</v>
      </c>
      <c r="E205" s="216"/>
      <c r="F205" s="217"/>
      <c r="G205" s="150" t="s">
        <v>272</v>
      </c>
      <c r="H205" s="151">
        <v>4</v>
      </c>
      <c r="I205" s="152"/>
      <c r="J205" s="151">
        <f t="shared" si="20"/>
        <v>0</v>
      </c>
      <c r="K205" s="149" t="s">
        <v>1</v>
      </c>
      <c r="L205" s="28"/>
      <c r="M205" s="153" t="s">
        <v>1</v>
      </c>
      <c r="N205" s="154" t="s">
        <v>38</v>
      </c>
      <c r="O205" s="51"/>
      <c r="P205" s="155">
        <f t="shared" si="21"/>
        <v>0</v>
      </c>
      <c r="Q205" s="155">
        <v>0</v>
      </c>
      <c r="R205" s="155">
        <f t="shared" si="22"/>
        <v>0</v>
      </c>
      <c r="S205" s="155">
        <v>0</v>
      </c>
      <c r="T205" s="156">
        <f t="shared" si="23"/>
        <v>0</v>
      </c>
      <c r="AR205" s="157" t="s">
        <v>180</v>
      </c>
      <c r="AT205" s="157" t="s">
        <v>177</v>
      </c>
      <c r="AU205" s="157" t="s">
        <v>181</v>
      </c>
      <c r="AY205" s="13" t="s">
        <v>175</v>
      </c>
      <c r="BE205" s="158">
        <f t="shared" si="24"/>
        <v>0</v>
      </c>
      <c r="BF205" s="158">
        <f t="shared" si="25"/>
        <v>0</v>
      </c>
      <c r="BG205" s="158">
        <f t="shared" si="26"/>
        <v>0</v>
      </c>
      <c r="BH205" s="158">
        <f t="shared" si="27"/>
        <v>0</v>
      </c>
      <c r="BI205" s="158">
        <f t="shared" si="28"/>
        <v>0</v>
      </c>
      <c r="BJ205" s="13" t="s">
        <v>181</v>
      </c>
      <c r="BK205" s="159">
        <f t="shared" si="29"/>
        <v>0</v>
      </c>
      <c r="BL205" s="13" t="s">
        <v>180</v>
      </c>
      <c r="BM205" s="157" t="s">
        <v>306</v>
      </c>
    </row>
    <row r="206" spans="2:65" s="1" customFormat="1" ht="24" customHeight="1" x14ac:dyDescent="0.2">
      <c r="B206" s="147"/>
      <c r="C206" s="148" t="s">
        <v>307</v>
      </c>
      <c r="D206" s="215" t="s">
        <v>1432</v>
      </c>
      <c r="E206" s="216"/>
      <c r="F206" s="217"/>
      <c r="G206" s="150" t="s">
        <v>272</v>
      </c>
      <c r="H206" s="151">
        <v>2</v>
      </c>
      <c r="I206" s="152"/>
      <c r="J206" s="151">
        <f t="shared" si="20"/>
        <v>0</v>
      </c>
      <c r="K206" s="149" t="s">
        <v>1</v>
      </c>
      <c r="L206" s="28"/>
      <c r="M206" s="153" t="s">
        <v>1</v>
      </c>
      <c r="N206" s="154" t="s">
        <v>38</v>
      </c>
      <c r="O206" s="51"/>
      <c r="P206" s="155">
        <f t="shared" si="21"/>
        <v>0</v>
      </c>
      <c r="Q206" s="155">
        <v>0</v>
      </c>
      <c r="R206" s="155">
        <f t="shared" si="22"/>
        <v>0</v>
      </c>
      <c r="S206" s="155">
        <v>0</v>
      </c>
      <c r="T206" s="156">
        <f t="shared" si="23"/>
        <v>0</v>
      </c>
      <c r="AR206" s="157" t="s">
        <v>180</v>
      </c>
      <c r="AT206" s="157" t="s">
        <v>177</v>
      </c>
      <c r="AU206" s="157" t="s">
        <v>181</v>
      </c>
      <c r="AY206" s="13" t="s">
        <v>175</v>
      </c>
      <c r="BE206" s="158">
        <f t="shared" si="24"/>
        <v>0</v>
      </c>
      <c r="BF206" s="158">
        <f t="shared" si="25"/>
        <v>0</v>
      </c>
      <c r="BG206" s="158">
        <f t="shared" si="26"/>
        <v>0</v>
      </c>
      <c r="BH206" s="158">
        <f t="shared" si="27"/>
        <v>0</v>
      </c>
      <c r="BI206" s="158">
        <f t="shared" si="28"/>
        <v>0</v>
      </c>
      <c r="BJ206" s="13" t="s">
        <v>181</v>
      </c>
      <c r="BK206" s="159">
        <f t="shared" si="29"/>
        <v>0</v>
      </c>
      <c r="BL206" s="13" t="s">
        <v>180</v>
      </c>
      <c r="BM206" s="157" t="s">
        <v>308</v>
      </c>
    </row>
    <row r="207" spans="2:65" s="11" customFormat="1" ht="22.9" customHeight="1" x14ac:dyDescent="0.2">
      <c r="B207" s="134"/>
      <c r="D207" s="135" t="s">
        <v>71</v>
      </c>
      <c r="E207" s="145" t="s">
        <v>180</v>
      </c>
      <c r="F207" s="145" t="s">
        <v>309</v>
      </c>
      <c r="I207" s="137"/>
      <c r="J207" s="146">
        <f>BK207</f>
        <v>0</v>
      </c>
      <c r="L207" s="134"/>
      <c r="M207" s="139"/>
      <c r="N207" s="140"/>
      <c r="O207" s="140"/>
      <c r="P207" s="141">
        <f>SUM(P208:P237)</f>
        <v>0</v>
      </c>
      <c r="Q207" s="140"/>
      <c r="R207" s="141">
        <f>SUM(R208:R237)</f>
        <v>0</v>
      </c>
      <c r="S207" s="140"/>
      <c r="T207" s="142">
        <f>SUM(T208:T237)</f>
        <v>0</v>
      </c>
      <c r="AR207" s="135" t="s">
        <v>80</v>
      </c>
      <c r="AT207" s="143" t="s">
        <v>71</v>
      </c>
      <c r="AU207" s="143" t="s">
        <v>80</v>
      </c>
      <c r="AY207" s="135" t="s">
        <v>175</v>
      </c>
      <c r="BK207" s="144">
        <f>SUM(BK208:BK237)</f>
        <v>0</v>
      </c>
    </row>
    <row r="208" spans="2:65" s="1" customFormat="1" ht="24" customHeight="1" x14ac:dyDescent="0.2">
      <c r="B208" s="147"/>
      <c r="C208" s="148" t="s">
        <v>251</v>
      </c>
      <c r="D208" s="215" t="s">
        <v>310</v>
      </c>
      <c r="E208" s="216"/>
      <c r="F208" s="217"/>
      <c r="G208" s="150" t="s">
        <v>179</v>
      </c>
      <c r="H208" s="151">
        <v>98.802999999999997</v>
      </c>
      <c r="I208" s="152"/>
      <c r="J208" s="151">
        <f t="shared" ref="J208:J237" si="30">ROUND(I208*H208,3)</f>
        <v>0</v>
      </c>
      <c r="K208" s="149" t="s">
        <v>1</v>
      </c>
      <c r="L208" s="28"/>
      <c r="M208" s="153" t="s">
        <v>1</v>
      </c>
      <c r="N208" s="154" t="s">
        <v>38</v>
      </c>
      <c r="O208" s="51"/>
      <c r="P208" s="155">
        <f t="shared" ref="P208:P237" si="31">O208*H208</f>
        <v>0</v>
      </c>
      <c r="Q208" s="155">
        <v>0</v>
      </c>
      <c r="R208" s="155">
        <f t="shared" ref="R208:R237" si="32">Q208*H208</f>
        <v>0</v>
      </c>
      <c r="S208" s="155">
        <v>0</v>
      </c>
      <c r="T208" s="156">
        <f t="shared" ref="T208:T237" si="33">S208*H208</f>
        <v>0</v>
      </c>
      <c r="AR208" s="157" t="s">
        <v>180</v>
      </c>
      <c r="AT208" s="157" t="s">
        <v>177</v>
      </c>
      <c r="AU208" s="157" t="s">
        <v>181</v>
      </c>
      <c r="AY208" s="13" t="s">
        <v>175</v>
      </c>
      <c r="BE208" s="158">
        <f t="shared" ref="BE208:BE237" si="34">IF(N208="základná",J208,0)</f>
        <v>0</v>
      </c>
      <c r="BF208" s="158">
        <f t="shared" ref="BF208:BF237" si="35">IF(N208="znížená",J208,0)</f>
        <v>0</v>
      </c>
      <c r="BG208" s="158">
        <f t="shared" ref="BG208:BG237" si="36">IF(N208="zákl. prenesená",J208,0)</f>
        <v>0</v>
      </c>
      <c r="BH208" s="158">
        <f t="shared" ref="BH208:BH237" si="37">IF(N208="zníž. prenesená",J208,0)</f>
        <v>0</v>
      </c>
      <c r="BI208" s="158">
        <f t="shared" ref="BI208:BI237" si="38">IF(N208="nulová",J208,0)</f>
        <v>0</v>
      </c>
      <c r="BJ208" s="13" t="s">
        <v>181</v>
      </c>
      <c r="BK208" s="159">
        <f t="shared" ref="BK208:BK237" si="39">ROUND(I208*H208,3)</f>
        <v>0</v>
      </c>
      <c r="BL208" s="13" t="s">
        <v>180</v>
      </c>
      <c r="BM208" s="157" t="s">
        <v>311</v>
      </c>
    </row>
    <row r="209" spans="2:65" s="1" customFormat="1" ht="16.5" customHeight="1" x14ac:dyDescent="0.2">
      <c r="B209" s="147"/>
      <c r="C209" s="148" t="s">
        <v>312</v>
      </c>
      <c r="D209" s="215" t="s">
        <v>313</v>
      </c>
      <c r="E209" s="216"/>
      <c r="F209" s="217"/>
      <c r="G209" s="150" t="s">
        <v>215</v>
      </c>
      <c r="H209" s="151">
        <v>541.59100000000001</v>
      </c>
      <c r="I209" s="152"/>
      <c r="J209" s="151">
        <f t="shared" si="30"/>
        <v>0</v>
      </c>
      <c r="K209" s="149" t="s">
        <v>1</v>
      </c>
      <c r="L209" s="28"/>
      <c r="M209" s="153" t="s">
        <v>1</v>
      </c>
      <c r="N209" s="154" t="s">
        <v>38</v>
      </c>
      <c r="O209" s="51"/>
      <c r="P209" s="155">
        <f t="shared" si="31"/>
        <v>0</v>
      </c>
      <c r="Q209" s="155">
        <v>0</v>
      </c>
      <c r="R209" s="155">
        <f t="shared" si="32"/>
        <v>0</v>
      </c>
      <c r="S209" s="155">
        <v>0</v>
      </c>
      <c r="T209" s="156">
        <f t="shared" si="33"/>
        <v>0</v>
      </c>
      <c r="AR209" s="157" t="s">
        <v>180</v>
      </c>
      <c r="AT209" s="157" t="s">
        <v>177</v>
      </c>
      <c r="AU209" s="157" t="s">
        <v>181</v>
      </c>
      <c r="AY209" s="13" t="s">
        <v>175</v>
      </c>
      <c r="BE209" s="158">
        <f t="shared" si="34"/>
        <v>0</v>
      </c>
      <c r="BF209" s="158">
        <f t="shared" si="35"/>
        <v>0</v>
      </c>
      <c r="BG209" s="158">
        <f t="shared" si="36"/>
        <v>0</v>
      </c>
      <c r="BH209" s="158">
        <f t="shared" si="37"/>
        <v>0</v>
      </c>
      <c r="BI209" s="158">
        <f t="shared" si="38"/>
        <v>0</v>
      </c>
      <c r="BJ209" s="13" t="s">
        <v>181</v>
      </c>
      <c r="BK209" s="159">
        <f t="shared" si="39"/>
        <v>0</v>
      </c>
      <c r="BL209" s="13" t="s">
        <v>180</v>
      </c>
      <c r="BM209" s="157" t="s">
        <v>314</v>
      </c>
    </row>
    <row r="210" spans="2:65" s="1" customFormat="1" ht="16.5" customHeight="1" x14ac:dyDescent="0.2">
      <c r="B210" s="147"/>
      <c r="C210" s="148" t="s">
        <v>253</v>
      </c>
      <c r="D210" s="215" t="s">
        <v>315</v>
      </c>
      <c r="E210" s="216"/>
      <c r="F210" s="217"/>
      <c r="G210" s="150" t="s">
        <v>215</v>
      </c>
      <c r="H210" s="151">
        <v>541.59100000000001</v>
      </c>
      <c r="I210" s="152"/>
      <c r="J210" s="151">
        <f t="shared" si="30"/>
        <v>0</v>
      </c>
      <c r="K210" s="149" t="s">
        <v>1</v>
      </c>
      <c r="L210" s="28"/>
      <c r="M210" s="153" t="s">
        <v>1</v>
      </c>
      <c r="N210" s="154" t="s">
        <v>38</v>
      </c>
      <c r="O210" s="51"/>
      <c r="P210" s="155">
        <f t="shared" si="31"/>
        <v>0</v>
      </c>
      <c r="Q210" s="155">
        <v>0</v>
      </c>
      <c r="R210" s="155">
        <f t="shared" si="32"/>
        <v>0</v>
      </c>
      <c r="S210" s="155">
        <v>0</v>
      </c>
      <c r="T210" s="156">
        <f t="shared" si="33"/>
        <v>0</v>
      </c>
      <c r="AR210" s="157" t="s">
        <v>180</v>
      </c>
      <c r="AT210" s="157" t="s">
        <v>177</v>
      </c>
      <c r="AU210" s="157" t="s">
        <v>181</v>
      </c>
      <c r="AY210" s="13" t="s">
        <v>175</v>
      </c>
      <c r="BE210" s="158">
        <f t="shared" si="34"/>
        <v>0</v>
      </c>
      <c r="BF210" s="158">
        <f t="shared" si="35"/>
        <v>0</v>
      </c>
      <c r="BG210" s="158">
        <f t="shared" si="36"/>
        <v>0</v>
      </c>
      <c r="BH210" s="158">
        <f t="shared" si="37"/>
        <v>0</v>
      </c>
      <c r="BI210" s="158">
        <f t="shared" si="38"/>
        <v>0</v>
      </c>
      <c r="BJ210" s="13" t="s">
        <v>181</v>
      </c>
      <c r="BK210" s="159">
        <f t="shared" si="39"/>
        <v>0</v>
      </c>
      <c r="BL210" s="13" t="s">
        <v>180</v>
      </c>
      <c r="BM210" s="157" t="s">
        <v>316</v>
      </c>
    </row>
    <row r="211" spans="2:65" s="1" customFormat="1" ht="24" customHeight="1" x14ac:dyDescent="0.2">
      <c r="B211" s="147"/>
      <c r="C211" s="148" t="s">
        <v>317</v>
      </c>
      <c r="D211" s="215" t="s">
        <v>318</v>
      </c>
      <c r="E211" s="216"/>
      <c r="F211" s="217"/>
      <c r="G211" s="150" t="s">
        <v>215</v>
      </c>
      <c r="H211" s="151">
        <v>491.96699999999998</v>
      </c>
      <c r="I211" s="152"/>
      <c r="J211" s="151">
        <f t="shared" si="30"/>
        <v>0</v>
      </c>
      <c r="K211" s="149" t="s">
        <v>1</v>
      </c>
      <c r="L211" s="28"/>
      <c r="M211" s="153" t="s">
        <v>1</v>
      </c>
      <c r="N211" s="154" t="s">
        <v>38</v>
      </c>
      <c r="O211" s="51"/>
      <c r="P211" s="155">
        <f t="shared" si="31"/>
        <v>0</v>
      </c>
      <c r="Q211" s="155">
        <v>0</v>
      </c>
      <c r="R211" s="155">
        <f t="shared" si="32"/>
        <v>0</v>
      </c>
      <c r="S211" s="155">
        <v>0</v>
      </c>
      <c r="T211" s="156">
        <f t="shared" si="33"/>
        <v>0</v>
      </c>
      <c r="AR211" s="157" t="s">
        <v>180</v>
      </c>
      <c r="AT211" s="157" t="s">
        <v>177</v>
      </c>
      <c r="AU211" s="157" t="s">
        <v>181</v>
      </c>
      <c r="AY211" s="13" t="s">
        <v>175</v>
      </c>
      <c r="BE211" s="158">
        <f t="shared" si="34"/>
        <v>0</v>
      </c>
      <c r="BF211" s="158">
        <f t="shared" si="35"/>
        <v>0</v>
      </c>
      <c r="BG211" s="158">
        <f t="shared" si="36"/>
        <v>0</v>
      </c>
      <c r="BH211" s="158">
        <f t="shared" si="37"/>
        <v>0</v>
      </c>
      <c r="BI211" s="158">
        <f t="shared" si="38"/>
        <v>0</v>
      </c>
      <c r="BJ211" s="13" t="s">
        <v>181</v>
      </c>
      <c r="BK211" s="159">
        <f t="shared" si="39"/>
        <v>0</v>
      </c>
      <c r="BL211" s="13" t="s">
        <v>180</v>
      </c>
      <c r="BM211" s="157" t="s">
        <v>319</v>
      </c>
    </row>
    <row r="212" spans="2:65" s="1" customFormat="1" ht="24" customHeight="1" x14ac:dyDescent="0.2">
      <c r="B212" s="147"/>
      <c r="C212" s="148" t="s">
        <v>256</v>
      </c>
      <c r="D212" s="215" t="s">
        <v>320</v>
      </c>
      <c r="E212" s="216"/>
      <c r="F212" s="217"/>
      <c r="G212" s="150" t="s">
        <v>215</v>
      </c>
      <c r="H212" s="151">
        <v>491.96699999999998</v>
      </c>
      <c r="I212" s="152"/>
      <c r="J212" s="151">
        <f t="shared" si="30"/>
        <v>0</v>
      </c>
      <c r="K212" s="149" t="s">
        <v>1</v>
      </c>
      <c r="L212" s="28"/>
      <c r="M212" s="153" t="s">
        <v>1</v>
      </c>
      <c r="N212" s="154" t="s">
        <v>38</v>
      </c>
      <c r="O212" s="51"/>
      <c r="P212" s="155">
        <f t="shared" si="31"/>
        <v>0</v>
      </c>
      <c r="Q212" s="155">
        <v>0</v>
      </c>
      <c r="R212" s="155">
        <f t="shared" si="32"/>
        <v>0</v>
      </c>
      <c r="S212" s="155">
        <v>0</v>
      </c>
      <c r="T212" s="156">
        <f t="shared" si="33"/>
        <v>0</v>
      </c>
      <c r="AR212" s="157" t="s">
        <v>180</v>
      </c>
      <c r="AT212" s="157" t="s">
        <v>177</v>
      </c>
      <c r="AU212" s="157" t="s">
        <v>181</v>
      </c>
      <c r="AY212" s="13" t="s">
        <v>175</v>
      </c>
      <c r="BE212" s="158">
        <f t="shared" si="34"/>
        <v>0</v>
      </c>
      <c r="BF212" s="158">
        <f t="shared" si="35"/>
        <v>0</v>
      </c>
      <c r="BG212" s="158">
        <f t="shared" si="36"/>
        <v>0</v>
      </c>
      <c r="BH212" s="158">
        <f t="shared" si="37"/>
        <v>0</v>
      </c>
      <c r="BI212" s="158">
        <f t="shared" si="38"/>
        <v>0</v>
      </c>
      <c r="BJ212" s="13" t="s">
        <v>181</v>
      </c>
      <c r="BK212" s="159">
        <f t="shared" si="39"/>
        <v>0</v>
      </c>
      <c r="BL212" s="13" t="s">
        <v>180</v>
      </c>
      <c r="BM212" s="157" t="s">
        <v>321</v>
      </c>
    </row>
    <row r="213" spans="2:65" s="1" customFormat="1" ht="24" customHeight="1" x14ac:dyDescent="0.2">
      <c r="B213" s="147"/>
      <c r="C213" s="148" t="s">
        <v>322</v>
      </c>
      <c r="D213" s="215" t="s">
        <v>323</v>
      </c>
      <c r="E213" s="216"/>
      <c r="F213" s="217"/>
      <c r="G213" s="150" t="s">
        <v>209</v>
      </c>
      <c r="H213" s="151">
        <v>5.8049999999999997</v>
      </c>
      <c r="I213" s="152"/>
      <c r="J213" s="151">
        <f t="shared" si="30"/>
        <v>0</v>
      </c>
      <c r="K213" s="149" t="s">
        <v>1</v>
      </c>
      <c r="L213" s="28"/>
      <c r="M213" s="153" t="s">
        <v>1</v>
      </c>
      <c r="N213" s="154" t="s">
        <v>38</v>
      </c>
      <c r="O213" s="51"/>
      <c r="P213" s="155">
        <f t="shared" si="31"/>
        <v>0</v>
      </c>
      <c r="Q213" s="155">
        <v>0</v>
      </c>
      <c r="R213" s="155">
        <f t="shared" si="32"/>
        <v>0</v>
      </c>
      <c r="S213" s="155">
        <v>0</v>
      </c>
      <c r="T213" s="156">
        <f t="shared" si="33"/>
        <v>0</v>
      </c>
      <c r="AR213" s="157" t="s">
        <v>180</v>
      </c>
      <c r="AT213" s="157" t="s">
        <v>177</v>
      </c>
      <c r="AU213" s="157" t="s">
        <v>181</v>
      </c>
      <c r="AY213" s="13" t="s">
        <v>175</v>
      </c>
      <c r="BE213" s="158">
        <f t="shared" si="34"/>
        <v>0</v>
      </c>
      <c r="BF213" s="158">
        <f t="shared" si="35"/>
        <v>0</v>
      </c>
      <c r="BG213" s="158">
        <f t="shared" si="36"/>
        <v>0</v>
      </c>
      <c r="BH213" s="158">
        <f t="shared" si="37"/>
        <v>0</v>
      </c>
      <c r="BI213" s="158">
        <f t="shared" si="38"/>
        <v>0</v>
      </c>
      <c r="BJ213" s="13" t="s">
        <v>181</v>
      </c>
      <c r="BK213" s="159">
        <f t="shared" si="39"/>
        <v>0</v>
      </c>
      <c r="BL213" s="13" t="s">
        <v>180</v>
      </c>
      <c r="BM213" s="157" t="s">
        <v>324</v>
      </c>
    </row>
    <row r="214" spans="2:65" s="1" customFormat="1" ht="24" customHeight="1" x14ac:dyDescent="0.2">
      <c r="B214" s="147"/>
      <c r="C214" s="148" t="s">
        <v>258</v>
      </c>
      <c r="D214" s="215" t="s">
        <v>325</v>
      </c>
      <c r="E214" s="216"/>
      <c r="F214" s="217"/>
      <c r="G214" s="150" t="s">
        <v>215</v>
      </c>
      <c r="H214" s="151">
        <v>41.104999999999997</v>
      </c>
      <c r="I214" s="152"/>
      <c r="J214" s="151">
        <f t="shared" si="30"/>
        <v>0</v>
      </c>
      <c r="K214" s="149" t="s">
        <v>1</v>
      </c>
      <c r="L214" s="28"/>
      <c r="M214" s="153" t="s">
        <v>1</v>
      </c>
      <c r="N214" s="154" t="s">
        <v>38</v>
      </c>
      <c r="O214" s="51"/>
      <c r="P214" s="155">
        <f t="shared" si="31"/>
        <v>0</v>
      </c>
      <c r="Q214" s="155">
        <v>0</v>
      </c>
      <c r="R214" s="155">
        <f t="shared" si="32"/>
        <v>0</v>
      </c>
      <c r="S214" s="155">
        <v>0</v>
      </c>
      <c r="T214" s="156">
        <f t="shared" si="33"/>
        <v>0</v>
      </c>
      <c r="AR214" s="157" t="s">
        <v>180</v>
      </c>
      <c r="AT214" s="157" t="s">
        <v>177</v>
      </c>
      <c r="AU214" s="157" t="s">
        <v>181</v>
      </c>
      <c r="AY214" s="13" t="s">
        <v>175</v>
      </c>
      <c r="BE214" s="158">
        <f t="shared" si="34"/>
        <v>0</v>
      </c>
      <c r="BF214" s="158">
        <f t="shared" si="35"/>
        <v>0</v>
      </c>
      <c r="BG214" s="158">
        <f t="shared" si="36"/>
        <v>0</v>
      </c>
      <c r="BH214" s="158">
        <f t="shared" si="37"/>
        <v>0</v>
      </c>
      <c r="BI214" s="158">
        <f t="shared" si="38"/>
        <v>0</v>
      </c>
      <c r="BJ214" s="13" t="s">
        <v>181</v>
      </c>
      <c r="BK214" s="159">
        <f t="shared" si="39"/>
        <v>0</v>
      </c>
      <c r="BL214" s="13" t="s">
        <v>180</v>
      </c>
      <c r="BM214" s="157" t="s">
        <v>326</v>
      </c>
    </row>
    <row r="215" spans="2:65" s="1" customFormat="1" ht="37.5" customHeight="1" x14ac:dyDescent="0.2">
      <c r="B215" s="147"/>
      <c r="C215" s="160" t="s">
        <v>327</v>
      </c>
      <c r="D215" s="218" t="s">
        <v>1434</v>
      </c>
      <c r="E215" s="219"/>
      <c r="F215" s="220"/>
      <c r="G215" s="162" t="s">
        <v>215</v>
      </c>
      <c r="H215" s="163">
        <v>41.927</v>
      </c>
      <c r="I215" s="164"/>
      <c r="J215" s="163">
        <f t="shared" si="30"/>
        <v>0</v>
      </c>
      <c r="K215" s="161" t="s">
        <v>1</v>
      </c>
      <c r="L215" s="165"/>
      <c r="M215" s="166" t="s">
        <v>1</v>
      </c>
      <c r="N215" s="167" t="s">
        <v>38</v>
      </c>
      <c r="O215" s="51"/>
      <c r="P215" s="155">
        <f t="shared" si="31"/>
        <v>0</v>
      </c>
      <c r="Q215" s="155">
        <v>0</v>
      </c>
      <c r="R215" s="155">
        <f t="shared" si="32"/>
        <v>0</v>
      </c>
      <c r="S215" s="155">
        <v>0</v>
      </c>
      <c r="T215" s="156">
        <f t="shared" si="33"/>
        <v>0</v>
      </c>
      <c r="AR215" s="157" t="s">
        <v>187</v>
      </c>
      <c r="AT215" s="157" t="s">
        <v>236</v>
      </c>
      <c r="AU215" s="157" t="s">
        <v>181</v>
      </c>
      <c r="AY215" s="13" t="s">
        <v>175</v>
      </c>
      <c r="BE215" s="158">
        <f t="shared" si="34"/>
        <v>0</v>
      </c>
      <c r="BF215" s="158">
        <f t="shared" si="35"/>
        <v>0</v>
      </c>
      <c r="BG215" s="158">
        <f t="shared" si="36"/>
        <v>0</v>
      </c>
      <c r="BH215" s="158">
        <f t="shared" si="37"/>
        <v>0</v>
      </c>
      <c r="BI215" s="158">
        <f t="shared" si="38"/>
        <v>0</v>
      </c>
      <c r="BJ215" s="13" t="s">
        <v>181</v>
      </c>
      <c r="BK215" s="159">
        <f t="shared" si="39"/>
        <v>0</v>
      </c>
      <c r="BL215" s="13" t="s">
        <v>180</v>
      </c>
      <c r="BM215" s="157" t="s">
        <v>328</v>
      </c>
    </row>
    <row r="216" spans="2:65" s="1" customFormat="1" ht="24" customHeight="1" x14ac:dyDescent="0.2">
      <c r="B216" s="147"/>
      <c r="C216" s="148" t="s">
        <v>261</v>
      </c>
      <c r="D216" s="215" t="s">
        <v>329</v>
      </c>
      <c r="E216" s="216"/>
      <c r="F216" s="217"/>
      <c r="G216" s="150" t="s">
        <v>215</v>
      </c>
      <c r="H216" s="151">
        <v>13.38</v>
      </c>
      <c r="I216" s="152"/>
      <c r="J216" s="151">
        <f t="shared" si="30"/>
        <v>0</v>
      </c>
      <c r="K216" s="149" t="s">
        <v>1</v>
      </c>
      <c r="L216" s="28"/>
      <c r="M216" s="153" t="s">
        <v>1</v>
      </c>
      <c r="N216" s="154" t="s">
        <v>38</v>
      </c>
      <c r="O216" s="51"/>
      <c r="P216" s="155">
        <f t="shared" si="31"/>
        <v>0</v>
      </c>
      <c r="Q216" s="155">
        <v>0</v>
      </c>
      <c r="R216" s="155">
        <f t="shared" si="32"/>
        <v>0</v>
      </c>
      <c r="S216" s="155">
        <v>0</v>
      </c>
      <c r="T216" s="156">
        <f t="shared" si="33"/>
        <v>0</v>
      </c>
      <c r="AR216" s="157" t="s">
        <v>180</v>
      </c>
      <c r="AT216" s="157" t="s">
        <v>177</v>
      </c>
      <c r="AU216" s="157" t="s">
        <v>181</v>
      </c>
      <c r="AY216" s="13" t="s">
        <v>175</v>
      </c>
      <c r="BE216" s="158">
        <f t="shared" si="34"/>
        <v>0</v>
      </c>
      <c r="BF216" s="158">
        <f t="shared" si="35"/>
        <v>0</v>
      </c>
      <c r="BG216" s="158">
        <f t="shared" si="36"/>
        <v>0</v>
      </c>
      <c r="BH216" s="158">
        <f t="shared" si="37"/>
        <v>0</v>
      </c>
      <c r="BI216" s="158">
        <f t="shared" si="38"/>
        <v>0</v>
      </c>
      <c r="BJ216" s="13" t="s">
        <v>181</v>
      </c>
      <c r="BK216" s="159">
        <f t="shared" si="39"/>
        <v>0</v>
      </c>
      <c r="BL216" s="13" t="s">
        <v>180</v>
      </c>
      <c r="BM216" s="157" t="s">
        <v>330</v>
      </c>
    </row>
    <row r="217" spans="2:65" s="1" customFormat="1" ht="24" customHeight="1" x14ac:dyDescent="0.2">
      <c r="B217" s="147"/>
      <c r="C217" s="160" t="s">
        <v>331</v>
      </c>
      <c r="D217" s="218" t="s">
        <v>1631</v>
      </c>
      <c r="E217" s="219"/>
      <c r="F217" s="220"/>
      <c r="G217" s="162" t="s">
        <v>215</v>
      </c>
      <c r="H217" s="163">
        <v>13.648</v>
      </c>
      <c r="I217" s="164"/>
      <c r="J217" s="163">
        <f t="shared" si="30"/>
        <v>0</v>
      </c>
      <c r="K217" s="161" t="s">
        <v>1</v>
      </c>
      <c r="L217" s="165"/>
      <c r="M217" s="166" t="s">
        <v>1</v>
      </c>
      <c r="N217" s="167" t="s">
        <v>38</v>
      </c>
      <c r="O217" s="51"/>
      <c r="P217" s="155">
        <f t="shared" si="31"/>
        <v>0</v>
      </c>
      <c r="Q217" s="155">
        <v>0</v>
      </c>
      <c r="R217" s="155">
        <f t="shared" si="32"/>
        <v>0</v>
      </c>
      <c r="S217" s="155">
        <v>0</v>
      </c>
      <c r="T217" s="156">
        <f t="shared" si="33"/>
        <v>0</v>
      </c>
      <c r="AR217" s="157" t="s">
        <v>187</v>
      </c>
      <c r="AT217" s="157" t="s">
        <v>236</v>
      </c>
      <c r="AU217" s="157" t="s">
        <v>181</v>
      </c>
      <c r="AY217" s="13" t="s">
        <v>175</v>
      </c>
      <c r="BE217" s="158">
        <f t="shared" si="34"/>
        <v>0</v>
      </c>
      <c r="BF217" s="158">
        <f t="shared" si="35"/>
        <v>0</v>
      </c>
      <c r="BG217" s="158">
        <f t="shared" si="36"/>
        <v>0</v>
      </c>
      <c r="BH217" s="158">
        <f t="shared" si="37"/>
        <v>0</v>
      </c>
      <c r="BI217" s="158">
        <f t="shared" si="38"/>
        <v>0</v>
      </c>
      <c r="BJ217" s="13" t="s">
        <v>181</v>
      </c>
      <c r="BK217" s="159">
        <f t="shared" si="39"/>
        <v>0</v>
      </c>
      <c r="BL217" s="13" t="s">
        <v>180</v>
      </c>
      <c r="BM217" s="157" t="s">
        <v>332</v>
      </c>
    </row>
    <row r="218" spans="2:65" s="1" customFormat="1" ht="16.5" customHeight="1" x14ac:dyDescent="0.2">
      <c r="B218" s="147"/>
      <c r="C218" s="148" t="s">
        <v>262</v>
      </c>
      <c r="D218" s="215" t="s">
        <v>333</v>
      </c>
      <c r="E218" s="216"/>
      <c r="F218" s="217"/>
      <c r="G218" s="150" t="s">
        <v>179</v>
      </c>
      <c r="H218" s="151">
        <v>2.819</v>
      </c>
      <c r="I218" s="152"/>
      <c r="J218" s="151">
        <f t="shared" si="30"/>
        <v>0</v>
      </c>
      <c r="K218" s="149" t="s">
        <v>1</v>
      </c>
      <c r="L218" s="28"/>
      <c r="M218" s="153" t="s">
        <v>1</v>
      </c>
      <c r="N218" s="154" t="s">
        <v>38</v>
      </c>
      <c r="O218" s="51"/>
      <c r="P218" s="155">
        <f t="shared" si="31"/>
        <v>0</v>
      </c>
      <c r="Q218" s="155">
        <v>0</v>
      </c>
      <c r="R218" s="155">
        <f t="shared" si="32"/>
        <v>0</v>
      </c>
      <c r="S218" s="155">
        <v>0</v>
      </c>
      <c r="T218" s="156">
        <f t="shared" si="33"/>
        <v>0</v>
      </c>
      <c r="AR218" s="157" t="s">
        <v>180</v>
      </c>
      <c r="AT218" s="157" t="s">
        <v>177</v>
      </c>
      <c r="AU218" s="157" t="s">
        <v>181</v>
      </c>
      <c r="AY218" s="13" t="s">
        <v>175</v>
      </c>
      <c r="BE218" s="158">
        <f t="shared" si="34"/>
        <v>0</v>
      </c>
      <c r="BF218" s="158">
        <f t="shared" si="35"/>
        <v>0</v>
      </c>
      <c r="BG218" s="158">
        <f t="shared" si="36"/>
        <v>0</v>
      </c>
      <c r="BH218" s="158">
        <f t="shared" si="37"/>
        <v>0</v>
      </c>
      <c r="BI218" s="158">
        <f t="shared" si="38"/>
        <v>0</v>
      </c>
      <c r="BJ218" s="13" t="s">
        <v>181</v>
      </c>
      <c r="BK218" s="159">
        <f t="shared" si="39"/>
        <v>0</v>
      </c>
      <c r="BL218" s="13" t="s">
        <v>180</v>
      </c>
      <c r="BM218" s="157" t="s">
        <v>334</v>
      </c>
    </row>
    <row r="219" spans="2:65" s="1" customFormat="1" ht="16.5" customHeight="1" x14ac:dyDescent="0.2">
      <c r="B219" s="147"/>
      <c r="C219" s="148" t="s">
        <v>335</v>
      </c>
      <c r="D219" s="215" t="s">
        <v>336</v>
      </c>
      <c r="E219" s="216"/>
      <c r="F219" s="217"/>
      <c r="G219" s="150" t="s">
        <v>215</v>
      </c>
      <c r="H219" s="151">
        <v>22.891999999999999</v>
      </c>
      <c r="I219" s="152"/>
      <c r="J219" s="151">
        <f t="shared" si="30"/>
        <v>0</v>
      </c>
      <c r="K219" s="149" t="s">
        <v>1</v>
      </c>
      <c r="L219" s="28"/>
      <c r="M219" s="153" t="s">
        <v>1</v>
      </c>
      <c r="N219" s="154" t="s">
        <v>38</v>
      </c>
      <c r="O219" s="51"/>
      <c r="P219" s="155">
        <f t="shared" si="31"/>
        <v>0</v>
      </c>
      <c r="Q219" s="155">
        <v>0</v>
      </c>
      <c r="R219" s="155">
        <f t="shared" si="32"/>
        <v>0</v>
      </c>
      <c r="S219" s="155">
        <v>0</v>
      </c>
      <c r="T219" s="156">
        <f t="shared" si="33"/>
        <v>0</v>
      </c>
      <c r="AR219" s="157" t="s">
        <v>180</v>
      </c>
      <c r="AT219" s="157" t="s">
        <v>177</v>
      </c>
      <c r="AU219" s="157" t="s">
        <v>181</v>
      </c>
      <c r="AY219" s="13" t="s">
        <v>175</v>
      </c>
      <c r="BE219" s="158">
        <f t="shared" si="34"/>
        <v>0</v>
      </c>
      <c r="BF219" s="158">
        <f t="shared" si="35"/>
        <v>0</v>
      </c>
      <c r="BG219" s="158">
        <f t="shared" si="36"/>
        <v>0</v>
      </c>
      <c r="BH219" s="158">
        <f t="shared" si="37"/>
        <v>0</v>
      </c>
      <c r="BI219" s="158">
        <f t="shared" si="38"/>
        <v>0</v>
      </c>
      <c r="BJ219" s="13" t="s">
        <v>181</v>
      </c>
      <c r="BK219" s="159">
        <f t="shared" si="39"/>
        <v>0</v>
      </c>
      <c r="BL219" s="13" t="s">
        <v>180</v>
      </c>
      <c r="BM219" s="157" t="s">
        <v>337</v>
      </c>
    </row>
    <row r="220" spans="2:65" s="1" customFormat="1" ht="16.5" customHeight="1" x14ac:dyDescent="0.2">
      <c r="B220" s="147"/>
      <c r="C220" s="148" t="s">
        <v>264</v>
      </c>
      <c r="D220" s="215" t="s">
        <v>338</v>
      </c>
      <c r="E220" s="216"/>
      <c r="F220" s="217"/>
      <c r="G220" s="150" t="s">
        <v>215</v>
      </c>
      <c r="H220" s="151">
        <v>22.891999999999999</v>
      </c>
      <c r="I220" s="152"/>
      <c r="J220" s="151">
        <f t="shared" si="30"/>
        <v>0</v>
      </c>
      <c r="K220" s="149" t="s">
        <v>1</v>
      </c>
      <c r="L220" s="28"/>
      <c r="M220" s="153" t="s">
        <v>1</v>
      </c>
      <c r="N220" s="154" t="s">
        <v>38</v>
      </c>
      <c r="O220" s="51"/>
      <c r="P220" s="155">
        <f t="shared" si="31"/>
        <v>0</v>
      </c>
      <c r="Q220" s="155">
        <v>0</v>
      </c>
      <c r="R220" s="155">
        <f t="shared" si="32"/>
        <v>0</v>
      </c>
      <c r="S220" s="155">
        <v>0</v>
      </c>
      <c r="T220" s="156">
        <f t="shared" si="33"/>
        <v>0</v>
      </c>
      <c r="AR220" s="157" t="s">
        <v>180</v>
      </c>
      <c r="AT220" s="157" t="s">
        <v>177</v>
      </c>
      <c r="AU220" s="157" t="s">
        <v>181</v>
      </c>
      <c r="AY220" s="13" t="s">
        <v>175</v>
      </c>
      <c r="BE220" s="158">
        <f t="shared" si="34"/>
        <v>0</v>
      </c>
      <c r="BF220" s="158">
        <f t="shared" si="35"/>
        <v>0</v>
      </c>
      <c r="BG220" s="158">
        <f t="shared" si="36"/>
        <v>0</v>
      </c>
      <c r="BH220" s="158">
        <f t="shared" si="37"/>
        <v>0</v>
      </c>
      <c r="BI220" s="158">
        <f t="shared" si="38"/>
        <v>0</v>
      </c>
      <c r="BJ220" s="13" t="s">
        <v>181</v>
      </c>
      <c r="BK220" s="159">
        <f t="shared" si="39"/>
        <v>0</v>
      </c>
      <c r="BL220" s="13" t="s">
        <v>180</v>
      </c>
      <c r="BM220" s="157" t="s">
        <v>339</v>
      </c>
    </row>
    <row r="221" spans="2:65" s="1" customFormat="1" ht="24" customHeight="1" x14ac:dyDescent="0.2">
      <c r="B221" s="147"/>
      <c r="C221" s="148" t="s">
        <v>340</v>
      </c>
      <c r="D221" s="215" t="s">
        <v>341</v>
      </c>
      <c r="E221" s="216"/>
      <c r="F221" s="217"/>
      <c r="G221" s="150" t="s">
        <v>215</v>
      </c>
      <c r="H221" s="151">
        <v>6.9710000000000001</v>
      </c>
      <c r="I221" s="152"/>
      <c r="J221" s="151">
        <f t="shared" si="30"/>
        <v>0</v>
      </c>
      <c r="K221" s="149" t="s">
        <v>1</v>
      </c>
      <c r="L221" s="28"/>
      <c r="M221" s="153" t="s">
        <v>1</v>
      </c>
      <c r="N221" s="154" t="s">
        <v>38</v>
      </c>
      <c r="O221" s="51"/>
      <c r="P221" s="155">
        <f t="shared" si="31"/>
        <v>0</v>
      </c>
      <c r="Q221" s="155">
        <v>0</v>
      </c>
      <c r="R221" s="155">
        <f t="shared" si="32"/>
        <v>0</v>
      </c>
      <c r="S221" s="155">
        <v>0</v>
      </c>
      <c r="T221" s="156">
        <f t="shared" si="33"/>
        <v>0</v>
      </c>
      <c r="AR221" s="157" t="s">
        <v>180</v>
      </c>
      <c r="AT221" s="157" t="s">
        <v>177</v>
      </c>
      <c r="AU221" s="157" t="s">
        <v>181</v>
      </c>
      <c r="AY221" s="13" t="s">
        <v>175</v>
      </c>
      <c r="BE221" s="158">
        <f t="shared" si="34"/>
        <v>0</v>
      </c>
      <c r="BF221" s="158">
        <f t="shared" si="35"/>
        <v>0</v>
      </c>
      <c r="BG221" s="158">
        <f t="shared" si="36"/>
        <v>0</v>
      </c>
      <c r="BH221" s="158">
        <f t="shared" si="37"/>
        <v>0</v>
      </c>
      <c r="BI221" s="158">
        <f t="shared" si="38"/>
        <v>0</v>
      </c>
      <c r="BJ221" s="13" t="s">
        <v>181</v>
      </c>
      <c r="BK221" s="159">
        <f t="shared" si="39"/>
        <v>0</v>
      </c>
      <c r="BL221" s="13" t="s">
        <v>180</v>
      </c>
      <c r="BM221" s="157" t="s">
        <v>342</v>
      </c>
    </row>
    <row r="222" spans="2:65" s="1" customFormat="1" ht="24" customHeight="1" x14ac:dyDescent="0.2">
      <c r="B222" s="147"/>
      <c r="C222" s="148" t="s">
        <v>266</v>
      </c>
      <c r="D222" s="215" t="s">
        <v>343</v>
      </c>
      <c r="E222" s="216"/>
      <c r="F222" s="217"/>
      <c r="G222" s="150" t="s">
        <v>215</v>
      </c>
      <c r="H222" s="151">
        <v>6.9710000000000001</v>
      </c>
      <c r="I222" s="152"/>
      <c r="J222" s="151">
        <f t="shared" si="30"/>
        <v>0</v>
      </c>
      <c r="K222" s="149" t="s">
        <v>1</v>
      </c>
      <c r="L222" s="28"/>
      <c r="M222" s="153" t="s">
        <v>1</v>
      </c>
      <c r="N222" s="154" t="s">
        <v>38</v>
      </c>
      <c r="O222" s="51"/>
      <c r="P222" s="155">
        <f t="shared" si="31"/>
        <v>0</v>
      </c>
      <c r="Q222" s="155">
        <v>0</v>
      </c>
      <c r="R222" s="155">
        <f t="shared" si="32"/>
        <v>0</v>
      </c>
      <c r="S222" s="155">
        <v>0</v>
      </c>
      <c r="T222" s="156">
        <f t="shared" si="33"/>
        <v>0</v>
      </c>
      <c r="AR222" s="157" t="s">
        <v>180</v>
      </c>
      <c r="AT222" s="157" t="s">
        <v>177</v>
      </c>
      <c r="AU222" s="157" t="s">
        <v>181</v>
      </c>
      <c r="AY222" s="13" t="s">
        <v>175</v>
      </c>
      <c r="BE222" s="158">
        <f t="shared" si="34"/>
        <v>0</v>
      </c>
      <c r="BF222" s="158">
        <f t="shared" si="35"/>
        <v>0</v>
      </c>
      <c r="BG222" s="158">
        <f t="shared" si="36"/>
        <v>0</v>
      </c>
      <c r="BH222" s="158">
        <f t="shared" si="37"/>
        <v>0</v>
      </c>
      <c r="BI222" s="158">
        <f t="shared" si="38"/>
        <v>0</v>
      </c>
      <c r="BJ222" s="13" t="s">
        <v>181</v>
      </c>
      <c r="BK222" s="159">
        <f t="shared" si="39"/>
        <v>0</v>
      </c>
      <c r="BL222" s="13" t="s">
        <v>180</v>
      </c>
      <c r="BM222" s="157" t="s">
        <v>344</v>
      </c>
    </row>
    <row r="223" spans="2:65" s="1" customFormat="1" ht="24" customHeight="1" x14ac:dyDescent="0.2">
      <c r="B223" s="147"/>
      <c r="C223" s="148" t="s">
        <v>345</v>
      </c>
      <c r="D223" s="215" t="s">
        <v>346</v>
      </c>
      <c r="E223" s="216"/>
      <c r="F223" s="217"/>
      <c r="G223" s="150" t="s">
        <v>209</v>
      </c>
      <c r="H223" s="151">
        <v>0.28699999999999998</v>
      </c>
      <c r="I223" s="152"/>
      <c r="J223" s="151">
        <f t="shared" si="30"/>
        <v>0</v>
      </c>
      <c r="K223" s="149" t="s">
        <v>1</v>
      </c>
      <c r="L223" s="28"/>
      <c r="M223" s="153" t="s">
        <v>1</v>
      </c>
      <c r="N223" s="154" t="s">
        <v>38</v>
      </c>
      <c r="O223" s="51"/>
      <c r="P223" s="155">
        <f t="shared" si="31"/>
        <v>0</v>
      </c>
      <c r="Q223" s="155">
        <v>0</v>
      </c>
      <c r="R223" s="155">
        <f t="shared" si="32"/>
        <v>0</v>
      </c>
      <c r="S223" s="155">
        <v>0</v>
      </c>
      <c r="T223" s="156">
        <f t="shared" si="33"/>
        <v>0</v>
      </c>
      <c r="AR223" s="157" t="s">
        <v>180</v>
      </c>
      <c r="AT223" s="157" t="s">
        <v>177</v>
      </c>
      <c r="AU223" s="157" t="s">
        <v>181</v>
      </c>
      <c r="AY223" s="13" t="s">
        <v>175</v>
      </c>
      <c r="BE223" s="158">
        <f t="shared" si="34"/>
        <v>0</v>
      </c>
      <c r="BF223" s="158">
        <f t="shared" si="35"/>
        <v>0</v>
      </c>
      <c r="BG223" s="158">
        <f t="shared" si="36"/>
        <v>0</v>
      </c>
      <c r="BH223" s="158">
        <f t="shared" si="37"/>
        <v>0</v>
      </c>
      <c r="BI223" s="158">
        <f t="shared" si="38"/>
        <v>0</v>
      </c>
      <c r="BJ223" s="13" t="s">
        <v>181</v>
      </c>
      <c r="BK223" s="159">
        <f t="shared" si="39"/>
        <v>0</v>
      </c>
      <c r="BL223" s="13" t="s">
        <v>180</v>
      </c>
      <c r="BM223" s="157" t="s">
        <v>347</v>
      </c>
    </row>
    <row r="224" spans="2:65" s="1" customFormat="1" ht="16.5" customHeight="1" x14ac:dyDescent="0.2">
      <c r="B224" s="147"/>
      <c r="C224" s="148" t="s">
        <v>268</v>
      </c>
      <c r="D224" s="215" t="s">
        <v>348</v>
      </c>
      <c r="E224" s="216"/>
      <c r="F224" s="217"/>
      <c r="G224" s="150" t="s">
        <v>179</v>
      </c>
      <c r="H224" s="151">
        <v>10.662000000000001</v>
      </c>
      <c r="I224" s="152"/>
      <c r="J224" s="151">
        <f t="shared" si="30"/>
        <v>0</v>
      </c>
      <c r="K224" s="149" t="s">
        <v>1</v>
      </c>
      <c r="L224" s="28"/>
      <c r="M224" s="153" t="s">
        <v>1</v>
      </c>
      <c r="N224" s="154" t="s">
        <v>38</v>
      </c>
      <c r="O224" s="51"/>
      <c r="P224" s="155">
        <f t="shared" si="31"/>
        <v>0</v>
      </c>
      <c r="Q224" s="155">
        <v>0</v>
      </c>
      <c r="R224" s="155">
        <f t="shared" si="32"/>
        <v>0</v>
      </c>
      <c r="S224" s="155">
        <v>0</v>
      </c>
      <c r="T224" s="156">
        <f t="shared" si="33"/>
        <v>0</v>
      </c>
      <c r="AR224" s="157" t="s">
        <v>180</v>
      </c>
      <c r="AT224" s="157" t="s">
        <v>177</v>
      </c>
      <c r="AU224" s="157" t="s">
        <v>181</v>
      </c>
      <c r="AY224" s="13" t="s">
        <v>175</v>
      </c>
      <c r="BE224" s="158">
        <f t="shared" si="34"/>
        <v>0</v>
      </c>
      <c r="BF224" s="158">
        <f t="shared" si="35"/>
        <v>0</v>
      </c>
      <c r="BG224" s="158">
        <f t="shared" si="36"/>
        <v>0</v>
      </c>
      <c r="BH224" s="158">
        <f t="shared" si="37"/>
        <v>0</v>
      </c>
      <c r="BI224" s="158">
        <f t="shared" si="38"/>
        <v>0</v>
      </c>
      <c r="BJ224" s="13" t="s">
        <v>181</v>
      </c>
      <c r="BK224" s="159">
        <f t="shared" si="39"/>
        <v>0</v>
      </c>
      <c r="BL224" s="13" t="s">
        <v>180</v>
      </c>
      <c r="BM224" s="157" t="s">
        <v>349</v>
      </c>
    </row>
    <row r="225" spans="2:65" s="1" customFormat="1" ht="24" customHeight="1" x14ac:dyDescent="0.2">
      <c r="B225" s="147"/>
      <c r="C225" s="148" t="s">
        <v>350</v>
      </c>
      <c r="D225" s="215" t="s">
        <v>351</v>
      </c>
      <c r="E225" s="216"/>
      <c r="F225" s="217"/>
      <c r="G225" s="150" t="s">
        <v>215</v>
      </c>
      <c r="H225" s="151">
        <v>71.073999999999998</v>
      </c>
      <c r="I225" s="152"/>
      <c r="J225" s="151">
        <f t="shared" si="30"/>
        <v>0</v>
      </c>
      <c r="K225" s="149" t="s">
        <v>1</v>
      </c>
      <c r="L225" s="28"/>
      <c r="M225" s="153" t="s">
        <v>1</v>
      </c>
      <c r="N225" s="154" t="s">
        <v>38</v>
      </c>
      <c r="O225" s="51"/>
      <c r="P225" s="155">
        <f t="shared" si="31"/>
        <v>0</v>
      </c>
      <c r="Q225" s="155">
        <v>0</v>
      </c>
      <c r="R225" s="155">
        <f t="shared" si="32"/>
        <v>0</v>
      </c>
      <c r="S225" s="155">
        <v>0</v>
      </c>
      <c r="T225" s="156">
        <f t="shared" si="33"/>
        <v>0</v>
      </c>
      <c r="AR225" s="157" t="s">
        <v>180</v>
      </c>
      <c r="AT225" s="157" t="s">
        <v>177</v>
      </c>
      <c r="AU225" s="157" t="s">
        <v>181</v>
      </c>
      <c r="AY225" s="13" t="s">
        <v>175</v>
      </c>
      <c r="BE225" s="158">
        <f t="shared" si="34"/>
        <v>0</v>
      </c>
      <c r="BF225" s="158">
        <f t="shared" si="35"/>
        <v>0</v>
      </c>
      <c r="BG225" s="158">
        <f t="shared" si="36"/>
        <v>0</v>
      </c>
      <c r="BH225" s="158">
        <f t="shared" si="37"/>
        <v>0</v>
      </c>
      <c r="BI225" s="158">
        <f t="shared" si="38"/>
        <v>0</v>
      </c>
      <c r="BJ225" s="13" t="s">
        <v>181</v>
      </c>
      <c r="BK225" s="159">
        <f t="shared" si="39"/>
        <v>0</v>
      </c>
      <c r="BL225" s="13" t="s">
        <v>180</v>
      </c>
      <c r="BM225" s="157" t="s">
        <v>352</v>
      </c>
    </row>
    <row r="226" spans="2:65" s="1" customFormat="1" ht="24" customHeight="1" x14ac:dyDescent="0.2">
      <c r="B226" s="147"/>
      <c r="C226" s="148" t="s">
        <v>276</v>
      </c>
      <c r="D226" s="215" t="s">
        <v>353</v>
      </c>
      <c r="E226" s="216"/>
      <c r="F226" s="217"/>
      <c r="G226" s="150" t="s">
        <v>215</v>
      </c>
      <c r="H226" s="151">
        <v>71.073999999999998</v>
      </c>
      <c r="I226" s="152"/>
      <c r="J226" s="151">
        <f t="shared" si="30"/>
        <v>0</v>
      </c>
      <c r="K226" s="149" t="s">
        <v>1</v>
      </c>
      <c r="L226" s="28"/>
      <c r="M226" s="153" t="s">
        <v>1</v>
      </c>
      <c r="N226" s="154" t="s">
        <v>38</v>
      </c>
      <c r="O226" s="51"/>
      <c r="P226" s="155">
        <f t="shared" si="31"/>
        <v>0</v>
      </c>
      <c r="Q226" s="155">
        <v>0</v>
      </c>
      <c r="R226" s="155">
        <f t="shared" si="32"/>
        <v>0</v>
      </c>
      <c r="S226" s="155">
        <v>0</v>
      </c>
      <c r="T226" s="156">
        <f t="shared" si="33"/>
        <v>0</v>
      </c>
      <c r="AR226" s="157" t="s">
        <v>180</v>
      </c>
      <c r="AT226" s="157" t="s">
        <v>177</v>
      </c>
      <c r="AU226" s="157" t="s">
        <v>181</v>
      </c>
      <c r="AY226" s="13" t="s">
        <v>175</v>
      </c>
      <c r="BE226" s="158">
        <f t="shared" si="34"/>
        <v>0</v>
      </c>
      <c r="BF226" s="158">
        <f t="shared" si="35"/>
        <v>0</v>
      </c>
      <c r="BG226" s="158">
        <f t="shared" si="36"/>
        <v>0</v>
      </c>
      <c r="BH226" s="158">
        <f t="shared" si="37"/>
        <v>0</v>
      </c>
      <c r="BI226" s="158">
        <f t="shared" si="38"/>
        <v>0</v>
      </c>
      <c r="BJ226" s="13" t="s">
        <v>181</v>
      </c>
      <c r="BK226" s="159">
        <f t="shared" si="39"/>
        <v>0</v>
      </c>
      <c r="BL226" s="13" t="s">
        <v>180</v>
      </c>
      <c r="BM226" s="157" t="s">
        <v>354</v>
      </c>
    </row>
    <row r="227" spans="2:65" s="1" customFormat="1" ht="24" customHeight="1" x14ac:dyDescent="0.2">
      <c r="B227" s="147"/>
      <c r="C227" s="148" t="s">
        <v>355</v>
      </c>
      <c r="D227" s="215" t="s">
        <v>356</v>
      </c>
      <c r="E227" s="216"/>
      <c r="F227" s="217"/>
      <c r="G227" s="150" t="s">
        <v>209</v>
      </c>
      <c r="H227" s="151">
        <v>3.7759999999999998</v>
      </c>
      <c r="I227" s="152"/>
      <c r="J227" s="151">
        <f t="shared" si="30"/>
        <v>0</v>
      </c>
      <c r="K227" s="149" t="s">
        <v>1</v>
      </c>
      <c r="L227" s="28"/>
      <c r="M227" s="153" t="s">
        <v>1</v>
      </c>
      <c r="N227" s="154" t="s">
        <v>38</v>
      </c>
      <c r="O227" s="51"/>
      <c r="P227" s="155">
        <f t="shared" si="31"/>
        <v>0</v>
      </c>
      <c r="Q227" s="155">
        <v>0</v>
      </c>
      <c r="R227" s="155">
        <f t="shared" si="32"/>
        <v>0</v>
      </c>
      <c r="S227" s="155">
        <v>0</v>
      </c>
      <c r="T227" s="156">
        <f t="shared" si="33"/>
        <v>0</v>
      </c>
      <c r="AR227" s="157" t="s">
        <v>180</v>
      </c>
      <c r="AT227" s="157" t="s">
        <v>177</v>
      </c>
      <c r="AU227" s="157" t="s">
        <v>181</v>
      </c>
      <c r="AY227" s="13" t="s">
        <v>175</v>
      </c>
      <c r="BE227" s="158">
        <f t="shared" si="34"/>
        <v>0</v>
      </c>
      <c r="BF227" s="158">
        <f t="shared" si="35"/>
        <v>0</v>
      </c>
      <c r="BG227" s="158">
        <f t="shared" si="36"/>
        <v>0</v>
      </c>
      <c r="BH227" s="158">
        <f t="shared" si="37"/>
        <v>0</v>
      </c>
      <c r="BI227" s="158">
        <f t="shared" si="38"/>
        <v>0</v>
      </c>
      <c r="BJ227" s="13" t="s">
        <v>181</v>
      </c>
      <c r="BK227" s="159">
        <f t="shared" si="39"/>
        <v>0</v>
      </c>
      <c r="BL227" s="13" t="s">
        <v>180</v>
      </c>
      <c r="BM227" s="157" t="s">
        <v>357</v>
      </c>
    </row>
    <row r="228" spans="2:65" s="1" customFormat="1" ht="16.5" customHeight="1" x14ac:dyDescent="0.2">
      <c r="B228" s="147"/>
      <c r="C228" s="148" t="s">
        <v>277</v>
      </c>
      <c r="D228" s="215" t="s">
        <v>358</v>
      </c>
      <c r="E228" s="216"/>
      <c r="F228" s="217"/>
      <c r="G228" s="150" t="s">
        <v>179</v>
      </c>
      <c r="H228" s="151">
        <v>10.32</v>
      </c>
      <c r="I228" s="152"/>
      <c r="J228" s="151">
        <f t="shared" si="30"/>
        <v>0</v>
      </c>
      <c r="K228" s="149" t="s">
        <v>1</v>
      </c>
      <c r="L228" s="28"/>
      <c r="M228" s="153" t="s">
        <v>1</v>
      </c>
      <c r="N228" s="154" t="s">
        <v>38</v>
      </c>
      <c r="O228" s="51"/>
      <c r="P228" s="155">
        <f t="shared" si="31"/>
        <v>0</v>
      </c>
      <c r="Q228" s="155">
        <v>0</v>
      </c>
      <c r="R228" s="155">
        <f t="shared" si="32"/>
        <v>0</v>
      </c>
      <c r="S228" s="155">
        <v>0</v>
      </c>
      <c r="T228" s="156">
        <f t="shared" si="33"/>
        <v>0</v>
      </c>
      <c r="AR228" s="157" t="s">
        <v>180</v>
      </c>
      <c r="AT228" s="157" t="s">
        <v>177</v>
      </c>
      <c r="AU228" s="157" t="s">
        <v>181</v>
      </c>
      <c r="AY228" s="13" t="s">
        <v>175</v>
      </c>
      <c r="BE228" s="158">
        <f t="shared" si="34"/>
        <v>0</v>
      </c>
      <c r="BF228" s="158">
        <f t="shared" si="35"/>
        <v>0</v>
      </c>
      <c r="BG228" s="158">
        <f t="shared" si="36"/>
        <v>0</v>
      </c>
      <c r="BH228" s="158">
        <f t="shared" si="37"/>
        <v>0</v>
      </c>
      <c r="BI228" s="158">
        <f t="shared" si="38"/>
        <v>0</v>
      </c>
      <c r="BJ228" s="13" t="s">
        <v>181</v>
      </c>
      <c r="BK228" s="159">
        <f t="shared" si="39"/>
        <v>0</v>
      </c>
      <c r="BL228" s="13" t="s">
        <v>180</v>
      </c>
      <c r="BM228" s="157" t="s">
        <v>359</v>
      </c>
    </row>
    <row r="229" spans="2:65" s="1" customFormat="1" ht="24" customHeight="1" x14ac:dyDescent="0.2">
      <c r="B229" s="147"/>
      <c r="C229" s="148" t="s">
        <v>360</v>
      </c>
      <c r="D229" s="215" t="s">
        <v>361</v>
      </c>
      <c r="E229" s="216"/>
      <c r="F229" s="217"/>
      <c r="G229" s="150" t="s">
        <v>209</v>
      </c>
      <c r="H229" s="151">
        <v>0.68300000000000005</v>
      </c>
      <c r="I229" s="152"/>
      <c r="J229" s="151">
        <f t="shared" si="30"/>
        <v>0</v>
      </c>
      <c r="K229" s="149" t="s">
        <v>1</v>
      </c>
      <c r="L229" s="28"/>
      <c r="M229" s="153" t="s">
        <v>1</v>
      </c>
      <c r="N229" s="154" t="s">
        <v>38</v>
      </c>
      <c r="O229" s="51"/>
      <c r="P229" s="155">
        <f t="shared" si="31"/>
        <v>0</v>
      </c>
      <c r="Q229" s="155">
        <v>0</v>
      </c>
      <c r="R229" s="155">
        <f t="shared" si="32"/>
        <v>0</v>
      </c>
      <c r="S229" s="155">
        <v>0</v>
      </c>
      <c r="T229" s="156">
        <f t="shared" si="33"/>
        <v>0</v>
      </c>
      <c r="AR229" s="157" t="s">
        <v>180</v>
      </c>
      <c r="AT229" s="157" t="s">
        <v>177</v>
      </c>
      <c r="AU229" s="157" t="s">
        <v>181</v>
      </c>
      <c r="AY229" s="13" t="s">
        <v>175</v>
      </c>
      <c r="BE229" s="158">
        <f t="shared" si="34"/>
        <v>0</v>
      </c>
      <c r="BF229" s="158">
        <f t="shared" si="35"/>
        <v>0</v>
      </c>
      <c r="BG229" s="158">
        <f t="shared" si="36"/>
        <v>0</v>
      </c>
      <c r="BH229" s="158">
        <f t="shared" si="37"/>
        <v>0</v>
      </c>
      <c r="BI229" s="158">
        <f t="shared" si="38"/>
        <v>0</v>
      </c>
      <c r="BJ229" s="13" t="s">
        <v>181</v>
      </c>
      <c r="BK229" s="159">
        <f t="shared" si="39"/>
        <v>0</v>
      </c>
      <c r="BL229" s="13" t="s">
        <v>180</v>
      </c>
      <c r="BM229" s="157" t="s">
        <v>362</v>
      </c>
    </row>
    <row r="230" spans="2:65" s="1" customFormat="1" ht="24" customHeight="1" x14ac:dyDescent="0.2">
      <c r="B230" s="147"/>
      <c r="C230" s="148" t="s">
        <v>280</v>
      </c>
      <c r="D230" s="215" t="s">
        <v>363</v>
      </c>
      <c r="E230" s="216"/>
      <c r="F230" s="217"/>
      <c r="G230" s="150" t="s">
        <v>215</v>
      </c>
      <c r="H230" s="151">
        <v>24.36</v>
      </c>
      <c r="I230" s="152"/>
      <c r="J230" s="151">
        <f t="shared" si="30"/>
        <v>0</v>
      </c>
      <c r="K230" s="149" t="s">
        <v>1</v>
      </c>
      <c r="L230" s="28"/>
      <c r="M230" s="153" t="s">
        <v>1</v>
      </c>
      <c r="N230" s="154" t="s">
        <v>38</v>
      </c>
      <c r="O230" s="51"/>
      <c r="P230" s="155">
        <f t="shared" si="31"/>
        <v>0</v>
      </c>
      <c r="Q230" s="155">
        <v>0</v>
      </c>
      <c r="R230" s="155">
        <f t="shared" si="32"/>
        <v>0</v>
      </c>
      <c r="S230" s="155">
        <v>0</v>
      </c>
      <c r="T230" s="156">
        <f t="shared" si="33"/>
        <v>0</v>
      </c>
      <c r="AR230" s="157" t="s">
        <v>180</v>
      </c>
      <c r="AT230" s="157" t="s">
        <v>177</v>
      </c>
      <c r="AU230" s="157" t="s">
        <v>181</v>
      </c>
      <c r="AY230" s="13" t="s">
        <v>175</v>
      </c>
      <c r="BE230" s="158">
        <f t="shared" si="34"/>
        <v>0</v>
      </c>
      <c r="BF230" s="158">
        <f t="shared" si="35"/>
        <v>0</v>
      </c>
      <c r="BG230" s="158">
        <f t="shared" si="36"/>
        <v>0</v>
      </c>
      <c r="BH230" s="158">
        <f t="shared" si="37"/>
        <v>0</v>
      </c>
      <c r="BI230" s="158">
        <f t="shared" si="38"/>
        <v>0</v>
      </c>
      <c r="BJ230" s="13" t="s">
        <v>181</v>
      </c>
      <c r="BK230" s="159">
        <f t="shared" si="39"/>
        <v>0</v>
      </c>
      <c r="BL230" s="13" t="s">
        <v>180</v>
      </c>
      <c r="BM230" s="157" t="s">
        <v>364</v>
      </c>
    </row>
    <row r="231" spans="2:65" s="1" customFormat="1" ht="24" customHeight="1" x14ac:dyDescent="0.2">
      <c r="B231" s="147"/>
      <c r="C231" s="148" t="s">
        <v>365</v>
      </c>
      <c r="D231" s="215" t="s">
        <v>366</v>
      </c>
      <c r="E231" s="216"/>
      <c r="F231" s="217"/>
      <c r="G231" s="150" t="s">
        <v>215</v>
      </c>
      <c r="H231" s="151">
        <v>24.36</v>
      </c>
      <c r="I231" s="152"/>
      <c r="J231" s="151">
        <f t="shared" si="30"/>
        <v>0</v>
      </c>
      <c r="K231" s="149" t="s">
        <v>1</v>
      </c>
      <c r="L231" s="28"/>
      <c r="M231" s="153" t="s">
        <v>1</v>
      </c>
      <c r="N231" s="154" t="s">
        <v>38</v>
      </c>
      <c r="O231" s="51"/>
      <c r="P231" s="155">
        <f t="shared" si="31"/>
        <v>0</v>
      </c>
      <c r="Q231" s="155">
        <v>0</v>
      </c>
      <c r="R231" s="155">
        <f t="shared" si="32"/>
        <v>0</v>
      </c>
      <c r="S231" s="155">
        <v>0</v>
      </c>
      <c r="T231" s="156">
        <f t="shared" si="33"/>
        <v>0</v>
      </c>
      <c r="AR231" s="157" t="s">
        <v>180</v>
      </c>
      <c r="AT231" s="157" t="s">
        <v>177</v>
      </c>
      <c r="AU231" s="157" t="s">
        <v>181</v>
      </c>
      <c r="AY231" s="13" t="s">
        <v>175</v>
      </c>
      <c r="BE231" s="158">
        <f t="shared" si="34"/>
        <v>0</v>
      </c>
      <c r="BF231" s="158">
        <f t="shared" si="35"/>
        <v>0</v>
      </c>
      <c r="BG231" s="158">
        <f t="shared" si="36"/>
        <v>0</v>
      </c>
      <c r="BH231" s="158">
        <f t="shared" si="37"/>
        <v>0</v>
      </c>
      <c r="BI231" s="158">
        <f t="shared" si="38"/>
        <v>0</v>
      </c>
      <c r="BJ231" s="13" t="s">
        <v>181</v>
      </c>
      <c r="BK231" s="159">
        <f t="shared" si="39"/>
        <v>0</v>
      </c>
      <c r="BL231" s="13" t="s">
        <v>180</v>
      </c>
      <c r="BM231" s="157" t="s">
        <v>367</v>
      </c>
    </row>
    <row r="232" spans="2:65" s="1" customFormat="1" ht="24" customHeight="1" x14ac:dyDescent="0.2">
      <c r="B232" s="147"/>
      <c r="C232" s="148" t="s">
        <v>282</v>
      </c>
      <c r="D232" s="215" t="s">
        <v>368</v>
      </c>
      <c r="E232" s="216"/>
      <c r="F232" s="217"/>
      <c r="G232" s="150" t="s">
        <v>215</v>
      </c>
      <c r="H232" s="151">
        <v>24.36</v>
      </c>
      <c r="I232" s="152"/>
      <c r="J232" s="151">
        <f t="shared" si="30"/>
        <v>0</v>
      </c>
      <c r="K232" s="149" t="s">
        <v>1</v>
      </c>
      <c r="L232" s="28"/>
      <c r="M232" s="153" t="s">
        <v>1</v>
      </c>
      <c r="N232" s="154" t="s">
        <v>38</v>
      </c>
      <c r="O232" s="51"/>
      <c r="P232" s="155">
        <f t="shared" si="31"/>
        <v>0</v>
      </c>
      <c r="Q232" s="155">
        <v>0</v>
      </c>
      <c r="R232" s="155">
        <f t="shared" si="32"/>
        <v>0</v>
      </c>
      <c r="S232" s="155">
        <v>0</v>
      </c>
      <c r="T232" s="156">
        <f t="shared" si="33"/>
        <v>0</v>
      </c>
      <c r="AR232" s="157" t="s">
        <v>180</v>
      </c>
      <c r="AT232" s="157" t="s">
        <v>177</v>
      </c>
      <c r="AU232" s="157" t="s">
        <v>181</v>
      </c>
      <c r="AY232" s="13" t="s">
        <v>175</v>
      </c>
      <c r="BE232" s="158">
        <f t="shared" si="34"/>
        <v>0</v>
      </c>
      <c r="BF232" s="158">
        <f t="shared" si="35"/>
        <v>0</v>
      </c>
      <c r="BG232" s="158">
        <f t="shared" si="36"/>
        <v>0</v>
      </c>
      <c r="BH232" s="158">
        <f t="shared" si="37"/>
        <v>0</v>
      </c>
      <c r="BI232" s="158">
        <f t="shared" si="38"/>
        <v>0</v>
      </c>
      <c r="BJ232" s="13" t="s">
        <v>181</v>
      </c>
      <c r="BK232" s="159">
        <f t="shared" si="39"/>
        <v>0</v>
      </c>
      <c r="BL232" s="13" t="s">
        <v>180</v>
      </c>
      <c r="BM232" s="157" t="s">
        <v>369</v>
      </c>
    </row>
    <row r="233" spans="2:65" s="1" customFormat="1" ht="24" customHeight="1" x14ac:dyDescent="0.2">
      <c r="B233" s="147"/>
      <c r="C233" s="148" t="s">
        <v>370</v>
      </c>
      <c r="D233" s="215" t="s">
        <v>371</v>
      </c>
      <c r="E233" s="216"/>
      <c r="F233" s="217"/>
      <c r="G233" s="150" t="s">
        <v>215</v>
      </c>
      <c r="H233" s="151">
        <v>23.64</v>
      </c>
      <c r="I233" s="152"/>
      <c r="J233" s="151">
        <f t="shared" si="30"/>
        <v>0</v>
      </c>
      <c r="K233" s="149" t="s">
        <v>1</v>
      </c>
      <c r="L233" s="28"/>
      <c r="M233" s="153" t="s">
        <v>1</v>
      </c>
      <c r="N233" s="154" t="s">
        <v>38</v>
      </c>
      <c r="O233" s="51"/>
      <c r="P233" s="155">
        <f t="shared" si="31"/>
        <v>0</v>
      </c>
      <c r="Q233" s="155">
        <v>0</v>
      </c>
      <c r="R233" s="155">
        <f t="shared" si="32"/>
        <v>0</v>
      </c>
      <c r="S233" s="155">
        <v>0</v>
      </c>
      <c r="T233" s="156">
        <f t="shared" si="33"/>
        <v>0</v>
      </c>
      <c r="AR233" s="157" t="s">
        <v>180</v>
      </c>
      <c r="AT233" s="157" t="s">
        <v>177</v>
      </c>
      <c r="AU233" s="157" t="s">
        <v>181</v>
      </c>
      <c r="AY233" s="13" t="s">
        <v>175</v>
      </c>
      <c r="BE233" s="158">
        <f t="shared" si="34"/>
        <v>0</v>
      </c>
      <c r="BF233" s="158">
        <f t="shared" si="35"/>
        <v>0</v>
      </c>
      <c r="BG233" s="158">
        <f t="shared" si="36"/>
        <v>0</v>
      </c>
      <c r="BH233" s="158">
        <f t="shared" si="37"/>
        <v>0</v>
      </c>
      <c r="BI233" s="158">
        <f t="shared" si="38"/>
        <v>0</v>
      </c>
      <c r="BJ233" s="13" t="s">
        <v>181</v>
      </c>
      <c r="BK233" s="159">
        <f t="shared" si="39"/>
        <v>0</v>
      </c>
      <c r="BL233" s="13" t="s">
        <v>180</v>
      </c>
      <c r="BM233" s="157" t="s">
        <v>372</v>
      </c>
    </row>
    <row r="234" spans="2:65" s="1" customFormat="1" ht="24" customHeight="1" x14ac:dyDescent="0.2">
      <c r="B234" s="147"/>
      <c r="C234" s="148" t="s">
        <v>285</v>
      </c>
      <c r="D234" s="215" t="s">
        <v>373</v>
      </c>
      <c r="E234" s="216"/>
      <c r="F234" s="217"/>
      <c r="G234" s="150" t="s">
        <v>215</v>
      </c>
      <c r="H234" s="151">
        <v>23.64</v>
      </c>
      <c r="I234" s="152"/>
      <c r="J234" s="151">
        <f t="shared" si="30"/>
        <v>0</v>
      </c>
      <c r="K234" s="149" t="s">
        <v>1</v>
      </c>
      <c r="L234" s="28"/>
      <c r="M234" s="153" t="s">
        <v>1</v>
      </c>
      <c r="N234" s="154" t="s">
        <v>38</v>
      </c>
      <c r="O234" s="51"/>
      <c r="P234" s="155">
        <f t="shared" si="31"/>
        <v>0</v>
      </c>
      <c r="Q234" s="155">
        <v>0</v>
      </c>
      <c r="R234" s="155">
        <f t="shared" si="32"/>
        <v>0</v>
      </c>
      <c r="S234" s="155">
        <v>0</v>
      </c>
      <c r="T234" s="156">
        <f t="shared" si="33"/>
        <v>0</v>
      </c>
      <c r="AR234" s="157" t="s">
        <v>180</v>
      </c>
      <c r="AT234" s="157" t="s">
        <v>177</v>
      </c>
      <c r="AU234" s="157" t="s">
        <v>181</v>
      </c>
      <c r="AY234" s="13" t="s">
        <v>175</v>
      </c>
      <c r="BE234" s="158">
        <f t="shared" si="34"/>
        <v>0</v>
      </c>
      <c r="BF234" s="158">
        <f t="shared" si="35"/>
        <v>0</v>
      </c>
      <c r="BG234" s="158">
        <f t="shared" si="36"/>
        <v>0</v>
      </c>
      <c r="BH234" s="158">
        <f t="shared" si="37"/>
        <v>0</v>
      </c>
      <c r="BI234" s="158">
        <f t="shared" si="38"/>
        <v>0</v>
      </c>
      <c r="BJ234" s="13" t="s">
        <v>181</v>
      </c>
      <c r="BK234" s="159">
        <f t="shared" si="39"/>
        <v>0</v>
      </c>
      <c r="BL234" s="13" t="s">
        <v>180</v>
      </c>
      <c r="BM234" s="157" t="s">
        <v>374</v>
      </c>
    </row>
    <row r="235" spans="2:65" s="1" customFormat="1" ht="24" customHeight="1" x14ac:dyDescent="0.2">
      <c r="B235" s="147"/>
      <c r="C235" s="148" t="s">
        <v>375</v>
      </c>
      <c r="D235" s="215" t="s">
        <v>376</v>
      </c>
      <c r="E235" s="216"/>
      <c r="F235" s="217"/>
      <c r="G235" s="150" t="s">
        <v>215</v>
      </c>
      <c r="H235" s="151">
        <v>23.64</v>
      </c>
      <c r="I235" s="152"/>
      <c r="J235" s="151">
        <f t="shared" si="30"/>
        <v>0</v>
      </c>
      <c r="K235" s="149" t="s">
        <v>1</v>
      </c>
      <c r="L235" s="28"/>
      <c r="M235" s="153" t="s">
        <v>1</v>
      </c>
      <c r="N235" s="154" t="s">
        <v>38</v>
      </c>
      <c r="O235" s="51"/>
      <c r="P235" s="155">
        <f t="shared" si="31"/>
        <v>0</v>
      </c>
      <c r="Q235" s="155">
        <v>0</v>
      </c>
      <c r="R235" s="155">
        <f t="shared" si="32"/>
        <v>0</v>
      </c>
      <c r="S235" s="155">
        <v>0</v>
      </c>
      <c r="T235" s="156">
        <f t="shared" si="33"/>
        <v>0</v>
      </c>
      <c r="AR235" s="157" t="s">
        <v>180</v>
      </c>
      <c r="AT235" s="157" t="s">
        <v>177</v>
      </c>
      <c r="AU235" s="157" t="s">
        <v>181</v>
      </c>
      <c r="AY235" s="13" t="s">
        <v>175</v>
      </c>
      <c r="BE235" s="158">
        <f t="shared" si="34"/>
        <v>0</v>
      </c>
      <c r="BF235" s="158">
        <f t="shared" si="35"/>
        <v>0</v>
      </c>
      <c r="BG235" s="158">
        <f t="shared" si="36"/>
        <v>0</v>
      </c>
      <c r="BH235" s="158">
        <f t="shared" si="37"/>
        <v>0</v>
      </c>
      <c r="BI235" s="158">
        <f t="shared" si="38"/>
        <v>0</v>
      </c>
      <c r="BJ235" s="13" t="s">
        <v>181</v>
      </c>
      <c r="BK235" s="159">
        <f t="shared" si="39"/>
        <v>0</v>
      </c>
      <c r="BL235" s="13" t="s">
        <v>180</v>
      </c>
      <c r="BM235" s="157" t="s">
        <v>377</v>
      </c>
    </row>
    <row r="236" spans="2:65" s="1" customFormat="1" ht="24" customHeight="1" x14ac:dyDescent="0.2">
      <c r="B236" s="147"/>
      <c r="C236" s="148" t="s">
        <v>287</v>
      </c>
      <c r="D236" s="215" t="s">
        <v>378</v>
      </c>
      <c r="E236" s="216"/>
      <c r="F236" s="217"/>
      <c r="G236" s="150" t="s">
        <v>215</v>
      </c>
      <c r="H236" s="151">
        <v>32.292000000000002</v>
      </c>
      <c r="I236" s="152"/>
      <c r="J236" s="151">
        <f t="shared" si="30"/>
        <v>0</v>
      </c>
      <c r="K236" s="149" t="s">
        <v>1</v>
      </c>
      <c r="L236" s="28"/>
      <c r="M236" s="153" t="s">
        <v>1</v>
      </c>
      <c r="N236" s="154" t="s">
        <v>38</v>
      </c>
      <c r="O236" s="51"/>
      <c r="P236" s="155">
        <f t="shared" si="31"/>
        <v>0</v>
      </c>
      <c r="Q236" s="155">
        <v>0</v>
      </c>
      <c r="R236" s="155">
        <f t="shared" si="32"/>
        <v>0</v>
      </c>
      <c r="S236" s="155">
        <v>0</v>
      </c>
      <c r="T236" s="156">
        <f t="shared" si="33"/>
        <v>0</v>
      </c>
      <c r="AR236" s="157" t="s">
        <v>180</v>
      </c>
      <c r="AT236" s="157" t="s">
        <v>177</v>
      </c>
      <c r="AU236" s="157" t="s">
        <v>181</v>
      </c>
      <c r="AY236" s="13" t="s">
        <v>175</v>
      </c>
      <c r="BE236" s="158">
        <f t="shared" si="34"/>
        <v>0</v>
      </c>
      <c r="BF236" s="158">
        <f t="shared" si="35"/>
        <v>0</v>
      </c>
      <c r="BG236" s="158">
        <f t="shared" si="36"/>
        <v>0</v>
      </c>
      <c r="BH236" s="158">
        <f t="shared" si="37"/>
        <v>0</v>
      </c>
      <c r="BI236" s="158">
        <f t="shared" si="38"/>
        <v>0</v>
      </c>
      <c r="BJ236" s="13" t="s">
        <v>181</v>
      </c>
      <c r="BK236" s="159">
        <f t="shared" si="39"/>
        <v>0</v>
      </c>
      <c r="BL236" s="13" t="s">
        <v>180</v>
      </c>
      <c r="BM236" s="157" t="s">
        <v>379</v>
      </c>
    </row>
    <row r="237" spans="2:65" s="1" customFormat="1" ht="24" customHeight="1" x14ac:dyDescent="0.2">
      <c r="B237" s="147"/>
      <c r="C237" s="148" t="s">
        <v>380</v>
      </c>
      <c r="D237" s="215" t="s">
        <v>381</v>
      </c>
      <c r="E237" s="216"/>
      <c r="F237" s="217"/>
      <c r="G237" s="150" t="s">
        <v>215</v>
      </c>
      <c r="H237" s="151">
        <v>32.292000000000002</v>
      </c>
      <c r="I237" s="152"/>
      <c r="J237" s="151">
        <f t="shared" si="30"/>
        <v>0</v>
      </c>
      <c r="K237" s="149" t="s">
        <v>1</v>
      </c>
      <c r="L237" s="28"/>
      <c r="M237" s="153" t="s">
        <v>1</v>
      </c>
      <c r="N237" s="154" t="s">
        <v>38</v>
      </c>
      <c r="O237" s="51"/>
      <c r="P237" s="155">
        <f t="shared" si="31"/>
        <v>0</v>
      </c>
      <c r="Q237" s="155">
        <v>0</v>
      </c>
      <c r="R237" s="155">
        <f t="shared" si="32"/>
        <v>0</v>
      </c>
      <c r="S237" s="155">
        <v>0</v>
      </c>
      <c r="T237" s="156">
        <f t="shared" si="33"/>
        <v>0</v>
      </c>
      <c r="AR237" s="157" t="s">
        <v>180</v>
      </c>
      <c r="AT237" s="157" t="s">
        <v>177</v>
      </c>
      <c r="AU237" s="157" t="s">
        <v>181</v>
      </c>
      <c r="AY237" s="13" t="s">
        <v>175</v>
      </c>
      <c r="BE237" s="158">
        <f t="shared" si="34"/>
        <v>0</v>
      </c>
      <c r="BF237" s="158">
        <f t="shared" si="35"/>
        <v>0</v>
      </c>
      <c r="BG237" s="158">
        <f t="shared" si="36"/>
        <v>0</v>
      </c>
      <c r="BH237" s="158">
        <f t="shared" si="37"/>
        <v>0</v>
      </c>
      <c r="BI237" s="158">
        <f t="shared" si="38"/>
        <v>0</v>
      </c>
      <c r="BJ237" s="13" t="s">
        <v>181</v>
      </c>
      <c r="BK237" s="159">
        <f t="shared" si="39"/>
        <v>0</v>
      </c>
      <c r="BL237" s="13" t="s">
        <v>180</v>
      </c>
      <c r="BM237" s="157" t="s">
        <v>382</v>
      </c>
    </row>
    <row r="238" spans="2:65" s="11" customFormat="1" ht="22.9" customHeight="1" x14ac:dyDescent="0.2">
      <c r="B238" s="134"/>
      <c r="D238" s="135" t="s">
        <v>71</v>
      </c>
      <c r="E238" s="145" t="s">
        <v>185</v>
      </c>
      <c r="F238" s="145" t="s">
        <v>383</v>
      </c>
      <c r="I238" s="137"/>
      <c r="J238" s="146">
        <f>BK238</f>
        <v>0</v>
      </c>
      <c r="L238" s="134"/>
      <c r="M238" s="139"/>
      <c r="N238" s="140"/>
      <c r="O238" s="140"/>
      <c r="P238" s="141">
        <f>SUM(P239:P272)</f>
        <v>0</v>
      </c>
      <c r="Q238" s="140"/>
      <c r="R238" s="141">
        <f>SUM(R239:R272)</f>
        <v>0</v>
      </c>
      <c r="S238" s="140"/>
      <c r="T238" s="142">
        <f>SUM(T239:T272)</f>
        <v>0</v>
      </c>
      <c r="AR238" s="135" t="s">
        <v>80</v>
      </c>
      <c r="AT238" s="143" t="s">
        <v>71</v>
      </c>
      <c r="AU238" s="143" t="s">
        <v>80</v>
      </c>
      <c r="AY238" s="135" t="s">
        <v>175</v>
      </c>
      <c r="BK238" s="144">
        <f>SUM(BK239:BK272)</f>
        <v>0</v>
      </c>
    </row>
    <row r="239" spans="2:65" s="1" customFormat="1" ht="24" customHeight="1" x14ac:dyDescent="0.2">
      <c r="B239" s="147"/>
      <c r="C239" s="148" t="s">
        <v>289</v>
      </c>
      <c r="D239" s="215" t="s">
        <v>384</v>
      </c>
      <c r="E239" s="216"/>
      <c r="F239" s="217"/>
      <c r="G239" s="150" t="s">
        <v>215</v>
      </c>
      <c r="H239" s="151">
        <v>74.03</v>
      </c>
      <c r="I239" s="152"/>
      <c r="J239" s="151">
        <f t="shared" ref="J239:J272" si="40">ROUND(I239*H239,3)</f>
        <v>0</v>
      </c>
      <c r="K239" s="149" t="s">
        <v>1</v>
      </c>
      <c r="L239" s="28"/>
      <c r="M239" s="153" t="s">
        <v>1</v>
      </c>
      <c r="N239" s="154" t="s">
        <v>38</v>
      </c>
      <c r="O239" s="51"/>
      <c r="P239" s="155">
        <f t="shared" ref="P239:P272" si="41">O239*H239</f>
        <v>0</v>
      </c>
      <c r="Q239" s="155">
        <v>0</v>
      </c>
      <c r="R239" s="155">
        <f t="shared" ref="R239:R272" si="42">Q239*H239</f>
        <v>0</v>
      </c>
      <c r="S239" s="155">
        <v>0</v>
      </c>
      <c r="T239" s="156">
        <f t="shared" ref="T239:T272" si="43">S239*H239</f>
        <v>0</v>
      </c>
      <c r="AR239" s="157" t="s">
        <v>180</v>
      </c>
      <c r="AT239" s="157" t="s">
        <v>177</v>
      </c>
      <c r="AU239" s="157" t="s">
        <v>181</v>
      </c>
      <c r="AY239" s="13" t="s">
        <v>175</v>
      </c>
      <c r="BE239" s="158">
        <f t="shared" ref="BE239:BE272" si="44">IF(N239="základná",J239,0)</f>
        <v>0</v>
      </c>
      <c r="BF239" s="158">
        <f t="shared" ref="BF239:BF272" si="45">IF(N239="znížená",J239,0)</f>
        <v>0</v>
      </c>
      <c r="BG239" s="158">
        <f t="shared" ref="BG239:BG272" si="46">IF(N239="zákl. prenesená",J239,0)</f>
        <v>0</v>
      </c>
      <c r="BH239" s="158">
        <f t="shared" ref="BH239:BH272" si="47">IF(N239="zníž. prenesená",J239,0)</f>
        <v>0</v>
      </c>
      <c r="BI239" s="158">
        <f t="shared" ref="BI239:BI272" si="48">IF(N239="nulová",J239,0)</f>
        <v>0</v>
      </c>
      <c r="BJ239" s="13" t="s">
        <v>181</v>
      </c>
      <c r="BK239" s="159">
        <f t="shared" ref="BK239:BK272" si="49">ROUND(I239*H239,3)</f>
        <v>0</v>
      </c>
      <c r="BL239" s="13" t="s">
        <v>180</v>
      </c>
      <c r="BM239" s="157" t="s">
        <v>385</v>
      </c>
    </row>
    <row r="240" spans="2:65" s="1" customFormat="1" ht="24" customHeight="1" x14ac:dyDescent="0.2">
      <c r="B240" s="147"/>
      <c r="C240" s="148" t="s">
        <v>386</v>
      </c>
      <c r="D240" s="215" t="s">
        <v>1435</v>
      </c>
      <c r="E240" s="216"/>
      <c r="F240" s="217"/>
      <c r="G240" s="150" t="s">
        <v>215</v>
      </c>
      <c r="H240" s="151">
        <v>409.08</v>
      </c>
      <c r="I240" s="152"/>
      <c r="J240" s="151">
        <f t="shared" si="40"/>
        <v>0</v>
      </c>
      <c r="K240" s="149" t="s">
        <v>1</v>
      </c>
      <c r="L240" s="28"/>
      <c r="M240" s="153" t="s">
        <v>1</v>
      </c>
      <c r="N240" s="154" t="s">
        <v>38</v>
      </c>
      <c r="O240" s="51"/>
      <c r="P240" s="155">
        <f t="shared" si="41"/>
        <v>0</v>
      </c>
      <c r="Q240" s="155">
        <v>0</v>
      </c>
      <c r="R240" s="155">
        <f t="shared" si="42"/>
        <v>0</v>
      </c>
      <c r="S240" s="155">
        <v>0</v>
      </c>
      <c r="T240" s="156">
        <f t="shared" si="43"/>
        <v>0</v>
      </c>
      <c r="AR240" s="157" t="s">
        <v>180</v>
      </c>
      <c r="AT240" s="157" t="s">
        <v>177</v>
      </c>
      <c r="AU240" s="157" t="s">
        <v>181</v>
      </c>
      <c r="AY240" s="13" t="s">
        <v>175</v>
      </c>
      <c r="BE240" s="158">
        <f t="shared" si="44"/>
        <v>0</v>
      </c>
      <c r="BF240" s="158">
        <f t="shared" si="45"/>
        <v>0</v>
      </c>
      <c r="BG240" s="158">
        <f t="shared" si="46"/>
        <v>0</v>
      </c>
      <c r="BH240" s="158">
        <f t="shared" si="47"/>
        <v>0</v>
      </c>
      <c r="BI240" s="158">
        <f t="shared" si="48"/>
        <v>0</v>
      </c>
      <c r="BJ240" s="13" t="s">
        <v>181</v>
      </c>
      <c r="BK240" s="159">
        <f t="shared" si="49"/>
        <v>0</v>
      </c>
      <c r="BL240" s="13" t="s">
        <v>180</v>
      </c>
      <c r="BM240" s="157" t="s">
        <v>387</v>
      </c>
    </row>
    <row r="241" spans="2:65" s="1" customFormat="1" ht="36" customHeight="1" x14ac:dyDescent="0.2">
      <c r="B241" s="147"/>
      <c r="C241" s="148" t="s">
        <v>290</v>
      </c>
      <c r="D241" s="215" t="s">
        <v>1436</v>
      </c>
      <c r="E241" s="216"/>
      <c r="F241" s="217"/>
      <c r="G241" s="150" t="s">
        <v>215</v>
      </c>
      <c r="H241" s="151">
        <v>409.08</v>
      </c>
      <c r="I241" s="152"/>
      <c r="J241" s="151">
        <f t="shared" si="40"/>
        <v>0</v>
      </c>
      <c r="K241" s="149" t="s">
        <v>1</v>
      </c>
      <c r="L241" s="28"/>
      <c r="M241" s="153" t="s">
        <v>1</v>
      </c>
      <c r="N241" s="154" t="s">
        <v>38</v>
      </c>
      <c r="O241" s="51"/>
      <c r="P241" s="155">
        <f t="shared" si="41"/>
        <v>0</v>
      </c>
      <c r="Q241" s="155">
        <v>0</v>
      </c>
      <c r="R241" s="155">
        <f t="shared" si="42"/>
        <v>0</v>
      </c>
      <c r="S241" s="155">
        <v>0</v>
      </c>
      <c r="T241" s="156">
        <f t="shared" si="43"/>
        <v>0</v>
      </c>
      <c r="AR241" s="157" t="s">
        <v>180</v>
      </c>
      <c r="AT241" s="157" t="s">
        <v>177</v>
      </c>
      <c r="AU241" s="157" t="s">
        <v>181</v>
      </c>
      <c r="AY241" s="13" t="s">
        <v>175</v>
      </c>
      <c r="BE241" s="158">
        <f t="shared" si="44"/>
        <v>0</v>
      </c>
      <c r="BF241" s="158">
        <f t="shared" si="45"/>
        <v>0</v>
      </c>
      <c r="BG241" s="158">
        <f t="shared" si="46"/>
        <v>0</v>
      </c>
      <c r="BH241" s="158">
        <f t="shared" si="47"/>
        <v>0</v>
      </c>
      <c r="BI241" s="158">
        <f t="shared" si="48"/>
        <v>0</v>
      </c>
      <c r="BJ241" s="13" t="s">
        <v>181</v>
      </c>
      <c r="BK241" s="159">
        <f t="shared" si="49"/>
        <v>0</v>
      </c>
      <c r="BL241" s="13" t="s">
        <v>180</v>
      </c>
      <c r="BM241" s="157" t="s">
        <v>388</v>
      </c>
    </row>
    <row r="242" spans="2:65" s="1" customFormat="1" ht="24" customHeight="1" x14ac:dyDescent="0.2">
      <c r="B242" s="147"/>
      <c r="C242" s="148" t="s">
        <v>389</v>
      </c>
      <c r="D242" s="215" t="s">
        <v>1437</v>
      </c>
      <c r="E242" s="216"/>
      <c r="F242" s="217"/>
      <c r="G242" s="150" t="s">
        <v>215</v>
      </c>
      <c r="H242" s="151">
        <v>1050.193</v>
      </c>
      <c r="I242" s="152"/>
      <c r="J242" s="151">
        <f t="shared" si="40"/>
        <v>0</v>
      </c>
      <c r="K242" s="149" t="s">
        <v>1</v>
      </c>
      <c r="L242" s="28"/>
      <c r="M242" s="153" t="s">
        <v>1</v>
      </c>
      <c r="N242" s="154" t="s">
        <v>38</v>
      </c>
      <c r="O242" s="51"/>
      <c r="P242" s="155">
        <f t="shared" si="41"/>
        <v>0</v>
      </c>
      <c r="Q242" s="155">
        <v>0</v>
      </c>
      <c r="R242" s="155">
        <f t="shared" si="42"/>
        <v>0</v>
      </c>
      <c r="S242" s="155">
        <v>0</v>
      </c>
      <c r="T242" s="156">
        <f t="shared" si="43"/>
        <v>0</v>
      </c>
      <c r="AR242" s="157" t="s">
        <v>180</v>
      </c>
      <c r="AT242" s="157" t="s">
        <v>177</v>
      </c>
      <c r="AU242" s="157" t="s">
        <v>181</v>
      </c>
      <c r="AY242" s="13" t="s">
        <v>175</v>
      </c>
      <c r="BE242" s="158">
        <f t="shared" si="44"/>
        <v>0</v>
      </c>
      <c r="BF242" s="158">
        <f t="shared" si="45"/>
        <v>0</v>
      </c>
      <c r="BG242" s="158">
        <f t="shared" si="46"/>
        <v>0</v>
      </c>
      <c r="BH242" s="158">
        <f t="shared" si="47"/>
        <v>0</v>
      </c>
      <c r="BI242" s="158">
        <f t="shared" si="48"/>
        <v>0</v>
      </c>
      <c r="BJ242" s="13" t="s">
        <v>181</v>
      </c>
      <c r="BK242" s="159">
        <f t="shared" si="49"/>
        <v>0</v>
      </c>
      <c r="BL242" s="13" t="s">
        <v>180</v>
      </c>
      <c r="BM242" s="157" t="s">
        <v>390</v>
      </c>
    </row>
    <row r="243" spans="2:65" s="1" customFormat="1" ht="24" customHeight="1" x14ac:dyDescent="0.2">
      <c r="B243" s="147"/>
      <c r="C243" s="148" t="s">
        <v>293</v>
      </c>
      <c r="D243" s="215" t="s">
        <v>1438</v>
      </c>
      <c r="E243" s="216"/>
      <c r="F243" s="217"/>
      <c r="G243" s="150" t="s">
        <v>215</v>
      </c>
      <c r="H243" s="151">
        <v>1050.193</v>
      </c>
      <c r="I243" s="152"/>
      <c r="J243" s="151">
        <f t="shared" si="40"/>
        <v>0</v>
      </c>
      <c r="K243" s="149" t="s">
        <v>1</v>
      </c>
      <c r="L243" s="28"/>
      <c r="M243" s="153" t="s">
        <v>1</v>
      </c>
      <c r="N243" s="154" t="s">
        <v>38</v>
      </c>
      <c r="O243" s="51"/>
      <c r="P243" s="155">
        <f t="shared" si="41"/>
        <v>0</v>
      </c>
      <c r="Q243" s="155">
        <v>0</v>
      </c>
      <c r="R243" s="155">
        <f t="shared" si="42"/>
        <v>0</v>
      </c>
      <c r="S243" s="155">
        <v>0</v>
      </c>
      <c r="T243" s="156">
        <f t="shared" si="43"/>
        <v>0</v>
      </c>
      <c r="AR243" s="157" t="s">
        <v>180</v>
      </c>
      <c r="AT243" s="157" t="s">
        <v>177</v>
      </c>
      <c r="AU243" s="157" t="s">
        <v>181</v>
      </c>
      <c r="AY243" s="13" t="s">
        <v>175</v>
      </c>
      <c r="BE243" s="158">
        <f t="shared" si="44"/>
        <v>0</v>
      </c>
      <c r="BF243" s="158">
        <f t="shared" si="45"/>
        <v>0</v>
      </c>
      <c r="BG243" s="158">
        <f t="shared" si="46"/>
        <v>0</v>
      </c>
      <c r="BH243" s="158">
        <f t="shared" si="47"/>
        <v>0</v>
      </c>
      <c r="BI243" s="158">
        <f t="shared" si="48"/>
        <v>0</v>
      </c>
      <c r="BJ243" s="13" t="s">
        <v>181</v>
      </c>
      <c r="BK243" s="159">
        <f t="shared" si="49"/>
        <v>0</v>
      </c>
      <c r="BL243" s="13" t="s">
        <v>180</v>
      </c>
      <c r="BM243" s="157" t="s">
        <v>391</v>
      </c>
    </row>
    <row r="244" spans="2:65" s="1" customFormat="1" ht="36" customHeight="1" x14ac:dyDescent="0.2">
      <c r="B244" s="147"/>
      <c r="C244" s="148" t="s">
        <v>392</v>
      </c>
      <c r="D244" s="215" t="s">
        <v>1439</v>
      </c>
      <c r="E244" s="216"/>
      <c r="F244" s="217"/>
      <c r="G244" s="150" t="s">
        <v>215</v>
      </c>
      <c r="H244" s="151">
        <v>99.85</v>
      </c>
      <c r="I244" s="152"/>
      <c r="J244" s="151">
        <f t="shared" si="40"/>
        <v>0</v>
      </c>
      <c r="K244" s="149" t="s">
        <v>1</v>
      </c>
      <c r="L244" s="28"/>
      <c r="M244" s="153" t="s">
        <v>1</v>
      </c>
      <c r="N244" s="154" t="s">
        <v>38</v>
      </c>
      <c r="O244" s="51"/>
      <c r="P244" s="155">
        <f t="shared" si="41"/>
        <v>0</v>
      </c>
      <c r="Q244" s="155">
        <v>0</v>
      </c>
      <c r="R244" s="155">
        <f t="shared" si="42"/>
        <v>0</v>
      </c>
      <c r="S244" s="155">
        <v>0</v>
      </c>
      <c r="T244" s="156">
        <f t="shared" si="43"/>
        <v>0</v>
      </c>
      <c r="AR244" s="157" t="s">
        <v>180</v>
      </c>
      <c r="AT244" s="157" t="s">
        <v>177</v>
      </c>
      <c r="AU244" s="157" t="s">
        <v>181</v>
      </c>
      <c r="AY244" s="13" t="s">
        <v>175</v>
      </c>
      <c r="BE244" s="158">
        <f t="shared" si="44"/>
        <v>0</v>
      </c>
      <c r="BF244" s="158">
        <f t="shared" si="45"/>
        <v>0</v>
      </c>
      <c r="BG244" s="158">
        <f t="shared" si="46"/>
        <v>0</v>
      </c>
      <c r="BH244" s="158">
        <f t="shared" si="47"/>
        <v>0</v>
      </c>
      <c r="BI244" s="158">
        <f t="shared" si="48"/>
        <v>0</v>
      </c>
      <c r="BJ244" s="13" t="s">
        <v>181</v>
      </c>
      <c r="BK244" s="159">
        <f t="shared" si="49"/>
        <v>0</v>
      </c>
      <c r="BL244" s="13" t="s">
        <v>180</v>
      </c>
      <c r="BM244" s="157" t="s">
        <v>393</v>
      </c>
    </row>
    <row r="245" spans="2:65" s="1" customFormat="1" ht="24" customHeight="1" x14ac:dyDescent="0.2">
      <c r="B245" s="147"/>
      <c r="C245" s="148" t="s">
        <v>295</v>
      </c>
      <c r="D245" s="215" t="s">
        <v>394</v>
      </c>
      <c r="E245" s="216"/>
      <c r="F245" s="217"/>
      <c r="G245" s="150" t="s">
        <v>238</v>
      </c>
      <c r="H245" s="151">
        <v>325.51</v>
      </c>
      <c r="I245" s="152"/>
      <c r="J245" s="151">
        <f t="shared" si="40"/>
        <v>0</v>
      </c>
      <c r="K245" s="149" t="s">
        <v>1</v>
      </c>
      <c r="L245" s="28"/>
      <c r="M245" s="153" t="s">
        <v>1</v>
      </c>
      <c r="N245" s="154" t="s">
        <v>38</v>
      </c>
      <c r="O245" s="51"/>
      <c r="P245" s="155">
        <f t="shared" si="41"/>
        <v>0</v>
      </c>
      <c r="Q245" s="155">
        <v>0</v>
      </c>
      <c r="R245" s="155">
        <f t="shared" si="42"/>
        <v>0</v>
      </c>
      <c r="S245" s="155">
        <v>0</v>
      </c>
      <c r="T245" s="156">
        <f t="shared" si="43"/>
        <v>0</v>
      </c>
      <c r="AR245" s="157" t="s">
        <v>180</v>
      </c>
      <c r="AT245" s="157" t="s">
        <v>177</v>
      </c>
      <c r="AU245" s="157" t="s">
        <v>181</v>
      </c>
      <c r="AY245" s="13" t="s">
        <v>175</v>
      </c>
      <c r="BE245" s="158">
        <f t="shared" si="44"/>
        <v>0</v>
      </c>
      <c r="BF245" s="158">
        <f t="shared" si="45"/>
        <v>0</v>
      </c>
      <c r="BG245" s="158">
        <f t="shared" si="46"/>
        <v>0</v>
      </c>
      <c r="BH245" s="158">
        <f t="shared" si="47"/>
        <v>0</v>
      </c>
      <c r="BI245" s="158">
        <f t="shared" si="48"/>
        <v>0</v>
      </c>
      <c r="BJ245" s="13" t="s">
        <v>181</v>
      </c>
      <c r="BK245" s="159">
        <f t="shared" si="49"/>
        <v>0</v>
      </c>
      <c r="BL245" s="13" t="s">
        <v>180</v>
      </c>
      <c r="BM245" s="157" t="s">
        <v>395</v>
      </c>
    </row>
    <row r="246" spans="2:65" s="1" customFormat="1" ht="24" customHeight="1" x14ac:dyDescent="0.2">
      <c r="B246" s="147"/>
      <c r="C246" s="148" t="s">
        <v>396</v>
      </c>
      <c r="D246" s="215" t="s">
        <v>397</v>
      </c>
      <c r="E246" s="216"/>
      <c r="F246" s="217"/>
      <c r="G246" s="150" t="s">
        <v>238</v>
      </c>
      <c r="H246" s="151">
        <v>390.61200000000002</v>
      </c>
      <c r="I246" s="152"/>
      <c r="J246" s="151">
        <f t="shared" si="40"/>
        <v>0</v>
      </c>
      <c r="K246" s="149" t="s">
        <v>1</v>
      </c>
      <c r="L246" s="28"/>
      <c r="M246" s="153" t="s">
        <v>1</v>
      </c>
      <c r="N246" s="154" t="s">
        <v>38</v>
      </c>
      <c r="O246" s="51"/>
      <c r="P246" s="155">
        <f t="shared" si="41"/>
        <v>0</v>
      </c>
      <c r="Q246" s="155">
        <v>0</v>
      </c>
      <c r="R246" s="155">
        <f t="shared" si="42"/>
        <v>0</v>
      </c>
      <c r="S246" s="155">
        <v>0</v>
      </c>
      <c r="T246" s="156">
        <f t="shared" si="43"/>
        <v>0</v>
      </c>
      <c r="AR246" s="157" t="s">
        <v>180</v>
      </c>
      <c r="AT246" s="157" t="s">
        <v>177</v>
      </c>
      <c r="AU246" s="157" t="s">
        <v>181</v>
      </c>
      <c r="AY246" s="13" t="s">
        <v>175</v>
      </c>
      <c r="BE246" s="158">
        <f t="shared" si="44"/>
        <v>0</v>
      </c>
      <c r="BF246" s="158">
        <f t="shared" si="45"/>
        <v>0</v>
      </c>
      <c r="BG246" s="158">
        <f t="shared" si="46"/>
        <v>0</v>
      </c>
      <c r="BH246" s="158">
        <f t="shared" si="47"/>
        <v>0</v>
      </c>
      <c r="BI246" s="158">
        <f t="shared" si="48"/>
        <v>0</v>
      </c>
      <c r="BJ246" s="13" t="s">
        <v>181</v>
      </c>
      <c r="BK246" s="159">
        <f t="shared" si="49"/>
        <v>0</v>
      </c>
      <c r="BL246" s="13" t="s">
        <v>180</v>
      </c>
      <c r="BM246" s="157" t="s">
        <v>398</v>
      </c>
    </row>
    <row r="247" spans="2:65" s="1" customFormat="1" ht="24" customHeight="1" x14ac:dyDescent="0.2">
      <c r="B247" s="147"/>
      <c r="C247" s="148" t="s">
        <v>298</v>
      </c>
      <c r="D247" s="215" t="s">
        <v>399</v>
      </c>
      <c r="E247" s="216"/>
      <c r="F247" s="217"/>
      <c r="G247" s="150" t="s">
        <v>215</v>
      </c>
      <c r="H247" s="151">
        <v>1050.193</v>
      </c>
      <c r="I247" s="152"/>
      <c r="J247" s="151">
        <f t="shared" si="40"/>
        <v>0</v>
      </c>
      <c r="K247" s="149" t="s">
        <v>1</v>
      </c>
      <c r="L247" s="28"/>
      <c r="M247" s="153" t="s">
        <v>1</v>
      </c>
      <c r="N247" s="154" t="s">
        <v>38</v>
      </c>
      <c r="O247" s="51"/>
      <c r="P247" s="155">
        <f t="shared" si="41"/>
        <v>0</v>
      </c>
      <c r="Q247" s="155">
        <v>0</v>
      </c>
      <c r="R247" s="155">
        <f t="shared" si="42"/>
        <v>0</v>
      </c>
      <c r="S247" s="155">
        <v>0</v>
      </c>
      <c r="T247" s="156">
        <f t="shared" si="43"/>
        <v>0</v>
      </c>
      <c r="AR247" s="157" t="s">
        <v>180</v>
      </c>
      <c r="AT247" s="157" t="s">
        <v>177</v>
      </c>
      <c r="AU247" s="157" t="s">
        <v>181</v>
      </c>
      <c r="AY247" s="13" t="s">
        <v>175</v>
      </c>
      <c r="BE247" s="158">
        <f t="shared" si="44"/>
        <v>0</v>
      </c>
      <c r="BF247" s="158">
        <f t="shared" si="45"/>
        <v>0</v>
      </c>
      <c r="BG247" s="158">
        <f t="shared" si="46"/>
        <v>0</v>
      </c>
      <c r="BH247" s="158">
        <f t="shared" si="47"/>
        <v>0</v>
      </c>
      <c r="BI247" s="158">
        <f t="shared" si="48"/>
        <v>0</v>
      </c>
      <c r="BJ247" s="13" t="s">
        <v>181</v>
      </c>
      <c r="BK247" s="159">
        <f t="shared" si="49"/>
        <v>0</v>
      </c>
      <c r="BL247" s="13" t="s">
        <v>180</v>
      </c>
      <c r="BM247" s="157" t="s">
        <v>400</v>
      </c>
    </row>
    <row r="248" spans="2:65" s="1" customFormat="1" ht="36" customHeight="1" x14ac:dyDescent="0.2">
      <c r="B248" s="147"/>
      <c r="C248" s="148" t="s">
        <v>401</v>
      </c>
      <c r="D248" s="215" t="s">
        <v>402</v>
      </c>
      <c r="E248" s="216"/>
      <c r="F248" s="217"/>
      <c r="G248" s="150" t="s">
        <v>215</v>
      </c>
      <c r="H248" s="151">
        <v>92.185000000000002</v>
      </c>
      <c r="I248" s="152"/>
      <c r="J248" s="151">
        <f t="shared" si="40"/>
        <v>0</v>
      </c>
      <c r="K248" s="149" t="s">
        <v>1</v>
      </c>
      <c r="L248" s="28"/>
      <c r="M248" s="153" t="s">
        <v>1</v>
      </c>
      <c r="N248" s="154" t="s">
        <v>38</v>
      </c>
      <c r="O248" s="51"/>
      <c r="P248" s="155">
        <f t="shared" si="41"/>
        <v>0</v>
      </c>
      <c r="Q248" s="155">
        <v>0</v>
      </c>
      <c r="R248" s="155">
        <f t="shared" si="42"/>
        <v>0</v>
      </c>
      <c r="S248" s="155">
        <v>0</v>
      </c>
      <c r="T248" s="156">
        <f t="shared" si="43"/>
        <v>0</v>
      </c>
      <c r="AR248" s="157" t="s">
        <v>180</v>
      </c>
      <c r="AT248" s="157" t="s">
        <v>177</v>
      </c>
      <c r="AU248" s="157" t="s">
        <v>181</v>
      </c>
      <c r="AY248" s="13" t="s">
        <v>175</v>
      </c>
      <c r="BE248" s="158">
        <f t="shared" si="44"/>
        <v>0</v>
      </c>
      <c r="BF248" s="158">
        <f t="shared" si="45"/>
        <v>0</v>
      </c>
      <c r="BG248" s="158">
        <f t="shared" si="46"/>
        <v>0</v>
      </c>
      <c r="BH248" s="158">
        <f t="shared" si="47"/>
        <v>0</v>
      </c>
      <c r="BI248" s="158">
        <f t="shared" si="48"/>
        <v>0</v>
      </c>
      <c r="BJ248" s="13" t="s">
        <v>181</v>
      </c>
      <c r="BK248" s="159">
        <f t="shared" si="49"/>
        <v>0</v>
      </c>
      <c r="BL248" s="13" t="s">
        <v>180</v>
      </c>
      <c r="BM248" s="157" t="s">
        <v>403</v>
      </c>
    </row>
    <row r="249" spans="2:65" s="1" customFormat="1" ht="24" customHeight="1" x14ac:dyDescent="0.2">
      <c r="B249" s="147"/>
      <c r="C249" s="148" t="s">
        <v>300</v>
      </c>
      <c r="D249" s="215" t="s">
        <v>1440</v>
      </c>
      <c r="E249" s="216"/>
      <c r="F249" s="217"/>
      <c r="G249" s="150" t="s">
        <v>215</v>
      </c>
      <c r="H249" s="151">
        <v>422.84300000000002</v>
      </c>
      <c r="I249" s="152"/>
      <c r="J249" s="151">
        <f t="shared" si="40"/>
        <v>0</v>
      </c>
      <c r="K249" s="149" t="s">
        <v>1</v>
      </c>
      <c r="L249" s="28"/>
      <c r="M249" s="153" t="s">
        <v>1</v>
      </c>
      <c r="N249" s="154" t="s">
        <v>38</v>
      </c>
      <c r="O249" s="51"/>
      <c r="P249" s="155">
        <f t="shared" si="41"/>
        <v>0</v>
      </c>
      <c r="Q249" s="155">
        <v>0</v>
      </c>
      <c r="R249" s="155">
        <f t="shared" si="42"/>
        <v>0</v>
      </c>
      <c r="S249" s="155">
        <v>0</v>
      </c>
      <c r="T249" s="156">
        <f t="shared" si="43"/>
        <v>0</v>
      </c>
      <c r="AR249" s="157" t="s">
        <v>180</v>
      </c>
      <c r="AT249" s="157" t="s">
        <v>177</v>
      </c>
      <c r="AU249" s="157" t="s">
        <v>181</v>
      </c>
      <c r="AY249" s="13" t="s">
        <v>175</v>
      </c>
      <c r="BE249" s="158">
        <f t="shared" si="44"/>
        <v>0</v>
      </c>
      <c r="BF249" s="158">
        <f t="shared" si="45"/>
        <v>0</v>
      </c>
      <c r="BG249" s="158">
        <f t="shared" si="46"/>
        <v>0</v>
      </c>
      <c r="BH249" s="158">
        <f t="shared" si="47"/>
        <v>0</v>
      </c>
      <c r="BI249" s="158">
        <f t="shared" si="48"/>
        <v>0</v>
      </c>
      <c r="BJ249" s="13" t="s">
        <v>181</v>
      </c>
      <c r="BK249" s="159">
        <f t="shared" si="49"/>
        <v>0</v>
      </c>
      <c r="BL249" s="13" t="s">
        <v>180</v>
      </c>
      <c r="BM249" s="157" t="s">
        <v>404</v>
      </c>
    </row>
    <row r="250" spans="2:65" s="1" customFormat="1" ht="24" customHeight="1" x14ac:dyDescent="0.2">
      <c r="B250" s="147"/>
      <c r="C250" s="148" t="s">
        <v>405</v>
      </c>
      <c r="D250" s="215" t="s">
        <v>1441</v>
      </c>
      <c r="E250" s="216"/>
      <c r="F250" s="217"/>
      <c r="G250" s="150" t="s">
        <v>215</v>
      </c>
      <c r="H250" s="151">
        <v>45.46</v>
      </c>
      <c r="I250" s="152"/>
      <c r="J250" s="151">
        <f t="shared" si="40"/>
        <v>0</v>
      </c>
      <c r="K250" s="149" t="s">
        <v>1</v>
      </c>
      <c r="L250" s="28"/>
      <c r="M250" s="153" t="s">
        <v>1</v>
      </c>
      <c r="N250" s="154" t="s">
        <v>38</v>
      </c>
      <c r="O250" s="51"/>
      <c r="P250" s="155">
        <f t="shared" si="41"/>
        <v>0</v>
      </c>
      <c r="Q250" s="155">
        <v>0</v>
      </c>
      <c r="R250" s="155">
        <f t="shared" si="42"/>
        <v>0</v>
      </c>
      <c r="S250" s="155">
        <v>0</v>
      </c>
      <c r="T250" s="156">
        <f t="shared" si="43"/>
        <v>0</v>
      </c>
      <c r="AR250" s="157" t="s">
        <v>180</v>
      </c>
      <c r="AT250" s="157" t="s">
        <v>177</v>
      </c>
      <c r="AU250" s="157" t="s">
        <v>181</v>
      </c>
      <c r="AY250" s="13" t="s">
        <v>175</v>
      </c>
      <c r="BE250" s="158">
        <f t="shared" si="44"/>
        <v>0</v>
      </c>
      <c r="BF250" s="158">
        <f t="shared" si="45"/>
        <v>0</v>
      </c>
      <c r="BG250" s="158">
        <f t="shared" si="46"/>
        <v>0</v>
      </c>
      <c r="BH250" s="158">
        <f t="shared" si="47"/>
        <v>0</v>
      </c>
      <c r="BI250" s="158">
        <f t="shared" si="48"/>
        <v>0</v>
      </c>
      <c r="BJ250" s="13" t="s">
        <v>181</v>
      </c>
      <c r="BK250" s="159">
        <f t="shared" si="49"/>
        <v>0</v>
      </c>
      <c r="BL250" s="13" t="s">
        <v>180</v>
      </c>
      <c r="BM250" s="157" t="s">
        <v>406</v>
      </c>
    </row>
    <row r="251" spans="2:65" s="1" customFormat="1" ht="24" customHeight="1" x14ac:dyDescent="0.2">
      <c r="B251" s="147"/>
      <c r="C251" s="148" t="s">
        <v>302</v>
      </c>
      <c r="D251" s="215" t="s">
        <v>1442</v>
      </c>
      <c r="E251" s="216"/>
      <c r="F251" s="217"/>
      <c r="G251" s="150" t="s">
        <v>215</v>
      </c>
      <c r="H251" s="151">
        <v>4.5999999999999996</v>
      </c>
      <c r="I251" s="152"/>
      <c r="J251" s="151">
        <f t="shared" si="40"/>
        <v>0</v>
      </c>
      <c r="K251" s="149" t="s">
        <v>1</v>
      </c>
      <c r="L251" s="28"/>
      <c r="M251" s="153" t="s">
        <v>1</v>
      </c>
      <c r="N251" s="154" t="s">
        <v>38</v>
      </c>
      <c r="O251" s="51"/>
      <c r="P251" s="155">
        <f t="shared" si="41"/>
        <v>0</v>
      </c>
      <c r="Q251" s="155">
        <v>0</v>
      </c>
      <c r="R251" s="155">
        <f t="shared" si="42"/>
        <v>0</v>
      </c>
      <c r="S251" s="155">
        <v>0</v>
      </c>
      <c r="T251" s="156">
        <f t="shared" si="43"/>
        <v>0</v>
      </c>
      <c r="AR251" s="157" t="s">
        <v>180</v>
      </c>
      <c r="AT251" s="157" t="s">
        <v>177</v>
      </c>
      <c r="AU251" s="157" t="s">
        <v>181</v>
      </c>
      <c r="AY251" s="13" t="s">
        <v>175</v>
      </c>
      <c r="BE251" s="158">
        <f t="shared" si="44"/>
        <v>0</v>
      </c>
      <c r="BF251" s="158">
        <f t="shared" si="45"/>
        <v>0</v>
      </c>
      <c r="BG251" s="158">
        <f t="shared" si="46"/>
        <v>0</v>
      </c>
      <c r="BH251" s="158">
        <f t="shared" si="47"/>
        <v>0</v>
      </c>
      <c r="BI251" s="158">
        <f t="shared" si="48"/>
        <v>0</v>
      </c>
      <c r="BJ251" s="13" t="s">
        <v>181</v>
      </c>
      <c r="BK251" s="159">
        <f t="shared" si="49"/>
        <v>0</v>
      </c>
      <c r="BL251" s="13" t="s">
        <v>180</v>
      </c>
      <c r="BM251" s="157" t="s">
        <v>407</v>
      </c>
    </row>
    <row r="252" spans="2:65" s="1" customFormat="1" ht="24" customHeight="1" x14ac:dyDescent="0.2">
      <c r="B252" s="147"/>
      <c r="C252" s="148" t="s">
        <v>408</v>
      </c>
      <c r="D252" s="215" t="s">
        <v>1443</v>
      </c>
      <c r="E252" s="216"/>
      <c r="F252" s="217"/>
      <c r="G252" s="150" t="s">
        <v>215</v>
      </c>
      <c r="H252" s="151">
        <v>337.90300000000002</v>
      </c>
      <c r="I252" s="152"/>
      <c r="J252" s="151">
        <f t="shared" si="40"/>
        <v>0</v>
      </c>
      <c r="K252" s="149" t="s">
        <v>1</v>
      </c>
      <c r="L252" s="28"/>
      <c r="M252" s="153" t="s">
        <v>1</v>
      </c>
      <c r="N252" s="154" t="s">
        <v>38</v>
      </c>
      <c r="O252" s="51"/>
      <c r="P252" s="155">
        <f t="shared" si="41"/>
        <v>0</v>
      </c>
      <c r="Q252" s="155">
        <v>0</v>
      </c>
      <c r="R252" s="155">
        <f t="shared" si="42"/>
        <v>0</v>
      </c>
      <c r="S252" s="155">
        <v>0</v>
      </c>
      <c r="T252" s="156">
        <f t="shared" si="43"/>
        <v>0</v>
      </c>
      <c r="AR252" s="157" t="s">
        <v>180</v>
      </c>
      <c r="AT252" s="157" t="s">
        <v>177</v>
      </c>
      <c r="AU252" s="157" t="s">
        <v>181</v>
      </c>
      <c r="AY252" s="13" t="s">
        <v>175</v>
      </c>
      <c r="BE252" s="158">
        <f t="shared" si="44"/>
        <v>0</v>
      </c>
      <c r="BF252" s="158">
        <f t="shared" si="45"/>
        <v>0</v>
      </c>
      <c r="BG252" s="158">
        <f t="shared" si="46"/>
        <v>0</v>
      </c>
      <c r="BH252" s="158">
        <f t="shared" si="47"/>
        <v>0</v>
      </c>
      <c r="BI252" s="158">
        <f t="shared" si="48"/>
        <v>0</v>
      </c>
      <c r="BJ252" s="13" t="s">
        <v>181</v>
      </c>
      <c r="BK252" s="159">
        <f t="shared" si="49"/>
        <v>0</v>
      </c>
      <c r="BL252" s="13" t="s">
        <v>180</v>
      </c>
      <c r="BM252" s="157" t="s">
        <v>409</v>
      </c>
    </row>
    <row r="253" spans="2:65" s="1" customFormat="1" ht="24" customHeight="1" x14ac:dyDescent="0.2">
      <c r="B253" s="147"/>
      <c r="C253" s="148" t="s">
        <v>303</v>
      </c>
      <c r="D253" s="215" t="s">
        <v>1444</v>
      </c>
      <c r="E253" s="216"/>
      <c r="F253" s="217"/>
      <c r="G253" s="150" t="s">
        <v>215</v>
      </c>
      <c r="H253" s="151">
        <v>48.826000000000001</v>
      </c>
      <c r="I253" s="152"/>
      <c r="J253" s="151">
        <f t="shared" si="40"/>
        <v>0</v>
      </c>
      <c r="K253" s="149" t="s">
        <v>1</v>
      </c>
      <c r="L253" s="28"/>
      <c r="M253" s="153" t="s">
        <v>1</v>
      </c>
      <c r="N253" s="154" t="s">
        <v>38</v>
      </c>
      <c r="O253" s="51"/>
      <c r="P253" s="155">
        <f t="shared" si="41"/>
        <v>0</v>
      </c>
      <c r="Q253" s="155">
        <v>0</v>
      </c>
      <c r="R253" s="155">
        <f t="shared" si="42"/>
        <v>0</v>
      </c>
      <c r="S253" s="155">
        <v>0</v>
      </c>
      <c r="T253" s="156">
        <f t="shared" si="43"/>
        <v>0</v>
      </c>
      <c r="AR253" s="157" t="s">
        <v>180</v>
      </c>
      <c r="AT253" s="157" t="s">
        <v>177</v>
      </c>
      <c r="AU253" s="157" t="s">
        <v>181</v>
      </c>
      <c r="AY253" s="13" t="s">
        <v>175</v>
      </c>
      <c r="BE253" s="158">
        <f t="shared" si="44"/>
        <v>0</v>
      </c>
      <c r="BF253" s="158">
        <f t="shared" si="45"/>
        <v>0</v>
      </c>
      <c r="BG253" s="158">
        <f t="shared" si="46"/>
        <v>0</v>
      </c>
      <c r="BH253" s="158">
        <f t="shared" si="47"/>
        <v>0</v>
      </c>
      <c r="BI253" s="158">
        <f t="shared" si="48"/>
        <v>0</v>
      </c>
      <c r="BJ253" s="13" t="s">
        <v>181</v>
      </c>
      <c r="BK253" s="159">
        <f t="shared" si="49"/>
        <v>0</v>
      </c>
      <c r="BL253" s="13" t="s">
        <v>180</v>
      </c>
      <c r="BM253" s="157" t="s">
        <v>410</v>
      </c>
    </row>
    <row r="254" spans="2:65" s="1" customFormat="1" ht="24" customHeight="1" x14ac:dyDescent="0.2">
      <c r="B254" s="147"/>
      <c r="C254" s="148" t="s">
        <v>411</v>
      </c>
      <c r="D254" s="215" t="s">
        <v>1445</v>
      </c>
      <c r="E254" s="216"/>
      <c r="F254" s="217"/>
      <c r="G254" s="150" t="s">
        <v>215</v>
      </c>
      <c r="H254" s="151">
        <v>16.38</v>
      </c>
      <c r="I254" s="152"/>
      <c r="J254" s="151">
        <f t="shared" si="40"/>
        <v>0</v>
      </c>
      <c r="K254" s="149" t="s">
        <v>1</v>
      </c>
      <c r="L254" s="28"/>
      <c r="M254" s="153" t="s">
        <v>1</v>
      </c>
      <c r="N254" s="154" t="s">
        <v>38</v>
      </c>
      <c r="O254" s="51"/>
      <c r="P254" s="155">
        <f t="shared" si="41"/>
        <v>0</v>
      </c>
      <c r="Q254" s="155">
        <v>0</v>
      </c>
      <c r="R254" s="155">
        <f t="shared" si="42"/>
        <v>0</v>
      </c>
      <c r="S254" s="155">
        <v>0</v>
      </c>
      <c r="T254" s="156">
        <f t="shared" si="43"/>
        <v>0</v>
      </c>
      <c r="AR254" s="157" t="s">
        <v>180</v>
      </c>
      <c r="AT254" s="157" t="s">
        <v>177</v>
      </c>
      <c r="AU254" s="157" t="s">
        <v>181</v>
      </c>
      <c r="AY254" s="13" t="s">
        <v>175</v>
      </c>
      <c r="BE254" s="158">
        <f t="shared" si="44"/>
        <v>0</v>
      </c>
      <c r="BF254" s="158">
        <f t="shared" si="45"/>
        <v>0</v>
      </c>
      <c r="BG254" s="158">
        <f t="shared" si="46"/>
        <v>0</v>
      </c>
      <c r="BH254" s="158">
        <f t="shared" si="47"/>
        <v>0</v>
      </c>
      <c r="BI254" s="158">
        <f t="shared" si="48"/>
        <v>0</v>
      </c>
      <c r="BJ254" s="13" t="s">
        <v>181</v>
      </c>
      <c r="BK254" s="159">
        <f t="shared" si="49"/>
        <v>0</v>
      </c>
      <c r="BL254" s="13" t="s">
        <v>180</v>
      </c>
      <c r="BM254" s="157" t="s">
        <v>412</v>
      </c>
    </row>
    <row r="255" spans="2:65" s="1" customFormat="1" ht="24" customHeight="1" x14ac:dyDescent="0.2">
      <c r="B255" s="147"/>
      <c r="C255" s="148" t="s">
        <v>305</v>
      </c>
      <c r="D255" s="215" t="s">
        <v>1446</v>
      </c>
      <c r="E255" s="216"/>
      <c r="F255" s="217"/>
      <c r="G255" s="150" t="s">
        <v>215</v>
      </c>
      <c r="H255" s="151">
        <v>2.7</v>
      </c>
      <c r="I255" s="152"/>
      <c r="J255" s="151">
        <f t="shared" si="40"/>
        <v>0</v>
      </c>
      <c r="K255" s="149" t="s">
        <v>1</v>
      </c>
      <c r="L255" s="28"/>
      <c r="M255" s="153" t="s">
        <v>1</v>
      </c>
      <c r="N255" s="154" t="s">
        <v>38</v>
      </c>
      <c r="O255" s="51"/>
      <c r="P255" s="155">
        <f t="shared" si="41"/>
        <v>0</v>
      </c>
      <c r="Q255" s="155">
        <v>0</v>
      </c>
      <c r="R255" s="155">
        <f t="shared" si="42"/>
        <v>0</v>
      </c>
      <c r="S255" s="155">
        <v>0</v>
      </c>
      <c r="T255" s="156">
        <f t="shared" si="43"/>
        <v>0</v>
      </c>
      <c r="AR255" s="157" t="s">
        <v>180</v>
      </c>
      <c r="AT255" s="157" t="s">
        <v>177</v>
      </c>
      <c r="AU255" s="157" t="s">
        <v>181</v>
      </c>
      <c r="AY255" s="13" t="s">
        <v>175</v>
      </c>
      <c r="BE255" s="158">
        <f t="shared" si="44"/>
        <v>0</v>
      </c>
      <c r="BF255" s="158">
        <f t="shared" si="45"/>
        <v>0</v>
      </c>
      <c r="BG255" s="158">
        <f t="shared" si="46"/>
        <v>0</v>
      </c>
      <c r="BH255" s="158">
        <f t="shared" si="47"/>
        <v>0</v>
      </c>
      <c r="BI255" s="158">
        <f t="shared" si="48"/>
        <v>0</v>
      </c>
      <c r="BJ255" s="13" t="s">
        <v>181</v>
      </c>
      <c r="BK255" s="159">
        <f t="shared" si="49"/>
        <v>0</v>
      </c>
      <c r="BL255" s="13" t="s">
        <v>180</v>
      </c>
      <c r="BM255" s="157" t="s">
        <v>413</v>
      </c>
    </row>
    <row r="256" spans="2:65" s="1" customFormat="1" ht="24" customHeight="1" x14ac:dyDescent="0.2">
      <c r="B256" s="147"/>
      <c r="C256" s="148" t="s">
        <v>414</v>
      </c>
      <c r="D256" s="215" t="s">
        <v>1447</v>
      </c>
      <c r="E256" s="216"/>
      <c r="F256" s="217"/>
      <c r="G256" s="150" t="s">
        <v>215</v>
      </c>
      <c r="H256" s="151">
        <v>44.423999999999999</v>
      </c>
      <c r="I256" s="152"/>
      <c r="J256" s="151">
        <f t="shared" si="40"/>
        <v>0</v>
      </c>
      <c r="K256" s="149" t="s">
        <v>1</v>
      </c>
      <c r="L256" s="28"/>
      <c r="M256" s="153" t="s">
        <v>1</v>
      </c>
      <c r="N256" s="154" t="s">
        <v>38</v>
      </c>
      <c r="O256" s="51"/>
      <c r="P256" s="155">
        <f t="shared" si="41"/>
        <v>0</v>
      </c>
      <c r="Q256" s="155">
        <v>0</v>
      </c>
      <c r="R256" s="155">
        <f t="shared" si="42"/>
        <v>0</v>
      </c>
      <c r="S256" s="155">
        <v>0</v>
      </c>
      <c r="T256" s="156">
        <f t="shared" si="43"/>
        <v>0</v>
      </c>
      <c r="AR256" s="157" t="s">
        <v>180</v>
      </c>
      <c r="AT256" s="157" t="s">
        <v>177</v>
      </c>
      <c r="AU256" s="157" t="s">
        <v>181</v>
      </c>
      <c r="AY256" s="13" t="s">
        <v>175</v>
      </c>
      <c r="BE256" s="158">
        <f t="shared" si="44"/>
        <v>0</v>
      </c>
      <c r="BF256" s="158">
        <f t="shared" si="45"/>
        <v>0</v>
      </c>
      <c r="BG256" s="158">
        <f t="shared" si="46"/>
        <v>0</v>
      </c>
      <c r="BH256" s="158">
        <f t="shared" si="47"/>
        <v>0</v>
      </c>
      <c r="BI256" s="158">
        <f t="shared" si="48"/>
        <v>0</v>
      </c>
      <c r="BJ256" s="13" t="s">
        <v>181</v>
      </c>
      <c r="BK256" s="159">
        <f t="shared" si="49"/>
        <v>0</v>
      </c>
      <c r="BL256" s="13" t="s">
        <v>180</v>
      </c>
      <c r="BM256" s="157" t="s">
        <v>415</v>
      </c>
    </row>
    <row r="257" spans="2:65" s="1" customFormat="1" ht="36" customHeight="1" x14ac:dyDescent="0.2">
      <c r="B257" s="147"/>
      <c r="C257" s="148" t="s">
        <v>306</v>
      </c>
      <c r="D257" s="215" t="s">
        <v>1448</v>
      </c>
      <c r="E257" s="216"/>
      <c r="F257" s="217"/>
      <c r="G257" s="150" t="s">
        <v>215</v>
      </c>
      <c r="H257" s="151">
        <v>18.5</v>
      </c>
      <c r="I257" s="152"/>
      <c r="J257" s="151">
        <f t="shared" si="40"/>
        <v>0</v>
      </c>
      <c r="K257" s="149" t="s">
        <v>1</v>
      </c>
      <c r="L257" s="28"/>
      <c r="M257" s="153" t="s">
        <v>1</v>
      </c>
      <c r="N257" s="154" t="s">
        <v>38</v>
      </c>
      <c r="O257" s="51"/>
      <c r="P257" s="155">
        <f t="shared" si="41"/>
        <v>0</v>
      </c>
      <c r="Q257" s="155">
        <v>0</v>
      </c>
      <c r="R257" s="155">
        <f t="shared" si="42"/>
        <v>0</v>
      </c>
      <c r="S257" s="155">
        <v>0</v>
      </c>
      <c r="T257" s="156">
        <f t="shared" si="43"/>
        <v>0</v>
      </c>
      <c r="AR257" s="157" t="s">
        <v>180</v>
      </c>
      <c r="AT257" s="157" t="s">
        <v>177</v>
      </c>
      <c r="AU257" s="157" t="s">
        <v>181</v>
      </c>
      <c r="AY257" s="13" t="s">
        <v>175</v>
      </c>
      <c r="BE257" s="158">
        <f t="shared" si="44"/>
        <v>0</v>
      </c>
      <c r="BF257" s="158">
        <f t="shared" si="45"/>
        <v>0</v>
      </c>
      <c r="BG257" s="158">
        <f t="shared" si="46"/>
        <v>0</v>
      </c>
      <c r="BH257" s="158">
        <f t="shared" si="47"/>
        <v>0</v>
      </c>
      <c r="BI257" s="158">
        <f t="shared" si="48"/>
        <v>0</v>
      </c>
      <c r="BJ257" s="13" t="s">
        <v>181</v>
      </c>
      <c r="BK257" s="159">
        <f t="shared" si="49"/>
        <v>0</v>
      </c>
      <c r="BL257" s="13" t="s">
        <v>180</v>
      </c>
      <c r="BM257" s="157" t="s">
        <v>416</v>
      </c>
    </row>
    <row r="258" spans="2:65" s="1" customFormat="1" ht="36" customHeight="1" x14ac:dyDescent="0.2">
      <c r="B258" s="147"/>
      <c r="C258" s="148" t="s">
        <v>417</v>
      </c>
      <c r="D258" s="215" t="s">
        <v>1449</v>
      </c>
      <c r="E258" s="216"/>
      <c r="F258" s="217"/>
      <c r="G258" s="150" t="s">
        <v>215</v>
      </c>
      <c r="H258" s="151">
        <v>18.5</v>
      </c>
      <c r="I258" s="152"/>
      <c r="J258" s="151">
        <f t="shared" si="40"/>
        <v>0</v>
      </c>
      <c r="K258" s="149" t="s">
        <v>1</v>
      </c>
      <c r="L258" s="28"/>
      <c r="M258" s="153" t="s">
        <v>1</v>
      </c>
      <c r="N258" s="154" t="s">
        <v>38</v>
      </c>
      <c r="O258" s="51"/>
      <c r="P258" s="155">
        <f t="shared" si="41"/>
        <v>0</v>
      </c>
      <c r="Q258" s="155">
        <v>0</v>
      </c>
      <c r="R258" s="155">
        <f t="shared" si="42"/>
        <v>0</v>
      </c>
      <c r="S258" s="155">
        <v>0</v>
      </c>
      <c r="T258" s="156">
        <f t="shared" si="43"/>
        <v>0</v>
      </c>
      <c r="AR258" s="157" t="s">
        <v>180</v>
      </c>
      <c r="AT258" s="157" t="s">
        <v>177</v>
      </c>
      <c r="AU258" s="157" t="s">
        <v>181</v>
      </c>
      <c r="AY258" s="13" t="s">
        <v>175</v>
      </c>
      <c r="BE258" s="158">
        <f t="shared" si="44"/>
        <v>0</v>
      </c>
      <c r="BF258" s="158">
        <f t="shared" si="45"/>
        <v>0</v>
      </c>
      <c r="BG258" s="158">
        <f t="shared" si="46"/>
        <v>0</v>
      </c>
      <c r="BH258" s="158">
        <f t="shared" si="47"/>
        <v>0</v>
      </c>
      <c r="BI258" s="158">
        <f t="shared" si="48"/>
        <v>0</v>
      </c>
      <c r="BJ258" s="13" t="s">
        <v>181</v>
      </c>
      <c r="BK258" s="159">
        <f t="shared" si="49"/>
        <v>0</v>
      </c>
      <c r="BL258" s="13" t="s">
        <v>180</v>
      </c>
      <c r="BM258" s="157" t="s">
        <v>418</v>
      </c>
    </row>
    <row r="259" spans="2:65" s="1" customFormat="1" ht="24" customHeight="1" x14ac:dyDescent="0.2">
      <c r="B259" s="147"/>
      <c r="C259" s="148" t="s">
        <v>308</v>
      </c>
      <c r="D259" s="215" t="s">
        <v>419</v>
      </c>
      <c r="E259" s="216"/>
      <c r="F259" s="217"/>
      <c r="G259" s="150" t="s">
        <v>215</v>
      </c>
      <c r="H259" s="151">
        <v>529.79999999999995</v>
      </c>
      <c r="I259" s="152"/>
      <c r="J259" s="151">
        <f t="shared" si="40"/>
        <v>0</v>
      </c>
      <c r="K259" s="149" t="s">
        <v>1</v>
      </c>
      <c r="L259" s="28"/>
      <c r="M259" s="153" t="s">
        <v>1</v>
      </c>
      <c r="N259" s="154" t="s">
        <v>38</v>
      </c>
      <c r="O259" s="51"/>
      <c r="P259" s="155">
        <f t="shared" si="41"/>
        <v>0</v>
      </c>
      <c r="Q259" s="155">
        <v>0</v>
      </c>
      <c r="R259" s="155">
        <f t="shared" si="42"/>
        <v>0</v>
      </c>
      <c r="S259" s="155">
        <v>0</v>
      </c>
      <c r="T259" s="156">
        <f t="shared" si="43"/>
        <v>0</v>
      </c>
      <c r="AR259" s="157" t="s">
        <v>180</v>
      </c>
      <c r="AT259" s="157" t="s">
        <v>177</v>
      </c>
      <c r="AU259" s="157" t="s">
        <v>181</v>
      </c>
      <c r="AY259" s="13" t="s">
        <v>175</v>
      </c>
      <c r="BE259" s="158">
        <f t="shared" si="44"/>
        <v>0</v>
      </c>
      <c r="BF259" s="158">
        <f t="shared" si="45"/>
        <v>0</v>
      </c>
      <c r="BG259" s="158">
        <f t="shared" si="46"/>
        <v>0</v>
      </c>
      <c r="BH259" s="158">
        <f t="shared" si="47"/>
        <v>0</v>
      </c>
      <c r="BI259" s="158">
        <f t="shared" si="48"/>
        <v>0</v>
      </c>
      <c r="BJ259" s="13" t="s">
        <v>181</v>
      </c>
      <c r="BK259" s="159">
        <f t="shared" si="49"/>
        <v>0</v>
      </c>
      <c r="BL259" s="13" t="s">
        <v>180</v>
      </c>
      <c r="BM259" s="157" t="s">
        <v>420</v>
      </c>
    </row>
    <row r="260" spans="2:65" s="1" customFormat="1" ht="24" customHeight="1" x14ac:dyDescent="0.2">
      <c r="B260" s="147"/>
      <c r="C260" s="160" t="s">
        <v>421</v>
      </c>
      <c r="D260" s="218" t="s">
        <v>1450</v>
      </c>
      <c r="E260" s="219"/>
      <c r="F260" s="220"/>
      <c r="G260" s="162" t="s">
        <v>215</v>
      </c>
      <c r="H260" s="163">
        <v>609.27</v>
      </c>
      <c r="I260" s="164"/>
      <c r="J260" s="163">
        <f t="shared" si="40"/>
        <v>0</v>
      </c>
      <c r="K260" s="161" t="s">
        <v>1</v>
      </c>
      <c r="L260" s="165"/>
      <c r="M260" s="166" t="s">
        <v>1</v>
      </c>
      <c r="N260" s="167" t="s">
        <v>38</v>
      </c>
      <c r="O260" s="51"/>
      <c r="P260" s="155">
        <f t="shared" si="41"/>
        <v>0</v>
      </c>
      <c r="Q260" s="155">
        <v>0</v>
      </c>
      <c r="R260" s="155">
        <f t="shared" si="42"/>
        <v>0</v>
      </c>
      <c r="S260" s="155">
        <v>0</v>
      </c>
      <c r="T260" s="156">
        <f t="shared" si="43"/>
        <v>0</v>
      </c>
      <c r="AR260" s="157" t="s">
        <v>187</v>
      </c>
      <c r="AT260" s="157" t="s">
        <v>236</v>
      </c>
      <c r="AU260" s="157" t="s">
        <v>181</v>
      </c>
      <c r="AY260" s="13" t="s">
        <v>175</v>
      </c>
      <c r="BE260" s="158">
        <f t="shared" si="44"/>
        <v>0</v>
      </c>
      <c r="BF260" s="158">
        <f t="shared" si="45"/>
        <v>0</v>
      </c>
      <c r="BG260" s="158">
        <f t="shared" si="46"/>
        <v>0</v>
      </c>
      <c r="BH260" s="158">
        <f t="shared" si="47"/>
        <v>0</v>
      </c>
      <c r="BI260" s="158">
        <f t="shared" si="48"/>
        <v>0</v>
      </c>
      <c r="BJ260" s="13" t="s">
        <v>181</v>
      </c>
      <c r="BK260" s="159">
        <f t="shared" si="49"/>
        <v>0</v>
      </c>
      <c r="BL260" s="13" t="s">
        <v>180</v>
      </c>
      <c r="BM260" s="157" t="s">
        <v>422</v>
      </c>
    </row>
    <row r="261" spans="2:65" s="1" customFormat="1" ht="16.5" customHeight="1" x14ac:dyDescent="0.2">
      <c r="B261" s="147"/>
      <c r="C261" s="148" t="s">
        <v>311</v>
      </c>
      <c r="D261" s="215" t="s">
        <v>423</v>
      </c>
      <c r="E261" s="216"/>
      <c r="F261" s="217"/>
      <c r="G261" s="150" t="s">
        <v>238</v>
      </c>
      <c r="H261" s="151">
        <v>405.8</v>
      </c>
      <c r="I261" s="152"/>
      <c r="J261" s="151">
        <f t="shared" si="40"/>
        <v>0</v>
      </c>
      <c r="K261" s="149" t="s">
        <v>1</v>
      </c>
      <c r="L261" s="28"/>
      <c r="M261" s="153" t="s">
        <v>1</v>
      </c>
      <c r="N261" s="154" t="s">
        <v>38</v>
      </c>
      <c r="O261" s="51"/>
      <c r="P261" s="155">
        <f t="shared" si="41"/>
        <v>0</v>
      </c>
      <c r="Q261" s="155">
        <v>0</v>
      </c>
      <c r="R261" s="155">
        <f t="shared" si="42"/>
        <v>0</v>
      </c>
      <c r="S261" s="155">
        <v>0</v>
      </c>
      <c r="T261" s="156">
        <f t="shared" si="43"/>
        <v>0</v>
      </c>
      <c r="AR261" s="157" t="s">
        <v>180</v>
      </c>
      <c r="AT261" s="157" t="s">
        <v>177</v>
      </c>
      <c r="AU261" s="157" t="s">
        <v>181</v>
      </c>
      <c r="AY261" s="13" t="s">
        <v>175</v>
      </c>
      <c r="BE261" s="158">
        <f t="shared" si="44"/>
        <v>0</v>
      </c>
      <c r="BF261" s="158">
        <f t="shared" si="45"/>
        <v>0</v>
      </c>
      <c r="BG261" s="158">
        <f t="shared" si="46"/>
        <v>0</v>
      </c>
      <c r="BH261" s="158">
        <f t="shared" si="47"/>
        <v>0</v>
      </c>
      <c r="BI261" s="158">
        <f t="shared" si="48"/>
        <v>0</v>
      </c>
      <c r="BJ261" s="13" t="s">
        <v>181</v>
      </c>
      <c r="BK261" s="159">
        <f t="shared" si="49"/>
        <v>0</v>
      </c>
      <c r="BL261" s="13" t="s">
        <v>180</v>
      </c>
      <c r="BM261" s="157" t="s">
        <v>424</v>
      </c>
    </row>
    <row r="262" spans="2:65" s="1" customFormat="1" ht="36" customHeight="1" x14ac:dyDescent="0.2">
      <c r="B262" s="147"/>
      <c r="C262" s="160" t="s">
        <v>425</v>
      </c>
      <c r="D262" s="218" t="s">
        <v>1451</v>
      </c>
      <c r="E262" s="219"/>
      <c r="F262" s="220"/>
      <c r="G262" s="162" t="s">
        <v>238</v>
      </c>
      <c r="H262" s="163">
        <v>409.858</v>
      </c>
      <c r="I262" s="164"/>
      <c r="J262" s="163">
        <f t="shared" si="40"/>
        <v>0</v>
      </c>
      <c r="K262" s="161" t="s">
        <v>1</v>
      </c>
      <c r="L262" s="165"/>
      <c r="M262" s="166" t="s">
        <v>1</v>
      </c>
      <c r="N262" s="167" t="s">
        <v>38</v>
      </c>
      <c r="O262" s="51"/>
      <c r="P262" s="155">
        <f t="shared" si="41"/>
        <v>0</v>
      </c>
      <c r="Q262" s="155">
        <v>0</v>
      </c>
      <c r="R262" s="155">
        <f t="shared" si="42"/>
        <v>0</v>
      </c>
      <c r="S262" s="155">
        <v>0</v>
      </c>
      <c r="T262" s="156">
        <f t="shared" si="43"/>
        <v>0</v>
      </c>
      <c r="AR262" s="157" t="s">
        <v>187</v>
      </c>
      <c r="AT262" s="157" t="s">
        <v>236</v>
      </c>
      <c r="AU262" s="157" t="s">
        <v>181</v>
      </c>
      <c r="AY262" s="13" t="s">
        <v>175</v>
      </c>
      <c r="BE262" s="158">
        <f t="shared" si="44"/>
        <v>0</v>
      </c>
      <c r="BF262" s="158">
        <f t="shared" si="45"/>
        <v>0</v>
      </c>
      <c r="BG262" s="158">
        <f t="shared" si="46"/>
        <v>0</v>
      </c>
      <c r="BH262" s="158">
        <f t="shared" si="47"/>
        <v>0</v>
      </c>
      <c r="BI262" s="158">
        <f t="shared" si="48"/>
        <v>0</v>
      </c>
      <c r="BJ262" s="13" t="s">
        <v>181</v>
      </c>
      <c r="BK262" s="159">
        <f t="shared" si="49"/>
        <v>0</v>
      </c>
      <c r="BL262" s="13" t="s">
        <v>180</v>
      </c>
      <c r="BM262" s="157" t="s">
        <v>426</v>
      </c>
    </row>
    <row r="263" spans="2:65" s="1" customFormat="1" ht="16.5" customHeight="1" x14ac:dyDescent="0.2">
      <c r="B263" s="147"/>
      <c r="C263" s="148" t="s">
        <v>314</v>
      </c>
      <c r="D263" s="215" t="s">
        <v>427</v>
      </c>
      <c r="E263" s="216"/>
      <c r="F263" s="217"/>
      <c r="G263" s="150" t="s">
        <v>238</v>
      </c>
      <c r="H263" s="151">
        <v>7.2</v>
      </c>
      <c r="I263" s="152"/>
      <c r="J263" s="151">
        <f t="shared" si="40"/>
        <v>0</v>
      </c>
      <c r="K263" s="149" t="s">
        <v>1</v>
      </c>
      <c r="L263" s="28"/>
      <c r="M263" s="153" t="s">
        <v>1</v>
      </c>
      <c r="N263" s="154" t="s">
        <v>38</v>
      </c>
      <c r="O263" s="51"/>
      <c r="P263" s="155">
        <f t="shared" si="41"/>
        <v>0</v>
      </c>
      <c r="Q263" s="155">
        <v>0</v>
      </c>
      <c r="R263" s="155">
        <f t="shared" si="42"/>
        <v>0</v>
      </c>
      <c r="S263" s="155">
        <v>0</v>
      </c>
      <c r="T263" s="156">
        <f t="shared" si="43"/>
        <v>0</v>
      </c>
      <c r="AR263" s="157" t="s">
        <v>180</v>
      </c>
      <c r="AT263" s="157" t="s">
        <v>177</v>
      </c>
      <c r="AU263" s="157" t="s">
        <v>181</v>
      </c>
      <c r="AY263" s="13" t="s">
        <v>175</v>
      </c>
      <c r="BE263" s="158">
        <f t="shared" si="44"/>
        <v>0</v>
      </c>
      <c r="BF263" s="158">
        <f t="shared" si="45"/>
        <v>0</v>
      </c>
      <c r="BG263" s="158">
        <f t="shared" si="46"/>
        <v>0</v>
      </c>
      <c r="BH263" s="158">
        <f t="shared" si="47"/>
        <v>0</v>
      </c>
      <c r="BI263" s="158">
        <f t="shared" si="48"/>
        <v>0</v>
      </c>
      <c r="BJ263" s="13" t="s">
        <v>181</v>
      </c>
      <c r="BK263" s="159">
        <f t="shared" si="49"/>
        <v>0</v>
      </c>
      <c r="BL263" s="13" t="s">
        <v>180</v>
      </c>
      <c r="BM263" s="157" t="s">
        <v>428</v>
      </c>
    </row>
    <row r="264" spans="2:65" s="1" customFormat="1" ht="36" customHeight="1" x14ac:dyDescent="0.2">
      <c r="B264" s="147"/>
      <c r="C264" s="160" t="s">
        <v>429</v>
      </c>
      <c r="D264" s="218" t="s">
        <v>1452</v>
      </c>
      <c r="E264" s="219"/>
      <c r="F264" s="220"/>
      <c r="G264" s="162" t="s">
        <v>238</v>
      </c>
      <c r="H264" s="163">
        <v>7.56</v>
      </c>
      <c r="I264" s="164"/>
      <c r="J264" s="163">
        <f t="shared" si="40"/>
        <v>0</v>
      </c>
      <c r="K264" s="161" t="s">
        <v>1</v>
      </c>
      <c r="L264" s="165"/>
      <c r="M264" s="166" t="s">
        <v>1</v>
      </c>
      <c r="N264" s="167" t="s">
        <v>38</v>
      </c>
      <c r="O264" s="51"/>
      <c r="P264" s="155">
        <f t="shared" si="41"/>
        <v>0</v>
      </c>
      <c r="Q264" s="155">
        <v>0</v>
      </c>
      <c r="R264" s="155">
        <f t="shared" si="42"/>
        <v>0</v>
      </c>
      <c r="S264" s="155">
        <v>0</v>
      </c>
      <c r="T264" s="156">
        <f t="shared" si="43"/>
        <v>0</v>
      </c>
      <c r="AR264" s="157" t="s">
        <v>187</v>
      </c>
      <c r="AT264" s="157" t="s">
        <v>236</v>
      </c>
      <c r="AU264" s="157" t="s">
        <v>181</v>
      </c>
      <c r="AY264" s="13" t="s">
        <v>175</v>
      </c>
      <c r="BE264" s="158">
        <f t="shared" si="44"/>
        <v>0</v>
      </c>
      <c r="BF264" s="158">
        <f t="shared" si="45"/>
        <v>0</v>
      </c>
      <c r="BG264" s="158">
        <f t="shared" si="46"/>
        <v>0</v>
      </c>
      <c r="BH264" s="158">
        <f t="shared" si="47"/>
        <v>0</v>
      </c>
      <c r="BI264" s="158">
        <f t="shared" si="48"/>
        <v>0</v>
      </c>
      <c r="BJ264" s="13" t="s">
        <v>181</v>
      </c>
      <c r="BK264" s="159">
        <f t="shared" si="49"/>
        <v>0</v>
      </c>
      <c r="BL264" s="13" t="s">
        <v>180</v>
      </c>
      <c r="BM264" s="157" t="s">
        <v>430</v>
      </c>
    </row>
    <row r="265" spans="2:65" s="1" customFormat="1" ht="24" customHeight="1" x14ac:dyDescent="0.2">
      <c r="B265" s="147"/>
      <c r="C265" s="148" t="s">
        <v>316</v>
      </c>
      <c r="D265" s="215" t="s">
        <v>1453</v>
      </c>
      <c r="E265" s="216"/>
      <c r="F265" s="217"/>
      <c r="G265" s="150" t="s">
        <v>215</v>
      </c>
      <c r="H265" s="151">
        <v>0.64</v>
      </c>
      <c r="I265" s="152"/>
      <c r="J265" s="151">
        <f t="shared" si="40"/>
        <v>0</v>
      </c>
      <c r="K265" s="149" t="s">
        <v>1</v>
      </c>
      <c r="L265" s="28"/>
      <c r="M265" s="153" t="s">
        <v>1</v>
      </c>
      <c r="N265" s="154" t="s">
        <v>38</v>
      </c>
      <c r="O265" s="51"/>
      <c r="P265" s="155">
        <f t="shared" si="41"/>
        <v>0</v>
      </c>
      <c r="Q265" s="155">
        <v>0</v>
      </c>
      <c r="R265" s="155">
        <f t="shared" si="42"/>
        <v>0</v>
      </c>
      <c r="S265" s="155">
        <v>0</v>
      </c>
      <c r="T265" s="156">
        <f t="shared" si="43"/>
        <v>0</v>
      </c>
      <c r="AR265" s="157" t="s">
        <v>180</v>
      </c>
      <c r="AT265" s="157" t="s">
        <v>177</v>
      </c>
      <c r="AU265" s="157" t="s">
        <v>181</v>
      </c>
      <c r="AY265" s="13" t="s">
        <v>175</v>
      </c>
      <c r="BE265" s="158">
        <f t="shared" si="44"/>
        <v>0</v>
      </c>
      <c r="BF265" s="158">
        <f t="shared" si="45"/>
        <v>0</v>
      </c>
      <c r="BG265" s="158">
        <f t="shared" si="46"/>
        <v>0</v>
      </c>
      <c r="BH265" s="158">
        <f t="shared" si="47"/>
        <v>0</v>
      </c>
      <c r="BI265" s="158">
        <f t="shared" si="48"/>
        <v>0</v>
      </c>
      <c r="BJ265" s="13" t="s">
        <v>181</v>
      </c>
      <c r="BK265" s="159">
        <f t="shared" si="49"/>
        <v>0</v>
      </c>
      <c r="BL265" s="13" t="s">
        <v>180</v>
      </c>
      <c r="BM265" s="157" t="s">
        <v>431</v>
      </c>
    </row>
    <row r="266" spans="2:65" s="1" customFormat="1" ht="24" customHeight="1" x14ac:dyDescent="0.2">
      <c r="B266" s="147"/>
      <c r="C266" s="148" t="s">
        <v>432</v>
      </c>
      <c r="D266" s="215" t="s">
        <v>1454</v>
      </c>
      <c r="E266" s="216"/>
      <c r="F266" s="217"/>
      <c r="G266" s="150" t="s">
        <v>215</v>
      </c>
      <c r="H266" s="151">
        <v>412.49</v>
      </c>
      <c r="I266" s="152"/>
      <c r="J266" s="151">
        <f t="shared" si="40"/>
        <v>0</v>
      </c>
      <c r="K266" s="149" t="s">
        <v>1</v>
      </c>
      <c r="L266" s="28"/>
      <c r="M266" s="153" t="s">
        <v>1</v>
      </c>
      <c r="N266" s="154" t="s">
        <v>38</v>
      </c>
      <c r="O266" s="51"/>
      <c r="P266" s="155">
        <f t="shared" si="41"/>
        <v>0</v>
      </c>
      <c r="Q266" s="155">
        <v>0</v>
      </c>
      <c r="R266" s="155">
        <f t="shared" si="42"/>
        <v>0</v>
      </c>
      <c r="S266" s="155">
        <v>0</v>
      </c>
      <c r="T266" s="156">
        <f t="shared" si="43"/>
        <v>0</v>
      </c>
      <c r="AR266" s="157" t="s">
        <v>180</v>
      </c>
      <c r="AT266" s="157" t="s">
        <v>177</v>
      </c>
      <c r="AU266" s="157" t="s">
        <v>181</v>
      </c>
      <c r="AY266" s="13" t="s">
        <v>175</v>
      </c>
      <c r="BE266" s="158">
        <f t="shared" si="44"/>
        <v>0</v>
      </c>
      <c r="BF266" s="158">
        <f t="shared" si="45"/>
        <v>0</v>
      </c>
      <c r="BG266" s="158">
        <f t="shared" si="46"/>
        <v>0</v>
      </c>
      <c r="BH266" s="158">
        <f t="shared" si="47"/>
        <v>0</v>
      </c>
      <c r="BI266" s="158">
        <f t="shared" si="48"/>
        <v>0</v>
      </c>
      <c r="BJ266" s="13" t="s">
        <v>181</v>
      </c>
      <c r="BK266" s="159">
        <f t="shared" si="49"/>
        <v>0</v>
      </c>
      <c r="BL266" s="13" t="s">
        <v>180</v>
      </c>
      <c r="BM266" s="157" t="s">
        <v>433</v>
      </c>
    </row>
    <row r="267" spans="2:65" s="1" customFormat="1" ht="24" customHeight="1" x14ac:dyDescent="0.2">
      <c r="B267" s="147"/>
      <c r="C267" s="148" t="s">
        <v>319</v>
      </c>
      <c r="D267" s="215" t="s">
        <v>434</v>
      </c>
      <c r="E267" s="216"/>
      <c r="F267" s="217"/>
      <c r="G267" s="150" t="s">
        <v>215</v>
      </c>
      <c r="H267" s="151">
        <v>412.49</v>
      </c>
      <c r="I267" s="152"/>
      <c r="J267" s="151">
        <f t="shared" si="40"/>
        <v>0</v>
      </c>
      <c r="K267" s="149" t="s">
        <v>1</v>
      </c>
      <c r="L267" s="28"/>
      <c r="M267" s="153" t="s">
        <v>1</v>
      </c>
      <c r="N267" s="154" t="s">
        <v>38</v>
      </c>
      <c r="O267" s="51"/>
      <c r="P267" s="155">
        <f t="shared" si="41"/>
        <v>0</v>
      </c>
      <c r="Q267" s="155">
        <v>0</v>
      </c>
      <c r="R267" s="155">
        <f t="shared" si="42"/>
        <v>0</v>
      </c>
      <c r="S267" s="155">
        <v>0</v>
      </c>
      <c r="T267" s="156">
        <f t="shared" si="43"/>
        <v>0</v>
      </c>
      <c r="AR267" s="157" t="s">
        <v>180</v>
      </c>
      <c r="AT267" s="157" t="s">
        <v>177</v>
      </c>
      <c r="AU267" s="157" t="s">
        <v>181</v>
      </c>
      <c r="AY267" s="13" t="s">
        <v>175</v>
      </c>
      <c r="BE267" s="158">
        <f t="shared" si="44"/>
        <v>0</v>
      </c>
      <c r="BF267" s="158">
        <f t="shared" si="45"/>
        <v>0</v>
      </c>
      <c r="BG267" s="158">
        <f t="shared" si="46"/>
        <v>0</v>
      </c>
      <c r="BH267" s="158">
        <f t="shared" si="47"/>
        <v>0</v>
      </c>
      <c r="BI267" s="158">
        <f t="shared" si="48"/>
        <v>0</v>
      </c>
      <c r="BJ267" s="13" t="s">
        <v>181</v>
      </c>
      <c r="BK267" s="159">
        <f t="shared" si="49"/>
        <v>0</v>
      </c>
      <c r="BL267" s="13" t="s">
        <v>180</v>
      </c>
      <c r="BM267" s="157" t="s">
        <v>435</v>
      </c>
    </row>
    <row r="268" spans="2:65" s="1" customFormat="1" ht="24" customHeight="1" x14ac:dyDescent="0.2">
      <c r="B268" s="147"/>
      <c r="C268" s="148" t="s">
        <v>436</v>
      </c>
      <c r="D268" s="215" t="s">
        <v>437</v>
      </c>
      <c r="E268" s="216"/>
      <c r="F268" s="217"/>
      <c r="G268" s="150" t="s">
        <v>272</v>
      </c>
      <c r="H268" s="151">
        <v>8</v>
      </c>
      <c r="I268" s="152"/>
      <c r="J268" s="151">
        <f t="shared" si="40"/>
        <v>0</v>
      </c>
      <c r="K268" s="149" t="s">
        <v>1</v>
      </c>
      <c r="L268" s="28"/>
      <c r="M268" s="153" t="s">
        <v>1</v>
      </c>
      <c r="N268" s="154" t="s">
        <v>38</v>
      </c>
      <c r="O268" s="51"/>
      <c r="P268" s="155">
        <f t="shared" si="41"/>
        <v>0</v>
      </c>
      <c r="Q268" s="155">
        <v>0</v>
      </c>
      <c r="R268" s="155">
        <f t="shared" si="42"/>
        <v>0</v>
      </c>
      <c r="S268" s="155">
        <v>0</v>
      </c>
      <c r="T268" s="156">
        <f t="shared" si="43"/>
        <v>0</v>
      </c>
      <c r="AR268" s="157" t="s">
        <v>180</v>
      </c>
      <c r="AT268" s="157" t="s">
        <v>177</v>
      </c>
      <c r="AU268" s="157" t="s">
        <v>181</v>
      </c>
      <c r="AY268" s="13" t="s">
        <v>175</v>
      </c>
      <c r="BE268" s="158">
        <f t="shared" si="44"/>
        <v>0</v>
      </c>
      <c r="BF268" s="158">
        <f t="shared" si="45"/>
        <v>0</v>
      </c>
      <c r="BG268" s="158">
        <f t="shared" si="46"/>
        <v>0</v>
      </c>
      <c r="BH268" s="158">
        <f t="shared" si="47"/>
        <v>0</v>
      </c>
      <c r="BI268" s="158">
        <f t="shared" si="48"/>
        <v>0</v>
      </c>
      <c r="BJ268" s="13" t="s">
        <v>181</v>
      </c>
      <c r="BK268" s="159">
        <f t="shared" si="49"/>
        <v>0</v>
      </c>
      <c r="BL268" s="13" t="s">
        <v>180</v>
      </c>
      <c r="BM268" s="157" t="s">
        <v>438</v>
      </c>
    </row>
    <row r="269" spans="2:65" s="1" customFormat="1" ht="24" customHeight="1" x14ac:dyDescent="0.2">
      <c r="B269" s="147"/>
      <c r="C269" s="160" t="s">
        <v>321</v>
      </c>
      <c r="D269" s="218" t="s">
        <v>439</v>
      </c>
      <c r="E269" s="219"/>
      <c r="F269" s="220"/>
      <c r="G269" s="162" t="s">
        <v>272</v>
      </c>
      <c r="H269" s="163">
        <v>2</v>
      </c>
      <c r="I269" s="164"/>
      <c r="J269" s="163">
        <f t="shared" si="40"/>
        <v>0</v>
      </c>
      <c r="K269" s="161" t="s">
        <v>1</v>
      </c>
      <c r="L269" s="165"/>
      <c r="M269" s="166" t="s">
        <v>1</v>
      </c>
      <c r="N269" s="167" t="s">
        <v>38</v>
      </c>
      <c r="O269" s="51"/>
      <c r="P269" s="155">
        <f t="shared" si="41"/>
        <v>0</v>
      </c>
      <c r="Q269" s="155">
        <v>0</v>
      </c>
      <c r="R269" s="155">
        <f t="shared" si="42"/>
        <v>0</v>
      </c>
      <c r="S269" s="155">
        <v>0</v>
      </c>
      <c r="T269" s="156">
        <f t="shared" si="43"/>
        <v>0</v>
      </c>
      <c r="AR269" s="157" t="s">
        <v>187</v>
      </c>
      <c r="AT269" s="157" t="s">
        <v>236</v>
      </c>
      <c r="AU269" s="157" t="s">
        <v>181</v>
      </c>
      <c r="AY269" s="13" t="s">
        <v>175</v>
      </c>
      <c r="BE269" s="158">
        <f t="shared" si="44"/>
        <v>0</v>
      </c>
      <c r="BF269" s="158">
        <f t="shared" si="45"/>
        <v>0</v>
      </c>
      <c r="BG269" s="158">
        <f t="shared" si="46"/>
        <v>0</v>
      </c>
      <c r="BH269" s="158">
        <f t="shared" si="47"/>
        <v>0</v>
      </c>
      <c r="BI269" s="158">
        <f t="shared" si="48"/>
        <v>0</v>
      </c>
      <c r="BJ269" s="13" t="s">
        <v>181</v>
      </c>
      <c r="BK269" s="159">
        <f t="shared" si="49"/>
        <v>0</v>
      </c>
      <c r="BL269" s="13" t="s">
        <v>180</v>
      </c>
      <c r="BM269" s="157" t="s">
        <v>440</v>
      </c>
    </row>
    <row r="270" spans="2:65" s="1" customFormat="1" ht="24" customHeight="1" x14ac:dyDescent="0.2">
      <c r="B270" s="147"/>
      <c r="C270" s="160" t="s">
        <v>441</v>
      </c>
      <c r="D270" s="218" t="s">
        <v>442</v>
      </c>
      <c r="E270" s="219"/>
      <c r="F270" s="220"/>
      <c r="G270" s="162" t="s">
        <v>272</v>
      </c>
      <c r="H270" s="163">
        <v>1</v>
      </c>
      <c r="I270" s="164"/>
      <c r="J270" s="163">
        <f t="shared" si="40"/>
        <v>0</v>
      </c>
      <c r="K270" s="161" t="s">
        <v>1</v>
      </c>
      <c r="L270" s="165"/>
      <c r="M270" s="166" t="s">
        <v>1</v>
      </c>
      <c r="N270" s="167" t="s">
        <v>38</v>
      </c>
      <c r="O270" s="51"/>
      <c r="P270" s="155">
        <f t="shared" si="41"/>
        <v>0</v>
      </c>
      <c r="Q270" s="155">
        <v>0</v>
      </c>
      <c r="R270" s="155">
        <f t="shared" si="42"/>
        <v>0</v>
      </c>
      <c r="S270" s="155">
        <v>0</v>
      </c>
      <c r="T270" s="156">
        <f t="shared" si="43"/>
        <v>0</v>
      </c>
      <c r="AR270" s="157" t="s">
        <v>187</v>
      </c>
      <c r="AT270" s="157" t="s">
        <v>236</v>
      </c>
      <c r="AU270" s="157" t="s">
        <v>181</v>
      </c>
      <c r="AY270" s="13" t="s">
        <v>175</v>
      </c>
      <c r="BE270" s="158">
        <f t="shared" si="44"/>
        <v>0</v>
      </c>
      <c r="BF270" s="158">
        <f t="shared" si="45"/>
        <v>0</v>
      </c>
      <c r="BG270" s="158">
        <f t="shared" si="46"/>
        <v>0</v>
      </c>
      <c r="BH270" s="158">
        <f t="shared" si="47"/>
        <v>0</v>
      </c>
      <c r="BI270" s="158">
        <f t="shared" si="48"/>
        <v>0</v>
      </c>
      <c r="BJ270" s="13" t="s">
        <v>181</v>
      </c>
      <c r="BK270" s="159">
        <f t="shared" si="49"/>
        <v>0</v>
      </c>
      <c r="BL270" s="13" t="s">
        <v>180</v>
      </c>
      <c r="BM270" s="157" t="s">
        <v>443</v>
      </c>
    </row>
    <row r="271" spans="2:65" s="1" customFormat="1" ht="24" customHeight="1" x14ac:dyDescent="0.2">
      <c r="B271" s="147"/>
      <c r="C271" s="160" t="s">
        <v>324</v>
      </c>
      <c r="D271" s="218" t="s">
        <v>1455</v>
      </c>
      <c r="E271" s="219"/>
      <c r="F271" s="220"/>
      <c r="G271" s="162" t="s">
        <v>272</v>
      </c>
      <c r="H271" s="163">
        <v>4</v>
      </c>
      <c r="I271" s="164"/>
      <c r="J271" s="163">
        <f t="shared" si="40"/>
        <v>0</v>
      </c>
      <c r="K271" s="161" t="s">
        <v>1</v>
      </c>
      <c r="L271" s="165"/>
      <c r="M271" s="166" t="s">
        <v>1</v>
      </c>
      <c r="N271" s="167" t="s">
        <v>38</v>
      </c>
      <c r="O271" s="51"/>
      <c r="P271" s="155">
        <f t="shared" si="41"/>
        <v>0</v>
      </c>
      <c r="Q271" s="155">
        <v>0</v>
      </c>
      <c r="R271" s="155">
        <f t="shared" si="42"/>
        <v>0</v>
      </c>
      <c r="S271" s="155">
        <v>0</v>
      </c>
      <c r="T271" s="156">
        <f t="shared" si="43"/>
        <v>0</v>
      </c>
      <c r="AR271" s="157" t="s">
        <v>187</v>
      </c>
      <c r="AT271" s="157" t="s">
        <v>236</v>
      </c>
      <c r="AU271" s="157" t="s">
        <v>181</v>
      </c>
      <c r="AY271" s="13" t="s">
        <v>175</v>
      </c>
      <c r="BE271" s="158">
        <f t="shared" si="44"/>
        <v>0</v>
      </c>
      <c r="BF271" s="158">
        <f t="shared" si="45"/>
        <v>0</v>
      </c>
      <c r="BG271" s="158">
        <f t="shared" si="46"/>
        <v>0</v>
      </c>
      <c r="BH271" s="158">
        <f t="shared" si="47"/>
        <v>0</v>
      </c>
      <c r="BI271" s="158">
        <f t="shared" si="48"/>
        <v>0</v>
      </c>
      <c r="BJ271" s="13" t="s">
        <v>181</v>
      </c>
      <c r="BK271" s="159">
        <f t="shared" si="49"/>
        <v>0</v>
      </c>
      <c r="BL271" s="13" t="s">
        <v>180</v>
      </c>
      <c r="BM271" s="157" t="s">
        <v>444</v>
      </c>
    </row>
    <row r="272" spans="2:65" s="1" customFormat="1" ht="36" customHeight="1" x14ac:dyDescent="0.2">
      <c r="B272" s="147"/>
      <c r="C272" s="160" t="s">
        <v>445</v>
      </c>
      <c r="D272" s="218" t="s">
        <v>1456</v>
      </c>
      <c r="E272" s="219"/>
      <c r="F272" s="220"/>
      <c r="G272" s="162" t="s">
        <v>272</v>
      </c>
      <c r="H272" s="163">
        <v>1</v>
      </c>
      <c r="I272" s="164"/>
      <c r="J272" s="163">
        <f t="shared" si="40"/>
        <v>0</v>
      </c>
      <c r="K272" s="161" t="s">
        <v>1</v>
      </c>
      <c r="L272" s="165"/>
      <c r="M272" s="166" t="s">
        <v>1</v>
      </c>
      <c r="N272" s="167" t="s">
        <v>38</v>
      </c>
      <c r="O272" s="51"/>
      <c r="P272" s="155">
        <f t="shared" si="41"/>
        <v>0</v>
      </c>
      <c r="Q272" s="155">
        <v>0</v>
      </c>
      <c r="R272" s="155">
        <f t="shared" si="42"/>
        <v>0</v>
      </c>
      <c r="S272" s="155">
        <v>0</v>
      </c>
      <c r="T272" s="156">
        <f t="shared" si="43"/>
        <v>0</v>
      </c>
      <c r="AR272" s="157" t="s">
        <v>187</v>
      </c>
      <c r="AT272" s="157" t="s">
        <v>236</v>
      </c>
      <c r="AU272" s="157" t="s">
        <v>181</v>
      </c>
      <c r="AY272" s="13" t="s">
        <v>175</v>
      </c>
      <c r="BE272" s="158">
        <f t="shared" si="44"/>
        <v>0</v>
      </c>
      <c r="BF272" s="158">
        <f t="shared" si="45"/>
        <v>0</v>
      </c>
      <c r="BG272" s="158">
        <f t="shared" si="46"/>
        <v>0</v>
      </c>
      <c r="BH272" s="158">
        <f t="shared" si="47"/>
        <v>0</v>
      </c>
      <c r="BI272" s="158">
        <f t="shared" si="48"/>
        <v>0</v>
      </c>
      <c r="BJ272" s="13" t="s">
        <v>181</v>
      </c>
      <c r="BK272" s="159">
        <f t="shared" si="49"/>
        <v>0</v>
      </c>
      <c r="BL272" s="13" t="s">
        <v>180</v>
      </c>
      <c r="BM272" s="157" t="s">
        <v>446</v>
      </c>
    </row>
    <row r="273" spans="2:65" s="11" customFormat="1" ht="22.9" customHeight="1" x14ac:dyDescent="0.2">
      <c r="B273" s="134"/>
      <c r="D273" s="135" t="s">
        <v>71</v>
      </c>
      <c r="E273" s="145" t="s">
        <v>198</v>
      </c>
      <c r="F273" s="145" t="s">
        <v>447</v>
      </c>
      <c r="I273" s="137"/>
      <c r="J273" s="146">
        <f>BK273</f>
        <v>0</v>
      </c>
      <c r="L273" s="134"/>
      <c r="M273" s="139"/>
      <c r="N273" s="140"/>
      <c r="O273" s="140"/>
      <c r="P273" s="141">
        <f>SUM(P274:P313)</f>
        <v>0</v>
      </c>
      <c r="Q273" s="140"/>
      <c r="R273" s="141">
        <f>SUM(R274:R313)</f>
        <v>0</v>
      </c>
      <c r="S273" s="140"/>
      <c r="T273" s="142">
        <f>SUM(T274:T313)</f>
        <v>0</v>
      </c>
      <c r="AR273" s="135" t="s">
        <v>80</v>
      </c>
      <c r="AT273" s="143" t="s">
        <v>71</v>
      </c>
      <c r="AU273" s="143" t="s">
        <v>80</v>
      </c>
      <c r="AY273" s="135" t="s">
        <v>175</v>
      </c>
      <c r="BK273" s="144">
        <f>SUM(BK274:BK313)</f>
        <v>0</v>
      </c>
    </row>
    <row r="274" spans="2:65" s="1" customFormat="1" ht="36" customHeight="1" x14ac:dyDescent="0.2">
      <c r="B274" s="147"/>
      <c r="C274" s="148" t="s">
        <v>326</v>
      </c>
      <c r="D274" s="215" t="s">
        <v>448</v>
      </c>
      <c r="E274" s="216"/>
      <c r="F274" s="217"/>
      <c r="G274" s="150" t="s">
        <v>215</v>
      </c>
      <c r="H274" s="151">
        <v>495.32</v>
      </c>
      <c r="I274" s="152"/>
      <c r="J274" s="151">
        <f t="shared" ref="J274:J313" si="50">ROUND(I274*H274,3)</f>
        <v>0</v>
      </c>
      <c r="K274" s="149" t="s">
        <v>1</v>
      </c>
      <c r="L274" s="28"/>
      <c r="M274" s="153" t="s">
        <v>1</v>
      </c>
      <c r="N274" s="154" t="s">
        <v>38</v>
      </c>
      <c r="O274" s="51"/>
      <c r="P274" s="155">
        <f t="shared" ref="P274:P313" si="51">O274*H274</f>
        <v>0</v>
      </c>
      <c r="Q274" s="155">
        <v>0</v>
      </c>
      <c r="R274" s="155">
        <f t="shared" ref="R274:R313" si="52">Q274*H274</f>
        <v>0</v>
      </c>
      <c r="S274" s="155">
        <v>0</v>
      </c>
      <c r="T274" s="156">
        <f t="shared" ref="T274:T313" si="53">S274*H274</f>
        <v>0</v>
      </c>
      <c r="AR274" s="157" t="s">
        <v>180</v>
      </c>
      <c r="AT274" s="157" t="s">
        <v>177</v>
      </c>
      <c r="AU274" s="157" t="s">
        <v>181</v>
      </c>
      <c r="AY274" s="13" t="s">
        <v>175</v>
      </c>
      <c r="BE274" s="158">
        <f t="shared" ref="BE274:BE313" si="54">IF(N274="základná",J274,0)</f>
        <v>0</v>
      </c>
      <c r="BF274" s="158">
        <f t="shared" ref="BF274:BF313" si="55">IF(N274="znížená",J274,0)</f>
        <v>0</v>
      </c>
      <c r="BG274" s="158">
        <f t="shared" ref="BG274:BG313" si="56">IF(N274="zákl. prenesená",J274,0)</f>
        <v>0</v>
      </c>
      <c r="BH274" s="158">
        <f t="shared" ref="BH274:BH313" si="57">IF(N274="zníž. prenesená",J274,0)</f>
        <v>0</v>
      </c>
      <c r="BI274" s="158">
        <f t="shared" ref="BI274:BI313" si="58">IF(N274="nulová",J274,0)</f>
        <v>0</v>
      </c>
      <c r="BJ274" s="13" t="s">
        <v>181</v>
      </c>
      <c r="BK274" s="159">
        <f t="shared" ref="BK274:BK313" si="59">ROUND(I274*H274,3)</f>
        <v>0</v>
      </c>
      <c r="BL274" s="13" t="s">
        <v>180</v>
      </c>
      <c r="BM274" s="157" t="s">
        <v>449</v>
      </c>
    </row>
    <row r="275" spans="2:65" s="1" customFormat="1" ht="36" customHeight="1" x14ac:dyDescent="0.2">
      <c r="B275" s="147"/>
      <c r="C275" s="148" t="s">
        <v>450</v>
      </c>
      <c r="D275" s="215" t="s">
        <v>451</v>
      </c>
      <c r="E275" s="216"/>
      <c r="F275" s="217"/>
      <c r="G275" s="150" t="s">
        <v>215</v>
      </c>
      <c r="H275" s="151">
        <v>1485.96</v>
      </c>
      <c r="I275" s="152"/>
      <c r="J275" s="151">
        <f t="shared" si="50"/>
        <v>0</v>
      </c>
      <c r="K275" s="149" t="s">
        <v>1</v>
      </c>
      <c r="L275" s="28"/>
      <c r="M275" s="153" t="s">
        <v>1</v>
      </c>
      <c r="N275" s="154" t="s">
        <v>38</v>
      </c>
      <c r="O275" s="51"/>
      <c r="P275" s="155">
        <f t="shared" si="51"/>
        <v>0</v>
      </c>
      <c r="Q275" s="155">
        <v>0</v>
      </c>
      <c r="R275" s="155">
        <f t="shared" si="52"/>
        <v>0</v>
      </c>
      <c r="S275" s="155">
        <v>0</v>
      </c>
      <c r="T275" s="156">
        <f t="shared" si="53"/>
        <v>0</v>
      </c>
      <c r="AR275" s="157" t="s">
        <v>180</v>
      </c>
      <c r="AT275" s="157" t="s">
        <v>177</v>
      </c>
      <c r="AU275" s="157" t="s">
        <v>181</v>
      </c>
      <c r="AY275" s="13" t="s">
        <v>175</v>
      </c>
      <c r="BE275" s="158">
        <f t="shared" si="54"/>
        <v>0</v>
      </c>
      <c r="BF275" s="158">
        <f t="shared" si="55"/>
        <v>0</v>
      </c>
      <c r="BG275" s="158">
        <f t="shared" si="56"/>
        <v>0</v>
      </c>
      <c r="BH275" s="158">
        <f t="shared" si="57"/>
        <v>0</v>
      </c>
      <c r="BI275" s="158">
        <f t="shared" si="58"/>
        <v>0</v>
      </c>
      <c r="BJ275" s="13" t="s">
        <v>181</v>
      </c>
      <c r="BK275" s="159">
        <f t="shared" si="59"/>
        <v>0</v>
      </c>
      <c r="BL275" s="13" t="s">
        <v>180</v>
      </c>
      <c r="BM275" s="157" t="s">
        <v>452</v>
      </c>
    </row>
    <row r="276" spans="2:65" s="1" customFormat="1" ht="36" customHeight="1" x14ac:dyDescent="0.2">
      <c r="B276" s="147"/>
      <c r="C276" s="148" t="s">
        <v>328</v>
      </c>
      <c r="D276" s="215" t="s">
        <v>453</v>
      </c>
      <c r="E276" s="216"/>
      <c r="F276" s="217"/>
      <c r="G276" s="150" t="s">
        <v>215</v>
      </c>
      <c r="H276" s="151">
        <v>495.32</v>
      </c>
      <c r="I276" s="152"/>
      <c r="J276" s="151">
        <f t="shared" si="50"/>
        <v>0</v>
      </c>
      <c r="K276" s="149" t="s">
        <v>1</v>
      </c>
      <c r="L276" s="28"/>
      <c r="M276" s="153" t="s">
        <v>1</v>
      </c>
      <c r="N276" s="154" t="s">
        <v>38</v>
      </c>
      <c r="O276" s="51"/>
      <c r="P276" s="155">
        <f t="shared" si="51"/>
        <v>0</v>
      </c>
      <c r="Q276" s="155">
        <v>0</v>
      </c>
      <c r="R276" s="155">
        <f t="shared" si="52"/>
        <v>0</v>
      </c>
      <c r="S276" s="155">
        <v>0</v>
      </c>
      <c r="T276" s="156">
        <f t="shared" si="53"/>
        <v>0</v>
      </c>
      <c r="AR276" s="157" t="s">
        <v>180</v>
      </c>
      <c r="AT276" s="157" t="s">
        <v>177</v>
      </c>
      <c r="AU276" s="157" t="s">
        <v>181</v>
      </c>
      <c r="AY276" s="13" t="s">
        <v>175</v>
      </c>
      <c r="BE276" s="158">
        <f t="shared" si="54"/>
        <v>0</v>
      </c>
      <c r="BF276" s="158">
        <f t="shared" si="55"/>
        <v>0</v>
      </c>
      <c r="BG276" s="158">
        <f t="shared" si="56"/>
        <v>0</v>
      </c>
      <c r="BH276" s="158">
        <f t="shared" si="57"/>
        <v>0</v>
      </c>
      <c r="BI276" s="158">
        <f t="shared" si="58"/>
        <v>0</v>
      </c>
      <c r="BJ276" s="13" t="s">
        <v>181</v>
      </c>
      <c r="BK276" s="159">
        <f t="shared" si="59"/>
        <v>0</v>
      </c>
      <c r="BL276" s="13" t="s">
        <v>180</v>
      </c>
      <c r="BM276" s="157" t="s">
        <v>454</v>
      </c>
    </row>
    <row r="277" spans="2:65" s="1" customFormat="1" ht="24" customHeight="1" x14ac:dyDescent="0.2">
      <c r="B277" s="147"/>
      <c r="C277" s="148" t="s">
        <v>455</v>
      </c>
      <c r="D277" s="215" t="s">
        <v>456</v>
      </c>
      <c r="E277" s="216"/>
      <c r="F277" s="217"/>
      <c r="G277" s="150" t="s">
        <v>215</v>
      </c>
      <c r="H277" s="151">
        <v>537.33199999999999</v>
      </c>
      <c r="I277" s="152"/>
      <c r="J277" s="151">
        <f t="shared" si="50"/>
        <v>0</v>
      </c>
      <c r="K277" s="149" t="s">
        <v>1</v>
      </c>
      <c r="L277" s="28"/>
      <c r="M277" s="153" t="s">
        <v>1</v>
      </c>
      <c r="N277" s="154" t="s">
        <v>38</v>
      </c>
      <c r="O277" s="51"/>
      <c r="P277" s="155">
        <f t="shared" si="51"/>
        <v>0</v>
      </c>
      <c r="Q277" s="155">
        <v>0</v>
      </c>
      <c r="R277" s="155">
        <f t="shared" si="52"/>
        <v>0</v>
      </c>
      <c r="S277" s="155">
        <v>0</v>
      </c>
      <c r="T277" s="156">
        <f t="shared" si="53"/>
        <v>0</v>
      </c>
      <c r="AR277" s="157" t="s">
        <v>180</v>
      </c>
      <c r="AT277" s="157" t="s">
        <v>177</v>
      </c>
      <c r="AU277" s="157" t="s">
        <v>181</v>
      </c>
      <c r="AY277" s="13" t="s">
        <v>175</v>
      </c>
      <c r="BE277" s="158">
        <f t="shared" si="54"/>
        <v>0</v>
      </c>
      <c r="BF277" s="158">
        <f t="shared" si="55"/>
        <v>0</v>
      </c>
      <c r="BG277" s="158">
        <f t="shared" si="56"/>
        <v>0</v>
      </c>
      <c r="BH277" s="158">
        <f t="shared" si="57"/>
        <v>0</v>
      </c>
      <c r="BI277" s="158">
        <f t="shared" si="58"/>
        <v>0</v>
      </c>
      <c r="BJ277" s="13" t="s">
        <v>181</v>
      </c>
      <c r="BK277" s="159">
        <f t="shared" si="59"/>
        <v>0</v>
      </c>
      <c r="BL277" s="13" t="s">
        <v>180</v>
      </c>
      <c r="BM277" s="157" t="s">
        <v>457</v>
      </c>
    </row>
    <row r="278" spans="2:65" s="1" customFormat="1" ht="24" customHeight="1" x14ac:dyDescent="0.2">
      <c r="B278" s="147"/>
      <c r="C278" s="148" t="s">
        <v>330</v>
      </c>
      <c r="D278" s="215" t="s">
        <v>458</v>
      </c>
      <c r="E278" s="216"/>
      <c r="F278" s="217"/>
      <c r="G278" s="150" t="s">
        <v>215</v>
      </c>
      <c r="H278" s="151">
        <v>74.207999999999998</v>
      </c>
      <c r="I278" s="152"/>
      <c r="J278" s="151">
        <f t="shared" si="50"/>
        <v>0</v>
      </c>
      <c r="K278" s="149" t="s">
        <v>1</v>
      </c>
      <c r="L278" s="28"/>
      <c r="M278" s="153" t="s">
        <v>1</v>
      </c>
      <c r="N278" s="154" t="s">
        <v>38</v>
      </c>
      <c r="O278" s="51"/>
      <c r="P278" s="155">
        <f t="shared" si="51"/>
        <v>0</v>
      </c>
      <c r="Q278" s="155">
        <v>0</v>
      </c>
      <c r="R278" s="155">
        <f t="shared" si="52"/>
        <v>0</v>
      </c>
      <c r="S278" s="155">
        <v>0</v>
      </c>
      <c r="T278" s="156">
        <f t="shared" si="53"/>
        <v>0</v>
      </c>
      <c r="AR278" s="157" t="s">
        <v>180</v>
      </c>
      <c r="AT278" s="157" t="s">
        <v>177</v>
      </c>
      <c r="AU278" s="157" t="s">
        <v>181</v>
      </c>
      <c r="AY278" s="13" t="s">
        <v>175</v>
      </c>
      <c r="BE278" s="158">
        <f t="shared" si="54"/>
        <v>0</v>
      </c>
      <c r="BF278" s="158">
        <f t="shared" si="55"/>
        <v>0</v>
      </c>
      <c r="BG278" s="158">
        <f t="shared" si="56"/>
        <v>0</v>
      </c>
      <c r="BH278" s="158">
        <f t="shared" si="57"/>
        <v>0</v>
      </c>
      <c r="BI278" s="158">
        <f t="shared" si="58"/>
        <v>0</v>
      </c>
      <c r="BJ278" s="13" t="s">
        <v>181</v>
      </c>
      <c r="BK278" s="159">
        <f t="shared" si="59"/>
        <v>0</v>
      </c>
      <c r="BL278" s="13" t="s">
        <v>180</v>
      </c>
      <c r="BM278" s="157" t="s">
        <v>459</v>
      </c>
    </row>
    <row r="279" spans="2:65" s="1" customFormat="1" ht="16.5" customHeight="1" x14ac:dyDescent="0.2">
      <c r="B279" s="147"/>
      <c r="C279" s="148" t="s">
        <v>460</v>
      </c>
      <c r="D279" s="215" t="s">
        <v>461</v>
      </c>
      <c r="E279" s="216"/>
      <c r="F279" s="217"/>
      <c r="G279" s="150" t="s">
        <v>215</v>
      </c>
      <c r="H279" s="151">
        <v>537.33199999999999</v>
      </c>
      <c r="I279" s="152"/>
      <c r="J279" s="151">
        <f t="shared" si="50"/>
        <v>0</v>
      </c>
      <c r="K279" s="149" t="s">
        <v>1</v>
      </c>
      <c r="L279" s="28"/>
      <c r="M279" s="153" t="s">
        <v>1</v>
      </c>
      <c r="N279" s="154" t="s">
        <v>38</v>
      </c>
      <c r="O279" s="51"/>
      <c r="P279" s="155">
        <f t="shared" si="51"/>
        <v>0</v>
      </c>
      <c r="Q279" s="155">
        <v>0</v>
      </c>
      <c r="R279" s="155">
        <f t="shared" si="52"/>
        <v>0</v>
      </c>
      <c r="S279" s="155">
        <v>0</v>
      </c>
      <c r="T279" s="156">
        <f t="shared" si="53"/>
        <v>0</v>
      </c>
      <c r="AR279" s="157" t="s">
        <v>180</v>
      </c>
      <c r="AT279" s="157" t="s">
        <v>177</v>
      </c>
      <c r="AU279" s="157" t="s">
        <v>181</v>
      </c>
      <c r="AY279" s="13" t="s">
        <v>175</v>
      </c>
      <c r="BE279" s="158">
        <f t="shared" si="54"/>
        <v>0</v>
      </c>
      <c r="BF279" s="158">
        <f t="shared" si="55"/>
        <v>0</v>
      </c>
      <c r="BG279" s="158">
        <f t="shared" si="56"/>
        <v>0</v>
      </c>
      <c r="BH279" s="158">
        <f t="shared" si="57"/>
        <v>0</v>
      </c>
      <c r="BI279" s="158">
        <f t="shared" si="58"/>
        <v>0</v>
      </c>
      <c r="BJ279" s="13" t="s">
        <v>181</v>
      </c>
      <c r="BK279" s="159">
        <f t="shared" si="59"/>
        <v>0</v>
      </c>
      <c r="BL279" s="13" t="s">
        <v>180</v>
      </c>
      <c r="BM279" s="157" t="s">
        <v>462</v>
      </c>
    </row>
    <row r="280" spans="2:65" s="1" customFormat="1" ht="16.5" customHeight="1" x14ac:dyDescent="0.2">
      <c r="B280" s="147"/>
      <c r="C280" s="148" t="s">
        <v>332</v>
      </c>
      <c r="D280" s="215" t="s">
        <v>1457</v>
      </c>
      <c r="E280" s="216"/>
      <c r="F280" s="217"/>
      <c r="G280" s="150" t="s">
        <v>238</v>
      </c>
      <c r="H280" s="151">
        <v>354.8</v>
      </c>
      <c r="I280" s="152"/>
      <c r="J280" s="151">
        <f t="shared" si="50"/>
        <v>0</v>
      </c>
      <c r="K280" s="149" t="s">
        <v>1</v>
      </c>
      <c r="L280" s="28"/>
      <c r="M280" s="153" t="s">
        <v>1</v>
      </c>
      <c r="N280" s="154" t="s">
        <v>38</v>
      </c>
      <c r="O280" s="51"/>
      <c r="P280" s="155">
        <f t="shared" si="51"/>
        <v>0</v>
      </c>
      <c r="Q280" s="155">
        <v>0</v>
      </c>
      <c r="R280" s="155">
        <f t="shared" si="52"/>
        <v>0</v>
      </c>
      <c r="S280" s="155">
        <v>0</v>
      </c>
      <c r="T280" s="156">
        <f t="shared" si="53"/>
        <v>0</v>
      </c>
      <c r="AR280" s="157" t="s">
        <v>180</v>
      </c>
      <c r="AT280" s="157" t="s">
        <v>177</v>
      </c>
      <c r="AU280" s="157" t="s">
        <v>181</v>
      </c>
      <c r="AY280" s="13" t="s">
        <v>175</v>
      </c>
      <c r="BE280" s="158">
        <f t="shared" si="54"/>
        <v>0</v>
      </c>
      <c r="BF280" s="158">
        <f t="shared" si="55"/>
        <v>0</v>
      </c>
      <c r="BG280" s="158">
        <f t="shared" si="56"/>
        <v>0</v>
      </c>
      <c r="BH280" s="158">
        <f t="shared" si="57"/>
        <v>0</v>
      </c>
      <c r="BI280" s="158">
        <f t="shared" si="58"/>
        <v>0</v>
      </c>
      <c r="BJ280" s="13" t="s">
        <v>181</v>
      </c>
      <c r="BK280" s="159">
        <f t="shared" si="59"/>
        <v>0</v>
      </c>
      <c r="BL280" s="13" t="s">
        <v>180</v>
      </c>
      <c r="BM280" s="157" t="s">
        <v>463</v>
      </c>
    </row>
    <row r="281" spans="2:65" s="1" customFormat="1" ht="16.5" customHeight="1" x14ac:dyDescent="0.2">
      <c r="B281" s="147"/>
      <c r="C281" s="148" t="s">
        <v>464</v>
      </c>
      <c r="D281" s="215" t="s">
        <v>1458</v>
      </c>
      <c r="E281" s="216"/>
      <c r="F281" s="217"/>
      <c r="G281" s="150" t="s">
        <v>238</v>
      </c>
      <c r="H281" s="151">
        <v>325.51</v>
      </c>
      <c r="I281" s="152"/>
      <c r="J281" s="151">
        <f t="shared" si="50"/>
        <v>0</v>
      </c>
      <c r="K281" s="149" t="s">
        <v>1</v>
      </c>
      <c r="L281" s="28"/>
      <c r="M281" s="153" t="s">
        <v>1</v>
      </c>
      <c r="N281" s="154" t="s">
        <v>38</v>
      </c>
      <c r="O281" s="51"/>
      <c r="P281" s="155">
        <f t="shared" si="51"/>
        <v>0</v>
      </c>
      <c r="Q281" s="155">
        <v>0</v>
      </c>
      <c r="R281" s="155">
        <f t="shared" si="52"/>
        <v>0</v>
      </c>
      <c r="S281" s="155">
        <v>0</v>
      </c>
      <c r="T281" s="156">
        <f t="shared" si="53"/>
        <v>0</v>
      </c>
      <c r="AR281" s="157" t="s">
        <v>180</v>
      </c>
      <c r="AT281" s="157" t="s">
        <v>177</v>
      </c>
      <c r="AU281" s="157" t="s">
        <v>181</v>
      </c>
      <c r="AY281" s="13" t="s">
        <v>175</v>
      </c>
      <c r="BE281" s="158">
        <f t="shared" si="54"/>
        <v>0</v>
      </c>
      <c r="BF281" s="158">
        <f t="shared" si="55"/>
        <v>0</v>
      </c>
      <c r="BG281" s="158">
        <f t="shared" si="56"/>
        <v>0</v>
      </c>
      <c r="BH281" s="158">
        <f t="shared" si="57"/>
        <v>0</v>
      </c>
      <c r="BI281" s="158">
        <f t="shared" si="58"/>
        <v>0</v>
      </c>
      <c r="BJ281" s="13" t="s">
        <v>181</v>
      </c>
      <c r="BK281" s="159">
        <f t="shared" si="59"/>
        <v>0</v>
      </c>
      <c r="BL281" s="13" t="s">
        <v>180</v>
      </c>
      <c r="BM281" s="157" t="s">
        <v>465</v>
      </c>
    </row>
    <row r="282" spans="2:65" s="1" customFormat="1" ht="24" customHeight="1" x14ac:dyDescent="0.2">
      <c r="B282" s="147"/>
      <c r="C282" s="148" t="s">
        <v>334</v>
      </c>
      <c r="D282" s="215" t="s">
        <v>1459</v>
      </c>
      <c r="E282" s="216"/>
      <c r="F282" s="217"/>
      <c r="G282" s="150" t="s">
        <v>238</v>
      </c>
      <c r="H282" s="151">
        <v>24.5</v>
      </c>
      <c r="I282" s="152"/>
      <c r="J282" s="151">
        <f t="shared" si="50"/>
        <v>0</v>
      </c>
      <c r="K282" s="149" t="s">
        <v>1</v>
      </c>
      <c r="L282" s="28"/>
      <c r="M282" s="153" t="s">
        <v>1</v>
      </c>
      <c r="N282" s="154" t="s">
        <v>38</v>
      </c>
      <c r="O282" s="51"/>
      <c r="P282" s="155">
        <f t="shared" si="51"/>
        <v>0</v>
      </c>
      <c r="Q282" s="155">
        <v>0</v>
      </c>
      <c r="R282" s="155">
        <f t="shared" si="52"/>
        <v>0</v>
      </c>
      <c r="S282" s="155">
        <v>0</v>
      </c>
      <c r="T282" s="156">
        <f t="shared" si="53"/>
        <v>0</v>
      </c>
      <c r="AR282" s="157" t="s">
        <v>180</v>
      </c>
      <c r="AT282" s="157" t="s">
        <v>177</v>
      </c>
      <c r="AU282" s="157" t="s">
        <v>181</v>
      </c>
      <c r="AY282" s="13" t="s">
        <v>175</v>
      </c>
      <c r="BE282" s="158">
        <f t="shared" si="54"/>
        <v>0</v>
      </c>
      <c r="BF282" s="158">
        <f t="shared" si="55"/>
        <v>0</v>
      </c>
      <c r="BG282" s="158">
        <f t="shared" si="56"/>
        <v>0</v>
      </c>
      <c r="BH282" s="158">
        <f t="shared" si="57"/>
        <v>0</v>
      </c>
      <c r="BI282" s="158">
        <f t="shared" si="58"/>
        <v>0</v>
      </c>
      <c r="BJ282" s="13" t="s">
        <v>181</v>
      </c>
      <c r="BK282" s="159">
        <f t="shared" si="59"/>
        <v>0</v>
      </c>
      <c r="BL282" s="13" t="s">
        <v>180</v>
      </c>
      <c r="BM282" s="157" t="s">
        <v>466</v>
      </c>
    </row>
    <row r="283" spans="2:65" s="1" customFormat="1" ht="24" customHeight="1" x14ac:dyDescent="0.2">
      <c r="B283" s="147"/>
      <c r="C283" s="148" t="s">
        <v>467</v>
      </c>
      <c r="D283" s="215" t="s">
        <v>1460</v>
      </c>
      <c r="E283" s="216"/>
      <c r="F283" s="217"/>
      <c r="G283" s="150" t="s">
        <v>238</v>
      </c>
      <c r="H283" s="151">
        <v>20.8</v>
      </c>
      <c r="I283" s="152"/>
      <c r="J283" s="151">
        <f t="shared" si="50"/>
        <v>0</v>
      </c>
      <c r="K283" s="149" t="s">
        <v>1</v>
      </c>
      <c r="L283" s="28"/>
      <c r="M283" s="153" t="s">
        <v>1</v>
      </c>
      <c r="N283" s="154" t="s">
        <v>38</v>
      </c>
      <c r="O283" s="51"/>
      <c r="P283" s="155">
        <f t="shared" si="51"/>
        <v>0</v>
      </c>
      <c r="Q283" s="155">
        <v>0</v>
      </c>
      <c r="R283" s="155">
        <f t="shared" si="52"/>
        <v>0</v>
      </c>
      <c r="S283" s="155">
        <v>0</v>
      </c>
      <c r="T283" s="156">
        <f t="shared" si="53"/>
        <v>0</v>
      </c>
      <c r="AR283" s="157" t="s">
        <v>180</v>
      </c>
      <c r="AT283" s="157" t="s">
        <v>177</v>
      </c>
      <c r="AU283" s="157" t="s">
        <v>181</v>
      </c>
      <c r="AY283" s="13" t="s">
        <v>175</v>
      </c>
      <c r="BE283" s="158">
        <f t="shared" si="54"/>
        <v>0</v>
      </c>
      <c r="BF283" s="158">
        <f t="shared" si="55"/>
        <v>0</v>
      </c>
      <c r="BG283" s="158">
        <f t="shared" si="56"/>
        <v>0</v>
      </c>
      <c r="BH283" s="158">
        <f t="shared" si="57"/>
        <v>0</v>
      </c>
      <c r="BI283" s="158">
        <f t="shared" si="58"/>
        <v>0</v>
      </c>
      <c r="BJ283" s="13" t="s">
        <v>181</v>
      </c>
      <c r="BK283" s="159">
        <f t="shared" si="59"/>
        <v>0</v>
      </c>
      <c r="BL283" s="13" t="s">
        <v>180</v>
      </c>
      <c r="BM283" s="157" t="s">
        <v>468</v>
      </c>
    </row>
    <row r="284" spans="2:65" s="1" customFormat="1" ht="36" customHeight="1" x14ac:dyDescent="0.2">
      <c r="B284" s="147"/>
      <c r="C284" s="148" t="s">
        <v>337</v>
      </c>
      <c r="D284" s="215" t="s">
        <v>469</v>
      </c>
      <c r="E284" s="216"/>
      <c r="F284" s="217"/>
      <c r="G284" s="150" t="s">
        <v>179</v>
      </c>
      <c r="H284" s="151">
        <v>3.4870000000000001</v>
      </c>
      <c r="I284" s="152"/>
      <c r="J284" s="151">
        <f t="shared" si="50"/>
        <v>0</v>
      </c>
      <c r="K284" s="149" t="s">
        <v>1</v>
      </c>
      <c r="L284" s="28"/>
      <c r="M284" s="153" t="s">
        <v>1</v>
      </c>
      <c r="N284" s="154" t="s">
        <v>38</v>
      </c>
      <c r="O284" s="51"/>
      <c r="P284" s="155">
        <f t="shared" si="51"/>
        <v>0</v>
      </c>
      <c r="Q284" s="155">
        <v>0</v>
      </c>
      <c r="R284" s="155">
        <f t="shared" si="52"/>
        <v>0</v>
      </c>
      <c r="S284" s="155">
        <v>0</v>
      </c>
      <c r="T284" s="156">
        <f t="shared" si="53"/>
        <v>0</v>
      </c>
      <c r="AR284" s="157" t="s">
        <v>180</v>
      </c>
      <c r="AT284" s="157" t="s">
        <v>177</v>
      </c>
      <c r="AU284" s="157" t="s">
        <v>181</v>
      </c>
      <c r="AY284" s="13" t="s">
        <v>175</v>
      </c>
      <c r="BE284" s="158">
        <f t="shared" si="54"/>
        <v>0</v>
      </c>
      <c r="BF284" s="158">
        <f t="shared" si="55"/>
        <v>0</v>
      </c>
      <c r="BG284" s="158">
        <f t="shared" si="56"/>
        <v>0</v>
      </c>
      <c r="BH284" s="158">
        <f t="shared" si="57"/>
        <v>0</v>
      </c>
      <c r="BI284" s="158">
        <f t="shared" si="58"/>
        <v>0</v>
      </c>
      <c r="BJ284" s="13" t="s">
        <v>181</v>
      </c>
      <c r="BK284" s="159">
        <f t="shared" si="59"/>
        <v>0</v>
      </c>
      <c r="BL284" s="13" t="s">
        <v>180</v>
      </c>
      <c r="BM284" s="157" t="s">
        <v>470</v>
      </c>
    </row>
    <row r="285" spans="2:65" s="1" customFormat="1" ht="24" customHeight="1" x14ac:dyDescent="0.2">
      <c r="B285" s="147"/>
      <c r="C285" s="148" t="s">
        <v>471</v>
      </c>
      <c r="D285" s="215" t="s">
        <v>472</v>
      </c>
      <c r="E285" s="216"/>
      <c r="F285" s="217"/>
      <c r="G285" s="150" t="s">
        <v>179</v>
      </c>
      <c r="H285" s="151">
        <v>4.883</v>
      </c>
      <c r="I285" s="152"/>
      <c r="J285" s="151">
        <f t="shared" si="50"/>
        <v>0</v>
      </c>
      <c r="K285" s="149" t="s">
        <v>1</v>
      </c>
      <c r="L285" s="28"/>
      <c r="M285" s="153" t="s">
        <v>1</v>
      </c>
      <c r="N285" s="154" t="s">
        <v>38</v>
      </c>
      <c r="O285" s="51"/>
      <c r="P285" s="155">
        <f t="shared" si="51"/>
        <v>0</v>
      </c>
      <c r="Q285" s="155">
        <v>0</v>
      </c>
      <c r="R285" s="155">
        <f t="shared" si="52"/>
        <v>0</v>
      </c>
      <c r="S285" s="155">
        <v>0</v>
      </c>
      <c r="T285" s="156">
        <f t="shared" si="53"/>
        <v>0</v>
      </c>
      <c r="AR285" s="157" t="s">
        <v>180</v>
      </c>
      <c r="AT285" s="157" t="s">
        <v>177</v>
      </c>
      <c r="AU285" s="157" t="s">
        <v>181</v>
      </c>
      <c r="AY285" s="13" t="s">
        <v>175</v>
      </c>
      <c r="BE285" s="158">
        <f t="shared" si="54"/>
        <v>0</v>
      </c>
      <c r="BF285" s="158">
        <f t="shared" si="55"/>
        <v>0</v>
      </c>
      <c r="BG285" s="158">
        <f t="shared" si="56"/>
        <v>0</v>
      </c>
      <c r="BH285" s="158">
        <f t="shared" si="57"/>
        <v>0</v>
      </c>
      <c r="BI285" s="158">
        <f t="shared" si="58"/>
        <v>0</v>
      </c>
      <c r="BJ285" s="13" t="s">
        <v>181</v>
      </c>
      <c r="BK285" s="159">
        <f t="shared" si="59"/>
        <v>0</v>
      </c>
      <c r="BL285" s="13" t="s">
        <v>180</v>
      </c>
      <c r="BM285" s="157" t="s">
        <v>473</v>
      </c>
    </row>
    <row r="286" spans="2:65" s="1" customFormat="1" ht="24" customHeight="1" x14ac:dyDescent="0.2">
      <c r="B286" s="147"/>
      <c r="C286" s="148" t="s">
        <v>339</v>
      </c>
      <c r="D286" s="215" t="s">
        <v>474</v>
      </c>
      <c r="E286" s="216"/>
      <c r="F286" s="217"/>
      <c r="G286" s="150" t="s">
        <v>215</v>
      </c>
      <c r="H286" s="151">
        <v>34.99</v>
      </c>
      <c r="I286" s="152"/>
      <c r="J286" s="151">
        <f t="shared" si="50"/>
        <v>0</v>
      </c>
      <c r="K286" s="149" t="s">
        <v>1</v>
      </c>
      <c r="L286" s="28"/>
      <c r="M286" s="153" t="s">
        <v>1</v>
      </c>
      <c r="N286" s="154" t="s">
        <v>38</v>
      </c>
      <c r="O286" s="51"/>
      <c r="P286" s="155">
        <f t="shared" si="51"/>
        <v>0</v>
      </c>
      <c r="Q286" s="155">
        <v>0</v>
      </c>
      <c r="R286" s="155">
        <f t="shared" si="52"/>
        <v>0</v>
      </c>
      <c r="S286" s="155">
        <v>0</v>
      </c>
      <c r="T286" s="156">
        <f t="shared" si="53"/>
        <v>0</v>
      </c>
      <c r="AR286" s="157" t="s">
        <v>180</v>
      </c>
      <c r="AT286" s="157" t="s">
        <v>177</v>
      </c>
      <c r="AU286" s="157" t="s">
        <v>181</v>
      </c>
      <c r="AY286" s="13" t="s">
        <v>175</v>
      </c>
      <c r="BE286" s="158">
        <f t="shared" si="54"/>
        <v>0</v>
      </c>
      <c r="BF286" s="158">
        <f t="shared" si="55"/>
        <v>0</v>
      </c>
      <c r="BG286" s="158">
        <f t="shared" si="56"/>
        <v>0</v>
      </c>
      <c r="BH286" s="158">
        <f t="shared" si="57"/>
        <v>0</v>
      </c>
      <c r="BI286" s="158">
        <f t="shared" si="58"/>
        <v>0</v>
      </c>
      <c r="BJ286" s="13" t="s">
        <v>181</v>
      </c>
      <c r="BK286" s="159">
        <f t="shared" si="59"/>
        <v>0</v>
      </c>
      <c r="BL286" s="13" t="s">
        <v>180</v>
      </c>
      <c r="BM286" s="157" t="s">
        <v>475</v>
      </c>
    </row>
    <row r="287" spans="2:65" s="1" customFormat="1" ht="24" customHeight="1" x14ac:dyDescent="0.2">
      <c r="B287" s="147"/>
      <c r="C287" s="148" t="s">
        <v>476</v>
      </c>
      <c r="D287" s="215" t="s">
        <v>477</v>
      </c>
      <c r="E287" s="216"/>
      <c r="F287" s="217"/>
      <c r="G287" s="150" t="s">
        <v>215</v>
      </c>
      <c r="H287" s="151">
        <v>4.84</v>
      </c>
      <c r="I287" s="152"/>
      <c r="J287" s="151">
        <f t="shared" si="50"/>
        <v>0</v>
      </c>
      <c r="K287" s="149" t="s">
        <v>1</v>
      </c>
      <c r="L287" s="28"/>
      <c r="M287" s="153" t="s">
        <v>1</v>
      </c>
      <c r="N287" s="154" t="s">
        <v>38</v>
      </c>
      <c r="O287" s="51"/>
      <c r="P287" s="155">
        <f t="shared" si="51"/>
        <v>0</v>
      </c>
      <c r="Q287" s="155">
        <v>0</v>
      </c>
      <c r="R287" s="155">
        <f t="shared" si="52"/>
        <v>0</v>
      </c>
      <c r="S287" s="155">
        <v>0</v>
      </c>
      <c r="T287" s="156">
        <f t="shared" si="53"/>
        <v>0</v>
      </c>
      <c r="AR287" s="157" t="s">
        <v>180</v>
      </c>
      <c r="AT287" s="157" t="s">
        <v>177</v>
      </c>
      <c r="AU287" s="157" t="s">
        <v>181</v>
      </c>
      <c r="AY287" s="13" t="s">
        <v>175</v>
      </c>
      <c r="BE287" s="158">
        <f t="shared" si="54"/>
        <v>0</v>
      </c>
      <c r="BF287" s="158">
        <f t="shared" si="55"/>
        <v>0</v>
      </c>
      <c r="BG287" s="158">
        <f t="shared" si="56"/>
        <v>0</v>
      </c>
      <c r="BH287" s="158">
        <f t="shared" si="57"/>
        <v>0</v>
      </c>
      <c r="BI287" s="158">
        <f t="shared" si="58"/>
        <v>0</v>
      </c>
      <c r="BJ287" s="13" t="s">
        <v>181</v>
      </c>
      <c r="BK287" s="159">
        <f t="shared" si="59"/>
        <v>0</v>
      </c>
      <c r="BL287" s="13" t="s">
        <v>180</v>
      </c>
      <c r="BM287" s="157" t="s">
        <v>478</v>
      </c>
    </row>
    <row r="288" spans="2:65" s="1" customFormat="1" ht="24" customHeight="1" x14ac:dyDescent="0.2">
      <c r="B288" s="147"/>
      <c r="C288" s="148" t="s">
        <v>342</v>
      </c>
      <c r="D288" s="215" t="s">
        <v>479</v>
      </c>
      <c r="E288" s="216"/>
      <c r="F288" s="217"/>
      <c r="G288" s="150" t="s">
        <v>179</v>
      </c>
      <c r="H288" s="151">
        <v>0.252</v>
      </c>
      <c r="I288" s="152"/>
      <c r="J288" s="151">
        <f t="shared" si="50"/>
        <v>0</v>
      </c>
      <c r="K288" s="149" t="s">
        <v>1</v>
      </c>
      <c r="L288" s="28"/>
      <c r="M288" s="153" t="s">
        <v>1</v>
      </c>
      <c r="N288" s="154" t="s">
        <v>38</v>
      </c>
      <c r="O288" s="51"/>
      <c r="P288" s="155">
        <f t="shared" si="51"/>
        <v>0</v>
      </c>
      <c r="Q288" s="155">
        <v>0</v>
      </c>
      <c r="R288" s="155">
        <f t="shared" si="52"/>
        <v>0</v>
      </c>
      <c r="S288" s="155">
        <v>0</v>
      </c>
      <c r="T288" s="156">
        <f t="shared" si="53"/>
        <v>0</v>
      </c>
      <c r="AR288" s="157" t="s">
        <v>180</v>
      </c>
      <c r="AT288" s="157" t="s">
        <v>177</v>
      </c>
      <c r="AU288" s="157" t="s">
        <v>181</v>
      </c>
      <c r="AY288" s="13" t="s">
        <v>175</v>
      </c>
      <c r="BE288" s="158">
        <f t="shared" si="54"/>
        <v>0</v>
      </c>
      <c r="BF288" s="158">
        <f t="shared" si="55"/>
        <v>0</v>
      </c>
      <c r="BG288" s="158">
        <f t="shared" si="56"/>
        <v>0</v>
      </c>
      <c r="BH288" s="158">
        <f t="shared" si="57"/>
        <v>0</v>
      </c>
      <c r="BI288" s="158">
        <f t="shared" si="58"/>
        <v>0</v>
      </c>
      <c r="BJ288" s="13" t="s">
        <v>181</v>
      </c>
      <c r="BK288" s="159">
        <f t="shared" si="59"/>
        <v>0</v>
      </c>
      <c r="BL288" s="13" t="s">
        <v>180</v>
      </c>
      <c r="BM288" s="157" t="s">
        <v>480</v>
      </c>
    </row>
    <row r="289" spans="2:65" s="1" customFormat="1" ht="24" customHeight="1" x14ac:dyDescent="0.2">
      <c r="B289" s="147"/>
      <c r="C289" s="148" t="s">
        <v>481</v>
      </c>
      <c r="D289" s="215" t="s">
        <v>482</v>
      </c>
      <c r="E289" s="216"/>
      <c r="F289" s="217"/>
      <c r="G289" s="150" t="s">
        <v>179</v>
      </c>
      <c r="H289" s="151">
        <v>0.48399999999999999</v>
      </c>
      <c r="I289" s="152"/>
      <c r="J289" s="151">
        <f t="shared" si="50"/>
        <v>0</v>
      </c>
      <c r="K289" s="149" t="s">
        <v>1</v>
      </c>
      <c r="L289" s="28"/>
      <c r="M289" s="153" t="s">
        <v>1</v>
      </c>
      <c r="N289" s="154" t="s">
        <v>38</v>
      </c>
      <c r="O289" s="51"/>
      <c r="P289" s="155">
        <f t="shared" si="51"/>
        <v>0</v>
      </c>
      <c r="Q289" s="155">
        <v>0</v>
      </c>
      <c r="R289" s="155">
        <f t="shared" si="52"/>
        <v>0</v>
      </c>
      <c r="S289" s="155">
        <v>0</v>
      </c>
      <c r="T289" s="156">
        <f t="shared" si="53"/>
        <v>0</v>
      </c>
      <c r="AR289" s="157" t="s">
        <v>180</v>
      </c>
      <c r="AT289" s="157" t="s">
        <v>177</v>
      </c>
      <c r="AU289" s="157" t="s">
        <v>181</v>
      </c>
      <c r="AY289" s="13" t="s">
        <v>175</v>
      </c>
      <c r="BE289" s="158">
        <f t="shared" si="54"/>
        <v>0</v>
      </c>
      <c r="BF289" s="158">
        <f t="shared" si="55"/>
        <v>0</v>
      </c>
      <c r="BG289" s="158">
        <f t="shared" si="56"/>
        <v>0</v>
      </c>
      <c r="BH289" s="158">
        <f t="shared" si="57"/>
        <v>0</v>
      </c>
      <c r="BI289" s="158">
        <f t="shared" si="58"/>
        <v>0</v>
      </c>
      <c r="BJ289" s="13" t="s">
        <v>181</v>
      </c>
      <c r="BK289" s="159">
        <f t="shared" si="59"/>
        <v>0</v>
      </c>
      <c r="BL289" s="13" t="s">
        <v>180</v>
      </c>
      <c r="BM289" s="157" t="s">
        <v>483</v>
      </c>
    </row>
    <row r="290" spans="2:65" s="1" customFormat="1" ht="36" customHeight="1" x14ac:dyDescent="0.2">
      <c r="B290" s="147"/>
      <c r="C290" s="148" t="s">
        <v>344</v>
      </c>
      <c r="D290" s="215" t="s">
        <v>484</v>
      </c>
      <c r="E290" s="216"/>
      <c r="F290" s="217"/>
      <c r="G290" s="150" t="s">
        <v>179</v>
      </c>
      <c r="H290" s="151">
        <v>1.452</v>
      </c>
      <c r="I290" s="152"/>
      <c r="J290" s="151">
        <f t="shared" si="50"/>
        <v>0</v>
      </c>
      <c r="K290" s="149" t="s">
        <v>1</v>
      </c>
      <c r="L290" s="28"/>
      <c r="M290" s="153" t="s">
        <v>1</v>
      </c>
      <c r="N290" s="154" t="s">
        <v>38</v>
      </c>
      <c r="O290" s="51"/>
      <c r="P290" s="155">
        <f t="shared" si="51"/>
        <v>0</v>
      </c>
      <c r="Q290" s="155">
        <v>0</v>
      </c>
      <c r="R290" s="155">
        <f t="shared" si="52"/>
        <v>0</v>
      </c>
      <c r="S290" s="155">
        <v>0</v>
      </c>
      <c r="T290" s="156">
        <f t="shared" si="53"/>
        <v>0</v>
      </c>
      <c r="AR290" s="157" t="s">
        <v>180</v>
      </c>
      <c r="AT290" s="157" t="s">
        <v>177</v>
      </c>
      <c r="AU290" s="157" t="s">
        <v>181</v>
      </c>
      <c r="AY290" s="13" t="s">
        <v>175</v>
      </c>
      <c r="BE290" s="158">
        <f t="shared" si="54"/>
        <v>0</v>
      </c>
      <c r="BF290" s="158">
        <f t="shared" si="55"/>
        <v>0</v>
      </c>
      <c r="BG290" s="158">
        <f t="shared" si="56"/>
        <v>0</v>
      </c>
      <c r="BH290" s="158">
        <f t="shared" si="57"/>
        <v>0</v>
      </c>
      <c r="BI290" s="158">
        <f t="shared" si="58"/>
        <v>0</v>
      </c>
      <c r="BJ290" s="13" t="s">
        <v>181</v>
      </c>
      <c r="BK290" s="159">
        <f t="shared" si="59"/>
        <v>0</v>
      </c>
      <c r="BL290" s="13" t="s">
        <v>180</v>
      </c>
      <c r="BM290" s="157" t="s">
        <v>485</v>
      </c>
    </row>
    <row r="291" spans="2:65" s="1" customFormat="1" ht="24" customHeight="1" x14ac:dyDescent="0.2">
      <c r="B291" s="147"/>
      <c r="C291" s="148" t="s">
        <v>486</v>
      </c>
      <c r="D291" s="215" t="s">
        <v>487</v>
      </c>
      <c r="E291" s="216"/>
      <c r="F291" s="217"/>
      <c r="G291" s="150" t="s">
        <v>272</v>
      </c>
      <c r="H291" s="151">
        <v>7</v>
      </c>
      <c r="I291" s="152"/>
      <c r="J291" s="151">
        <f t="shared" si="50"/>
        <v>0</v>
      </c>
      <c r="K291" s="149" t="s">
        <v>1</v>
      </c>
      <c r="L291" s="28"/>
      <c r="M291" s="153" t="s">
        <v>1</v>
      </c>
      <c r="N291" s="154" t="s">
        <v>38</v>
      </c>
      <c r="O291" s="51"/>
      <c r="P291" s="155">
        <f t="shared" si="51"/>
        <v>0</v>
      </c>
      <c r="Q291" s="155">
        <v>0</v>
      </c>
      <c r="R291" s="155">
        <f t="shared" si="52"/>
        <v>0</v>
      </c>
      <c r="S291" s="155">
        <v>0</v>
      </c>
      <c r="T291" s="156">
        <f t="shared" si="53"/>
        <v>0</v>
      </c>
      <c r="AR291" s="157" t="s">
        <v>180</v>
      </c>
      <c r="AT291" s="157" t="s">
        <v>177</v>
      </c>
      <c r="AU291" s="157" t="s">
        <v>181</v>
      </c>
      <c r="AY291" s="13" t="s">
        <v>175</v>
      </c>
      <c r="BE291" s="158">
        <f t="shared" si="54"/>
        <v>0</v>
      </c>
      <c r="BF291" s="158">
        <f t="shared" si="55"/>
        <v>0</v>
      </c>
      <c r="BG291" s="158">
        <f t="shared" si="56"/>
        <v>0</v>
      </c>
      <c r="BH291" s="158">
        <f t="shared" si="57"/>
        <v>0</v>
      </c>
      <c r="BI291" s="158">
        <f t="shared" si="58"/>
        <v>0</v>
      </c>
      <c r="BJ291" s="13" t="s">
        <v>181</v>
      </c>
      <c r="BK291" s="159">
        <f t="shared" si="59"/>
        <v>0</v>
      </c>
      <c r="BL291" s="13" t="s">
        <v>180</v>
      </c>
      <c r="BM291" s="157" t="s">
        <v>488</v>
      </c>
    </row>
    <row r="292" spans="2:65" s="1" customFormat="1" ht="24" customHeight="1" x14ac:dyDescent="0.2">
      <c r="B292" s="147"/>
      <c r="C292" s="148" t="s">
        <v>347</v>
      </c>
      <c r="D292" s="215" t="s">
        <v>489</v>
      </c>
      <c r="E292" s="216"/>
      <c r="F292" s="217"/>
      <c r="G292" s="150" t="s">
        <v>272</v>
      </c>
      <c r="H292" s="151">
        <v>3</v>
      </c>
      <c r="I292" s="152"/>
      <c r="J292" s="151">
        <f t="shared" si="50"/>
        <v>0</v>
      </c>
      <c r="K292" s="149" t="s">
        <v>1</v>
      </c>
      <c r="L292" s="28"/>
      <c r="M292" s="153" t="s">
        <v>1</v>
      </c>
      <c r="N292" s="154" t="s">
        <v>38</v>
      </c>
      <c r="O292" s="51"/>
      <c r="P292" s="155">
        <f t="shared" si="51"/>
        <v>0</v>
      </c>
      <c r="Q292" s="155">
        <v>0</v>
      </c>
      <c r="R292" s="155">
        <f t="shared" si="52"/>
        <v>0</v>
      </c>
      <c r="S292" s="155">
        <v>0</v>
      </c>
      <c r="T292" s="156">
        <f t="shared" si="53"/>
        <v>0</v>
      </c>
      <c r="AR292" s="157" t="s">
        <v>180</v>
      </c>
      <c r="AT292" s="157" t="s">
        <v>177</v>
      </c>
      <c r="AU292" s="157" t="s">
        <v>181</v>
      </c>
      <c r="AY292" s="13" t="s">
        <v>175</v>
      </c>
      <c r="BE292" s="158">
        <f t="shared" si="54"/>
        <v>0</v>
      </c>
      <c r="BF292" s="158">
        <f t="shared" si="55"/>
        <v>0</v>
      </c>
      <c r="BG292" s="158">
        <f t="shared" si="56"/>
        <v>0</v>
      </c>
      <c r="BH292" s="158">
        <f t="shared" si="57"/>
        <v>0</v>
      </c>
      <c r="BI292" s="158">
        <f t="shared" si="58"/>
        <v>0</v>
      </c>
      <c r="BJ292" s="13" t="s">
        <v>181</v>
      </c>
      <c r="BK292" s="159">
        <f t="shared" si="59"/>
        <v>0</v>
      </c>
      <c r="BL292" s="13" t="s">
        <v>180</v>
      </c>
      <c r="BM292" s="157" t="s">
        <v>490</v>
      </c>
    </row>
    <row r="293" spans="2:65" s="1" customFormat="1" ht="24" customHeight="1" x14ac:dyDescent="0.2">
      <c r="B293" s="147"/>
      <c r="C293" s="148" t="s">
        <v>491</v>
      </c>
      <c r="D293" s="215" t="s">
        <v>492</v>
      </c>
      <c r="E293" s="216"/>
      <c r="F293" s="217"/>
      <c r="G293" s="150" t="s">
        <v>272</v>
      </c>
      <c r="H293" s="151">
        <v>16</v>
      </c>
      <c r="I293" s="152"/>
      <c r="J293" s="151">
        <f t="shared" si="50"/>
        <v>0</v>
      </c>
      <c r="K293" s="149" t="s">
        <v>1</v>
      </c>
      <c r="L293" s="28"/>
      <c r="M293" s="153" t="s">
        <v>1</v>
      </c>
      <c r="N293" s="154" t="s">
        <v>38</v>
      </c>
      <c r="O293" s="51"/>
      <c r="P293" s="155">
        <f t="shared" si="51"/>
        <v>0</v>
      </c>
      <c r="Q293" s="155">
        <v>0</v>
      </c>
      <c r="R293" s="155">
        <f t="shared" si="52"/>
        <v>0</v>
      </c>
      <c r="S293" s="155">
        <v>0</v>
      </c>
      <c r="T293" s="156">
        <f t="shared" si="53"/>
        <v>0</v>
      </c>
      <c r="AR293" s="157" t="s">
        <v>180</v>
      </c>
      <c r="AT293" s="157" t="s">
        <v>177</v>
      </c>
      <c r="AU293" s="157" t="s">
        <v>181</v>
      </c>
      <c r="AY293" s="13" t="s">
        <v>175</v>
      </c>
      <c r="BE293" s="158">
        <f t="shared" si="54"/>
        <v>0</v>
      </c>
      <c r="BF293" s="158">
        <f t="shared" si="55"/>
        <v>0</v>
      </c>
      <c r="BG293" s="158">
        <f t="shared" si="56"/>
        <v>0</v>
      </c>
      <c r="BH293" s="158">
        <f t="shared" si="57"/>
        <v>0</v>
      </c>
      <c r="BI293" s="158">
        <f t="shared" si="58"/>
        <v>0</v>
      </c>
      <c r="BJ293" s="13" t="s">
        <v>181</v>
      </c>
      <c r="BK293" s="159">
        <f t="shared" si="59"/>
        <v>0</v>
      </c>
      <c r="BL293" s="13" t="s">
        <v>180</v>
      </c>
      <c r="BM293" s="157" t="s">
        <v>493</v>
      </c>
    </row>
    <row r="294" spans="2:65" s="1" customFormat="1" ht="24" customHeight="1" x14ac:dyDescent="0.2">
      <c r="B294" s="147"/>
      <c r="C294" s="148" t="s">
        <v>349</v>
      </c>
      <c r="D294" s="215" t="s">
        <v>494</v>
      </c>
      <c r="E294" s="216"/>
      <c r="F294" s="217"/>
      <c r="G294" s="150" t="s">
        <v>272</v>
      </c>
      <c r="H294" s="151">
        <v>6</v>
      </c>
      <c r="I294" s="152"/>
      <c r="J294" s="151">
        <f t="shared" si="50"/>
        <v>0</v>
      </c>
      <c r="K294" s="149" t="s">
        <v>1</v>
      </c>
      <c r="L294" s="28"/>
      <c r="M294" s="153" t="s">
        <v>1</v>
      </c>
      <c r="N294" s="154" t="s">
        <v>38</v>
      </c>
      <c r="O294" s="51"/>
      <c r="P294" s="155">
        <f t="shared" si="51"/>
        <v>0</v>
      </c>
      <c r="Q294" s="155">
        <v>0</v>
      </c>
      <c r="R294" s="155">
        <f t="shared" si="52"/>
        <v>0</v>
      </c>
      <c r="S294" s="155">
        <v>0</v>
      </c>
      <c r="T294" s="156">
        <f t="shared" si="53"/>
        <v>0</v>
      </c>
      <c r="AR294" s="157" t="s">
        <v>180</v>
      </c>
      <c r="AT294" s="157" t="s">
        <v>177</v>
      </c>
      <c r="AU294" s="157" t="s">
        <v>181</v>
      </c>
      <c r="AY294" s="13" t="s">
        <v>175</v>
      </c>
      <c r="BE294" s="158">
        <f t="shared" si="54"/>
        <v>0</v>
      </c>
      <c r="BF294" s="158">
        <f t="shared" si="55"/>
        <v>0</v>
      </c>
      <c r="BG294" s="158">
        <f t="shared" si="56"/>
        <v>0</v>
      </c>
      <c r="BH294" s="158">
        <f t="shared" si="57"/>
        <v>0</v>
      </c>
      <c r="BI294" s="158">
        <f t="shared" si="58"/>
        <v>0</v>
      </c>
      <c r="BJ294" s="13" t="s">
        <v>181</v>
      </c>
      <c r="BK294" s="159">
        <f t="shared" si="59"/>
        <v>0</v>
      </c>
      <c r="BL294" s="13" t="s">
        <v>180</v>
      </c>
      <c r="BM294" s="157" t="s">
        <v>495</v>
      </c>
    </row>
    <row r="295" spans="2:65" s="1" customFormat="1" ht="24" customHeight="1" x14ac:dyDescent="0.2">
      <c r="B295" s="147"/>
      <c r="C295" s="148" t="s">
        <v>496</v>
      </c>
      <c r="D295" s="215" t="s">
        <v>497</v>
      </c>
      <c r="E295" s="216"/>
      <c r="F295" s="217"/>
      <c r="G295" s="150" t="s">
        <v>215</v>
      </c>
      <c r="H295" s="151">
        <v>1.0900000000000001</v>
      </c>
      <c r="I295" s="152"/>
      <c r="J295" s="151">
        <f t="shared" si="50"/>
        <v>0</v>
      </c>
      <c r="K295" s="149" t="s">
        <v>1</v>
      </c>
      <c r="L295" s="28"/>
      <c r="M295" s="153" t="s">
        <v>1</v>
      </c>
      <c r="N295" s="154" t="s">
        <v>38</v>
      </c>
      <c r="O295" s="51"/>
      <c r="P295" s="155">
        <f t="shared" si="51"/>
        <v>0</v>
      </c>
      <c r="Q295" s="155">
        <v>0</v>
      </c>
      <c r="R295" s="155">
        <f t="shared" si="52"/>
        <v>0</v>
      </c>
      <c r="S295" s="155">
        <v>0</v>
      </c>
      <c r="T295" s="156">
        <f t="shared" si="53"/>
        <v>0</v>
      </c>
      <c r="AR295" s="157" t="s">
        <v>180</v>
      </c>
      <c r="AT295" s="157" t="s">
        <v>177</v>
      </c>
      <c r="AU295" s="157" t="s">
        <v>181</v>
      </c>
      <c r="AY295" s="13" t="s">
        <v>175</v>
      </c>
      <c r="BE295" s="158">
        <f t="shared" si="54"/>
        <v>0</v>
      </c>
      <c r="BF295" s="158">
        <f t="shared" si="55"/>
        <v>0</v>
      </c>
      <c r="BG295" s="158">
        <f t="shared" si="56"/>
        <v>0</v>
      </c>
      <c r="BH295" s="158">
        <f t="shared" si="57"/>
        <v>0</v>
      </c>
      <c r="BI295" s="158">
        <f t="shared" si="58"/>
        <v>0</v>
      </c>
      <c r="BJ295" s="13" t="s">
        <v>181</v>
      </c>
      <c r="BK295" s="159">
        <f t="shared" si="59"/>
        <v>0</v>
      </c>
      <c r="BL295" s="13" t="s">
        <v>180</v>
      </c>
      <c r="BM295" s="157" t="s">
        <v>498</v>
      </c>
    </row>
    <row r="296" spans="2:65" s="1" customFormat="1" ht="24" customHeight="1" x14ac:dyDescent="0.2">
      <c r="B296" s="147"/>
      <c r="C296" s="148" t="s">
        <v>352</v>
      </c>
      <c r="D296" s="215" t="s">
        <v>499</v>
      </c>
      <c r="E296" s="216"/>
      <c r="F296" s="217"/>
      <c r="G296" s="150" t="s">
        <v>215</v>
      </c>
      <c r="H296" s="151">
        <v>12.435</v>
      </c>
      <c r="I296" s="152"/>
      <c r="J296" s="151">
        <f t="shared" si="50"/>
        <v>0</v>
      </c>
      <c r="K296" s="149" t="s">
        <v>1</v>
      </c>
      <c r="L296" s="28"/>
      <c r="M296" s="153" t="s">
        <v>1</v>
      </c>
      <c r="N296" s="154" t="s">
        <v>38</v>
      </c>
      <c r="O296" s="51"/>
      <c r="P296" s="155">
        <f t="shared" si="51"/>
        <v>0</v>
      </c>
      <c r="Q296" s="155">
        <v>0</v>
      </c>
      <c r="R296" s="155">
        <f t="shared" si="52"/>
        <v>0</v>
      </c>
      <c r="S296" s="155">
        <v>0</v>
      </c>
      <c r="T296" s="156">
        <f t="shared" si="53"/>
        <v>0</v>
      </c>
      <c r="AR296" s="157" t="s">
        <v>180</v>
      </c>
      <c r="AT296" s="157" t="s">
        <v>177</v>
      </c>
      <c r="AU296" s="157" t="s">
        <v>181</v>
      </c>
      <c r="AY296" s="13" t="s">
        <v>175</v>
      </c>
      <c r="BE296" s="158">
        <f t="shared" si="54"/>
        <v>0</v>
      </c>
      <c r="BF296" s="158">
        <f t="shared" si="55"/>
        <v>0</v>
      </c>
      <c r="BG296" s="158">
        <f t="shared" si="56"/>
        <v>0</v>
      </c>
      <c r="BH296" s="158">
        <f t="shared" si="57"/>
        <v>0</v>
      </c>
      <c r="BI296" s="158">
        <f t="shared" si="58"/>
        <v>0</v>
      </c>
      <c r="BJ296" s="13" t="s">
        <v>181</v>
      </c>
      <c r="BK296" s="159">
        <f t="shared" si="59"/>
        <v>0</v>
      </c>
      <c r="BL296" s="13" t="s">
        <v>180</v>
      </c>
      <c r="BM296" s="157" t="s">
        <v>500</v>
      </c>
    </row>
    <row r="297" spans="2:65" s="1" customFormat="1" ht="24" customHeight="1" x14ac:dyDescent="0.2">
      <c r="B297" s="147"/>
      <c r="C297" s="148" t="s">
        <v>501</v>
      </c>
      <c r="D297" s="215" t="s">
        <v>502</v>
      </c>
      <c r="E297" s="216"/>
      <c r="F297" s="217"/>
      <c r="G297" s="150" t="s">
        <v>272</v>
      </c>
      <c r="H297" s="151">
        <v>2</v>
      </c>
      <c r="I297" s="152"/>
      <c r="J297" s="151">
        <f t="shared" si="50"/>
        <v>0</v>
      </c>
      <c r="K297" s="149" t="s">
        <v>1</v>
      </c>
      <c r="L297" s="28"/>
      <c r="M297" s="153" t="s">
        <v>1</v>
      </c>
      <c r="N297" s="154" t="s">
        <v>38</v>
      </c>
      <c r="O297" s="51"/>
      <c r="P297" s="155">
        <f t="shared" si="51"/>
        <v>0</v>
      </c>
      <c r="Q297" s="155">
        <v>0</v>
      </c>
      <c r="R297" s="155">
        <f t="shared" si="52"/>
        <v>0</v>
      </c>
      <c r="S297" s="155">
        <v>0</v>
      </c>
      <c r="T297" s="156">
        <f t="shared" si="53"/>
        <v>0</v>
      </c>
      <c r="AR297" s="157" t="s">
        <v>180</v>
      </c>
      <c r="AT297" s="157" t="s">
        <v>177</v>
      </c>
      <c r="AU297" s="157" t="s">
        <v>181</v>
      </c>
      <c r="AY297" s="13" t="s">
        <v>175</v>
      </c>
      <c r="BE297" s="158">
        <f t="shared" si="54"/>
        <v>0</v>
      </c>
      <c r="BF297" s="158">
        <f t="shared" si="55"/>
        <v>0</v>
      </c>
      <c r="BG297" s="158">
        <f t="shared" si="56"/>
        <v>0</v>
      </c>
      <c r="BH297" s="158">
        <f t="shared" si="57"/>
        <v>0</v>
      </c>
      <c r="BI297" s="158">
        <f t="shared" si="58"/>
        <v>0</v>
      </c>
      <c r="BJ297" s="13" t="s">
        <v>181</v>
      </c>
      <c r="BK297" s="159">
        <f t="shared" si="59"/>
        <v>0</v>
      </c>
      <c r="BL297" s="13" t="s">
        <v>180</v>
      </c>
      <c r="BM297" s="157" t="s">
        <v>503</v>
      </c>
    </row>
    <row r="298" spans="2:65" s="1" customFormat="1" ht="24" customHeight="1" x14ac:dyDescent="0.2">
      <c r="B298" s="147"/>
      <c r="C298" s="148" t="s">
        <v>354</v>
      </c>
      <c r="D298" s="215" t="s">
        <v>504</v>
      </c>
      <c r="E298" s="216"/>
      <c r="F298" s="217"/>
      <c r="G298" s="150" t="s">
        <v>215</v>
      </c>
      <c r="H298" s="151">
        <v>29.59</v>
      </c>
      <c r="I298" s="152"/>
      <c r="J298" s="151">
        <f t="shared" si="50"/>
        <v>0</v>
      </c>
      <c r="K298" s="149" t="s">
        <v>1</v>
      </c>
      <c r="L298" s="28"/>
      <c r="M298" s="153" t="s">
        <v>1</v>
      </c>
      <c r="N298" s="154" t="s">
        <v>38</v>
      </c>
      <c r="O298" s="51"/>
      <c r="P298" s="155">
        <f t="shared" si="51"/>
        <v>0</v>
      </c>
      <c r="Q298" s="155">
        <v>0</v>
      </c>
      <c r="R298" s="155">
        <f t="shared" si="52"/>
        <v>0</v>
      </c>
      <c r="S298" s="155">
        <v>0</v>
      </c>
      <c r="T298" s="156">
        <f t="shared" si="53"/>
        <v>0</v>
      </c>
      <c r="AR298" s="157" t="s">
        <v>180</v>
      </c>
      <c r="AT298" s="157" t="s">
        <v>177</v>
      </c>
      <c r="AU298" s="157" t="s">
        <v>181</v>
      </c>
      <c r="AY298" s="13" t="s">
        <v>175</v>
      </c>
      <c r="BE298" s="158">
        <f t="shared" si="54"/>
        <v>0</v>
      </c>
      <c r="BF298" s="158">
        <f t="shared" si="55"/>
        <v>0</v>
      </c>
      <c r="BG298" s="158">
        <f t="shared" si="56"/>
        <v>0</v>
      </c>
      <c r="BH298" s="158">
        <f t="shared" si="57"/>
        <v>0</v>
      </c>
      <c r="BI298" s="158">
        <f t="shared" si="58"/>
        <v>0</v>
      </c>
      <c r="BJ298" s="13" t="s">
        <v>181</v>
      </c>
      <c r="BK298" s="159">
        <f t="shared" si="59"/>
        <v>0</v>
      </c>
      <c r="BL298" s="13" t="s">
        <v>180</v>
      </c>
      <c r="BM298" s="157" t="s">
        <v>505</v>
      </c>
    </row>
    <row r="299" spans="2:65" s="1" customFormat="1" ht="24" customHeight="1" x14ac:dyDescent="0.2">
      <c r="B299" s="147"/>
      <c r="C299" s="148" t="s">
        <v>506</v>
      </c>
      <c r="D299" s="215" t="s">
        <v>507</v>
      </c>
      <c r="E299" s="216"/>
      <c r="F299" s="217"/>
      <c r="G299" s="150" t="s">
        <v>215</v>
      </c>
      <c r="H299" s="151">
        <v>16.16</v>
      </c>
      <c r="I299" s="152"/>
      <c r="J299" s="151">
        <f t="shared" si="50"/>
        <v>0</v>
      </c>
      <c r="K299" s="149" t="s">
        <v>1</v>
      </c>
      <c r="L299" s="28"/>
      <c r="M299" s="153" t="s">
        <v>1</v>
      </c>
      <c r="N299" s="154" t="s">
        <v>38</v>
      </c>
      <c r="O299" s="51"/>
      <c r="P299" s="155">
        <f t="shared" si="51"/>
        <v>0</v>
      </c>
      <c r="Q299" s="155">
        <v>0</v>
      </c>
      <c r="R299" s="155">
        <f t="shared" si="52"/>
        <v>0</v>
      </c>
      <c r="S299" s="155">
        <v>0</v>
      </c>
      <c r="T299" s="156">
        <f t="shared" si="53"/>
        <v>0</v>
      </c>
      <c r="AR299" s="157" t="s">
        <v>180</v>
      </c>
      <c r="AT299" s="157" t="s">
        <v>177</v>
      </c>
      <c r="AU299" s="157" t="s">
        <v>181</v>
      </c>
      <c r="AY299" s="13" t="s">
        <v>175</v>
      </c>
      <c r="BE299" s="158">
        <f t="shared" si="54"/>
        <v>0</v>
      </c>
      <c r="BF299" s="158">
        <f t="shared" si="55"/>
        <v>0</v>
      </c>
      <c r="BG299" s="158">
        <f t="shared" si="56"/>
        <v>0</v>
      </c>
      <c r="BH299" s="158">
        <f t="shared" si="57"/>
        <v>0</v>
      </c>
      <c r="BI299" s="158">
        <f t="shared" si="58"/>
        <v>0</v>
      </c>
      <c r="BJ299" s="13" t="s">
        <v>181</v>
      </c>
      <c r="BK299" s="159">
        <f t="shared" si="59"/>
        <v>0</v>
      </c>
      <c r="BL299" s="13" t="s">
        <v>180</v>
      </c>
      <c r="BM299" s="157" t="s">
        <v>508</v>
      </c>
    </row>
    <row r="300" spans="2:65" s="1" customFormat="1" ht="24" customHeight="1" x14ac:dyDescent="0.2">
      <c r="B300" s="147"/>
      <c r="C300" s="148" t="s">
        <v>357</v>
      </c>
      <c r="D300" s="215" t="s">
        <v>509</v>
      </c>
      <c r="E300" s="216"/>
      <c r="F300" s="217"/>
      <c r="G300" s="150" t="s">
        <v>179</v>
      </c>
      <c r="H300" s="151">
        <v>9.57</v>
      </c>
      <c r="I300" s="152"/>
      <c r="J300" s="151">
        <f t="shared" si="50"/>
        <v>0</v>
      </c>
      <c r="K300" s="149" t="s">
        <v>1</v>
      </c>
      <c r="L300" s="28"/>
      <c r="M300" s="153" t="s">
        <v>1</v>
      </c>
      <c r="N300" s="154" t="s">
        <v>38</v>
      </c>
      <c r="O300" s="51"/>
      <c r="P300" s="155">
        <f t="shared" si="51"/>
        <v>0</v>
      </c>
      <c r="Q300" s="155">
        <v>0</v>
      </c>
      <c r="R300" s="155">
        <f t="shared" si="52"/>
        <v>0</v>
      </c>
      <c r="S300" s="155">
        <v>0</v>
      </c>
      <c r="T300" s="156">
        <f t="shared" si="53"/>
        <v>0</v>
      </c>
      <c r="AR300" s="157" t="s">
        <v>180</v>
      </c>
      <c r="AT300" s="157" t="s">
        <v>177</v>
      </c>
      <c r="AU300" s="157" t="s">
        <v>181</v>
      </c>
      <c r="AY300" s="13" t="s">
        <v>175</v>
      </c>
      <c r="BE300" s="158">
        <f t="shared" si="54"/>
        <v>0</v>
      </c>
      <c r="BF300" s="158">
        <f t="shared" si="55"/>
        <v>0</v>
      </c>
      <c r="BG300" s="158">
        <f t="shared" si="56"/>
        <v>0</v>
      </c>
      <c r="BH300" s="158">
        <f t="shared" si="57"/>
        <v>0</v>
      </c>
      <c r="BI300" s="158">
        <f t="shared" si="58"/>
        <v>0</v>
      </c>
      <c r="BJ300" s="13" t="s">
        <v>181</v>
      </c>
      <c r="BK300" s="159">
        <f t="shared" si="59"/>
        <v>0</v>
      </c>
      <c r="BL300" s="13" t="s">
        <v>180</v>
      </c>
      <c r="BM300" s="157" t="s">
        <v>510</v>
      </c>
    </row>
    <row r="301" spans="2:65" s="1" customFormat="1" ht="24" customHeight="1" x14ac:dyDescent="0.2">
      <c r="B301" s="147"/>
      <c r="C301" s="148" t="s">
        <v>511</v>
      </c>
      <c r="D301" s="215" t="s">
        <v>512</v>
      </c>
      <c r="E301" s="216"/>
      <c r="F301" s="217"/>
      <c r="G301" s="150" t="s">
        <v>215</v>
      </c>
      <c r="H301" s="151">
        <v>8.4</v>
      </c>
      <c r="I301" s="152"/>
      <c r="J301" s="151">
        <f t="shared" si="50"/>
        <v>0</v>
      </c>
      <c r="K301" s="149" t="s">
        <v>1</v>
      </c>
      <c r="L301" s="28"/>
      <c r="M301" s="153" t="s">
        <v>1</v>
      </c>
      <c r="N301" s="154" t="s">
        <v>38</v>
      </c>
      <c r="O301" s="51"/>
      <c r="P301" s="155">
        <f t="shared" si="51"/>
        <v>0</v>
      </c>
      <c r="Q301" s="155">
        <v>0</v>
      </c>
      <c r="R301" s="155">
        <f t="shared" si="52"/>
        <v>0</v>
      </c>
      <c r="S301" s="155">
        <v>0</v>
      </c>
      <c r="T301" s="156">
        <f t="shared" si="53"/>
        <v>0</v>
      </c>
      <c r="AR301" s="157" t="s">
        <v>180</v>
      </c>
      <c r="AT301" s="157" t="s">
        <v>177</v>
      </c>
      <c r="AU301" s="157" t="s">
        <v>181</v>
      </c>
      <c r="AY301" s="13" t="s">
        <v>175</v>
      </c>
      <c r="BE301" s="158">
        <f t="shared" si="54"/>
        <v>0</v>
      </c>
      <c r="BF301" s="158">
        <f t="shared" si="55"/>
        <v>0</v>
      </c>
      <c r="BG301" s="158">
        <f t="shared" si="56"/>
        <v>0</v>
      </c>
      <c r="BH301" s="158">
        <f t="shared" si="57"/>
        <v>0</v>
      </c>
      <c r="BI301" s="158">
        <f t="shared" si="58"/>
        <v>0</v>
      </c>
      <c r="BJ301" s="13" t="s">
        <v>181</v>
      </c>
      <c r="BK301" s="159">
        <f t="shared" si="59"/>
        <v>0</v>
      </c>
      <c r="BL301" s="13" t="s">
        <v>180</v>
      </c>
      <c r="BM301" s="157" t="s">
        <v>513</v>
      </c>
    </row>
    <row r="302" spans="2:65" s="1" customFormat="1" ht="24" customHeight="1" x14ac:dyDescent="0.2">
      <c r="B302" s="147"/>
      <c r="C302" s="148" t="s">
        <v>359</v>
      </c>
      <c r="D302" s="215" t="s">
        <v>514</v>
      </c>
      <c r="E302" s="216"/>
      <c r="F302" s="217"/>
      <c r="G302" s="150" t="s">
        <v>238</v>
      </c>
      <c r="H302" s="151">
        <v>15.85</v>
      </c>
      <c r="I302" s="152"/>
      <c r="J302" s="151">
        <f t="shared" si="50"/>
        <v>0</v>
      </c>
      <c r="K302" s="149" t="s">
        <v>1</v>
      </c>
      <c r="L302" s="28"/>
      <c r="M302" s="153" t="s">
        <v>1</v>
      </c>
      <c r="N302" s="154" t="s">
        <v>38</v>
      </c>
      <c r="O302" s="51"/>
      <c r="P302" s="155">
        <f t="shared" si="51"/>
        <v>0</v>
      </c>
      <c r="Q302" s="155">
        <v>0</v>
      </c>
      <c r="R302" s="155">
        <f t="shared" si="52"/>
        <v>0</v>
      </c>
      <c r="S302" s="155">
        <v>0</v>
      </c>
      <c r="T302" s="156">
        <f t="shared" si="53"/>
        <v>0</v>
      </c>
      <c r="AR302" s="157" t="s">
        <v>180</v>
      </c>
      <c r="AT302" s="157" t="s">
        <v>177</v>
      </c>
      <c r="AU302" s="157" t="s">
        <v>181</v>
      </c>
      <c r="AY302" s="13" t="s">
        <v>175</v>
      </c>
      <c r="BE302" s="158">
        <f t="shared" si="54"/>
        <v>0</v>
      </c>
      <c r="BF302" s="158">
        <f t="shared" si="55"/>
        <v>0</v>
      </c>
      <c r="BG302" s="158">
        <f t="shared" si="56"/>
        <v>0</v>
      </c>
      <c r="BH302" s="158">
        <f t="shared" si="57"/>
        <v>0</v>
      </c>
      <c r="BI302" s="158">
        <f t="shared" si="58"/>
        <v>0</v>
      </c>
      <c r="BJ302" s="13" t="s">
        <v>181</v>
      </c>
      <c r="BK302" s="159">
        <f t="shared" si="59"/>
        <v>0</v>
      </c>
      <c r="BL302" s="13" t="s">
        <v>180</v>
      </c>
      <c r="BM302" s="157" t="s">
        <v>515</v>
      </c>
    </row>
    <row r="303" spans="2:65" s="1" customFormat="1" ht="24" customHeight="1" x14ac:dyDescent="0.2">
      <c r="B303" s="147"/>
      <c r="C303" s="148" t="s">
        <v>516</v>
      </c>
      <c r="D303" s="215" t="s">
        <v>517</v>
      </c>
      <c r="E303" s="216"/>
      <c r="F303" s="217"/>
      <c r="G303" s="150" t="s">
        <v>238</v>
      </c>
      <c r="H303" s="151">
        <v>2.4</v>
      </c>
      <c r="I303" s="152"/>
      <c r="J303" s="151">
        <f t="shared" si="50"/>
        <v>0</v>
      </c>
      <c r="K303" s="149" t="s">
        <v>1</v>
      </c>
      <c r="L303" s="28"/>
      <c r="M303" s="153" t="s">
        <v>1</v>
      </c>
      <c r="N303" s="154" t="s">
        <v>38</v>
      </c>
      <c r="O303" s="51"/>
      <c r="P303" s="155">
        <f t="shared" si="51"/>
        <v>0</v>
      </c>
      <c r="Q303" s="155">
        <v>0</v>
      </c>
      <c r="R303" s="155">
        <f t="shared" si="52"/>
        <v>0</v>
      </c>
      <c r="S303" s="155">
        <v>0</v>
      </c>
      <c r="T303" s="156">
        <f t="shared" si="53"/>
        <v>0</v>
      </c>
      <c r="AR303" s="157" t="s">
        <v>180</v>
      </c>
      <c r="AT303" s="157" t="s">
        <v>177</v>
      </c>
      <c r="AU303" s="157" t="s">
        <v>181</v>
      </c>
      <c r="AY303" s="13" t="s">
        <v>175</v>
      </c>
      <c r="BE303" s="158">
        <f t="shared" si="54"/>
        <v>0</v>
      </c>
      <c r="BF303" s="158">
        <f t="shared" si="55"/>
        <v>0</v>
      </c>
      <c r="BG303" s="158">
        <f t="shared" si="56"/>
        <v>0</v>
      </c>
      <c r="BH303" s="158">
        <f t="shared" si="57"/>
        <v>0</v>
      </c>
      <c r="BI303" s="158">
        <f t="shared" si="58"/>
        <v>0</v>
      </c>
      <c r="BJ303" s="13" t="s">
        <v>181</v>
      </c>
      <c r="BK303" s="159">
        <f t="shared" si="59"/>
        <v>0</v>
      </c>
      <c r="BL303" s="13" t="s">
        <v>180</v>
      </c>
      <c r="BM303" s="157" t="s">
        <v>518</v>
      </c>
    </row>
    <row r="304" spans="2:65" s="1" customFormat="1" ht="24" customHeight="1" x14ac:dyDescent="0.2">
      <c r="B304" s="147"/>
      <c r="C304" s="160" t="s">
        <v>362</v>
      </c>
      <c r="D304" s="218" t="s">
        <v>519</v>
      </c>
      <c r="E304" s="219"/>
      <c r="F304" s="220"/>
      <c r="G304" s="162" t="s">
        <v>209</v>
      </c>
      <c r="H304" s="163">
        <v>0.81499999999999995</v>
      </c>
      <c r="I304" s="164"/>
      <c r="J304" s="163">
        <f t="shared" si="50"/>
        <v>0</v>
      </c>
      <c r="K304" s="161" t="s">
        <v>1</v>
      </c>
      <c r="L304" s="165"/>
      <c r="M304" s="166" t="s">
        <v>1</v>
      </c>
      <c r="N304" s="167" t="s">
        <v>38</v>
      </c>
      <c r="O304" s="51"/>
      <c r="P304" s="155">
        <f t="shared" si="51"/>
        <v>0</v>
      </c>
      <c r="Q304" s="155">
        <v>0</v>
      </c>
      <c r="R304" s="155">
        <f t="shared" si="52"/>
        <v>0</v>
      </c>
      <c r="S304" s="155">
        <v>0</v>
      </c>
      <c r="T304" s="156">
        <f t="shared" si="53"/>
        <v>0</v>
      </c>
      <c r="AR304" s="157" t="s">
        <v>187</v>
      </c>
      <c r="AT304" s="157" t="s">
        <v>236</v>
      </c>
      <c r="AU304" s="157" t="s">
        <v>181</v>
      </c>
      <c r="AY304" s="13" t="s">
        <v>175</v>
      </c>
      <c r="BE304" s="158">
        <f t="shared" si="54"/>
        <v>0</v>
      </c>
      <c r="BF304" s="158">
        <f t="shared" si="55"/>
        <v>0</v>
      </c>
      <c r="BG304" s="158">
        <f t="shared" si="56"/>
        <v>0</v>
      </c>
      <c r="BH304" s="158">
        <f t="shared" si="57"/>
        <v>0</v>
      </c>
      <c r="BI304" s="158">
        <f t="shared" si="58"/>
        <v>0</v>
      </c>
      <c r="BJ304" s="13" t="s">
        <v>181</v>
      </c>
      <c r="BK304" s="159">
        <f t="shared" si="59"/>
        <v>0</v>
      </c>
      <c r="BL304" s="13" t="s">
        <v>180</v>
      </c>
      <c r="BM304" s="157" t="s">
        <v>520</v>
      </c>
    </row>
    <row r="305" spans="2:65" s="1" customFormat="1" ht="16.5" customHeight="1" x14ac:dyDescent="0.2">
      <c r="B305" s="147"/>
      <c r="C305" s="148" t="s">
        <v>521</v>
      </c>
      <c r="D305" s="215" t="s">
        <v>522</v>
      </c>
      <c r="E305" s="216"/>
      <c r="F305" s="217"/>
      <c r="G305" s="150" t="s">
        <v>272</v>
      </c>
      <c r="H305" s="151">
        <v>1</v>
      </c>
      <c r="I305" s="152"/>
      <c r="J305" s="151">
        <f t="shared" si="50"/>
        <v>0</v>
      </c>
      <c r="K305" s="149" t="s">
        <v>1</v>
      </c>
      <c r="L305" s="28"/>
      <c r="M305" s="153" t="s">
        <v>1</v>
      </c>
      <c r="N305" s="154" t="s">
        <v>38</v>
      </c>
      <c r="O305" s="51"/>
      <c r="P305" s="155">
        <f t="shared" si="51"/>
        <v>0</v>
      </c>
      <c r="Q305" s="155">
        <v>0</v>
      </c>
      <c r="R305" s="155">
        <f t="shared" si="52"/>
        <v>0</v>
      </c>
      <c r="S305" s="155">
        <v>0</v>
      </c>
      <c r="T305" s="156">
        <f t="shared" si="53"/>
        <v>0</v>
      </c>
      <c r="AR305" s="157" t="s">
        <v>180</v>
      </c>
      <c r="AT305" s="157" t="s">
        <v>177</v>
      </c>
      <c r="AU305" s="157" t="s">
        <v>181</v>
      </c>
      <c r="AY305" s="13" t="s">
        <v>175</v>
      </c>
      <c r="BE305" s="158">
        <f t="shared" si="54"/>
        <v>0</v>
      </c>
      <c r="BF305" s="158">
        <f t="shared" si="55"/>
        <v>0</v>
      </c>
      <c r="BG305" s="158">
        <f t="shared" si="56"/>
        <v>0</v>
      </c>
      <c r="BH305" s="158">
        <f t="shared" si="57"/>
        <v>0</v>
      </c>
      <c r="BI305" s="158">
        <f t="shared" si="58"/>
        <v>0</v>
      </c>
      <c r="BJ305" s="13" t="s">
        <v>181</v>
      </c>
      <c r="BK305" s="159">
        <f t="shared" si="59"/>
        <v>0</v>
      </c>
      <c r="BL305" s="13" t="s">
        <v>180</v>
      </c>
      <c r="BM305" s="157" t="s">
        <v>523</v>
      </c>
    </row>
    <row r="306" spans="2:65" s="1" customFormat="1" ht="36" customHeight="1" x14ac:dyDescent="0.2">
      <c r="B306" s="147"/>
      <c r="C306" s="148" t="s">
        <v>364</v>
      </c>
      <c r="D306" s="215" t="s">
        <v>524</v>
      </c>
      <c r="E306" s="216"/>
      <c r="F306" s="217"/>
      <c r="G306" s="150" t="s">
        <v>215</v>
      </c>
      <c r="H306" s="151">
        <v>59.890999999999998</v>
      </c>
      <c r="I306" s="152"/>
      <c r="J306" s="151">
        <f t="shared" si="50"/>
        <v>0</v>
      </c>
      <c r="K306" s="149" t="s">
        <v>1</v>
      </c>
      <c r="L306" s="28"/>
      <c r="M306" s="153" t="s">
        <v>1</v>
      </c>
      <c r="N306" s="154" t="s">
        <v>38</v>
      </c>
      <c r="O306" s="51"/>
      <c r="P306" s="155">
        <f t="shared" si="51"/>
        <v>0</v>
      </c>
      <c r="Q306" s="155">
        <v>0</v>
      </c>
      <c r="R306" s="155">
        <f t="shared" si="52"/>
        <v>0</v>
      </c>
      <c r="S306" s="155">
        <v>0</v>
      </c>
      <c r="T306" s="156">
        <f t="shared" si="53"/>
        <v>0</v>
      </c>
      <c r="AR306" s="157" t="s">
        <v>180</v>
      </c>
      <c r="AT306" s="157" t="s">
        <v>177</v>
      </c>
      <c r="AU306" s="157" t="s">
        <v>181</v>
      </c>
      <c r="AY306" s="13" t="s">
        <v>175</v>
      </c>
      <c r="BE306" s="158">
        <f t="shared" si="54"/>
        <v>0</v>
      </c>
      <c r="BF306" s="158">
        <f t="shared" si="55"/>
        <v>0</v>
      </c>
      <c r="BG306" s="158">
        <f t="shared" si="56"/>
        <v>0</v>
      </c>
      <c r="BH306" s="158">
        <f t="shared" si="57"/>
        <v>0</v>
      </c>
      <c r="BI306" s="158">
        <f t="shared" si="58"/>
        <v>0</v>
      </c>
      <c r="BJ306" s="13" t="s">
        <v>181</v>
      </c>
      <c r="BK306" s="159">
        <f t="shared" si="59"/>
        <v>0</v>
      </c>
      <c r="BL306" s="13" t="s">
        <v>180</v>
      </c>
      <c r="BM306" s="157" t="s">
        <v>525</v>
      </c>
    </row>
    <row r="307" spans="2:65" s="1" customFormat="1" ht="24" customHeight="1" x14ac:dyDescent="0.2">
      <c r="B307" s="147"/>
      <c r="C307" s="148" t="s">
        <v>526</v>
      </c>
      <c r="D307" s="215" t="s">
        <v>527</v>
      </c>
      <c r="E307" s="216"/>
      <c r="F307" s="217"/>
      <c r="G307" s="150" t="s">
        <v>209</v>
      </c>
      <c r="H307" s="151">
        <v>58.136000000000003</v>
      </c>
      <c r="I307" s="152"/>
      <c r="J307" s="151">
        <f t="shared" si="50"/>
        <v>0</v>
      </c>
      <c r="K307" s="149" t="s">
        <v>1</v>
      </c>
      <c r="L307" s="28"/>
      <c r="M307" s="153" t="s">
        <v>1</v>
      </c>
      <c r="N307" s="154" t="s">
        <v>38</v>
      </c>
      <c r="O307" s="51"/>
      <c r="P307" s="155">
        <f t="shared" si="51"/>
        <v>0</v>
      </c>
      <c r="Q307" s="155">
        <v>0</v>
      </c>
      <c r="R307" s="155">
        <f t="shared" si="52"/>
        <v>0</v>
      </c>
      <c r="S307" s="155">
        <v>0</v>
      </c>
      <c r="T307" s="156">
        <f t="shared" si="53"/>
        <v>0</v>
      </c>
      <c r="AR307" s="157" t="s">
        <v>180</v>
      </c>
      <c r="AT307" s="157" t="s">
        <v>177</v>
      </c>
      <c r="AU307" s="157" t="s">
        <v>181</v>
      </c>
      <c r="AY307" s="13" t="s">
        <v>175</v>
      </c>
      <c r="BE307" s="158">
        <f t="shared" si="54"/>
        <v>0</v>
      </c>
      <c r="BF307" s="158">
        <f t="shared" si="55"/>
        <v>0</v>
      </c>
      <c r="BG307" s="158">
        <f t="shared" si="56"/>
        <v>0</v>
      </c>
      <c r="BH307" s="158">
        <f t="shared" si="57"/>
        <v>0</v>
      </c>
      <c r="BI307" s="158">
        <f t="shared" si="58"/>
        <v>0</v>
      </c>
      <c r="BJ307" s="13" t="s">
        <v>181</v>
      </c>
      <c r="BK307" s="159">
        <f t="shared" si="59"/>
        <v>0</v>
      </c>
      <c r="BL307" s="13" t="s">
        <v>180</v>
      </c>
      <c r="BM307" s="157" t="s">
        <v>528</v>
      </c>
    </row>
    <row r="308" spans="2:65" s="1" customFormat="1" ht="24" customHeight="1" x14ac:dyDescent="0.2">
      <c r="B308" s="147"/>
      <c r="C308" s="148" t="s">
        <v>367</v>
      </c>
      <c r="D308" s="215" t="s">
        <v>529</v>
      </c>
      <c r="E308" s="216"/>
      <c r="F308" s="217"/>
      <c r="G308" s="150" t="s">
        <v>209</v>
      </c>
      <c r="H308" s="151">
        <v>174.40799999999999</v>
      </c>
      <c r="I308" s="152"/>
      <c r="J308" s="151">
        <f t="shared" si="50"/>
        <v>0</v>
      </c>
      <c r="K308" s="149" t="s">
        <v>1</v>
      </c>
      <c r="L308" s="28"/>
      <c r="M308" s="153" t="s">
        <v>1</v>
      </c>
      <c r="N308" s="154" t="s">
        <v>38</v>
      </c>
      <c r="O308" s="51"/>
      <c r="P308" s="155">
        <f t="shared" si="51"/>
        <v>0</v>
      </c>
      <c r="Q308" s="155">
        <v>0</v>
      </c>
      <c r="R308" s="155">
        <f t="shared" si="52"/>
        <v>0</v>
      </c>
      <c r="S308" s="155">
        <v>0</v>
      </c>
      <c r="T308" s="156">
        <f t="shared" si="53"/>
        <v>0</v>
      </c>
      <c r="AR308" s="157" t="s">
        <v>180</v>
      </c>
      <c r="AT308" s="157" t="s">
        <v>177</v>
      </c>
      <c r="AU308" s="157" t="s">
        <v>181</v>
      </c>
      <c r="AY308" s="13" t="s">
        <v>175</v>
      </c>
      <c r="BE308" s="158">
        <f t="shared" si="54"/>
        <v>0</v>
      </c>
      <c r="BF308" s="158">
        <f t="shared" si="55"/>
        <v>0</v>
      </c>
      <c r="BG308" s="158">
        <f t="shared" si="56"/>
        <v>0</v>
      </c>
      <c r="BH308" s="158">
        <f t="shared" si="57"/>
        <v>0</v>
      </c>
      <c r="BI308" s="158">
        <f t="shared" si="58"/>
        <v>0</v>
      </c>
      <c r="BJ308" s="13" t="s">
        <v>181</v>
      </c>
      <c r="BK308" s="159">
        <f t="shared" si="59"/>
        <v>0</v>
      </c>
      <c r="BL308" s="13" t="s">
        <v>180</v>
      </c>
      <c r="BM308" s="157" t="s">
        <v>530</v>
      </c>
    </row>
    <row r="309" spans="2:65" s="1" customFormat="1" ht="16.5" customHeight="1" x14ac:dyDescent="0.2">
      <c r="B309" s="147"/>
      <c r="C309" s="148" t="s">
        <v>531</v>
      </c>
      <c r="D309" s="215" t="s">
        <v>532</v>
      </c>
      <c r="E309" s="216"/>
      <c r="F309" s="217"/>
      <c r="G309" s="150" t="s">
        <v>209</v>
      </c>
      <c r="H309" s="151">
        <v>58.136000000000003</v>
      </c>
      <c r="I309" s="152"/>
      <c r="J309" s="151">
        <f t="shared" si="50"/>
        <v>0</v>
      </c>
      <c r="K309" s="149" t="s">
        <v>1</v>
      </c>
      <c r="L309" s="28"/>
      <c r="M309" s="153" t="s">
        <v>1</v>
      </c>
      <c r="N309" s="154" t="s">
        <v>38</v>
      </c>
      <c r="O309" s="51"/>
      <c r="P309" s="155">
        <f t="shared" si="51"/>
        <v>0</v>
      </c>
      <c r="Q309" s="155">
        <v>0</v>
      </c>
      <c r="R309" s="155">
        <f t="shared" si="52"/>
        <v>0</v>
      </c>
      <c r="S309" s="155">
        <v>0</v>
      </c>
      <c r="T309" s="156">
        <f t="shared" si="53"/>
        <v>0</v>
      </c>
      <c r="AR309" s="157" t="s">
        <v>180</v>
      </c>
      <c r="AT309" s="157" t="s">
        <v>177</v>
      </c>
      <c r="AU309" s="157" t="s">
        <v>181</v>
      </c>
      <c r="AY309" s="13" t="s">
        <v>175</v>
      </c>
      <c r="BE309" s="158">
        <f t="shared" si="54"/>
        <v>0</v>
      </c>
      <c r="BF309" s="158">
        <f t="shared" si="55"/>
        <v>0</v>
      </c>
      <c r="BG309" s="158">
        <f t="shared" si="56"/>
        <v>0</v>
      </c>
      <c r="BH309" s="158">
        <f t="shared" si="57"/>
        <v>0</v>
      </c>
      <c r="BI309" s="158">
        <f t="shared" si="58"/>
        <v>0</v>
      </c>
      <c r="BJ309" s="13" t="s">
        <v>181</v>
      </c>
      <c r="BK309" s="159">
        <f t="shared" si="59"/>
        <v>0</v>
      </c>
      <c r="BL309" s="13" t="s">
        <v>180</v>
      </c>
      <c r="BM309" s="157" t="s">
        <v>533</v>
      </c>
    </row>
    <row r="310" spans="2:65" s="1" customFormat="1" ht="24" customHeight="1" x14ac:dyDescent="0.2">
      <c r="B310" s="147"/>
      <c r="C310" s="148" t="s">
        <v>369</v>
      </c>
      <c r="D310" s="215" t="s">
        <v>534</v>
      </c>
      <c r="E310" s="216"/>
      <c r="F310" s="217"/>
      <c r="G310" s="150" t="s">
        <v>209</v>
      </c>
      <c r="H310" s="151">
        <v>523.22400000000005</v>
      </c>
      <c r="I310" s="152"/>
      <c r="J310" s="151">
        <f t="shared" si="50"/>
        <v>0</v>
      </c>
      <c r="K310" s="149" t="s">
        <v>1</v>
      </c>
      <c r="L310" s="28"/>
      <c r="M310" s="153" t="s">
        <v>1</v>
      </c>
      <c r="N310" s="154" t="s">
        <v>38</v>
      </c>
      <c r="O310" s="51"/>
      <c r="P310" s="155">
        <f t="shared" si="51"/>
        <v>0</v>
      </c>
      <c r="Q310" s="155">
        <v>0</v>
      </c>
      <c r="R310" s="155">
        <f t="shared" si="52"/>
        <v>0</v>
      </c>
      <c r="S310" s="155">
        <v>0</v>
      </c>
      <c r="T310" s="156">
        <f t="shared" si="53"/>
        <v>0</v>
      </c>
      <c r="AR310" s="157" t="s">
        <v>180</v>
      </c>
      <c r="AT310" s="157" t="s">
        <v>177</v>
      </c>
      <c r="AU310" s="157" t="s">
        <v>181</v>
      </c>
      <c r="AY310" s="13" t="s">
        <v>175</v>
      </c>
      <c r="BE310" s="158">
        <f t="shared" si="54"/>
        <v>0</v>
      </c>
      <c r="BF310" s="158">
        <f t="shared" si="55"/>
        <v>0</v>
      </c>
      <c r="BG310" s="158">
        <f t="shared" si="56"/>
        <v>0</v>
      </c>
      <c r="BH310" s="158">
        <f t="shared" si="57"/>
        <v>0</v>
      </c>
      <c r="BI310" s="158">
        <f t="shared" si="58"/>
        <v>0</v>
      </c>
      <c r="BJ310" s="13" t="s">
        <v>181</v>
      </c>
      <c r="BK310" s="159">
        <f t="shared" si="59"/>
        <v>0</v>
      </c>
      <c r="BL310" s="13" t="s">
        <v>180</v>
      </c>
      <c r="BM310" s="157" t="s">
        <v>535</v>
      </c>
    </row>
    <row r="311" spans="2:65" s="1" customFormat="1" ht="24" customHeight="1" x14ac:dyDescent="0.2">
      <c r="B311" s="147"/>
      <c r="C311" s="148" t="s">
        <v>536</v>
      </c>
      <c r="D311" s="215" t="s">
        <v>537</v>
      </c>
      <c r="E311" s="216"/>
      <c r="F311" s="217"/>
      <c r="G311" s="150" t="s">
        <v>209</v>
      </c>
      <c r="H311" s="151">
        <v>58.136000000000003</v>
      </c>
      <c r="I311" s="152"/>
      <c r="J311" s="151">
        <f t="shared" si="50"/>
        <v>0</v>
      </c>
      <c r="K311" s="149" t="s">
        <v>1</v>
      </c>
      <c r="L311" s="28"/>
      <c r="M311" s="153" t="s">
        <v>1</v>
      </c>
      <c r="N311" s="154" t="s">
        <v>38</v>
      </c>
      <c r="O311" s="51"/>
      <c r="P311" s="155">
        <f t="shared" si="51"/>
        <v>0</v>
      </c>
      <c r="Q311" s="155">
        <v>0</v>
      </c>
      <c r="R311" s="155">
        <f t="shared" si="52"/>
        <v>0</v>
      </c>
      <c r="S311" s="155">
        <v>0</v>
      </c>
      <c r="T311" s="156">
        <f t="shared" si="53"/>
        <v>0</v>
      </c>
      <c r="AR311" s="157" t="s">
        <v>180</v>
      </c>
      <c r="AT311" s="157" t="s">
        <v>177</v>
      </c>
      <c r="AU311" s="157" t="s">
        <v>181</v>
      </c>
      <c r="AY311" s="13" t="s">
        <v>175</v>
      </c>
      <c r="BE311" s="158">
        <f t="shared" si="54"/>
        <v>0</v>
      </c>
      <c r="BF311" s="158">
        <f t="shared" si="55"/>
        <v>0</v>
      </c>
      <c r="BG311" s="158">
        <f t="shared" si="56"/>
        <v>0</v>
      </c>
      <c r="BH311" s="158">
        <f t="shared" si="57"/>
        <v>0</v>
      </c>
      <c r="BI311" s="158">
        <f t="shared" si="58"/>
        <v>0</v>
      </c>
      <c r="BJ311" s="13" t="s">
        <v>181</v>
      </c>
      <c r="BK311" s="159">
        <f t="shared" si="59"/>
        <v>0</v>
      </c>
      <c r="BL311" s="13" t="s">
        <v>180</v>
      </c>
      <c r="BM311" s="157" t="s">
        <v>538</v>
      </c>
    </row>
    <row r="312" spans="2:65" s="1" customFormat="1" ht="24" customHeight="1" x14ac:dyDescent="0.2">
      <c r="B312" s="147"/>
      <c r="C312" s="148" t="s">
        <v>372</v>
      </c>
      <c r="D312" s="215" t="s">
        <v>539</v>
      </c>
      <c r="E312" s="216"/>
      <c r="F312" s="217"/>
      <c r="G312" s="150" t="s">
        <v>209</v>
      </c>
      <c r="H312" s="151">
        <v>581.36</v>
      </c>
      <c r="I312" s="152"/>
      <c r="J312" s="151">
        <f t="shared" si="50"/>
        <v>0</v>
      </c>
      <c r="K312" s="149" t="s">
        <v>1</v>
      </c>
      <c r="L312" s="28"/>
      <c r="M312" s="153" t="s">
        <v>1</v>
      </c>
      <c r="N312" s="154" t="s">
        <v>38</v>
      </c>
      <c r="O312" s="51"/>
      <c r="P312" s="155">
        <f t="shared" si="51"/>
        <v>0</v>
      </c>
      <c r="Q312" s="155">
        <v>0</v>
      </c>
      <c r="R312" s="155">
        <f t="shared" si="52"/>
        <v>0</v>
      </c>
      <c r="S312" s="155">
        <v>0</v>
      </c>
      <c r="T312" s="156">
        <f t="shared" si="53"/>
        <v>0</v>
      </c>
      <c r="AR312" s="157" t="s">
        <v>180</v>
      </c>
      <c r="AT312" s="157" t="s">
        <v>177</v>
      </c>
      <c r="AU312" s="157" t="s">
        <v>181</v>
      </c>
      <c r="AY312" s="13" t="s">
        <v>175</v>
      </c>
      <c r="BE312" s="158">
        <f t="shared" si="54"/>
        <v>0</v>
      </c>
      <c r="BF312" s="158">
        <f t="shared" si="55"/>
        <v>0</v>
      </c>
      <c r="BG312" s="158">
        <f t="shared" si="56"/>
        <v>0</v>
      </c>
      <c r="BH312" s="158">
        <f t="shared" si="57"/>
        <v>0</v>
      </c>
      <c r="BI312" s="158">
        <f t="shared" si="58"/>
        <v>0</v>
      </c>
      <c r="BJ312" s="13" t="s">
        <v>181</v>
      </c>
      <c r="BK312" s="159">
        <f t="shared" si="59"/>
        <v>0</v>
      </c>
      <c r="BL312" s="13" t="s">
        <v>180</v>
      </c>
      <c r="BM312" s="157" t="s">
        <v>540</v>
      </c>
    </row>
    <row r="313" spans="2:65" s="1" customFormat="1" ht="24" customHeight="1" x14ac:dyDescent="0.2">
      <c r="B313" s="147"/>
      <c r="C313" s="148" t="s">
        <v>541</v>
      </c>
      <c r="D313" s="215" t="s">
        <v>542</v>
      </c>
      <c r="E313" s="216"/>
      <c r="F313" s="217"/>
      <c r="G313" s="150" t="s">
        <v>209</v>
      </c>
      <c r="H313" s="151">
        <v>58.136000000000003</v>
      </c>
      <c r="I313" s="152"/>
      <c r="J313" s="151">
        <f t="shared" si="50"/>
        <v>0</v>
      </c>
      <c r="K313" s="149" t="s">
        <v>1</v>
      </c>
      <c r="L313" s="28"/>
      <c r="M313" s="153" t="s">
        <v>1</v>
      </c>
      <c r="N313" s="154" t="s">
        <v>38</v>
      </c>
      <c r="O313" s="51"/>
      <c r="P313" s="155">
        <f t="shared" si="51"/>
        <v>0</v>
      </c>
      <c r="Q313" s="155">
        <v>0</v>
      </c>
      <c r="R313" s="155">
        <f t="shared" si="52"/>
        <v>0</v>
      </c>
      <c r="S313" s="155">
        <v>0</v>
      </c>
      <c r="T313" s="156">
        <f t="shared" si="53"/>
        <v>0</v>
      </c>
      <c r="AR313" s="157" t="s">
        <v>180</v>
      </c>
      <c r="AT313" s="157" t="s">
        <v>177</v>
      </c>
      <c r="AU313" s="157" t="s">
        <v>181</v>
      </c>
      <c r="AY313" s="13" t="s">
        <v>175</v>
      </c>
      <c r="BE313" s="158">
        <f t="shared" si="54"/>
        <v>0</v>
      </c>
      <c r="BF313" s="158">
        <f t="shared" si="55"/>
        <v>0</v>
      </c>
      <c r="BG313" s="158">
        <f t="shared" si="56"/>
        <v>0</v>
      </c>
      <c r="BH313" s="158">
        <f t="shared" si="57"/>
        <v>0</v>
      </c>
      <c r="BI313" s="158">
        <f t="shared" si="58"/>
        <v>0</v>
      </c>
      <c r="BJ313" s="13" t="s">
        <v>181</v>
      </c>
      <c r="BK313" s="159">
        <f t="shared" si="59"/>
        <v>0</v>
      </c>
      <c r="BL313" s="13" t="s">
        <v>180</v>
      </c>
      <c r="BM313" s="157" t="s">
        <v>543</v>
      </c>
    </row>
    <row r="314" spans="2:65" s="11" customFormat="1" ht="22.9" customHeight="1" x14ac:dyDescent="0.2">
      <c r="B314" s="134"/>
      <c r="D314" s="135" t="s">
        <v>71</v>
      </c>
      <c r="E314" s="145" t="s">
        <v>405</v>
      </c>
      <c r="F314" s="145" t="s">
        <v>544</v>
      </c>
      <c r="I314" s="137"/>
      <c r="J314" s="146">
        <f>BK314</f>
        <v>0</v>
      </c>
      <c r="L314" s="134"/>
      <c r="M314" s="139"/>
      <c r="N314" s="140"/>
      <c r="O314" s="140"/>
      <c r="P314" s="141">
        <f>P315</f>
        <v>0</v>
      </c>
      <c r="Q314" s="140"/>
      <c r="R314" s="141">
        <f>R315</f>
        <v>0</v>
      </c>
      <c r="S314" s="140"/>
      <c r="T314" s="142">
        <f>T315</f>
        <v>0</v>
      </c>
      <c r="AR314" s="135" t="s">
        <v>80</v>
      </c>
      <c r="AT314" s="143" t="s">
        <v>71</v>
      </c>
      <c r="AU314" s="143" t="s">
        <v>80</v>
      </c>
      <c r="AY314" s="135" t="s">
        <v>175</v>
      </c>
      <c r="BK314" s="144">
        <f>BK315</f>
        <v>0</v>
      </c>
    </row>
    <row r="315" spans="2:65" s="1" customFormat="1" ht="24" customHeight="1" x14ac:dyDescent="0.2">
      <c r="B315" s="147"/>
      <c r="C315" s="148" t="s">
        <v>374</v>
      </c>
      <c r="D315" s="215" t="s">
        <v>545</v>
      </c>
      <c r="E315" s="216"/>
      <c r="F315" s="217"/>
      <c r="G315" s="150" t="s">
        <v>209</v>
      </c>
      <c r="H315" s="151">
        <v>951.71799999999996</v>
      </c>
      <c r="I315" s="152"/>
      <c r="J315" s="151">
        <f>ROUND(I315*H315,3)</f>
        <v>0</v>
      </c>
      <c r="K315" s="149" t="s">
        <v>1</v>
      </c>
      <c r="L315" s="28"/>
      <c r="M315" s="153" t="s">
        <v>1</v>
      </c>
      <c r="N315" s="154" t="s">
        <v>38</v>
      </c>
      <c r="O315" s="51"/>
      <c r="P315" s="155">
        <f>O315*H315</f>
        <v>0</v>
      </c>
      <c r="Q315" s="155">
        <v>0</v>
      </c>
      <c r="R315" s="155">
        <f>Q315*H315</f>
        <v>0</v>
      </c>
      <c r="S315" s="155">
        <v>0</v>
      </c>
      <c r="T315" s="156">
        <f>S315*H315</f>
        <v>0</v>
      </c>
      <c r="AR315" s="157" t="s">
        <v>180</v>
      </c>
      <c r="AT315" s="157" t="s">
        <v>177</v>
      </c>
      <c r="AU315" s="157" t="s">
        <v>181</v>
      </c>
      <c r="AY315" s="13" t="s">
        <v>175</v>
      </c>
      <c r="BE315" s="158">
        <f>IF(N315="základná",J315,0)</f>
        <v>0</v>
      </c>
      <c r="BF315" s="158">
        <f>IF(N315="znížená",J315,0)</f>
        <v>0</v>
      </c>
      <c r="BG315" s="158">
        <f>IF(N315="zákl. prenesená",J315,0)</f>
        <v>0</v>
      </c>
      <c r="BH315" s="158">
        <f>IF(N315="zníž. prenesená",J315,0)</f>
        <v>0</v>
      </c>
      <c r="BI315" s="158">
        <f>IF(N315="nulová",J315,0)</f>
        <v>0</v>
      </c>
      <c r="BJ315" s="13" t="s">
        <v>181</v>
      </c>
      <c r="BK315" s="159">
        <f>ROUND(I315*H315,3)</f>
        <v>0</v>
      </c>
      <c r="BL315" s="13" t="s">
        <v>180</v>
      </c>
      <c r="BM315" s="157" t="s">
        <v>546</v>
      </c>
    </row>
    <row r="316" spans="2:65" s="11" customFormat="1" ht="25.9" customHeight="1" x14ac:dyDescent="0.2">
      <c r="B316" s="134"/>
      <c r="D316" s="135" t="s">
        <v>71</v>
      </c>
      <c r="E316" s="136" t="s">
        <v>547</v>
      </c>
      <c r="F316" s="136" t="s">
        <v>548</v>
      </c>
      <c r="I316" s="137"/>
      <c r="J316" s="138">
        <f>BK316</f>
        <v>0</v>
      </c>
      <c r="L316" s="134"/>
      <c r="M316" s="139"/>
      <c r="N316" s="140"/>
      <c r="O316" s="140"/>
      <c r="P316" s="141">
        <f>P317+P330+P339+P359+P365+P367+P377+P384+P399+P432+P465+P467+P472+P483+P489+P495</f>
        <v>0</v>
      </c>
      <c r="Q316" s="140"/>
      <c r="R316" s="141">
        <f>R317+R330+R339+R359+R365+R367+R377+R384+R399+R432+R465+R467+R472+R483+R489+R495</f>
        <v>0</v>
      </c>
      <c r="S316" s="140"/>
      <c r="T316" s="142">
        <f>T317+T330+T339+T359+T365+T367+T377+T384+T399+T432+T465+T467+T472+T483+T489+T495</f>
        <v>0</v>
      </c>
      <c r="AR316" s="135" t="s">
        <v>181</v>
      </c>
      <c r="AT316" s="143" t="s">
        <v>71</v>
      </c>
      <c r="AU316" s="143" t="s">
        <v>72</v>
      </c>
      <c r="AY316" s="135" t="s">
        <v>175</v>
      </c>
      <c r="BK316" s="144">
        <f>BK317+BK330+BK339+BK359+BK365+BK367+BK377+BK384+BK399+BK432+BK465+BK467+BK472+BK483+BK489+BK495</f>
        <v>0</v>
      </c>
    </row>
    <row r="317" spans="2:65" s="11" customFormat="1" ht="22.9" customHeight="1" x14ac:dyDescent="0.2">
      <c r="B317" s="134"/>
      <c r="D317" s="135" t="s">
        <v>71</v>
      </c>
      <c r="E317" s="145" t="s">
        <v>549</v>
      </c>
      <c r="F317" s="145" t="s">
        <v>550</v>
      </c>
      <c r="I317" s="137"/>
      <c r="J317" s="146">
        <f>BK317</f>
        <v>0</v>
      </c>
      <c r="L317" s="134"/>
      <c r="M317" s="139"/>
      <c r="N317" s="140"/>
      <c r="O317" s="140"/>
      <c r="P317" s="141">
        <f>SUM(P318:P329)</f>
        <v>0</v>
      </c>
      <c r="Q317" s="140"/>
      <c r="R317" s="141">
        <f>SUM(R318:R329)</f>
        <v>0</v>
      </c>
      <c r="S317" s="140"/>
      <c r="T317" s="142">
        <f>SUM(T318:T329)</f>
        <v>0</v>
      </c>
      <c r="AR317" s="135" t="s">
        <v>181</v>
      </c>
      <c r="AT317" s="143" t="s">
        <v>71</v>
      </c>
      <c r="AU317" s="143" t="s">
        <v>80</v>
      </c>
      <c r="AY317" s="135" t="s">
        <v>175</v>
      </c>
      <c r="BK317" s="144">
        <f>SUM(BK318:BK329)</f>
        <v>0</v>
      </c>
    </row>
    <row r="318" spans="2:65" s="1" customFormat="1" ht="24" customHeight="1" x14ac:dyDescent="0.2">
      <c r="B318" s="147"/>
      <c r="C318" s="148" t="s">
        <v>551</v>
      </c>
      <c r="D318" s="215" t="s">
        <v>552</v>
      </c>
      <c r="E318" s="216"/>
      <c r="F318" s="217"/>
      <c r="G318" s="150" t="s">
        <v>215</v>
      </c>
      <c r="H318" s="151">
        <v>134.333</v>
      </c>
      <c r="I318" s="152"/>
      <c r="J318" s="151">
        <f t="shared" ref="J318:J329" si="60">ROUND(I318*H318,3)</f>
        <v>0</v>
      </c>
      <c r="K318" s="149" t="s">
        <v>1</v>
      </c>
      <c r="L318" s="28"/>
      <c r="M318" s="153" t="s">
        <v>1</v>
      </c>
      <c r="N318" s="154" t="s">
        <v>38</v>
      </c>
      <c r="O318" s="51"/>
      <c r="P318" s="155">
        <f t="shared" ref="P318:P329" si="61">O318*H318</f>
        <v>0</v>
      </c>
      <c r="Q318" s="155">
        <v>0</v>
      </c>
      <c r="R318" s="155">
        <f t="shared" ref="R318:R329" si="62">Q318*H318</f>
        <v>0</v>
      </c>
      <c r="S318" s="155">
        <v>0</v>
      </c>
      <c r="T318" s="156">
        <f t="shared" ref="T318:T329" si="63">S318*H318</f>
        <v>0</v>
      </c>
      <c r="AR318" s="157" t="s">
        <v>197</v>
      </c>
      <c r="AT318" s="157" t="s">
        <v>177</v>
      </c>
      <c r="AU318" s="157" t="s">
        <v>181</v>
      </c>
      <c r="AY318" s="13" t="s">
        <v>175</v>
      </c>
      <c r="BE318" s="158">
        <f t="shared" ref="BE318:BE329" si="64">IF(N318="základná",J318,0)</f>
        <v>0</v>
      </c>
      <c r="BF318" s="158">
        <f t="shared" ref="BF318:BF329" si="65">IF(N318="znížená",J318,0)</f>
        <v>0</v>
      </c>
      <c r="BG318" s="158">
        <f t="shared" ref="BG318:BG329" si="66">IF(N318="zákl. prenesená",J318,0)</f>
        <v>0</v>
      </c>
      <c r="BH318" s="158">
        <f t="shared" ref="BH318:BH329" si="67">IF(N318="zníž. prenesená",J318,0)</f>
        <v>0</v>
      </c>
      <c r="BI318" s="158">
        <f t="shared" ref="BI318:BI329" si="68">IF(N318="nulová",J318,0)</f>
        <v>0</v>
      </c>
      <c r="BJ318" s="13" t="s">
        <v>181</v>
      </c>
      <c r="BK318" s="159">
        <f t="shared" ref="BK318:BK329" si="69">ROUND(I318*H318,3)</f>
        <v>0</v>
      </c>
      <c r="BL318" s="13" t="s">
        <v>197</v>
      </c>
      <c r="BM318" s="157" t="s">
        <v>553</v>
      </c>
    </row>
    <row r="319" spans="2:65" s="1" customFormat="1" ht="16.5" customHeight="1" x14ac:dyDescent="0.2">
      <c r="B319" s="147"/>
      <c r="C319" s="160" t="s">
        <v>377</v>
      </c>
      <c r="D319" s="218" t="s">
        <v>1461</v>
      </c>
      <c r="E319" s="219"/>
      <c r="F319" s="220"/>
      <c r="G319" s="162" t="s">
        <v>209</v>
      </c>
      <c r="H319" s="163">
        <v>0.04</v>
      </c>
      <c r="I319" s="164"/>
      <c r="J319" s="163">
        <f t="shared" si="60"/>
        <v>0</v>
      </c>
      <c r="K319" s="161" t="s">
        <v>1</v>
      </c>
      <c r="L319" s="165"/>
      <c r="M319" s="166" t="s">
        <v>1</v>
      </c>
      <c r="N319" s="167" t="s">
        <v>38</v>
      </c>
      <c r="O319" s="51"/>
      <c r="P319" s="155">
        <f t="shared" si="61"/>
        <v>0</v>
      </c>
      <c r="Q319" s="155">
        <v>0</v>
      </c>
      <c r="R319" s="155">
        <f t="shared" si="62"/>
        <v>0</v>
      </c>
      <c r="S319" s="155">
        <v>0</v>
      </c>
      <c r="T319" s="156">
        <f t="shared" si="63"/>
        <v>0</v>
      </c>
      <c r="AR319" s="157" t="s">
        <v>219</v>
      </c>
      <c r="AT319" s="157" t="s">
        <v>236</v>
      </c>
      <c r="AU319" s="157" t="s">
        <v>181</v>
      </c>
      <c r="AY319" s="13" t="s">
        <v>175</v>
      </c>
      <c r="BE319" s="158">
        <f t="shared" si="64"/>
        <v>0</v>
      </c>
      <c r="BF319" s="158">
        <f t="shared" si="65"/>
        <v>0</v>
      </c>
      <c r="BG319" s="158">
        <f t="shared" si="66"/>
        <v>0</v>
      </c>
      <c r="BH319" s="158">
        <f t="shared" si="67"/>
        <v>0</v>
      </c>
      <c r="BI319" s="158">
        <f t="shared" si="68"/>
        <v>0</v>
      </c>
      <c r="BJ319" s="13" t="s">
        <v>181</v>
      </c>
      <c r="BK319" s="159">
        <f t="shared" si="69"/>
        <v>0</v>
      </c>
      <c r="BL319" s="13" t="s">
        <v>197</v>
      </c>
      <c r="BM319" s="157" t="s">
        <v>554</v>
      </c>
    </row>
    <row r="320" spans="2:65" s="1" customFormat="1" ht="24" customHeight="1" x14ac:dyDescent="0.2">
      <c r="B320" s="147"/>
      <c r="C320" s="148" t="s">
        <v>555</v>
      </c>
      <c r="D320" s="215" t="s">
        <v>556</v>
      </c>
      <c r="E320" s="216"/>
      <c r="F320" s="217"/>
      <c r="G320" s="150" t="s">
        <v>215</v>
      </c>
      <c r="H320" s="151">
        <v>47.124000000000002</v>
      </c>
      <c r="I320" s="152"/>
      <c r="J320" s="151">
        <f t="shared" si="60"/>
        <v>0</v>
      </c>
      <c r="K320" s="149" t="s">
        <v>1</v>
      </c>
      <c r="L320" s="28"/>
      <c r="M320" s="153" t="s">
        <v>1</v>
      </c>
      <c r="N320" s="154" t="s">
        <v>38</v>
      </c>
      <c r="O320" s="51"/>
      <c r="P320" s="155">
        <f t="shared" si="61"/>
        <v>0</v>
      </c>
      <c r="Q320" s="155">
        <v>0</v>
      </c>
      <c r="R320" s="155">
        <f t="shared" si="62"/>
        <v>0</v>
      </c>
      <c r="S320" s="155">
        <v>0</v>
      </c>
      <c r="T320" s="156">
        <f t="shared" si="63"/>
        <v>0</v>
      </c>
      <c r="AR320" s="157" t="s">
        <v>197</v>
      </c>
      <c r="AT320" s="157" t="s">
        <v>177</v>
      </c>
      <c r="AU320" s="157" t="s">
        <v>181</v>
      </c>
      <c r="AY320" s="13" t="s">
        <v>175</v>
      </c>
      <c r="BE320" s="158">
        <f t="shared" si="64"/>
        <v>0</v>
      </c>
      <c r="BF320" s="158">
        <f t="shared" si="65"/>
        <v>0</v>
      </c>
      <c r="BG320" s="158">
        <f t="shared" si="66"/>
        <v>0</v>
      </c>
      <c r="BH320" s="158">
        <f t="shared" si="67"/>
        <v>0</v>
      </c>
      <c r="BI320" s="158">
        <f t="shared" si="68"/>
        <v>0</v>
      </c>
      <c r="BJ320" s="13" t="s">
        <v>181</v>
      </c>
      <c r="BK320" s="159">
        <f t="shared" si="69"/>
        <v>0</v>
      </c>
      <c r="BL320" s="13" t="s">
        <v>197</v>
      </c>
      <c r="BM320" s="157" t="s">
        <v>557</v>
      </c>
    </row>
    <row r="321" spans="2:65" s="1" customFormat="1" ht="36" customHeight="1" x14ac:dyDescent="0.2">
      <c r="B321" s="147"/>
      <c r="C321" s="160" t="s">
        <v>379</v>
      </c>
      <c r="D321" s="218" t="s">
        <v>1462</v>
      </c>
      <c r="E321" s="219"/>
      <c r="F321" s="220"/>
      <c r="G321" s="162" t="s">
        <v>215</v>
      </c>
      <c r="H321" s="163">
        <v>54.192999999999998</v>
      </c>
      <c r="I321" s="164"/>
      <c r="J321" s="163">
        <f t="shared" si="60"/>
        <v>0</v>
      </c>
      <c r="K321" s="161" t="s">
        <v>1</v>
      </c>
      <c r="L321" s="165"/>
      <c r="M321" s="166" t="s">
        <v>1</v>
      </c>
      <c r="N321" s="167" t="s">
        <v>38</v>
      </c>
      <c r="O321" s="51"/>
      <c r="P321" s="155">
        <f t="shared" si="61"/>
        <v>0</v>
      </c>
      <c r="Q321" s="155">
        <v>0</v>
      </c>
      <c r="R321" s="155">
        <f t="shared" si="62"/>
        <v>0</v>
      </c>
      <c r="S321" s="155">
        <v>0</v>
      </c>
      <c r="T321" s="156">
        <f t="shared" si="63"/>
        <v>0</v>
      </c>
      <c r="AR321" s="157" t="s">
        <v>219</v>
      </c>
      <c r="AT321" s="157" t="s">
        <v>236</v>
      </c>
      <c r="AU321" s="157" t="s">
        <v>181</v>
      </c>
      <c r="AY321" s="13" t="s">
        <v>175</v>
      </c>
      <c r="BE321" s="158">
        <f t="shared" si="64"/>
        <v>0</v>
      </c>
      <c r="BF321" s="158">
        <f t="shared" si="65"/>
        <v>0</v>
      </c>
      <c r="BG321" s="158">
        <f t="shared" si="66"/>
        <v>0</v>
      </c>
      <c r="BH321" s="158">
        <f t="shared" si="67"/>
        <v>0</v>
      </c>
      <c r="BI321" s="158">
        <f t="shared" si="68"/>
        <v>0</v>
      </c>
      <c r="BJ321" s="13" t="s">
        <v>181</v>
      </c>
      <c r="BK321" s="159">
        <f t="shared" si="69"/>
        <v>0</v>
      </c>
      <c r="BL321" s="13" t="s">
        <v>197</v>
      </c>
      <c r="BM321" s="157" t="s">
        <v>558</v>
      </c>
    </row>
    <row r="322" spans="2:65" s="1" customFormat="1" ht="24" customHeight="1" x14ac:dyDescent="0.2">
      <c r="B322" s="147"/>
      <c r="C322" s="148" t="s">
        <v>559</v>
      </c>
      <c r="D322" s="215" t="s">
        <v>560</v>
      </c>
      <c r="E322" s="216"/>
      <c r="F322" s="217"/>
      <c r="G322" s="150" t="s">
        <v>215</v>
      </c>
      <c r="H322" s="151">
        <v>134.333</v>
      </c>
      <c r="I322" s="152"/>
      <c r="J322" s="151">
        <f t="shared" si="60"/>
        <v>0</v>
      </c>
      <c r="K322" s="149" t="s">
        <v>1</v>
      </c>
      <c r="L322" s="28"/>
      <c r="M322" s="153" t="s">
        <v>1</v>
      </c>
      <c r="N322" s="154" t="s">
        <v>38</v>
      </c>
      <c r="O322" s="51"/>
      <c r="P322" s="155">
        <f t="shared" si="61"/>
        <v>0</v>
      </c>
      <c r="Q322" s="155">
        <v>0</v>
      </c>
      <c r="R322" s="155">
        <f t="shared" si="62"/>
        <v>0</v>
      </c>
      <c r="S322" s="155">
        <v>0</v>
      </c>
      <c r="T322" s="156">
        <f t="shared" si="63"/>
        <v>0</v>
      </c>
      <c r="AR322" s="157" t="s">
        <v>197</v>
      </c>
      <c r="AT322" s="157" t="s">
        <v>177</v>
      </c>
      <c r="AU322" s="157" t="s">
        <v>181</v>
      </c>
      <c r="AY322" s="13" t="s">
        <v>175</v>
      </c>
      <c r="BE322" s="158">
        <f t="shared" si="64"/>
        <v>0</v>
      </c>
      <c r="BF322" s="158">
        <f t="shared" si="65"/>
        <v>0</v>
      </c>
      <c r="BG322" s="158">
        <f t="shared" si="66"/>
        <v>0</v>
      </c>
      <c r="BH322" s="158">
        <f t="shared" si="67"/>
        <v>0</v>
      </c>
      <c r="BI322" s="158">
        <f t="shared" si="68"/>
        <v>0</v>
      </c>
      <c r="BJ322" s="13" t="s">
        <v>181</v>
      </c>
      <c r="BK322" s="159">
        <f t="shared" si="69"/>
        <v>0</v>
      </c>
      <c r="BL322" s="13" t="s">
        <v>197</v>
      </c>
      <c r="BM322" s="157" t="s">
        <v>561</v>
      </c>
    </row>
    <row r="323" spans="2:65" s="1" customFormat="1" ht="48" customHeight="1" x14ac:dyDescent="0.2">
      <c r="B323" s="147"/>
      <c r="C323" s="160" t="s">
        <v>382</v>
      </c>
      <c r="D323" s="218" t="s">
        <v>1464</v>
      </c>
      <c r="E323" s="219"/>
      <c r="F323" s="220"/>
      <c r="G323" s="162" t="s">
        <v>215</v>
      </c>
      <c r="H323" s="163">
        <v>154.483</v>
      </c>
      <c r="I323" s="164"/>
      <c r="J323" s="163">
        <f t="shared" si="60"/>
        <v>0</v>
      </c>
      <c r="K323" s="161" t="s">
        <v>1</v>
      </c>
      <c r="L323" s="165"/>
      <c r="M323" s="166" t="s">
        <v>1</v>
      </c>
      <c r="N323" s="167" t="s">
        <v>38</v>
      </c>
      <c r="O323" s="51"/>
      <c r="P323" s="155">
        <f t="shared" si="61"/>
        <v>0</v>
      </c>
      <c r="Q323" s="155">
        <v>0</v>
      </c>
      <c r="R323" s="155">
        <f t="shared" si="62"/>
        <v>0</v>
      </c>
      <c r="S323" s="155">
        <v>0</v>
      </c>
      <c r="T323" s="156">
        <f t="shared" si="63"/>
        <v>0</v>
      </c>
      <c r="AR323" s="157" t="s">
        <v>219</v>
      </c>
      <c r="AT323" s="157" t="s">
        <v>236</v>
      </c>
      <c r="AU323" s="157" t="s">
        <v>181</v>
      </c>
      <c r="AY323" s="13" t="s">
        <v>175</v>
      </c>
      <c r="BE323" s="158">
        <f t="shared" si="64"/>
        <v>0</v>
      </c>
      <c r="BF323" s="158">
        <f t="shared" si="65"/>
        <v>0</v>
      </c>
      <c r="BG323" s="158">
        <f t="shared" si="66"/>
        <v>0</v>
      </c>
      <c r="BH323" s="158">
        <f t="shared" si="67"/>
        <v>0</v>
      </c>
      <c r="BI323" s="158">
        <f t="shared" si="68"/>
        <v>0</v>
      </c>
      <c r="BJ323" s="13" t="s">
        <v>181</v>
      </c>
      <c r="BK323" s="159">
        <f t="shared" si="69"/>
        <v>0</v>
      </c>
      <c r="BL323" s="13" t="s">
        <v>197</v>
      </c>
      <c r="BM323" s="157" t="s">
        <v>562</v>
      </c>
    </row>
    <row r="324" spans="2:65" s="1" customFormat="1" ht="24" customHeight="1" x14ac:dyDescent="0.2">
      <c r="B324" s="147"/>
      <c r="C324" s="148" t="s">
        <v>563</v>
      </c>
      <c r="D324" s="215" t="s">
        <v>1465</v>
      </c>
      <c r="E324" s="216"/>
      <c r="F324" s="217"/>
      <c r="G324" s="150" t="s">
        <v>215</v>
      </c>
      <c r="H324" s="151">
        <v>21.105</v>
      </c>
      <c r="I324" s="152"/>
      <c r="J324" s="151">
        <f t="shared" si="60"/>
        <v>0</v>
      </c>
      <c r="K324" s="149" t="s">
        <v>1</v>
      </c>
      <c r="L324" s="28"/>
      <c r="M324" s="153" t="s">
        <v>1</v>
      </c>
      <c r="N324" s="154" t="s">
        <v>38</v>
      </c>
      <c r="O324" s="51"/>
      <c r="P324" s="155">
        <f t="shared" si="61"/>
        <v>0</v>
      </c>
      <c r="Q324" s="155">
        <v>0</v>
      </c>
      <c r="R324" s="155">
        <f t="shared" si="62"/>
        <v>0</v>
      </c>
      <c r="S324" s="155">
        <v>0</v>
      </c>
      <c r="T324" s="156">
        <f t="shared" si="63"/>
        <v>0</v>
      </c>
      <c r="AR324" s="157" t="s">
        <v>197</v>
      </c>
      <c r="AT324" s="157" t="s">
        <v>177</v>
      </c>
      <c r="AU324" s="157" t="s">
        <v>181</v>
      </c>
      <c r="AY324" s="13" t="s">
        <v>175</v>
      </c>
      <c r="BE324" s="158">
        <f t="shared" si="64"/>
        <v>0</v>
      </c>
      <c r="BF324" s="158">
        <f t="shared" si="65"/>
        <v>0</v>
      </c>
      <c r="BG324" s="158">
        <f t="shared" si="66"/>
        <v>0</v>
      </c>
      <c r="BH324" s="158">
        <f t="shared" si="67"/>
        <v>0</v>
      </c>
      <c r="BI324" s="158">
        <f t="shared" si="68"/>
        <v>0</v>
      </c>
      <c r="BJ324" s="13" t="s">
        <v>181</v>
      </c>
      <c r="BK324" s="159">
        <f t="shared" si="69"/>
        <v>0</v>
      </c>
      <c r="BL324" s="13" t="s">
        <v>197</v>
      </c>
      <c r="BM324" s="157" t="s">
        <v>564</v>
      </c>
    </row>
    <row r="325" spans="2:65" s="1" customFormat="1" ht="24" customHeight="1" x14ac:dyDescent="0.2">
      <c r="B325" s="147"/>
      <c r="C325" s="148" t="s">
        <v>385</v>
      </c>
      <c r="D325" s="215" t="s">
        <v>1466</v>
      </c>
      <c r="E325" s="216"/>
      <c r="F325" s="217"/>
      <c r="G325" s="150" t="s">
        <v>215</v>
      </c>
      <c r="H325" s="151">
        <v>99.85</v>
      </c>
      <c r="I325" s="152"/>
      <c r="J325" s="151">
        <f t="shared" si="60"/>
        <v>0</v>
      </c>
      <c r="K325" s="149" t="s">
        <v>1</v>
      </c>
      <c r="L325" s="28"/>
      <c r="M325" s="153" t="s">
        <v>1</v>
      </c>
      <c r="N325" s="154" t="s">
        <v>38</v>
      </c>
      <c r="O325" s="51"/>
      <c r="P325" s="155">
        <f t="shared" si="61"/>
        <v>0</v>
      </c>
      <c r="Q325" s="155">
        <v>0</v>
      </c>
      <c r="R325" s="155">
        <f t="shared" si="62"/>
        <v>0</v>
      </c>
      <c r="S325" s="155">
        <v>0</v>
      </c>
      <c r="T325" s="156">
        <f t="shared" si="63"/>
        <v>0</v>
      </c>
      <c r="AR325" s="157" t="s">
        <v>197</v>
      </c>
      <c r="AT325" s="157" t="s">
        <v>177</v>
      </c>
      <c r="AU325" s="157" t="s">
        <v>181</v>
      </c>
      <c r="AY325" s="13" t="s">
        <v>175</v>
      </c>
      <c r="BE325" s="158">
        <f t="shared" si="64"/>
        <v>0</v>
      </c>
      <c r="BF325" s="158">
        <f t="shared" si="65"/>
        <v>0</v>
      </c>
      <c r="BG325" s="158">
        <f t="shared" si="66"/>
        <v>0</v>
      </c>
      <c r="BH325" s="158">
        <f t="shared" si="67"/>
        <v>0</v>
      </c>
      <c r="BI325" s="158">
        <f t="shared" si="68"/>
        <v>0</v>
      </c>
      <c r="BJ325" s="13" t="s">
        <v>181</v>
      </c>
      <c r="BK325" s="159">
        <f t="shared" si="69"/>
        <v>0</v>
      </c>
      <c r="BL325" s="13" t="s">
        <v>197</v>
      </c>
      <c r="BM325" s="157" t="s">
        <v>565</v>
      </c>
    </row>
    <row r="326" spans="2:65" s="1" customFormat="1" ht="36" customHeight="1" x14ac:dyDescent="0.2">
      <c r="B326" s="147"/>
      <c r="C326" s="148" t="s">
        <v>566</v>
      </c>
      <c r="D326" s="215" t="s">
        <v>567</v>
      </c>
      <c r="E326" s="216"/>
      <c r="F326" s="217"/>
      <c r="G326" s="150" t="s">
        <v>215</v>
      </c>
      <c r="H326" s="151">
        <v>416.77</v>
      </c>
      <c r="I326" s="152"/>
      <c r="J326" s="151">
        <f t="shared" si="60"/>
        <v>0</v>
      </c>
      <c r="K326" s="149" t="s">
        <v>1</v>
      </c>
      <c r="L326" s="28"/>
      <c r="M326" s="153" t="s">
        <v>1</v>
      </c>
      <c r="N326" s="154" t="s">
        <v>38</v>
      </c>
      <c r="O326" s="51"/>
      <c r="P326" s="155">
        <f t="shared" si="61"/>
        <v>0</v>
      </c>
      <c r="Q326" s="155">
        <v>0</v>
      </c>
      <c r="R326" s="155">
        <f t="shared" si="62"/>
        <v>0</v>
      </c>
      <c r="S326" s="155">
        <v>0</v>
      </c>
      <c r="T326" s="156">
        <f t="shared" si="63"/>
        <v>0</v>
      </c>
      <c r="AR326" s="157" t="s">
        <v>197</v>
      </c>
      <c r="AT326" s="157" t="s">
        <v>177</v>
      </c>
      <c r="AU326" s="157" t="s">
        <v>181</v>
      </c>
      <c r="AY326" s="13" t="s">
        <v>175</v>
      </c>
      <c r="BE326" s="158">
        <f t="shared" si="64"/>
        <v>0</v>
      </c>
      <c r="BF326" s="158">
        <f t="shared" si="65"/>
        <v>0</v>
      </c>
      <c r="BG326" s="158">
        <f t="shared" si="66"/>
        <v>0</v>
      </c>
      <c r="BH326" s="158">
        <f t="shared" si="67"/>
        <v>0</v>
      </c>
      <c r="BI326" s="158">
        <f t="shared" si="68"/>
        <v>0</v>
      </c>
      <c r="BJ326" s="13" t="s">
        <v>181</v>
      </c>
      <c r="BK326" s="159">
        <f t="shared" si="69"/>
        <v>0</v>
      </c>
      <c r="BL326" s="13" t="s">
        <v>197</v>
      </c>
      <c r="BM326" s="157" t="s">
        <v>568</v>
      </c>
    </row>
    <row r="327" spans="2:65" s="1" customFormat="1" ht="36" customHeight="1" x14ac:dyDescent="0.2">
      <c r="B327" s="147"/>
      <c r="C327" s="160" t="s">
        <v>387</v>
      </c>
      <c r="D327" s="218" t="s">
        <v>1463</v>
      </c>
      <c r="E327" s="219"/>
      <c r="F327" s="220"/>
      <c r="G327" s="162" t="s">
        <v>215</v>
      </c>
      <c r="H327" s="163">
        <v>479.286</v>
      </c>
      <c r="I327" s="164"/>
      <c r="J327" s="163">
        <f t="shared" si="60"/>
        <v>0</v>
      </c>
      <c r="K327" s="161" t="s">
        <v>1</v>
      </c>
      <c r="L327" s="165"/>
      <c r="M327" s="166" t="s">
        <v>1</v>
      </c>
      <c r="N327" s="167" t="s">
        <v>38</v>
      </c>
      <c r="O327" s="51"/>
      <c r="P327" s="155">
        <f t="shared" si="61"/>
        <v>0</v>
      </c>
      <c r="Q327" s="155">
        <v>0</v>
      </c>
      <c r="R327" s="155">
        <f t="shared" si="62"/>
        <v>0</v>
      </c>
      <c r="S327" s="155">
        <v>0</v>
      </c>
      <c r="T327" s="156">
        <f t="shared" si="63"/>
        <v>0</v>
      </c>
      <c r="AR327" s="157" t="s">
        <v>219</v>
      </c>
      <c r="AT327" s="157" t="s">
        <v>236</v>
      </c>
      <c r="AU327" s="157" t="s">
        <v>181</v>
      </c>
      <c r="AY327" s="13" t="s">
        <v>175</v>
      </c>
      <c r="BE327" s="158">
        <f t="shared" si="64"/>
        <v>0</v>
      </c>
      <c r="BF327" s="158">
        <f t="shared" si="65"/>
        <v>0</v>
      </c>
      <c r="BG327" s="158">
        <f t="shared" si="66"/>
        <v>0</v>
      </c>
      <c r="BH327" s="158">
        <f t="shared" si="67"/>
        <v>0</v>
      </c>
      <c r="BI327" s="158">
        <f t="shared" si="68"/>
        <v>0</v>
      </c>
      <c r="BJ327" s="13" t="s">
        <v>181</v>
      </c>
      <c r="BK327" s="159">
        <f t="shared" si="69"/>
        <v>0</v>
      </c>
      <c r="BL327" s="13" t="s">
        <v>197</v>
      </c>
      <c r="BM327" s="157" t="s">
        <v>569</v>
      </c>
    </row>
    <row r="328" spans="2:65" s="1" customFormat="1" ht="36.75" customHeight="1" x14ac:dyDescent="0.2">
      <c r="B328" s="147"/>
      <c r="C328" s="148" t="s">
        <v>570</v>
      </c>
      <c r="D328" s="215" t="s">
        <v>1467</v>
      </c>
      <c r="E328" s="216"/>
      <c r="F328" s="217"/>
      <c r="G328" s="150" t="s">
        <v>238</v>
      </c>
      <c r="H328" s="151">
        <v>37.85</v>
      </c>
      <c r="I328" s="152"/>
      <c r="J328" s="151">
        <f t="shared" si="60"/>
        <v>0</v>
      </c>
      <c r="K328" s="149" t="s">
        <v>1</v>
      </c>
      <c r="L328" s="28"/>
      <c r="M328" s="153" t="s">
        <v>1</v>
      </c>
      <c r="N328" s="154" t="s">
        <v>38</v>
      </c>
      <c r="O328" s="51"/>
      <c r="P328" s="155">
        <f t="shared" si="61"/>
        <v>0</v>
      </c>
      <c r="Q328" s="155">
        <v>0</v>
      </c>
      <c r="R328" s="155">
        <f t="shared" si="62"/>
        <v>0</v>
      </c>
      <c r="S328" s="155">
        <v>0</v>
      </c>
      <c r="T328" s="156">
        <f t="shared" si="63"/>
        <v>0</v>
      </c>
      <c r="AR328" s="157" t="s">
        <v>197</v>
      </c>
      <c r="AT328" s="157" t="s">
        <v>177</v>
      </c>
      <c r="AU328" s="157" t="s">
        <v>181</v>
      </c>
      <c r="AY328" s="13" t="s">
        <v>175</v>
      </c>
      <c r="BE328" s="158">
        <f t="shared" si="64"/>
        <v>0</v>
      </c>
      <c r="BF328" s="158">
        <f t="shared" si="65"/>
        <v>0</v>
      </c>
      <c r="BG328" s="158">
        <f t="shared" si="66"/>
        <v>0</v>
      </c>
      <c r="BH328" s="158">
        <f t="shared" si="67"/>
        <v>0</v>
      </c>
      <c r="BI328" s="158">
        <f t="shared" si="68"/>
        <v>0</v>
      </c>
      <c r="BJ328" s="13" t="s">
        <v>181</v>
      </c>
      <c r="BK328" s="159">
        <f t="shared" si="69"/>
        <v>0</v>
      </c>
      <c r="BL328" s="13" t="s">
        <v>197</v>
      </c>
      <c r="BM328" s="157" t="s">
        <v>571</v>
      </c>
    </row>
    <row r="329" spans="2:65" s="1" customFormat="1" ht="24" customHeight="1" x14ac:dyDescent="0.2">
      <c r="B329" s="147"/>
      <c r="C329" s="148" t="s">
        <v>388</v>
      </c>
      <c r="D329" s="215" t="s">
        <v>572</v>
      </c>
      <c r="E329" s="216"/>
      <c r="F329" s="217"/>
      <c r="G329" s="150" t="s">
        <v>573</v>
      </c>
      <c r="H329" s="152"/>
      <c r="I329" s="152"/>
      <c r="J329" s="151">
        <f t="shared" si="60"/>
        <v>0</v>
      </c>
      <c r="K329" s="149" t="s">
        <v>1</v>
      </c>
      <c r="L329" s="28"/>
      <c r="M329" s="153" t="s">
        <v>1</v>
      </c>
      <c r="N329" s="154" t="s">
        <v>38</v>
      </c>
      <c r="O329" s="51"/>
      <c r="P329" s="155">
        <f t="shared" si="61"/>
        <v>0</v>
      </c>
      <c r="Q329" s="155">
        <v>0</v>
      </c>
      <c r="R329" s="155">
        <f t="shared" si="62"/>
        <v>0</v>
      </c>
      <c r="S329" s="155">
        <v>0</v>
      </c>
      <c r="T329" s="156">
        <f t="shared" si="63"/>
        <v>0</v>
      </c>
      <c r="AR329" s="157" t="s">
        <v>197</v>
      </c>
      <c r="AT329" s="157" t="s">
        <v>177</v>
      </c>
      <c r="AU329" s="157" t="s">
        <v>181</v>
      </c>
      <c r="AY329" s="13" t="s">
        <v>175</v>
      </c>
      <c r="BE329" s="158">
        <f t="shared" si="64"/>
        <v>0</v>
      </c>
      <c r="BF329" s="158">
        <f t="shared" si="65"/>
        <v>0</v>
      </c>
      <c r="BG329" s="158">
        <f t="shared" si="66"/>
        <v>0</v>
      </c>
      <c r="BH329" s="158">
        <f t="shared" si="67"/>
        <v>0</v>
      </c>
      <c r="BI329" s="158">
        <f t="shared" si="68"/>
        <v>0</v>
      </c>
      <c r="BJ329" s="13" t="s">
        <v>181</v>
      </c>
      <c r="BK329" s="159">
        <f t="shared" si="69"/>
        <v>0</v>
      </c>
      <c r="BL329" s="13" t="s">
        <v>197</v>
      </c>
      <c r="BM329" s="157" t="s">
        <v>574</v>
      </c>
    </row>
    <row r="330" spans="2:65" s="11" customFormat="1" ht="22.9" customHeight="1" x14ac:dyDescent="0.2">
      <c r="B330" s="134"/>
      <c r="D330" s="135" t="s">
        <v>71</v>
      </c>
      <c r="E330" s="145" t="s">
        <v>575</v>
      </c>
      <c r="F330" s="145" t="s">
        <v>576</v>
      </c>
      <c r="I330" s="137"/>
      <c r="J330" s="146">
        <f>BK330</f>
        <v>0</v>
      </c>
      <c r="L330" s="134"/>
      <c r="M330" s="139"/>
      <c r="N330" s="140"/>
      <c r="O330" s="140"/>
      <c r="P330" s="141">
        <f>SUM(P331:P338)</f>
        <v>0</v>
      </c>
      <c r="Q330" s="140"/>
      <c r="R330" s="141">
        <f>SUM(R331:R338)</f>
        <v>0</v>
      </c>
      <c r="S330" s="140"/>
      <c r="T330" s="142">
        <f>SUM(T331:T338)</f>
        <v>0</v>
      </c>
      <c r="AR330" s="135" t="s">
        <v>181</v>
      </c>
      <c r="AT330" s="143" t="s">
        <v>71</v>
      </c>
      <c r="AU330" s="143" t="s">
        <v>80</v>
      </c>
      <c r="AY330" s="135" t="s">
        <v>175</v>
      </c>
      <c r="BK330" s="144">
        <f>SUM(BK331:BK338)</f>
        <v>0</v>
      </c>
    </row>
    <row r="331" spans="2:65" s="1" customFormat="1" ht="16.5" customHeight="1" x14ac:dyDescent="0.2">
      <c r="B331" s="147"/>
      <c r="C331" s="148" t="s">
        <v>577</v>
      </c>
      <c r="D331" s="215" t="s">
        <v>578</v>
      </c>
      <c r="E331" s="216"/>
      <c r="F331" s="217"/>
      <c r="G331" s="150" t="s">
        <v>215</v>
      </c>
      <c r="H331" s="151">
        <v>481.69099999999997</v>
      </c>
      <c r="I331" s="152"/>
      <c r="J331" s="151">
        <f t="shared" ref="J331:J338" si="70">ROUND(I331*H331,3)</f>
        <v>0</v>
      </c>
      <c r="K331" s="149" t="s">
        <v>1</v>
      </c>
      <c r="L331" s="28"/>
      <c r="M331" s="153" t="s">
        <v>1</v>
      </c>
      <c r="N331" s="154" t="s">
        <v>38</v>
      </c>
      <c r="O331" s="51"/>
      <c r="P331" s="155">
        <f t="shared" ref="P331:P338" si="71">O331*H331</f>
        <v>0</v>
      </c>
      <c r="Q331" s="155">
        <v>0</v>
      </c>
      <c r="R331" s="155">
        <f t="shared" ref="R331:R338" si="72">Q331*H331</f>
        <v>0</v>
      </c>
      <c r="S331" s="155">
        <v>0</v>
      </c>
      <c r="T331" s="156">
        <f t="shared" ref="T331:T338" si="73">S331*H331</f>
        <v>0</v>
      </c>
      <c r="AR331" s="157" t="s">
        <v>197</v>
      </c>
      <c r="AT331" s="157" t="s">
        <v>177</v>
      </c>
      <c r="AU331" s="157" t="s">
        <v>181</v>
      </c>
      <c r="AY331" s="13" t="s">
        <v>175</v>
      </c>
      <c r="BE331" s="158">
        <f t="shared" ref="BE331:BE338" si="74">IF(N331="základná",J331,0)</f>
        <v>0</v>
      </c>
      <c r="BF331" s="158">
        <f t="shared" ref="BF331:BF338" si="75">IF(N331="znížená",J331,0)</f>
        <v>0</v>
      </c>
      <c r="BG331" s="158">
        <f t="shared" ref="BG331:BG338" si="76">IF(N331="zákl. prenesená",J331,0)</f>
        <v>0</v>
      </c>
      <c r="BH331" s="158">
        <f t="shared" ref="BH331:BH338" si="77">IF(N331="zníž. prenesená",J331,0)</f>
        <v>0</v>
      </c>
      <c r="BI331" s="158">
        <f t="shared" ref="BI331:BI338" si="78">IF(N331="nulová",J331,0)</f>
        <v>0</v>
      </c>
      <c r="BJ331" s="13" t="s">
        <v>181</v>
      </c>
      <c r="BK331" s="159">
        <f t="shared" ref="BK331:BK338" si="79">ROUND(I331*H331,3)</f>
        <v>0</v>
      </c>
      <c r="BL331" s="13" t="s">
        <v>197</v>
      </c>
      <c r="BM331" s="157" t="s">
        <v>579</v>
      </c>
    </row>
    <row r="332" spans="2:65" s="1" customFormat="1" ht="16.5" customHeight="1" x14ac:dyDescent="0.2">
      <c r="B332" s="147"/>
      <c r="C332" s="160" t="s">
        <v>390</v>
      </c>
      <c r="D332" s="218" t="s">
        <v>580</v>
      </c>
      <c r="E332" s="219"/>
      <c r="F332" s="220"/>
      <c r="G332" s="162" t="s">
        <v>215</v>
      </c>
      <c r="H332" s="163">
        <v>553.94500000000005</v>
      </c>
      <c r="I332" s="164"/>
      <c r="J332" s="163">
        <f t="shared" si="70"/>
        <v>0</v>
      </c>
      <c r="K332" s="161" t="s">
        <v>1</v>
      </c>
      <c r="L332" s="165"/>
      <c r="M332" s="166" t="s">
        <v>1</v>
      </c>
      <c r="N332" s="167" t="s">
        <v>38</v>
      </c>
      <c r="O332" s="51"/>
      <c r="P332" s="155">
        <f t="shared" si="71"/>
        <v>0</v>
      </c>
      <c r="Q332" s="155">
        <v>0</v>
      </c>
      <c r="R332" s="155">
        <f t="shared" si="72"/>
        <v>0</v>
      </c>
      <c r="S332" s="155">
        <v>0</v>
      </c>
      <c r="T332" s="156">
        <f t="shared" si="73"/>
        <v>0</v>
      </c>
      <c r="AR332" s="157" t="s">
        <v>219</v>
      </c>
      <c r="AT332" s="157" t="s">
        <v>236</v>
      </c>
      <c r="AU332" s="157" t="s">
        <v>181</v>
      </c>
      <c r="AY332" s="13" t="s">
        <v>175</v>
      </c>
      <c r="BE332" s="158">
        <f t="shared" si="74"/>
        <v>0</v>
      </c>
      <c r="BF332" s="158">
        <f t="shared" si="75"/>
        <v>0</v>
      </c>
      <c r="BG332" s="158">
        <f t="shared" si="76"/>
        <v>0</v>
      </c>
      <c r="BH332" s="158">
        <f t="shared" si="77"/>
        <v>0</v>
      </c>
      <c r="BI332" s="158">
        <f t="shared" si="78"/>
        <v>0</v>
      </c>
      <c r="BJ332" s="13" t="s">
        <v>181</v>
      </c>
      <c r="BK332" s="159">
        <f t="shared" si="79"/>
        <v>0</v>
      </c>
      <c r="BL332" s="13" t="s">
        <v>197</v>
      </c>
      <c r="BM332" s="157" t="s">
        <v>581</v>
      </c>
    </row>
    <row r="333" spans="2:65" s="1" customFormat="1" ht="24" customHeight="1" x14ac:dyDescent="0.2">
      <c r="B333" s="147"/>
      <c r="C333" s="148" t="s">
        <v>582</v>
      </c>
      <c r="D333" s="215" t="s">
        <v>583</v>
      </c>
      <c r="E333" s="216"/>
      <c r="F333" s="217"/>
      <c r="G333" s="150" t="s">
        <v>215</v>
      </c>
      <c r="H333" s="151">
        <v>4.84</v>
      </c>
      <c r="I333" s="152"/>
      <c r="J333" s="151">
        <f t="shared" si="70"/>
        <v>0</v>
      </c>
      <c r="K333" s="149" t="s">
        <v>1</v>
      </c>
      <c r="L333" s="28"/>
      <c r="M333" s="153" t="s">
        <v>1</v>
      </c>
      <c r="N333" s="154" t="s">
        <v>38</v>
      </c>
      <c r="O333" s="51"/>
      <c r="P333" s="155">
        <f t="shared" si="71"/>
        <v>0</v>
      </c>
      <c r="Q333" s="155">
        <v>0</v>
      </c>
      <c r="R333" s="155">
        <f t="shared" si="72"/>
        <v>0</v>
      </c>
      <c r="S333" s="155">
        <v>0</v>
      </c>
      <c r="T333" s="156">
        <f t="shared" si="73"/>
        <v>0</v>
      </c>
      <c r="AR333" s="157" t="s">
        <v>197</v>
      </c>
      <c r="AT333" s="157" t="s">
        <v>177</v>
      </c>
      <c r="AU333" s="157" t="s">
        <v>181</v>
      </c>
      <c r="AY333" s="13" t="s">
        <v>175</v>
      </c>
      <c r="BE333" s="158">
        <f t="shared" si="74"/>
        <v>0</v>
      </c>
      <c r="BF333" s="158">
        <f t="shared" si="75"/>
        <v>0</v>
      </c>
      <c r="BG333" s="158">
        <f t="shared" si="76"/>
        <v>0</v>
      </c>
      <c r="BH333" s="158">
        <f t="shared" si="77"/>
        <v>0</v>
      </c>
      <c r="BI333" s="158">
        <f t="shared" si="78"/>
        <v>0</v>
      </c>
      <c r="BJ333" s="13" t="s">
        <v>181</v>
      </c>
      <c r="BK333" s="159">
        <f t="shared" si="79"/>
        <v>0</v>
      </c>
      <c r="BL333" s="13" t="s">
        <v>197</v>
      </c>
      <c r="BM333" s="157" t="s">
        <v>584</v>
      </c>
    </row>
    <row r="334" spans="2:65" s="1" customFormat="1" ht="36" customHeight="1" x14ac:dyDescent="0.2">
      <c r="B334" s="147"/>
      <c r="C334" s="148" t="s">
        <v>391</v>
      </c>
      <c r="D334" s="215" t="s">
        <v>585</v>
      </c>
      <c r="E334" s="216"/>
      <c r="F334" s="217"/>
      <c r="G334" s="150" t="s">
        <v>215</v>
      </c>
      <c r="H334" s="151">
        <v>454.87599999999998</v>
      </c>
      <c r="I334" s="152"/>
      <c r="J334" s="151">
        <f t="shared" si="70"/>
        <v>0</v>
      </c>
      <c r="K334" s="149" t="s">
        <v>1</v>
      </c>
      <c r="L334" s="28"/>
      <c r="M334" s="153" t="s">
        <v>1</v>
      </c>
      <c r="N334" s="154" t="s">
        <v>38</v>
      </c>
      <c r="O334" s="51"/>
      <c r="P334" s="155">
        <f t="shared" si="71"/>
        <v>0</v>
      </c>
      <c r="Q334" s="155">
        <v>0</v>
      </c>
      <c r="R334" s="155">
        <f t="shared" si="72"/>
        <v>0</v>
      </c>
      <c r="S334" s="155">
        <v>0</v>
      </c>
      <c r="T334" s="156">
        <f t="shared" si="73"/>
        <v>0</v>
      </c>
      <c r="AR334" s="157" t="s">
        <v>197</v>
      </c>
      <c r="AT334" s="157" t="s">
        <v>177</v>
      </c>
      <c r="AU334" s="157" t="s">
        <v>181</v>
      </c>
      <c r="AY334" s="13" t="s">
        <v>175</v>
      </c>
      <c r="BE334" s="158">
        <f t="shared" si="74"/>
        <v>0</v>
      </c>
      <c r="BF334" s="158">
        <f t="shared" si="75"/>
        <v>0</v>
      </c>
      <c r="BG334" s="158">
        <f t="shared" si="76"/>
        <v>0</v>
      </c>
      <c r="BH334" s="158">
        <f t="shared" si="77"/>
        <v>0</v>
      </c>
      <c r="BI334" s="158">
        <f t="shared" si="78"/>
        <v>0</v>
      </c>
      <c r="BJ334" s="13" t="s">
        <v>181</v>
      </c>
      <c r="BK334" s="159">
        <f t="shared" si="79"/>
        <v>0</v>
      </c>
      <c r="BL334" s="13" t="s">
        <v>197</v>
      </c>
      <c r="BM334" s="157" t="s">
        <v>586</v>
      </c>
    </row>
    <row r="335" spans="2:65" s="1" customFormat="1" ht="48" customHeight="1" x14ac:dyDescent="0.2">
      <c r="B335" s="147"/>
      <c r="C335" s="160" t="s">
        <v>587</v>
      </c>
      <c r="D335" s="218" t="s">
        <v>1468</v>
      </c>
      <c r="E335" s="219"/>
      <c r="F335" s="220"/>
      <c r="G335" s="162" t="s">
        <v>215</v>
      </c>
      <c r="H335" s="163">
        <v>523.10699999999997</v>
      </c>
      <c r="I335" s="164"/>
      <c r="J335" s="163">
        <f t="shared" si="70"/>
        <v>0</v>
      </c>
      <c r="K335" s="161" t="s">
        <v>1</v>
      </c>
      <c r="L335" s="165"/>
      <c r="M335" s="166" t="s">
        <v>1</v>
      </c>
      <c r="N335" s="167" t="s">
        <v>38</v>
      </c>
      <c r="O335" s="51"/>
      <c r="P335" s="155">
        <f t="shared" si="71"/>
        <v>0</v>
      </c>
      <c r="Q335" s="155">
        <v>0</v>
      </c>
      <c r="R335" s="155">
        <f t="shared" si="72"/>
        <v>0</v>
      </c>
      <c r="S335" s="155">
        <v>0</v>
      </c>
      <c r="T335" s="156">
        <f t="shared" si="73"/>
        <v>0</v>
      </c>
      <c r="AR335" s="157" t="s">
        <v>219</v>
      </c>
      <c r="AT335" s="157" t="s">
        <v>236</v>
      </c>
      <c r="AU335" s="157" t="s">
        <v>181</v>
      </c>
      <c r="AY335" s="13" t="s">
        <v>175</v>
      </c>
      <c r="BE335" s="158">
        <f t="shared" si="74"/>
        <v>0</v>
      </c>
      <c r="BF335" s="158">
        <f t="shared" si="75"/>
        <v>0</v>
      </c>
      <c r="BG335" s="158">
        <f t="shared" si="76"/>
        <v>0</v>
      </c>
      <c r="BH335" s="158">
        <f t="shared" si="77"/>
        <v>0</v>
      </c>
      <c r="BI335" s="158">
        <f t="shared" si="78"/>
        <v>0</v>
      </c>
      <c r="BJ335" s="13" t="s">
        <v>181</v>
      </c>
      <c r="BK335" s="159">
        <f t="shared" si="79"/>
        <v>0</v>
      </c>
      <c r="BL335" s="13" t="s">
        <v>197</v>
      </c>
      <c r="BM335" s="157" t="s">
        <v>588</v>
      </c>
    </row>
    <row r="336" spans="2:65" s="1" customFormat="1" ht="24" customHeight="1" x14ac:dyDescent="0.2">
      <c r="B336" s="147"/>
      <c r="C336" s="148" t="s">
        <v>393</v>
      </c>
      <c r="D336" s="215" t="s">
        <v>589</v>
      </c>
      <c r="E336" s="216"/>
      <c r="F336" s="217"/>
      <c r="G336" s="150" t="s">
        <v>215</v>
      </c>
      <c r="H336" s="151">
        <v>118.82899999999999</v>
      </c>
      <c r="I336" s="152"/>
      <c r="J336" s="151">
        <f t="shared" si="70"/>
        <v>0</v>
      </c>
      <c r="K336" s="149" t="s">
        <v>1</v>
      </c>
      <c r="L336" s="28"/>
      <c r="M336" s="153" t="s">
        <v>1</v>
      </c>
      <c r="N336" s="154" t="s">
        <v>38</v>
      </c>
      <c r="O336" s="51"/>
      <c r="P336" s="155">
        <f t="shared" si="71"/>
        <v>0</v>
      </c>
      <c r="Q336" s="155">
        <v>0</v>
      </c>
      <c r="R336" s="155">
        <f t="shared" si="72"/>
        <v>0</v>
      </c>
      <c r="S336" s="155">
        <v>0</v>
      </c>
      <c r="T336" s="156">
        <f t="shared" si="73"/>
        <v>0</v>
      </c>
      <c r="AR336" s="157" t="s">
        <v>197</v>
      </c>
      <c r="AT336" s="157" t="s">
        <v>177</v>
      </c>
      <c r="AU336" s="157" t="s">
        <v>181</v>
      </c>
      <c r="AY336" s="13" t="s">
        <v>175</v>
      </c>
      <c r="BE336" s="158">
        <f t="shared" si="74"/>
        <v>0</v>
      </c>
      <c r="BF336" s="158">
        <f t="shared" si="75"/>
        <v>0</v>
      </c>
      <c r="BG336" s="158">
        <f t="shared" si="76"/>
        <v>0</v>
      </c>
      <c r="BH336" s="158">
        <f t="shared" si="77"/>
        <v>0</v>
      </c>
      <c r="BI336" s="158">
        <f t="shared" si="78"/>
        <v>0</v>
      </c>
      <c r="BJ336" s="13" t="s">
        <v>181</v>
      </c>
      <c r="BK336" s="159">
        <f t="shared" si="79"/>
        <v>0</v>
      </c>
      <c r="BL336" s="13" t="s">
        <v>197</v>
      </c>
      <c r="BM336" s="157" t="s">
        <v>590</v>
      </c>
    </row>
    <row r="337" spans="2:65" s="1" customFormat="1" ht="24" customHeight="1" x14ac:dyDescent="0.2">
      <c r="B337" s="147"/>
      <c r="C337" s="160" t="s">
        <v>591</v>
      </c>
      <c r="D337" s="218" t="s">
        <v>592</v>
      </c>
      <c r="E337" s="219"/>
      <c r="F337" s="220"/>
      <c r="G337" s="162" t="s">
        <v>209</v>
      </c>
      <c r="H337" s="163">
        <v>10.1</v>
      </c>
      <c r="I337" s="164"/>
      <c r="J337" s="163">
        <f t="shared" si="70"/>
        <v>0</v>
      </c>
      <c r="K337" s="161" t="s">
        <v>1</v>
      </c>
      <c r="L337" s="165"/>
      <c r="M337" s="166" t="s">
        <v>1</v>
      </c>
      <c r="N337" s="167" t="s">
        <v>38</v>
      </c>
      <c r="O337" s="51"/>
      <c r="P337" s="155">
        <f t="shared" si="71"/>
        <v>0</v>
      </c>
      <c r="Q337" s="155">
        <v>0</v>
      </c>
      <c r="R337" s="155">
        <f t="shared" si="72"/>
        <v>0</v>
      </c>
      <c r="S337" s="155">
        <v>0</v>
      </c>
      <c r="T337" s="156">
        <f t="shared" si="73"/>
        <v>0</v>
      </c>
      <c r="AR337" s="157" t="s">
        <v>219</v>
      </c>
      <c r="AT337" s="157" t="s">
        <v>236</v>
      </c>
      <c r="AU337" s="157" t="s">
        <v>181</v>
      </c>
      <c r="AY337" s="13" t="s">
        <v>175</v>
      </c>
      <c r="BE337" s="158">
        <f t="shared" si="74"/>
        <v>0</v>
      </c>
      <c r="BF337" s="158">
        <f t="shared" si="75"/>
        <v>0</v>
      </c>
      <c r="BG337" s="158">
        <f t="shared" si="76"/>
        <v>0</v>
      </c>
      <c r="BH337" s="158">
        <f t="shared" si="77"/>
        <v>0</v>
      </c>
      <c r="BI337" s="158">
        <f t="shared" si="78"/>
        <v>0</v>
      </c>
      <c r="BJ337" s="13" t="s">
        <v>181</v>
      </c>
      <c r="BK337" s="159">
        <f t="shared" si="79"/>
        <v>0</v>
      </c>
      <c r="BL337" s="13" t="s">
        <v>197</v>
      </c>
      <c r="BM337" s="157" t="s">
        <v>593</v>
      </c>
    </row>
    <row r="338" spans="2:65" s="1" customFormat="1" ht="24" customHeight="1" x14ac:dyDescent="0.2">
      <c r="B338" s="147"/>
      <c r="C338" s="148" t="s">
        <v>395</v>
      </c>
      <c r="D338" s="215" t="s">
        <v>594</v>
      </c>
      <c r="E338" s="216"/>
      <c r="F338" s="217"/>
      <c r="G338" s="150" t="s">
        <v>573</v>
      </c>
      <c r="H338" s="152"/>
      <c r="I338" s="152"/>
      <c r="J338" s="151">
        <f t="shared" si="70"/>
        <v>0</v>
      </c>
      <c r="K338" s="149" t="s">
        <v>1</v>
      </c>
      <c r="L338" s="28"/>
      <c r="M338" s="153" t="s">
        <v>1</v>
      </c>
      <c r="N338" s="154" t="s">
        <v>38</v>
      </c>
      <c r="O338" s="51"/>
      <c r="P338" s="155">
        <f t="shared" si="71"/>
        <v>0</v>
      </c>
      <c r="Q338" s="155">
        <v>0</v>
      </c>
      <c r="R338" s="155">
        <f t="shared" si="72"/>
        <v>0</v>
      </c>
      <c r="S338" s="155">
        <v>0</v>
      </c>
      <c r="T338" s="156">
        <f t="shared" si="73"/>
        <v>0</v>
      </c>
      <c r="AR338" s="157" t="s">
        <v>197</v>
      </c>
      <c r="AT338" s="157" t="s">
        <v>177</v>
      </c>
      <c r="AU338" s="157" t="s">
        <v>181</v>
      </c>
      <c r="AY338" s="13" t="s">
        <v>175</v>
      </c>
      <c r="BE338" s="158">
        <f t="shared" si="74"/>
        <v>0</v>
      </c>
      <c r="BF338" s="158">
        <f t="shared" si="75"/>
        <v>0</v>
      </c>
      <c r="BG338" s="158">
        <f t="shared" si="76"/>
        <v>0</v>
      </c>
      <c r="BH338" s="158">
        <f t="shared" si="77"/>
        <v>0</v>
      </c>
      <c r="BI338" s="158">
        <f t="shared" si="78"/>
        <v>0</v>
      </c>
      <c r="BJ338" s="13" t="s">
        <v>181</v>
      </c>
      <c r="BK338" s="159">
        <f t="shared" si="79"/>
        <v>0</v>
      </c>
      <c r="BL338" s="13" t="s">
        <v>197</v>
      </c>
      <c r="BM338" s="157" t="s">
        <v>595</v>
      </c>
    </row>
    <row r="339" spans="2:65" s="11" customFormat="1" ht="22.9" customHeight="1" x14ac:dyDescent="0.2">
      <c r="B339" s="134"/>
      <c r="D339" s="135" t="s">
        <v>71</v>
      </c>
      <c r="E339" s="145" t="s">
        <v>596</v>
      </c>
      <c r="F339" s="145" t="s">
        <v>597</v>
      </c>
      <c r="I339" s="137"/>
      <c r="J339" s="146">
        <f>BK339</f>
        <v>0</v>
      </c>
      <c r="L339" s="134"/>
      <c r="M339" s="139"/>
      <c r="N339" s="140"/>
      <c r="O339" s="140"/>
      <c r="P339" s="141">
        <f>SUM(P340:P358)</f>
        <v>0</v>
      </c>
      <c r="Q339" s="140"/>
      <c r="R339" s="141">
        <f>SUM(R340:R358)</f>
        <v>0</v>
      </c>
      <c r="S339" s="140"/>
      <c r="T339" s="142">
        <f>SUM(T340:T358)</f>
        <v>0</v>
      </c>
      <c r="AR339" s="135" t="s">
        <v>181</v>
      </c>
      <c r="AT339" s="143" t="s">
        <v>71</v>
      </c>
      <c r="AU339" s="143" t="s">
        <v>80</v>
      </c>
      <c r="AY339" s="135" t="s">
        <v>175</v>
      </c>
      <c r="BK339" s="144">
        <f>SUM(BK340:BK358)</f>
        <v>0</v>
      </c>
    </row>
    <row r="340" spans="2:65" s="1" customFormat="1" ht="24" customHeight="1" x14ac:dyDescent="0.2">
      <c r="B340" s="147"/>
      <c r="C340" s="148" t="s">
        <v>598</v>
      </c>
      <c r="D340" s="215" t="s">
        <v>599</v>
      </c>
      <c r="E340" s="216"/>
      <c r="F340" s="217"/>
      <c r="G340" s="150" t="s">
        <v>215</v>
      </c>
      <c r="H340" s="151">
        <v>412.52</v>
      </c>
      <c r="I340" s="152"/>
      <c r="J340" s="151">
        <f t="shared" ref="J340:J358" si="80">ROUND(I340*H340,3)</f>
        <v>0</v>
      </c>
      <c r="K340" s="149" t="s">
        <v>1</v>
      </c>
      <c r="L340" s="28"/>
      <c r="M340" s="153" t="s">
        <v>1</v>
      </c>
      <c r="N340" s="154" t="s">
        <v>38</v>
      </c>
      <c r="O340" s="51"/>
      <c r="P340" s="155">
        <f t="shared" ref="P340:P358" si="81">O340*H340</f>
        <v>0</v>
      </c>
      <c r="Q340" s="155">
        <v>0</v>
      </c>
      <c r="R340" s="155">
        <f t="shared" ref="R340:R358" si="82">Q340*H340</f>
        <v>0</v>
      </c>
      <c r="S340" s="155">
        <v>0</v>
      </c>
      <c r="T340" s="156">
        <f t="shared" ref="T340:T358" si="83">S340*H340</f>
        <v>0</v>
      </c>
      <c r="AR340" s="157" t="s">
        <v>197</v>
      </c>
      <c r="AT340" s="157" t="s">
        <v>177</v>
      </c>
      <c r="AU340" s="157" t="s">
        <v>181</v>
      </c>
      <c r="AY340" s="13" t="s">
        <v>175</v>
      </c>
      <c r="BE340" s="158">
        <f t="shared" ref="BE340:BE358" si="84">IF(N340="základná",J340,0)</f>
        <v>0</v>
      </c>
      <c r="BF340" s="158">
        <f t="shared" ref="BF340:BF358" si="85">IF(N340="znížená",J340,0)</f>
        <v>0</v>
      </c>
      <c r="BG340" s="158">
        <f t="shared" ref="BG340:BG358" si="86">IF(N340="zákl. prenesená",J340,0)</f>
        <v>0</v>
      </c>
      <c r="BH340" s="158">
        <f t="shared" ref="BH340:BH358" si="87">IF(N340="zníž. prenesená",J340,0)</f>
        <v>0</v>
      </c>
      <c r="BI340" s="158">
        <f t="shared" ref="BI340:BI358" si="88">IF(N340="nulová",J340,0)</f>
        <v>0</v>
      </c>
      <c r="BJ340" s="13" t="s">
        <v>181</v>
      </c>
      <c r="BK340" s="159">
        <f t="shared" ref="BK340:BK358" si="89">ROUND(I340*H340,3)</f>
        <v>0</v>
      </c>
      <c r="BL340" s="13" t="s">
        <v>197</v>
      </c>
      <c r="BM340" s="157" t="s">
        <v>600</v>
      </c>
    </row>
    <row r="341" spans="2:65" s="1" customFormat="1" ht="36" customHeight="1" x14ac:dyDescent="0.2">
      <c r="B341" s="147"/>
      <c r="C341" s="160" t="s">
        <v>398</v>
      </c>
      <c r="D341" s="218" t="s">
        <v>1469</v>
      </c>
      <c r="E341" s="219"/>
      <c r="F341" s="220"/>
      <c r="G341" s="162" t="s">
        <v>215</v>
      </c>
      <c r="H341" s="163">
        <v>119.687</v>
      </c>
      <c r="I341" s="164"/>
      <c r="J341" s="163">
        <f t="shared" si="80"/>
        <v>0</v>
      </c>
      <c r="K341" s="161" t="s">
        <v>1</v>
      </c>
      <c r="L341" s="165"/>
      <c r="M341" s="166" t="s">
        <v>1</v>
      </c>
      <c r="N341" s="167" t="s">
        <v>38</v>
      </c>
      <c r="O341" s="51"/>
      <c r="P341" s="155">
        <f t="shared" si="81"/>
        <v>0</v>
      </c>
      <c r="Q341" s="155">
        <v>0</v>
      </c>
      <c r="R341" s="155">
        <f t="shared" si="82"/>
        <v>0</v>
      </c>
      <c r="S341" s="155">
        <v>0</v>
      </c>
      <c r="T341" s="156">
        <f t="shared" si="83"/>
        <v>0</v>
      </c>
      <c r="AR341" s="157" t="s">
        <v>219</v>
      </c>
      <c r="AT341" s="157" t="s">
        <v>236</v>
      </c>
      <c r="AU341" s="157" t="s">
        <v>181</v>
      </c>
      <c r="AY341" s="13" t="s">
        <v>175</v>
      </c>
      <c r="BE341" s="158">
        <f t="shared" si="84"/>
        <v>0</v>
      </c>
      <c r="BF341" s="158">
        <f t="shared" si="85"/>
        <v>0</v>
      </c>
      <c r="BG341" s="158">
        <f t="shared" si="86"/>
        <v>0</v>
      </c>
      <c r="BH341" s="158">
        <f t="shared" si="87"/>
        <v>0</v>
      </c>
      <c r="BI341" s="158">
        <f t="shared" si="88"/>
        <v>0</v>
      </c>
      <c r="BJ341" s="13" t="s">
        <v>181</v>
      </c>
      <c r="BK341" s="159">
        <f t="shared" si="89"/>
        <v>0</v>
      </c>
      <c r="BL341" s="13" t="s">
        <v>197</v>
      </c>
      <c r="BM341" s="157" t="s">
        <v>601</v>
      </c>
    </row>
    <row r="342" spans="2:65" s="1" customFormat="1" ht="36" customHeight="1" x14ac:dyDescent="0.2">
      <c r="B342" s="147"/>
      <c r="C342" s="160" t="s">
        <v>602</v>
      </c>
      <c r="D342" s="218" t="s">
        <v>1471</v>
      </c>
      <c r="E342" s="219"/>
      <c r="F342" s="220"/>
      <c r="G342" s="162" t="s">
        <v>215</v>
      </c>
      <c r="H342" s="163">
        <v>301.084</v>
      </c>
      <c r="I342" s="164"/>
      <c r="J342" s="163">
        <f t="shared" si="80"/>
        <v>0</v>
      </c>
      <c r="K342" s="161" t="s">
        <v>1</v>
      </c>
      <c r="L342" s="165"/>
      <c r="M342" s="166" t="s">
        <v>1</v>
      </c>
      <c r="N342" s="167" t="s">
        <v>38</v>
      </c>
      <c r="O342" s="51"/>
      <c r="P342" s="155">
        <f t="shared" si="81"/>
        <v>0</v>
      </c>
      <c r="Q342" s="155">
        <v>0</v>
      </c>
      <c r="R342" s="155">
        <f t="shared" si="82"/>
        <v>0</v>
      </c>
      <c r="S342" s="155">
        <v>0</v>
      </c>
      <c r="T342" s="156">
        <f t="shared" si="83"/>
        <v>0</v>
      </c>
      <c r="AR342" s="157" t="s">
        <v>219</v>
      </c>
      <c r="AT342" s="157" t="s">
        <v>236</v>
      </c>
      <c r="AU342" s="157" t="s">
        <v>181</v>
      </c>
      <c r="AY342" s="13" t="s">
        <v>175</v>
      </c>
      <c r="BE342" s="158">
        <f t="shared" si="84"/>
        <v>0</v>
      </c>
      <c r="BF342" s="158">
        <f t="shared" si="85"/>
        <v>0</v>
      </c>
      <c r="BG342" s="158">
        <f t="shared" si="86"/>
        <v>0</v>
      </c>
      <c r="BH342" s="158">
        <f t="shared" si="87"/>
        <v>0</v>
      </c>
      <c r="BI342" s="158">
        <f t="shared" si="88"/>
        <v>0</v>
      </c>
      <c r="BJ342" s="13" t="s">
        <v>181</v>
      </c>
      <c r="BK342" s="159">
        <f t="shared" si="89"/>
        <v>0</v>
      </c>
      <c r="BL342" s="13" t="s">
        <v>197</v>
      </c>
      <c r="BM342" s="157" t="s">
        <v>603</v>
      </c>
    </row>
    <row r="343" spans="2:65" s="1" customFormat="1" ht="16.5" customHeight="1" x14ac:dyDescent="0.2">
      <c r="B343" s="147"/>
      <c r="C343" s="148" t="s">
        <v>400</v>
      </c>
      <c r="D343" s="215" t="s">
        <v>604</v>
      </c>
      <c r="E343" s="216"/>
      <c r="F343" s="217"/>
      <c r="G343" s="150" t="s">
        <v>215</v>
      </c>
      <c r="H343" s="151">
        <v>32.06</v>
      </c>
      <c r="I343" s="152"/>
      <c r="J343" s="151">
        <f t="shared" si="80"/>
        <v>0</v>
      </c>
      <c r="K343" s="149" t="s">
        <v>1</v>
      </c>
      <c r="L343" s="28"/>
      <c r="M343" s="153" t="s">
        <v>1</v>
      </c>
      <c r="N343" s="154" t="s">
        <v>38</v>
      </c>
      <c r="O343" s="51"/>
      <c r="P343" s="155">
        <f t="shared" si="81"/>
        <v>0</v>
      </c>
      <c r="Q343" s="155">
        <v>0</v>
      </c>
      <c r="R343" s="155">
        <f t="shared" si="82"/>
        <v>0</v>
      </c>
      <c r="S343" s="155">
        <v>0</v>
      </c>
      <c r="T343" s="156">
        <f t="shared" si="83"/>
        <v>0</v>
      </c>
      <c r="AR343" s="157" t="s">
        <v>197</v>
      </c>
      <c r="AT343" s="157" t="s">
        <v>177</v>
      </c>
      <c r="AU343" s="157" t="s">
        <v>181</v>
      </c>
      <c r="AY343" s="13" t="s">
        <v>175</v>
      </c>
      <c r="BE343" s="158">
        <f t="shared" si="84"/>
        <v>0</v>
      </c>
      <c r="BF343" s="158">
        <f t="shared" si="85"/>
        <v>0</v>
      </c>
      <c r="BG343" s="158">
        <f t="shared" si="86"/>
        <v>0</v>
      </c>
      <c r="BH343" s="158">
        <f t="shared" si="87"/>
        <v>0</v>
      </c>
      <c r="BI343" s="158">
        <f t="shared" si="88"/>
        <v>0</v>
      </c>
      <c r="BJ343" s="13" t="s">
        <v>181</v>
      </c>
      <c r="BK343" s="159">
        <f t="shared" si="89"/>
        <v>0</v>
      </c>
      <c r="BL343" s="13" t="s">
        <v>197</v>
      </c>
      <c r="BM343" s="157" t="s">
        <v>605</v>
      </c>
    </row>
    <row r="344" spans="2:65" s="1" customFormat="1" ht="24" customHeight="1" x14ac:dyDescent="0.2">
      <c r="B344" s="147"/>
      <c r="C344" s="160" t="s">
        <v>606</v>
      </c>
      <c r="D344" s="218" t="s">
        <v>1470</v>
      </c>
      <c r="E344" s="219"/>
      <c r="F344" s="220"/>
      <c r="G344" s="162" t="s">
        <v>215</v>
      </c>
      <c r="H344" s="163">
        <v>32.701000000000001</v>
      </c>
      <c r="I344" s="164"/>
      <c r="J344" s="163">
        <f t="shared" si="80"/>
        <v>0</v>
      </c>
      <c r="K344" s="161" t="s">
        <v>1</v>
      </c>
      <c r="L344" s="165"/>
      <c r="M344" s="166" t="s">
        <v>1</v>
      </c>
      <c r="N344" s="167" t="s">
        <v>38</v>
      </c>
      <c r="O344" s="51"/>
      <c r="P344" s="155">
        <f t="shared" si="81"/>
        <v>0</v>
      </c>
      <c r="Q344" s="155">
        <v>0</v>
      </c>
      <c r="R344" s="155">
        <f t="shared" si="82"/>
        <v>0</v>
      </c>
      <c r="S344" s="155">
        <v>0</v>
      </c>
      <c r="T344" s="156">
        <f t="shared" si="83"/>
        <v>0</v>
      </c>
      <c r="AR344" s="157" t="s">
        <v>219</v>
      </c>
      <c r="AT344" s="157" t="s">
        <v>236</v>
      </c>
      <c r="AU344" s="157" t="s">
        <v>181</v>
      </c>
      <c r="AY344" s="13" t="s">
        <v>175</v>
      </c>
      <c r="BE344" s="158">
        <f t="shared" si="84"/>
        <v>0</v>
      </c>
      <c r="BF344" s="158">
        <f t="shared" si="85"/>
        <v>0</v>
      </c>
      <c r="BG344" s="158">
        <f t="shared" si="86"/>
        <v>0</v>
      </c>
      <c r="BH344" s="158">
        <f t="shared" si="87"/>
        <v>0</v>
      </c>
      <c r="BI344" s="158">
        <f t="shared" si="88"/>
        <v>0</v>
      </c>
      <c r="BJ344" s="13" t="s">
        <v>181</v>
      </c>
      <c r="BK344" s="159">
        <f t="shared" si="89"/>
        <v>0</v>
      </c>
      <c r="BL344" s="13" t="s">
        <v>197</v>
      </c>
      <c r="BM344" s="157" t="s">
        <v>607</v>
      </c>
    </row>
    <row r="345" spans="2:65" s="1" customFormat="1" ht="24" customHeight="1" x14ac:dyDescent="0.2">
      <c r="B345" s="147"/>
      <c r="C345" s="148" t="s">
        <v>403</v>
      </c>
      <c r="D345" s="215" t="s">
        <v>608</v>
      </c>
      <c r="E345" s="216"/>
      <c r="F345" s="217"/>
      <c r="G345" s="150" t="s">
        <v>215</v>
      </c>
      <c r="H345" s="151">
        <v>18.736999999999998</v>
      </c>
      <c r="I345" s="152"/>
      <c r="J345" s="151">
        <f t="shared" si="80"/>
        <v>0</v>
      </c>
      <c r="K345" s="149" t="s">
        <v>1</v>
      </c>
      <c r="L345" s="28"/>
      <c r="M345" s="153" t="s">
        <v>1</v>
      </c>
      <c r="N345" s="154" t="s">
        <v>38</v>
      </c>
      <c r="O345" s="51"/>
      <c r="P345" s="155">
        <f t="shared" si="81"/>
        <v>0</v>
      </c>
      <c r="Q345" s="155">
        <v>0</v>
      </c>
      <c r="R345" s="155">
        <f t="shared" si="82"/>
        <v>0</v>
      </c>
      <c r="S345" s="155">
        <v>0</v>
      </c>
      <c r="T345" s="156">
        <f t="shared" si="83"/>
        <v>0</v>
      </c>
      <c r="AR345" s="157" t="s">
        <v>197</v>
      </c>
      <c r="AT345" s="157" t="s">
        <v>177</v>
      </c>
      <c r="AU345" s="157" t="s">
        <v>181</v>
      </c>
      <c r="AY345" s="13" t="s">
        <v>175</v>
      </c>
      <c r="BE345" s="158">
        <f t="shared" si="84"/>
        <v>0</v>
      </c>
      <c r="BF345" s="158">
        <f t="shared" si="85"/>
        <v>0</v>
      </c>
      <c r="BG345" s="158">
        <f t="shared" si="86"/>
        <v>0</v>
      </c>
      <c r="BH345" s="158">
        <f t="shared" si="87"/>
        <v>0</v>
      </c>
      <c r="BI345" s="158">
        <f t="shared" si="88"/>
        <v>0</v>
      </c>
      <c r="BJ345" s="13" t="s">
        <v>181</v>
      </c>
      <c r="BK345" s="159">
        <f t="shared" si="89"/>
        <v>0</v>
      </c>
      <c r="BL345" s="13" t="s">
        <v>197</v>
      </c>
      <c r="BM345" s="157" t="s">
        <v>609</v>
      </c>
    </row>
    <row r="346" spans="2:65" s="1" customFormat="1" ht="24" customHeight="1" x14ac:dyDescent="0.2">
      <c r="B346" s="147"/>
      <c r="C346" s="160" t="s">
        <v>610</v>
      </c>
      <c r="D346" s="218" t="s">
        <v>1472</v>
      </c>
      <c r="E346" s="219"/>
      <c r="F346" s="220"/>
      <c r="G346" s="162" t="s">
        <v>215</v>
      </c>
      <c r="H346" s="163">
        <v>8.5559999999999992</v>
      </c>
      <c r="I346" s="164"/>
      <c r="J346" s="163">
        <f t="shared" si="80"/>
        <v>0</v>
      </c>
      <c r="K346" s="161" t="s">
        <v>1</v>
      </c>
      <c r="L346" s="165"/>
      <c r="M346" s="166" t="s">
        <v>1</v>
      </c>
      <c r="N346" s="167" t="s">
        <v>38</v>
      </c>
      <c r="O346" s="51"/>
      <c r="P346" s="155">
        <f t="shared" si="81"/>
        <v>0</v>
      </c>
      <c r="Q346" s="155">
        <v>0</v>
      </c>
      <c r="R346" s="155">
        <f t="shared" si="82"/>
        <v>0</v>
      </c>
      <c r="S346" s="155">
        <v>0</v>
      </c>
      <c r="T346" s="156">
        <f t="shared" si="83"/>
        <v>0</v>
      </c>
      <c r="AR346" s="157" t="s">
        <v>219</v>
      </c>
      <c r="AT346" s="157" t="s">
        <v>236</v>
      </c>
      <c r="AU346" s="157" t="s">
        <v>181</v>
      </c>
      <c r="AY346" s="13" t="s">
        <v>175</v>
      </c>
      <c r="BE346" s="158">
        <f t="shared" si="84"/>
        <v>0</v>
      </c>
      <c r="BF346" s="158">
        <f t="shared" si="85"/>
        <v>0</v>
      </c>
      <c r="BG346" s="158">
        <f t="shared" si="86"/>
        <v>0</v>
      </c>
      <c r="BH346" s="158">
        <f t="shared" si="87"/>
        <v>0</v>
      </c>
      <c r="BI346" s="158">
        <f t="shared" si="88"/>
        <v>0</v>
      </c>
      <c r="BJ346" s="13" t="s">
        <v>181</v>
      </c>
      <c r="BK346" s="159">
        <f t="shared" si="89"/>
        <v>0</v>
      </c>
      <c r="BL346" s="13" t="s">
        <v>197</v>
      </c>
      <c r="BM346" s="157" t="s">
        <v>611</v>
      </c>
    </row>
    <row r="347" spans="2:65" s="1" customFormat="1" ht="24" customHeight="1" x14ac:dyDescent="0.2">
      <c r="B347" s="147"/>
      <c r="C347" s="160" t="s">
        <v>404</v>
      </c>
      <c r="D347" s="218" t="s">
        <v>1473</v>
      </c>
      <c r="E347" s="219"/>
      <c r="F347" s="220"/>
      <c r="G347" s="162" t="s">
        <v>215</v>
      </c>
      <c r="H347" s="163">
        <v>19.509</v>
      </c>
      <c r="I347" s="164"/>
      <c r="J347" s="163">
        <f t="shared" si="80"/>
        <v>0</v>
      </c>
      <c r="K347" s="161" t="s">
        <v>1</v>
      </c>
      <c r="L347" s="165"/>
      <c r="M347" s="166" t="s">
        <v>1</v>
      </c>
      <c r="N347" s="167" t="s">
        <v>38</v>
      </c>
      <c r="O347" s="51"/>
      <c r="P347" s="155">
        <f t="shared" si="81"/>
        <v>0</v>
      </c>
      <c r="Q347" s="155">
        <v>0</v>
      </c>
      <c r="R347" s="155">
        <f t="shared" si="82"/>
        <v>0</v>
      </c>
      <c r="S347" s="155">
        <v>0</v>
      </c>
      <c r="T347" s="156">
        <f t="shared" si="83"/>
        <v>0</v>
      </c>
      <c r="AR347" s="157" t="s">
        <v>219</v>
      </c>
      <c r="AT347" s="157" t="s">
        <v>236</v>
      </c>
      <c r="AU347" s="157" t="s">
        <v>181</v>
      </c>
      <c r="AY347" s="13" t="s">
        <v>175</v>
      </c>
      <c r="BE347" s="158">
        <f t="shared" si="84"/>
        <v>0</v>
      </c>
      <c r="BF347" s="158">
        <f t="shared" si="85"/>
        <v>0</v>
      </c>
      <c r="BG347" s="158">
        <f t="shared" si="86"/>
        <v>0</v>
      </c>
      <c r="BH347" s="158">
        <f t="shared" si="87"/>
        <v>0</v>
      </c>
      <c r="BI347" s="158">
        <f t="shared" si="88"/>
        <v>0</v>
      </c>
      <c r="BJ347" s="13" t="s">
        <v>181</v>
      </c>
      <c r="BK347" s="159">
        <f t="shared" si="89"/>
        <v>0</v>
      </c>
      <c r="BL347" s="13" t="s">
        <v>197</v>
      </c>
      <c r="BM347" s="157" t="s">
        <v>612</v>
      </c>
    </row>
    <row r="348" spans="2:65" s="1" customFormat="1" ht="24" customHeight="1" x14ac:dyDescent="0.2">
      <c r="B348" s="147"/>
      <c r="C348" s="148" t="s">
        <v>613</v>
      </c>
      <c r="D348" s="215" t="s">
        <v>614</v>
      </c>
      <c r="E348" s="216"/>
      <c r="F348" s="217"/>
      <c r="G348" s="150" t="s">
        <v>215</v>
      </c>
      <c r="H348" s="151">
        <v>297.94099999999997</v>
      </c>
      <c r="I348" s="152"/>
      <c r="J348" s="151">
        <f t="shared" si="80"/>
        <v>0</v>
      </c>
      <c r="K348" s="149" t="s">
        <v>1</v>
      </c>
      <c r="L348" s="28"/>
      <c r="M348" s="153" t="s">
        <v>1</v>
      </c>
      <c r="N348" s="154" t="s">
        <v>38</v>
      </c>
      <c r="O348" s="51"/>
      <c r="P348" s="155">
        <f t="shared" si="81"/>
        <v>0</v>
      </c>
      <c r="Q348" s="155">
        <v>0</v>
      </c>
      <c r="R348" s="155">
        <f t="shared" si="82"/>
        <v>0</v>
      </c>
      <c r="S348" s="155">
        <v>0</v>
      </c>
      <c r="T348" s="156">
        <f t="shared" si="83"/>
        <v>0</v>
      </c>
      <c r="AR348" s="157" t="s">
        <v>197</v>
      </c>
      <c r="AT348" s="157" t="s">
        <v>177</v>
      </c>
      <c r="AU348" s="157" t="s">
        <v>181</v>
      </c>
      <c r="AY348" s="13" t="s">
        <v>175</v>
      </c>
      <c r="BE348" s="158">
        <f t="shared" si="84"/>
        <v>0</v>
      </c>
      <c r="BF348" s="158">
        <f t="shared" si="85"/>
        <v>0</v>
      </c>
      <c r="BG348" s="158">
        <f t="shared" si="86"/>
        <v>0</v>
      </c>
      <c r="BH348" s="158">
        <f t="shared" si="87"/>
        <v>0</v>
      </c>
      <c r="BI348" s="158">
        <f t="shared" si="88"/>
        <v>0</v>
      </c>
      <c r="BJ348" s="13" t="s">
        <v>181</v>
      </c>
      <c r="BK348" s="159">
        <f t="shared" si="89"/>
        <v>0</v>
      </c>
      <c r="BL348" s="13" t="s">
        <v>197</v>
      </c>
      <c r="BM348" s="157" t="s">
        <v>615</v>
      </c>
    </row>
    <row r="349" spans="2:65" s="1" customFormat="1" ht="36" customHeight="1" x14ac:dyDescent="0.2">
      <c r="B349" s="147"/>
      <c r="C349" s="160" t="s">
        <v>406</v>
      </c>
      <c r="D349" s="218" t="s">
        <v>1474</v>
      </c>
      <c r="E349" s="219"/>
      <c r="F349" s="220"/>
      <c r="G349" s="162" t="s">
        <v>215</v>
      </c>
      <c r="H349" s="163">
        <v>303.89999999999998</v>
      </c>
      <c r="I349" s="164"/>
      <c r="J349" s="163">
        <f t="shared" si="80"/>
        <v>0</v>
      </c>
      <c r="K349" s="161" t="s">
        <v>1</v>
      </c>
      <c r="L349" s="165"/>
      <c r="M349" s="166" t="s">
        <v>1</v>
      </c>
      <c r="N349" s="167" t="s">
        <v>38</v>
      </c>
      <c r="O349" s="51"/>
      <c r="P349" s="155">
        <f t="shared" si="81"/>
        <v>0</v>
      </c>
      <c r="Q349" s="155">
        <v>0</v>
      </c>
      <c r="R349" s="155">
        <f t="shared" si="82"/>
        <v>0</v>
      </c>
      <c r="S349" s="155">
        <v>0</v>
      </c>
      <c r="T349" s="156">
        <f t="shared" si="83"/>
        <v>0</v>
      </c>
      <c r="AR349" s="157" t="s">
        <v>219</v>
      </c>
      <c r="AT349" s="157" t="s">
        <v>236</v>
      </c>
      <c r="AU349" s="157" t="s">
        <v>181</v>
      </c>
      <c r="AY349" s="13" t="s">
        <v>175</v>
      </c>
      <c r="BE349" s="158">
        <f t="shared" si="84"/>
        <v>0</v>
      </c>
      <c r="BF349" s="158">
        <f t="shared" si="85"/>
        <v>0</v>
      </c>
      <c r="BG349" s="158">
        <f t="shared" si="86"/>
        <v>0</v>
      </c>
      <c r="BH349" s="158">
        <f t="shared" si="87"/>
        <v>0</v>
      </c>
      <c r="BI349" s="158">
        <f t="shared" si="88"/>
        <v>0</v>
      </c>
      <c r="BJ349" s="13" t="s">
        <v>181</v>
      </c>
      <c r="BK349" s="159">
        <f t="shared" si="89"/>
        <v>0</v>
      </c>
      <c r="BL349" s="13" t="s">
        <v>197</v>
      </c>
      <c r="BM349" s="157" t="s">
        <v>616</v>
      </c>
    </row>
    <row r="350" spans="2:65" s="1" customFormat="1" ht="24" customHeight="1" x14ac:dyDescent="0.2">
      <c r="B350" s="147"/>
      <c r="C350" s="148" t="s">
        <v>617</v>
      </c>
      <c r="D350" s="215" t="s">
        <v>618</v>
      </c>
      <c r="E350" s="216"/>
      <c r="F350" s="217"/>
      <c r="G350" s="150" t="s">
        <v>215</v>
      </c>
      <c r="H350" s="151">
        <v>118.82899999999999</v>
      </c>
      <c r="I350" s="152"/>
      <c r="J350" s="151">
        <f t="shared" si="80"/>
        <v>0</v>
      </c>
      <c r="K350" s="149" t="s">
        <v>1</v>
      </c>
      <c r="L350" s="28"/>
      <c r="M350" s="153" t="s">
        <v>1</v>
      </c>
      <c r="N350" s="154" t="s">
        <v>38</v>
      </c>
      <c r="O350" s="51"/>
      <c r="P350" s="155">
        <f t="shared" si="81"/>
        <v>0</v>
      </c>
      <c r="Q350" s="155">
        <v>0</v>
      </c>
      <c r="R350" s="155">
        <f t="shared" si="82"/>
        <v>0</v>
      </c>
      <c r="S350" s="155">
        <v>0</v>
      </c>
      <c r="T350" s="156">
        <f t="shared" si="83"/>
        <v>0</v>
      </c>
      <c r="AR350" s="157" t="s">
        <v>197</v>
      </c>
      <c r="AT350" s="157" t="s">
        <v>177</v>
      </c>
      <c r="AU350" s="157" t="s">
        <v>181</v>
      </c>
      <c r="AY350" s="13" t="s">
        <v>175</v>
      </c>
      <c r="BE350" s="158">
        <f t="shared" si="84"/>
        <v>0</v>
      </c>
      <c r="BF350" s="158">
        <f t="shared" si="85"/>
        <v>0</v>
      </c>
      <c r="BG350" s="158">
        <f t="shared" si="86"/>
        <v>0</v>
      </c>
      <c r="BH350" s="158">
        <f t="shared" si="87"/>
        <v>0</v>
      </c>
      <c r="BI350" s="158">
        <f t="shared" si="88"/>
        <v>0</v>
      </c>
      <c r="BJ350" s="13" t="s">
        <v>181</v>
      </c>
      <c r="BK350" s="159">
        <f t="shared" si="89"/>
        <v>0</v>
      </c>
      <c r="BL350" s="13" t="s">
        <v>197</v>
      </c>
      <c r="BM350" s="157" t="s">
        <v>619</v>
      </c>
    </row>
    <row r="351" spans="2:65" s="1" customFormat="1" ht="36" customHeight="1" x14ac:dyDescent="0.2">
      <c r="B351" s="147"/>
      <c r="C351" s="160" t="s">
        <v>407</v>
      </c>
      <c r="D351" s="218" t="s">
        <v>1475</v>
      </c>
      <c r="E351" s="219"/>
      <c r="F351" s="220"/>
      <c r="G351" s="162" t="s">
        <v>215</v>
      </c>
      <c r="H351" s="163">
        <v>242.411</v>
      </c>
      <c r="I351" s="164"/>
      <c r="J351" s="163">
        <f t="shared" si="80"/>
        <v>0</v>
      </c>
      <c r="K351" s="161" t="s">
        <v>1</v>
      </c>
      <c r="L351" s="165"/>
      <c r="M351" s="166" t="s">
        <v>1</v>
      </c>
      <c r="N351" s="167" t="s">
        <v>38</v>
      </c>
      <c r="O351" s="51"/>
      <c r="P351" s="155">
        <f t="shared" si="81"/>
        <v>0</v>
      </c>
      <c r="Q351" s="155">
        <v>0</v>
      </c>
      <c r="R351" s="155">
        <f t="shared" si="82"/>
        <v>0</v>
      </c>
      <c r="S351" s="155">
        <v>0</v>
      </c>
      <c r="T351" s="156">
        <f t="shared" si="83"/>
        <v>0</v>
      </c>
      <c r="AR351" s="157" t="s">
        <v>219</v>
      </c>
      <c r="AT351" s="157" t="s">
        <v>236</v>
      </c>
      <c r="AU351" s="157" t="s">
        <v>181</v>
      </c>
      <c r="AY351" s="13" t="s">
        <v>175</v>
      </c>
      <c r="BE351" s="158">
        <f t="shared" si="84"/>
        <v>0</v>
      </c>
      <c r="BF351" s="158">
        <f t="shared" si="85"/>
        <v>0</v>
      </c>
      <c r="BG351" s="158">
        <f t="shared" si="86"/>
        <v>0</v>
      </c>
      <c r="BH351" s="158">
        <f t="shared" si="87"/>
        <v>0</v>
      </c>
      <c r="BI351" s="158">
        <f t="shared" si="88"/>
        <v>0</v>
      </c>
      <c r="BJ351" s="13" t="s">
        <v>181</v>
      </c>
      <c r="BK351" s="159">
        <f t="shared" si="89"/>
        <v>0</v>
      </c>
      <c r="BL351" s="13" t="s">
        <v>197</v>
      </c>
      <c r="BM351" s="157" t="s">
        <v>620</v>
      </c>
    </row>
    <row r="352" spans="2:65" s="1" customFormat="1" ht="36" customHeight="1" x14ac:dyDescent="0.2">
      <c r="B352" s="147"/>
      <c r="C352" s="160" t="s">
        <v>621</v>
      </c>
      <c r="D352" s="218" t="s">
        <v>1474</v>
      </c>
      <c r="E352" s="219"/>
      <c r="F352" s="220"/>
      <c r="G352" s="162" t="s">
        <v>215</v>
      </c>
      <c r="H352" s="163">
        <v>242.411</v>
      </c>
      <c r="I352" s="164"/>
      <c r="J352" s="163">
        <f t="shared" si="80"/>
        <v>0</v>
      </c>
      <c r="K352" s="161" t="s">
        <v>1</v>
      </c>
      <c r="L352" s="165"/>
      <c r="M352" s="166" t="s">
        <v>1</v>
      </c>
      <c r="N352" s="167" t="s">
        <v>38</v>
      </c>
      <c r="O352" s="51"/>
      <c r="P352" s="155">
        <f t="shared" si="81"/>
        <v>0</v>
      </c>
      <c r="Q352" s="155">
        <v>0</v>
      </c>
      <c r="R352" s="155">
        <f t="shared" si="82"/>
        <v>0</v>
      </c>
      <c r="S352" s="155">
        <v>0</v>
      </c>
      <c r="T352" s="156">
        <f t="shared" si="83"/>
        <v>0</v>
      </c>
      <c r="AR352" s="157" t="s">
        <v>219</v>
      </c>
      <c r="AT352" s="157" t="s">
        <v>236</v>
      </c>
      <c r="AU352" s="157" t="s">
        <v>181</v>
      </c>
      <c r="AY352" s="13" t="s">
        <v>175</v>
      </c>
      <c r="BE352" s="158">
        <f t="shared" si="84"/>
        <v>0</v>
      </c>
      <c r="BF352" s="158">
        <f t="shared" si="85"/>
        <v>0</v>
      </c>
      <c r="BG352" s="158">
        <f t="shared" si="86"/>
        <v>0</v>
      </c>
      <c r="BH352" s="158">
        <f t="shared" si="87"/>
        <v>0</v>
      </c>
      <c r="BI352" s="158">
        <f t="shared" si="88"/>
        <v>0</v>
      </c>
      <c r="BJ352" s="13" t="s">
        <v>181</v>
      </c>
      <c r="BK352" s="159">
        <f t="shared" si="89"/>
        <v>0</v>
      </c>
      <c r="BL352" s="13" t="s">
        <v>197</v>
      </c>
      <c r="BM352" s="157" t="s">
        <v>622</v>
      </c>
    </row>
    <row r="353" spans="2:65" s="1" customFormat="1" ht="24" customHeight="1" x14ac:dyDescent="0.2">
      <c r="B353" s="147"/>
      <c r="C353" s="148" t="s">
        <v>409</v>
      </c>
      <c r="D353" s="215" t="s">
        <v>623</v>
      </c>
      <c r="E353" s="216"/>
      <c r="F353" s="217"/>
      <c r="G353" s="150" t="s">
        <v>215</v>
      </c>
      <c r="H353" s="151">
        <v>118.82899999999999</v>
      </c>
      <c r="I353" s="152"/>
      <c r="J353" s="151">
        <f t="shared" si="80"/>
        <v>0</v>
      </c>
      <c r="K353" s="149" t="s">
        <v>1</v>
      </c>
      <c r="L353" s="28"/>
      <c r="M353" s="153" t="s">
        <v>1</v>
      </c>
      <c r="N353" s="154" t="s">
        <v>38</v>
      </c>
      <c r="O353" s="51"/>
      <c r="P353" s="155">
        <f t="shared" si="81"/>
        <v>0</v>
      </c>
      <c r="Q353" s="155">
        <v>0</v>
      </c>
      <c r="R353" s="155">
        <f t="shared" si="82"/>
        <v>0</v>
      </c>
      <c r="S353" s="155">
        <v>0</v>
      </c>
      <c r="T353" s="156">
        <f t="shared" si="83"/>
        <v>0</v>
      </c>
      <c r="AR353" s="157" t="s">
        <v>197</v>
      </c>
      <c r="AT353" s="157" t="s">
        <v>177</v>
      </c>
      <c r="AU353" s="157" t="s">
        <v>181</v>
      </c>
      <c r="AY353" s="13" t="s">
        <v>175</v>
      </c>
      <c r="BE353" s="158">
        <f t="shared" si="84"/>
        <v>0</v>
      </c>
      <c r="BF353" s="158">
        <f t="shared" si="85"/>
        <v>0</v>
      </c>
      <c r="BG353" s="158">
        <f t="shared" si="86"/>
        <v>0</v>
      </c>
      <c r="BH353" s="158">
        <f t="shared" si="87"/>
        <v>0</v>
      </c>
      <c r="BI353" s="158">
        <f t="shared" si="88"/>
        <v>0</v>
      </c>
      <c r="BJ353" s="13" t="s">
        <v>181</v>
      </c>
      <c r="BK353" s="159">
        <f t="shared" si="89"/>
        <v>0</v>
      </c>
      <c r="BL353" s="13" t="s">
        <v>197</v>
      </c>
      <c r="BM353" s="157" t="s">
        <v>624</v>
      </c>
    </row>
    <row r="354" spans="2:65" s="1" customFormat="1" ht="26.25" customHeight="1" x14ac:dyDescent="0.2">
      <c r="B354" s="147"/>
      <c r="C354" s="160" t="s">
        <v>625</v>
      </c>
      <c r="D354" s="218" t="s">
        <v>1476</v>
      </c>
      <c r="E354" s="219"/>
      <c r="F354" s="220"/>
      <c r="G354" s="162" t="s">
        <v>215</v>
      </c>
      <c r="H354" s="163">
        <v>121.206</v>
      </c>
      <c r="I354" s="164"/>
      <c r="J354" s="163">
        <f t="shared" si="80"/>
        <v>0</v>
      </c>
      <c r="K354" s="161" t="s">
        <v>1</v>
      </c>
      <c r="L354" s="165"/>
      <c r="M354" s="166" t="s">
        <v>1</v>
      </c>
      <c r="N354" s="167" t="s">
        <v>38</v>
      </c>
      <c r="O354" s="51"/>
      <c r="P354" s="155">
        <f t="shared" si="81"/>
        <v>0</v>
      </c>
      <c r="Q354" s="155">
        <v>0</v>
      </c>
      <c r="R354" s="155">
        <f t="shared" si="82"/>
        <v>0</v>
      </c>
      <c r="S354" s="155">
        <v>0</v>
      </c>
      <c r="T354" s="156">
        <f t="shared" si="83"/>
        <v>0</v>
      </c>
      <c r="AR354" s="157" t="s">
        <v>219</v>
      </c>
      <c r="AT354" s="157" t="s">
        <v>236</v>
      </c>
      <c r="AU354" s="157" t="s">
        <v>181</v>
      </c>
      <c r="AY354" s="13" t="s">
        <v>175</v>
      </c>
      <c r="BE354" s="158">
        <f t="shared" si="84"/>
        <v>0</v>
      </c>
      <c r="BF354" s="158">
        <f t="shared" si="85"/>
        <v>0</v>
      </c>
      <c r="BG354" s="158">
        <f t="shared" si="86"/>
        <v>0</v>
      </c>
      <c r="BH354" s="158">
        <f t="shared" si="87"/>
        <v>0</v>
      </c>
      <c r="BI354" s="158">
        <f t="shared" si="88"/>
        <v>0</v>
      </c>
      <c r="BJ354" s="13" t="s">
        <v>181</v>
      </c>
      <c r="BK354" s="159">
        <f t="shared" si="89"/>
        <v>0</v>
      </c>
      <c r="BL354" s="13" t="s">
        <v>197</v>
      </c>
      <c r="BM354" s="157" t="s">
        <v>626</v>
      </c>
    </row>
    <row r="355" spans="2:65" s="1" customFormat="1" ht="27" customHeight="1" x14ac:dyDescent="0.2">
      <c r="B355" s="147"/>
      <c r="C355" s="160" t="s">
        <v>410</v>
      </c>
      <c r="D355" s="218" t="s">
        <v>1477</v>
      </c>
      <c r="E355" s="219"/>
      <c r="F355" s="220"/>
      <c r="G355" s="162" t="s">
        <v>215</v>
      </c>
      <c r="H355" s="163">
        <v>121.206</v>
      </c>
      <c r="I355" s="164"/>
      <c r="J355" s="163">
        <f t="shared" si="80"/>
        <v>0</v>
      </c>
      <c r="K355" s="161" t="s">
        <v>1</v>
      </c>
      <c r="L355" s="165"/>
      <c r="M355" s="166" t="s">
        <v>1</v>
      </c>
      <c r="N355" s="167" t="s">
        <v>38</v>
      </c>
      <c r="O355" s="51"/>
      <c r="P355" s="155">
        <f t="shared" si="81"/>
        <v>0</v>
      </c>
      <c r="Q355" s="155">
        <v>0</v>
      </c>
      <c r="R355" s="155">
        <f t="shared" si="82"/>
        <v>0</v>
      </c>
      <c r="S355" s="155">
        <v>0</v>
      </c>
      <c r="T355" s="156">
        <f t="shared" si="83"/>
        <v>0</v>
      </c>
      <c r="AR355" s="157" t="s">
        <v>219</v>
      </c>
      <c r="AT355" s="157" t="s">
        <v>236</v>
      </c>
      <c r="AU355" s="157" t="s">
        <v>181</v>
      </c>
      <c r="AY355" s="13" t="s">
        <v>175</v>
      </c>
      <c r="BE355" s="158">
        <f t="shared" si="84"/>
        <v>0</v>
      </c>
      <c r="BF355" s="158">
        <f t="shared" si="85"/>
        <v>0</v>
      </c>
      <c r="BG355" s="158">
        <f t="shared" si="86"/>
        <v>0</v>
      </c>
      <c r="BH355" s="158">
        <f t="shared" si="87"/>
        <v>0</v>
      </c>
      <c r="BI355" s="158">
        <f t="shared" si="88"/>
        <v>0</v>
      </c>
      <c r="BJ355" s="13" t="s">
        <v>181</v>
      </c>
      <c r="BK355" s="159">
        <f t="shared" si="89"/>
        <v>0</v>
      </c>
      <c r="BL355" s="13" t="s">
        <v>197</v>
      </c>
      <c r="BM355" s="157" t="s">
        <v>627</v>
      </c>
    </row>
    <row r="356" spans="2:65" s="1" customFormat="1" ht="16.5" customHeight="1" x14ac:dyDescent="0.2">
      <c r="B356" s="147"/>
      <c r="C356" s="148" t="s">
        <v>628</v>
      </c>
      <c r="D356" s="215" t="s">
        <v>629</v>
      </c>
      <c r="E356" s="216"/>
      <c r="F356" s="217"/>
      <c r="G356" s="150" t="s">
        <v>215</v>
      </c>
      <c r="H356" s="151">
        <v>9.7560000000000002</v>
      </c>
      <c r="I356" s="152"/>
      <c r="J356" s="151">
        <f t="shared" si="80"/>
        <v>0</v>
      </c>
      <c r="K356" s="149" t="s">
        <v>1</v>
      </c>
      <c r="L356" s="28"/>
      <c r="M356" s="153" t="s">
        <v>1</v>
      </c>
      <c r="N356" s="154" t="s">
        <v>38</v>
      </c>
      <c r="O356" s="51"/>
      <c r="P356" s="155">
        <f t="shared" si="81"/>
        <v>0</v>
      </c>
      <c r="Q356" s="155">
        <v>0</v>
      </c>
      <c r="R356" s="155">
        <f t="shared" si="82"/>
        <v>0</v>
      </c>
      <c r="S356" s="155">
        <v>0</v>
      </c>
      <c r="T356" s="156">
        <f t="shared" si="83"/>
        <v>0</v>
      </c>
      <c r="AR356" s="157" t="s">
        <v>197</v>
      </c>
      <c r="AT356" s="157" t="s">
        <v>177</v>
      </c>
      <c r="AU356" s="157" t="s">
        <v>181</v>
      </c>
      <c r="AY356" s="13" t="s">
        <v>175</v>
      </c>
      <c r="BE356" s="158">
        <f t="shared" si="84"/>
        <v>0</v>
      </c>
      <c r="BF356" s="158">
        <f t="shared" si="85"/>
        <v>0</v>
      </c>
      <c r="BG356" s="158">
        <f t="shared" si="86"/>
        <v>0</v>
      </c>
      <c r="BH356" s="158">
        <f t="shared" si="87"/>
        <v>0</v>
      </c>
      <c r="BI356" s="158">
        <f t="shared" si="88"/>
        <v>0</v>
      </c>
      <c r="BJ356" s="13" t="s">
        <v>181</v>
      </c>
      <c r="BK356" s="159">
        <f t="shared" si="89"/>
        <v>0</v>
      </c>
      <c r="BL356" s="13" t="s">
        <v>197</v>
      </c>
      <c r="BM356" s="157" t="s">
        <v>630</v>
      </c>
    </row>
    <row r="357" spans="2:65" s="1" customFormat="1" ht="26.25" customHeight="1" x14ac:dyDescent="0.2">
      <c r="B357" s="147"/>
      <c r="C357" s="160" t="s">
        <v>412</v>
      </c>
      <c r="D357" s="218" t="s">
        <v>1478</v>
      </c>
      <c r="E357" s="219"/>
      <c r="F357" s="220"/>
      <c r="G357" s="162" t="s">
        <v>215</v>
      </c>
      <c r="H357" s="163">
        <v>9.9510000000000005</v>
      </c>
      <c r="I357" s="164"/>
      <c r="J357" s="163">
        <f t="shared" si="80"/>
        <v>0</v>
      </c>
      <c r="K357" s="161" t="s">
        <v>1</v>
      </c>
      <c r="L357" s="165"/>
      <c r="M357" s="166" t="s">
        <v>1</v>
      </c>
      <c r="N357" s="167" t="s">
        <v>38</v>
      </c>
      <c r="O357" s="51"/>
      <c r="P357" s="155">
        <f t="shared" si="81"/>
        <v>0</v>
      </c>
      <c r="Q357" s="155">
        <v>0</v>
      </c>
      <c r="R357" s="155">
        <f t="shared" si="82"/>
        <v>0</v>
      </c>
      <c r="S357" s="155">
        <v>0</v>
      </c>
      <c r="T357" s="156">
        <f t="shared" si="83"/>
        <v>0</v>
      </c>
      <c r="AR357" s="157" t="s">
        <v>219</v>
      </c>
      <c r="AT357" s="157" t="s">
        <v>236</v>
      </c>
      <c r="AU357" s="157" t="s">
        <v>181</v>
      </c>
      <c r="AY357" s="13" t="s">
        <v>175</v>
      </c>
      <c r="BE357" s="158">
        <f t="shared" si="84"/>
        <v>0</v>
      </c>
      <c r="BF357" s="158">
        <f t="shared" si="85"/>
        <v>0</v>
      </c>
      <c r="BG357" s="158">
        <f t="shared" si="86"/>
        <v>0</v>
      </c>
      <c r="BH357" s="158">
        <f t="shared" si="87"/>
        <v>0</v>
      </c>
      <c r="BI357" s="158">
        <f t="shared" si="88"/>
        <v>0</v>
      </c>
      <c r="BJ357" s="13" t="s">
        <v>181</v>
      </c>
      <c r="BK357" s="159">
        <f t="shared" si="89"/>
        <v>0</v>
      </c>
      <c r="BL357" s="13" t="s">
        <v>197</v>
      </c>
      <c r="BM357" s="157" t="s">
        <v>631</v>
      </c>
    </row>
    <row r="358" spans="2:65" s="1" customFormat="1" ht="24" customHeight="1" x14ac:dyDescent="0.2">
      <c r="B358" s="147"/>
      <c r="C358" s="148" t="s">
        <v>632</v>
      </c>
      <c r="D358" s="215" t="s">
        <v>633</v>
      </c>
      <c r="E358" s="216"/>
      <c r="F358" s="217"/>
      <c r="G358" s="150" t="s">
        <v>573</v>
      </c>
      <c r="H358" s="152"/>
      <c r="I358" s="152"/>
      <c r="J358" s="151">
        <f t="shared" si="80"/>
        <v>0</v>
      </c>
      <c r="K358" s="149" t="s">
        <v>1</v>
      </c>
      <c r="L358" s="28"/>
      <c r="M358" s="153" t="s">
        <v>1</v>
      </c>
      <c r="N358" s="154" t="s">
        <v>38</v>
      </c>
      <c r="O358" s="51"/>
      <c r="P358" s="155">
        <f t="shared" si="81"/>
        <v>0</v>
      </c>
      <c r="Q358" s="155">
        <v>0</v>
      </c>
      <c r="R358" s="155">
        <f t="shared" si="82"/>
        <v>0</v>
      </c>
      <c r="S358" s="155">
        <v>0</v>
      </c>
      <c r="T358" s="156">
        <f t="shared" si="83"/>
        <v>0</v>
      </c>
      <c r="AR358" s="157" t="s">
        <v>197</v>
      </c>
      <c r="AT358" s="157" t="s">
        <v>177</v>
      </c>
      <c r="AU358" s="157" t="s">
        <v>181</v>
      </c>
      <c r="AY358" s="13" t="s">
        <v>175</v>
      </c>
      <c r="BE358" s="158">
        <f t="shared" si="84"/>
        <v>0</v>
      </c>
      <c r="BF358" s="158">
        <f t="shared" si="85"/>
        <v>0</v>
      </c>
      <c r="BG358" s="158">
        <f t="shared" si="86"/>
        <v>0</v>
      </c>
      <c r="BH358" s="158">
        <f t="shared" si="87"/>
        <v>0</v>
      </c>
      <c r="BI358" s="158">
        <f t="shared" si="88"/>
        <v>0</v>
      </c>
      <c r="BJ358" s="13" t="s">
        <v>181</v>
      </c>
      <c r="BK358" s="159">
        <f t="shared" si="89"/>
        <v>0</v>
      </c>
      <c r="BL358" s="13" t="s">
        <v>197</v>
      </c>
      <c r="BM358" s="157" t="s">
        <v>634</v>
      </c>
    </row>
    <row r="359" spans="2:65" s="11" customFormat="1" ht="22.9" customHeight="1" x14ac:dyDescent="0.2">
      <c r="B359" s="134"/>
      <c r="D359" s="135" t="s">
        <v>71</v>
      </c>
      <c r="E359" s="145" t="s">
        <v>635</v>
      </c>
      <c r="F359" s="145" t="s">
        <v>86</v>
      </c>
      <c r="I359" s="137"/>
      <c r="J359" s="146">
        <f>BK359</f>
        <v>0</v>
      </c>
      <c r="L359" s="134"/>
      <c r="M359" s="139"/>
      <c r="N359" s="140"/>
      <c r="O359" s="140"/>
      <c r="P359" s="141">
        <f>SUM(P360:P364)</f>
        <v>0</v>
      </c>
      <c r="Q359" s="140"/>
      <c r="R359" s="141">
        <f>SUM(R360:R364)</f>
        <v>0</v>
      </c>
      <c r="S359" s="140"/>
      <c r="T359" s="142">
        <f>SUM(T360:T364)</f>
        <v>0</v>
      </c>
      <c r="AR359" s="135" t="s">
        <v>181</v>
      </c>
      <c r="AT359" s="143" t="s">
        <v>71</v>
      </c>
      <c r="AU359" s="143" t="s">
        <v>80</v>
      </c>
      <c r="AY359" s="135" t="s">
        <v>175</v>
      </c>
      <c r="BK359" s="144">
        <f>SUM(BK360:BK364)</f>
        <v>0</v>
      </c>
    </row>
    <row r="360" spans="2:65" s="1" customFormat="1" ht="16.5" customHeight="1" x14ac:dyDescent="0.2">
      <c r="B360" s="147"/>
      <c r="C360" s="148" t="s">
        <v>413</v>
      </c>
      <c r="D360" s="215" t="s">
        <v>636</v>
      </c>
      <c r="E360" s="216"/>
      <c r="F360" s="217"/>
      <c r="G360" s="150" t="s">
        <v>637</v>
      </c>
      <c r="H360" s="151">
        <v>1</v>
      </c>
      <c r="I360" s="152"/>
      <c r="J360" s="151">
        <f>ROUND(I360*H360,3)</f>
        <v>0</v>
      </c>
      <c r="K360" s="149" t="s">
        <v>1</v>
      </c>
      <c r="L360" s="28"/>
      <c r="M360" s="153" t="s">
        <v>1</v>
      </c>
      <c r="N360" s="154" t="s">
        <v>38</v>
      </c>
      <c r="O360" s="51"/>
      <c r="P360" s="155">
        <f>O360*H360</f>
        <v>0</v>
      </c>
      <c r="Q360" s="155">
        <v>0</v>
      </c>
      <c r="R360" s="155">
        <f>Q360*H360</f>
        <v>0</v>
      </c>
      <c r="S360" s="155">
        <v>0</v>
      </c>
      <c r="T360" s="156">
        <f>S360*H360</f>
        <v>0</v>
      </c>
      <c r="AR360" s="157" t="s">
        <v>197</v>
      </c>
      <c r="AT360" s="157" t="s">
        <v>177</v>
      </c>
      <c r="AU360" s="157" t="s">
        <v>181</v>
      </c>
      <c r="AY360" s="13" t="s">
        <v>175</v>
      </c>
      <c r="BE360" s="158">
        <f>IF(N360="základná",J360,0)</f>
        <v>0</v>
      </c>
      <c r="BF360" s="158">
        <f>IF(N360="znížená",J360,0)</f>
        <v>0</v>
      </c>
      <c r="BG360" s="158">
        <f>IF(N360="zákl. prenesená",J360,0)</f>
        <v>0</v>
      </c>
      <c r="BH360" s="158">
        <f>IF(N360="zníž. prenesená",J360,0)</f>
        <v>0</v>
      </c>
      <c r="BI360" s="158">
        <f>IF(N360="nulová",J360,0)</f>
        <v>0</v>
      </c>
      <c r="BJ360" s="13" t="s">
        <v>181</v>
      </c>
      <c r="BK360" s="159">
        <f>ROUND(I360*H360,3)</f>
        <v>0</v>
      </c>
      <c r="BL360" s="13" t="s">
        <v>197</v>
      </c>
      <c r="BM360" s="157" t="s">
        <v>638</v>
      </c>
    </row>
    <row r="361" spans="2:65" s="1" customFormat="1" ht="24" customHeight="1" x14ac:dyDescent="0.2">
      <c r="B361" s="147"/>
      <c r="C361" s="148" t="s">
        <v>639</v>
      </c>
      <c r="D361" s="215" t="s">
        <v>640</v>
      </c>
      <c r="E361" s="216"/>
      <c r="F361" s="217"/>
      <c r="G361" s="150" t="s">
        <v>272</v>
      </c>
      <c r="H361" s="151">
        <v>1</v>
      </c>
      <c r="I361" s="152"/>
      <c r="J361" s="151">
        <f>ROUND(I361*H361,3)</f>
        <v>0</v>
      </c>
      <c r="K361" s="149" t="s">
        <v>1</v>
      </c>
      <c r="L361" s="28"/>
      <c r="M361" s="153" t="s">
        <v>1</v>
      </c>
      <c r="N361" s="154" t="s">
        <v>38</v>
      </c>
      <c r="O361" s="51"/>
      <c r="P361" s="155">
        <f>O361*H361</f>
        <v>0</v>
      </c>
      <c r="Q361" s="155">
        <v>0</v>
      </c>
      <c r="R361" s="155">
        <f>Q361*H361</f>
        <v>0</v>
      </c>
      <c r="S361" s="155">
        <v>0</v>
      </c>
      <c r="T361" s="156">
        <f>S361*H361</f>
        <v>0</v>
      </c>
      <c r="AR361" s="157" t="s">
        <v>197</v>
      </c>
      <c r="AT361" s="157" t="s">
        <v>177</v>
      </c>
      <c r="AU361" s="157" t="s">
        <v>181</v>
      </c>
      <c r="AY361" s="13" t="s">
        <v>175</v>
      </c>
      <c r="BE361" s="158">
        <f>IF(N361="základná",J361,0)</f>
        <v>0</v>
      </c>
      <c r="BF361" s="158">
        <f>IF(N361="znížená",J361,0)</f>
        <v>0</v>
      </c>
      <c r="BG361" s="158">
        <f>IF(N361="zákl. prenesená",J361,0)</f>
        <v>0</v>
      </c>
      <c r="BH361" s="158">
        <f>IF(N361="zníž. prenesená",J361,0)</f>
        <v>0</v>
      </c>
      <c r="BI361" s="158">
        <f>IF(N361="nulová",J361,0)</f>
        <v>0</v>
      </c>
      <c r="BJ361" s="13" t="s">
        <v>181</v>
      </c>
      <c r="BK361" s="159">
        <f>ROUND(I361*H361,3)</f>
        <v>0</v>
      </c>
      <c r="BL361" s="13" t="s">
        <v>197</v>
      </c>
      <c r="BM361" s="157" t="s">
        <v>641</v>
      </c>
    </row>
    <row r="362" spans="2:65" s="1" customFormat="1" ht="36" customHeight="1" x14ac:dyDescent="0.2">
      <c r="B362" s="147"/>
      <c r="C362" s="160" t="s">
        <v>415</v>
      </c>
      <c r="D362" s="218" t="s">
        <v>1479</v>
      </c>
      <c r="E362" s="219"/>
      <c r="F362" s="220"/>
      <c r="G362" s="162" t="s">
        <v>272</v>
      </c>
      <c r="H362" s="163">
        <v>1</v>
      </c>
      <c r="I362" s="164"/>
      <c r="J362" s="163">
        <f>ROUND(I362*H362,3)</f>
        <v>0</v>
      </c>
      <c r="K362" s="161" t="s">
        <v>1</v>
      </c>
      <c r="L362" s="165"/>
      <c r="M362" s="166" t="s">
        <v>1</v>
      </c>
      <c r="N362" s="167" t="s">
        <v>38</v>
      </c>
      <c r="O362" s="51"/>
      <c r="P362" s="155">
        <f>O362*H362</f>
        <v>0</v>
      </c>
      <c r="Q362" s="155">
        <v>0</v>
      </c>
      <c r="R362" s="155">
        <f>Q362*H362</f>
        <v>0</v>
      </c>
      <c r="S362" s="155">
        <v>0</v>
      </c>
      <c r="T362" s="156">
        <f>S362*H362</f>
        <v>0</v>
      </c>
      <c r="AR362" s="157" t="s">
        <v>219</v>
      </c>
      <c r="AT362" s="157" t="s">
        <v>236</v>
      </c>
      <c r="AU362" s="157" t="s">
        <v>181</v>
      </c>
      <c r="AY362" s="13" t="s">
        <v>175</v>
      </c>
      <c r="BE362" s="158">
        <f>IF(N362="základná",J362,0)</f>
        <v>0</v>
      </c>
      <c r="BF362" s="158">
        <f>IF(N362="znížená",J362,0)</f>
        <v>0</v>
      </c>
      <c r="BG362" s="158">
        <f>IF(N362="zákl. prenesená",J362,0)</f>
        <v>0</v>
      </c>
      <c r="BH362" s="158">
        <f>IF(N362="zníž. prenesená",J362,0)</f>
        <v>0</v>
      </c>
      <c r="BI362" s="158">
        <f>IF(N362="nulová",J362,0)</f>
        <v>0</v>
      </c>
      <c r="BJ362" s="13" t="s">
        <v>181</v>
      </c>
      <c r="BK362" s="159">
        <f>ROUND(I362*H362,3)</f>
        <v>0</v>
      </c>
      <c r="BL362" s="13" t="s">
        <v>197</v>
      </c>
      <c r="BM362" s="157" t="s">
        <v>642</v>
      </c>
    </row>
    <row r="363" spans="2:65" s="1" customFormat="1" ht="16.5" customHeight="1" x14ac:dyDescent="0.2">
      <c r="B363" s="147"/>
      <c r="C363" s="148" t="s">
        <v>643</v>
      </c>
      <c r="D363" s="215" t="s">
        <v>644</v>
      </c>
      <c r="E363" s="216"/>
      <c r="F363" s="217"/>
      <c r="G363" s="150" t="s">
        <v>272</v>
      </c>
      <c r="H363" s="151">
        <v>4</v>
      </c>
      <c r="I363" s="152"/>
      <c r="J363" s="151">
        <f>ROUND(I363*H363,3)</f>
        <v>0</v>
      </c>
      <c r="K363" s="149" t="s">
        <v>1</v>
      </c>
      <c r="L363" s="28"/>
      <c r="M363" s="153" t="s">
        <v>1</v>
      </c>
      <c r="N363" s="154" t="s">
        <v>38</v>
      </c>
      <c r="O363" s="51"/>
      <c r="P363" s="155">
        <f>O363*H363</f>
        <v>0</v>
      </c>
      <c r="Q363" s="155">
        <v>0</v>
      </c>
      <c r="R363" s="155">
        <f>Q363*H363</f>
        <v>0</v>
      </c>
      <c r="S363" s="155">
        <v>0</v>
      </c>
      <c r="T363" s="156">
        <f>S363*H363</f>
        <v>0</v>
      </c>
      <c r="AR363" s="157" t="s">
        <v>197</v>
      </c>
      <c r="AT363" s="157" t="s">
        <v>177</v>
      </c>
      <c r="AU363" s="157" t="s">
        <v>181</v>
      </c>
      <c r="AY363" s="13" t="s">
        <v>175</v>
      </c>
      <c r="BE363" s="158">
        <f>IF(N363="základná",J363,0)</f>
        <v>0</v>
      </c>
      <c r="BF363" s="158">
        <f>IF(N363="znížená",J363,0)</f>
        <v>0</v>
      </c>
      <c r="BG363" s="158">
        <f>IF(N363="zákl. prenesená",J363,0)</f>
        <v>0</v>
      </c>
      <c r="BH363" s="158">
        <f>IF(N363="zníž. prenesená",J363,0)</f>
        <v>0</v>
      </c>
      <c r="BI363" s="158">
        <f>IF(N363="nulová",J363,0)</f>
        <v>0</v>
      </c>
      <c r="BJ363" s="13" t="s">
        <v>181</v>
      </c>
      <c r="BK363" s="159">
        <f>ROUND(I363*H363,3)</f>
        <v>0</v>
      </c>
      <c r="BL363" s="13" t="s">
        <v>197</v>
      </c>
      <c r="BM363" s="157" t="s">
        <v>645</v>
      </c>
    </row>
    <row r="364" spans="2:65" s="1" customFormat="1" ht="24" customHeight="1" x14ac:dyDescent="0.2">
      <c r="B364" s="147"/>
      <c r="C364" s="160" t="s">
        <v>416</v>
      </c>
      <c r="D364" s="218" t="s">
        <v>1480</v>
      </c>
      <c r="E364" s="219"/>
      <c r="F364" s="220"/>
      <c r="G364" s="162" t="s">
        <v>272</v>
      </c>
      <c r="H364" s="163">
        <v>4</v>
      </c>
      <c r="I364" s="164"/>
      <c r="J364" s="163">
        <f>ROUND(I364*H364,3)</f>
        <v>0</v>
      </c>
      <c r="K364" s="161" t="s">
        <v>1</v>
      </c>
      <c r="L364" s="165"/>
      <c r="M364" s="166" t="s">
        <v>1</v>
      </c>
      <c r="N364" s="167" t="s">
        <v>38</v>
      </c>
      <c r="O364" s="51"/>
      <c r="P364" s="155">
        <f>O364*H364</f>
        <v>0</v>
      </c>
      <c r="Q364" s="155">
        <v>0</v>
      </c>
      <c r="R364" s="155">
        <f>Q364*H364</f>
        <v>0</v>
      </c>
      <c r="S364" s="155">
        <v>0</v>
      </c>
      <c r="T364" s="156">
        <f>S364*H364</f>
        <v>0</v>
      </c>
      <c r="AR364" s="157" t="s">
        <v>219</v>
      </c>
      <c r="AT364" s="157" t="s">
        <v>236</v>
      </c>
      <c r="AU364" s="157" t="s">
        <v>181</v>
      </c>
      <c r="AY364" s="13" t="s">
        <v>175</v>
      </c>
      <c r="BE364" s="158">
        <f>IF(N364="základná",J364,0)</f>
        <v>0</v>
      </c>
      <c r="BF364" s="158">
        <f>IF(N364="znížená",J364,0)</f>
        <v>0</v>
      </c>
      <c r="BG364" s="158">
        <f>IF(N364="zákl. prenesená",J364,0)</f>
        <v>0</v>
      </c>
      <c r="BH364" s="158">
        <f>IF(N364="zníž. prenesená",J364,0)</f>
        <v>0</v>
      </c>
      <c r="BI364" s="158">
        <f>IF(N364="nulová",J364,0)</f>
        <v>0</v>
      </c>
      <c r="BJ364" s="13" t="s">
        <v>181</v>
      </c>
      <c r="BK364" s="159">
        <f>ROUND(I364*H364,3)</f>
        <v>0</v>
      </c>
      <c r="BL364" s="13" t="s">
        <v>197</v>
      </c>
      <c r="BM364" s="157" t="s">
        <v>646</v>
      </c>
    </row>
    <row r="365" spans="2:65" s="11" customFormat="1" ht="22.9" customHeight="1" x14ac:dyDescent="0.2">
      <c r="B365" s="134"/>
      <c r="D365" s="135" t="s">
        <v>71</v>
      </c>
      <c r="E365" s="145" t="s">
        <v>647</v>
      </c>
      <c r="F365" s="145" t="s">
        <v>648</v>
      </c>
      <c r="I365" s="137"/>
      <c r="J365" s="146">
        <f>BK365</f>
        <v>0</v>
      </c>
      <c r="L365" s="134"/>
      <c r="M365" s="139"/>
      <c r="N365" s="140"/>
      <c r="O365" s="140"/>
      <c r="P365" s="141">
        <f>P366</f>
        <v>0</v>
      </c>
      <c r="Q365" s="140"/>
      <c r="R365" s="141">
        <f>R366</f>
        <v>0</v>
      </c>
      <c r="S365" s="140"/>
      <c r="T365" s="142">
        <f>T366</f>
        <v>0</v>
      </c>
      <c r="AR365" s="135" t="s">
        <v>181</v>
      </c>
      <c r="AT365" s="143" t="s">
        <v>71</v>
      </c>
      <c r="AU365" s="143" t="s">
        <v>80</v>
      </c>
      <c r="AY365" s="135" t="s">
        <v>175</v>
      </c>
      <c r="BK365" s="144">
        <f>BK366</f>
        <v>0</v>
      </c>
    </row>
    <row r="366" spans="2:65" s="1" customFormat="1" ht="16.5" customHeight="1" x14ac:dyDescent="0.2">
      <c r="B366" s="147"/>
      <c r="C366" s="148" t="s">
        <v>649</v>
      </c>
      <c r="D366" s="215" t="s">
        <v>650</v>
      </c>
      <c r="E366" s="216"/>
      <c r="F366" s="217"/>
      <c r="G366" s="150" t="s">
        <v>637</v>
      </c>
      <c r="H366" s="151">
        <v>1</v>
      </c>
      <c r="I366" s="152"/>
      <c r="J366" s="151">
        <f>ROUND(I366*H366,3)</f>
        <v>0</v>
      </c>
      <c r="K366" s="149" t="s">
        <v>1</v>
      </c>
      <c r="L366" s="28"/>
      <c r="M366" s="153" t="s">
        <v>1</v>
      </c>
      <c r="N366" s="154" t="s">
        <v>38</v>
      </c>
      <c r="O366" s="51"/>
      <c r="P366" s="155">
        <f>O366*H366</f>
        <v>0</v>
      </c>
      <c r="Q366" s="155">
        <v>0</v>
      </c>
      <c r="R366" s="155">
        <f>Q366*H366</f>
        <v>0</v>
      </c>
      <c r="S366" s="155">
        <v>0</v>
      </c>
      <c r="T366" s="156">
        <f>S366*H366</f>
        <v>0</v>
      </c>
      <c r="AR366" s="157" t="s">
        <v>197</v>
      </c>
      <c r="AT366" s="157" t="s">
        <v>177</v>
      </c>
      <c r="AU366" s="157" t="s">
        <v>181</v>
      </c>
      <c r="AY366" s="13" t="s">
        <v>175</v>
      </c>
      <c r="BE366" s="158">
        <f>IF(N366="základná",J366,0)</f>
        <v>0</v>
      </c>
      <c r="BF366" s="158">
        <f>IF(N366="znížená",J366,0)</f>
        <v>0</v>
      </c>
      <c r="BG366" s="158">
        <f>IF(N366="zákl. prenesená",J366,0)</f>
        <v>0</v>
      </c>
      <c r="BH366" s="158">
        <f>IF(N366="zníž. prenesená",J366,0)</f>
        <v>0</v>
      </c>
      <c r="BI366" s="158">
        <f>IF(N366="nulová",J366,0)</f>
        <v>0</v>
      </c>
      <c r="BJ366" s="13" t="s">
        <v>181</v>
      </c>
      <c r="BK366" s="159">
        <f>ROUND(I366*H366,3)</f>
        <v>0</v>
      </c>
      <c r="BL366" s="13" t="s">
        <v>197</v>
      </c>
      <c r="BM366" s="157" t="s">
        <v>651</v>
      </c>
    </row>
    <row r="367" spans="2:65" s="11" customFormat="1" ht="22.9" customHeight="1" x14ac:dyDescent="0.2">
      <c r="B367" s="134"/>
      <c r="D367" s="135" t="s">
        <v>71</v>
      </c>
      <c r="E367" s="145" t="s">
        <v>652</v>
      </c>
      <c r="F367" s="145" t="s">
        <v>653</v>
      </c>
      <c r="I367" s="137"/>
      <c r="J367" s="146">
        <f>BK367</f>
        <v>0</v>
      </c>
      <c r="L367" s="134"/>
      <c r="M367" s="139"/>
      <c r="N367" s="140"/>
      <c r="O367" s="140"/>
      <c r="P367" s="141">
        <f>SUM(P368:P376)</f>
        <v>0</v>
      </c>
      <c r="Q367" s="140"/>
      <c r="R367" s="141">
        <f>SUM(R368:R376)</f>
        <v>0</v>
      </c>
      <c r="S367" s="140"/>
      <c r="T367" s="142">
        <f>SUM(T368:T376)</f>
        <v>0</v>
      </c>
      <c r="AR367" s="135" t="s">
        <v>181</v>
      </c>
      <c r="AT367" s="143" t="s">
        <v>71</v>
      </c>
      <c r="AU367" s="143" t="s">
        <v>80</v>
      </c>
      <c r="AY367" s="135" t="s">
        <v>175</v>
      </c>
      <c r="BK367" s="144">
        <f>SUM(BK368:BK376)</f>
        <v>0</v>
      </c>
    </row>
    <row r="368" spans="2:65" s="1" customFormat="1" ht="24" customHeight="1" x14ac:dyDescent="0.2">
      <c r="B368" s="147"/>
      <c r="C368" s="148" t="s">
        <v>418</v>
      </c>
      <c r="D368" s="215" t="s">
        <v>654</v>
      </c>
      <c r="E368" s="216"/>
      <c r="F368" s="217"/>
      <c r="G368" s="150" t="s">
        <v>238</v>
      </c>
      <c r="H368" s="151">
        <v>74.8</v>
      </c>
      <c r="I368" s="152"/>
      <c r="J368" s="151">
        <f t="shared" ref="J368:J376" si="90">ROUND(I368*H368,3)</f>
        <v>0</v>
      </c>
      <c r="K368" s="149" t="s">
        <v>1</v>
      </c>
      <c r="L368" s="28"/>
      <c r="M368" s="153" t="s">
        <v>1</v>
      </c>
      <c r="N368" s="154" t="s">
        <v>38</v>
      </c>
      <c r="O368" s="51"/>
      <c r="P368" s="155">
        <f t="shared" ref="P368:P376" si="91">O368*H368</f>
        <v>0</v>
      </c>
      <c r="Q368" s="155">
        <v>0</v>
      </c>
      <c r="R368" s="155">
        <f t="shared" ref="R368:R376" si="92">Q368*H368</f>
        <v>0</v>
      </c>
      <c r="S368" s="155">
        <v>0</v>
      </c>
      <c r="T368" s="156">
        <f t="shared" ref="T368:T376" si="93">S368*H368</f>
        <v>0</v>
      </c>
      <c r="AR368" s="157" t="s">
        <v>197</v>
      </c>
      <c r="AT368" s="157" t="s">
        <v>177</v>
      </c>
      <c r="AU368" s="157" t="s">
        <v>181</v>
      </c>
      <c r="AY368" s="13" t="s">
        <v>175</v>
      </c>
      <c r="BE368" s="158">
        <f t="shared" ref="BE368:BE376" si="94">IF(N368="základná",J368,0)</f>
        <v>0</v>
      </c>
      <c r="BF368" s="158">
        <f t="shared" ref="BF368:BF376" si="95">IF(N368="znížená",J368,0)</f>
        <v>0</v>
      </c>
      <c r="BG368" s="158">
        <f t="shared" ref="BG368:BG376" si="96">IF(N368="zákl. prenesená",J368,0)</f>
        <v>0</v>
      </c>
      <c r="BH368" s="158">
        <f t="shared" ref="BH368:BH376" si="97">IF(N368="zníž. prenesená",J368,0)</f>
        <v>0</v>
      </c>
      <c r="BI368" s="158">
        <f t="shared" ref="BI368:BI376" si="98">IF(N368="nulová",J368,0)</f>
        <v>0</v>
      </c>
      <c r="BJ368" s="13" t="s">
        <v>181</v>
      </c>
      <c r="BK368" s="159">
        <f t="shared" ref="BK368:BK376" si="99">ROUND(I368*H368,3)</f>
        <v>0</v>
      </c>
      <c r="BL368" s="13" t="s">
        <v>197</v>
      </c>
      <c r="BM368" s="157" t="s">
        <v>655</v>
      </c>
    </row>
    <row r="369" spans="2:65" s="1" customFormat="1" ht="36" customHeight="1" x14ac:dyDescent="0.2">
      <c r="B369" s="147"/>
      <c r="C369" s="160" t="s">
        <v>656</v>
      </c>
      <c r="D369" s="218" t="s">
        <v>657</v>
      </c>
      <c r="E369" s="219"/>
      <c r="F369" s="220"/>
      <c r="G369" s="162" t="s">
        <v>179</v>
      </c>
      <c r="H369" s="163">
        <v>1.778</v>
      </c>
      <c r="I369" s="164"/>
      <c r="J369" s="163">
        <f t="shared" si="90"/>
        <v>0</v>
      </c>
      <c r="K369" s="161" t="s">
        <v>1</v>
      </c>
      <c r="L369" s="165"/>
      <c r="M369" s="166" t="s">
        <v>1</v>
      </c>
      <c r="N369" s="167" t="s">
        <v>38</v>
      </c>
      <c r="O369" s="51"/>
      <c r="P369" s="155">
        <f t="shared" si="91"/>
        <v>0</v>
      </c>
      <c r="Q369" s="155">
        <v>0</v>
      </c>
      <c r="R369" s="155">
        <f t="shared" si="92"/>
        <v>0</v>
      </c>
      <c r="S369" s="155">
        <v>0</v>
      </c>
      <c r="T369" s="156">
        <f t="shared" si="93"/>
        <v>0</v>
      </c>
      <c r="AR369" s="157" t="s">
        <v>219</v>
      </c>
      <c r="AT369" s="157" t="s">
        <v>236</v>
      </c>
      <c r="AU369" s="157" t="s">
        <v>181</v>
      </c>
      <c r="AY369" s="13" t="s">
        <v>175</v>
      </c>
      <c r="BE369" s="158">
        <f t="shared" si="94"/>
        <v>0</v>
      </c>
      <c r="BF369" s="158">
        <f t="shared" si="95"/>
        <v>0</v>
      </c>
      <c r="BG369" s="158">
        <f t="shared" si="96"/>
        <v>0</v>
      </c>
      <c r="BH369" s="158">
        <f t="shared" si="97"/>
        <v>0</v>
      </c>
      <c r="BI369" s="158">
        <f t="shared" si="98"/>
        <v>0</v>
      </c>
      <c r="BJ369" s="13" t="s">
        <v>181</v>
      </c>
      <c r="BK369" s="159">
        <f t="shared" si="99"/>
        <v>0</v>
      </c>
      <c r="BL369" s="13" t="s">
        <v>197</v>
      </c>
      <c r="BM369" s="157" t="s">
        <v>658</v>
      </c>
    </row>
    <row r="370" spans="2:65" s="1" customFormat="1" ht="36" customHeight="1" x14ac:dyDescent="0.2">
      <c r="B370" s="147"/>
      <c r="C370" s="148" t="s">
        <v>420</v>
      </c>
      <c r="D370" s="215" t="s">
        <v>659</v>
      </c>
      <c r="E370" s="216"/>
      <c r="F370" s="217"/>
      <c r="G370" s="150" t="s">
        <v>179</v>
      </c>
      <c r="H370" s="151">
        <v>1.6160000000000001</v>
      </c>
      <c r="I370" s="152"/>
      <c r="J370" s="151">
        <f t="shared" si="90"/>
        <v>0</v>
      </c>
      <c r="K370" s="149" t="s">
        <v>1</v>
      </c>
      <c r="L370" s="28"/>
      <c r="M370" s="153" t="s">
        <v>1</v>
      </c>
      <c r="N370" s="154" t="s">
        <v>38</v>
      </c>
      <c r="O370" s="51"/>
      <c r="P370" s="155">
        <f t="shared" si="91"/>
        <v>0</v>
      </c>
      <c r="Q370" s="155">
        <v>0</v>
      </c>
      <c r="R370" s="155">
        <f t="shared" si="92"/>
        <v>0</v>
      </c>
      <c r="S370" s="155">
        <v>0</v>
      </c>
      <c r="T370" s="156">
        <f t="shared" si="93"/>
        <v>0</v>
      </c>
      <c r="AR370" s="157" t="s">
        <v>197</v>
      </c>
      <c r="AT370" s="157" t="s">
        <v>177</v>
      </c>
      <c r="AU370" s="157" t="s">
        <v>181</v>
      </c>
      <c r="AY370" s="13" t="s">
        <v>175</v>
      </c>
      <c r="BE370" s="158">
        <f t="shared" si="94"/>
        <v>0</v>
      </c>
      <c r="BF370" s="158">
        <f t="shared" si="95"/>
        <v>0</v>
      </c>
      <c r="BG370" s="158">
        <f t="shared" si="96"/>
        <v>0</v>
      </c>
      <c r="BH370" s="158">
        <f t="shared" si="97"/>
        <v>0</v>
      </c>
      <c r="BI370" s="158">
        <f t="shared" si="98"/>
        <v>0</v>
      </c>
      <c r="BJ370" s="13" t="s">
        <v>181</v>
      </c>
      <c r="BK370" s="159">
        <f t="shared" si="99"/>
        <v>0</v>
      </c>
      <c r="BL370" s="13" t="s">
        <v>197</v>
      </c>
      <c r="BM370" s="157" t="s">
        <v>660</v>
      </c>
    </row>
    <row r="371" spans="2:65" s="1" customFormat="1" ht="24" customHeight="1" x14ac:dyDescent="0.2">
      <c r="B371" s="147"/>
      <c r="C371" s="148" t="s">
        <v>661</v>
      </c>
      <c r="D371" s="215" t="s">
        <v>662</v>
      </c>
      <c r="E371" s="216"/>
      <c r="F371" s="217"/>
      <c r="G371" s="150" t="s">
        <v>215</v>
      </c>
      <c r="H371" s="151">
        <v>53.4</v>
      </c>
      <c r="I371" s="152"/>
      <c r="J371" s="151">
        <f t="shared" si="90"/>
        <v>0</v>
      </c>
      <c r="K371" s="149" t="s">
        <v>1</v>
      </c>
      <c r="L371" s="28"/>
      <c r="M371" s="153" t="s">
        <v>1</v>
      </c>
      <c r="N371" s="154" t="s">
        <v>38</v>
      </c>
      <c r="O371" s="51"/>
      <c r="P371" s="155">
        <f t="shared" si="91"/>
        <v>0</v>
      </c>
      <c r="Q371" s="155">
        <v>0</v>
      </c>
      <c r="R371" s="155">
        <f t="shared" si="92"/>
        <v>0</v>
      </c>
      <c r="S371" s="155">
        <v>0</v>
      </c>
      <c r="T371" s="156">
        <f t="shared" si="93"/>
        <v>0</v>
      </c>
      <c r="AR371" s="157" t="s">
        <v>197</v>
      </c>
      <c r="AT371" s="157" t="s">
        <v>177</v>
      </c>
      <c r="AU371" s="157" t="s">
        <v>181</v>
      </c>
      <c r="AY371" s="13" t="s">
        <v>175</v>
      </c>
      <c r="BE371" s="158">
        <f t="shared" si="94"/>
        <v>0</v>
      </c>
      <c r="BF371" s="158">
        <f t="shared" si="95"/>
        <v>0</v>
      </c>
      <c r="BG371" s="158">
        <f t="shared" si="96"/>
        <v>0</v>
      </c>
      <c r="BH371" s="158">
        <f t="shared" si="97"/>
        <v>0</v>
      </c>
      <c r="BI371" s="158">
        <f t="shared" si="98"/>
        <v>0</v>
      </c>
      <c r="BJ371" s="13" t="s">
        <v>181</v>
      </c>
      <c r="BK371" s="159">
        <f t="shared" si="99"/>
        <v>0</v>
      </c>
      <c r="BL371" s="13" t="s">
        <v>197</v>
      </c>
      <c r="BM371" s="157" t="s">
        <v>663</v>
      </c>
    </row>
    <row r="372" spans="2:65" s="1" customFormat="1" ht="24" customHeight="1" x14ac:dyDescent="0.2">
      <c r="B372" s="147"/>
      <c r="C372" s="160" t="s">
        <v>422</v>
      </c>
      <c r="D372" s="218" t="s">
        <v>1481</v>
      </c>
      <c r="E372" s="219"/>
      <c r="F372" s="220"/>
      <c r="G372" s="162" t="s">
        <v>215</v>
      </c>
      <c r="H372" s="163">
        <v>58.74</v>
      </c>
      <c r="I372" s="164"/>
      <c r="J372" s="163">
        <f t="shared" si="90"/>
        <v>0</v>
      </c>
      <c r="K372" s="161" t="s">
        <v>1</v>
      </c>
      <c r="L372" s="165"/>
      <c r="M372" s="166" t="s">
        <v>1</v>
      </c>
      <c r="N372" s="167" t="s">
        <v>38</v>
      </c>
      <c r="O372" s="51"/>
      <c r="P372" s="155">
        <f t="shared" si="91"/>
        <v>0</v>
      </c>
      <c r="Q372" s="155">
        <v>0</v>
      </c>
      <c r="R372" s="155">
        <f t="shared" si="92"/>
        <v>0</v>
      </c>
      <c r="S372" s="155">
        <v>0</v>
      </c>
      <c r="T372" s="156">
        <f t="shared" si="93"/>
        <v>0</v>
      </c>
      <c r="AR372" s="157" t="s">
        <v>219</v>
      </c>
      <c r="AT372" s="157" t="s">
        <v>236</v>
      </c>
      <c r="AU372" s="157" t="s">
        <v>181</v>
      </c>
      <c r="AY372" s="13" t="s">
        <v>175</v>
      </c>
      <c r="BE372" s="158">
        <f t="shared" si="94"/>
        <v>0</v>
      </c>
      <c r="BF372" s="158">
        <f t="shared" si="95"/>
        <v>0</v>
      </c>
      <c r="BG372" s="158">
        <f t="shared" si="96"/>
        <v>0</v>
      </c>
      <c r="BH372" s="158">
        <f t="shared" si="97"/>
        <v>0</v>
      </c>
      <c r="BI372" s="158">
        <f t="shared" si="98"/>
        <v>0</v>
      </c>
      <c r="BJ372" s="13" t="s">
        <v>181</v>
      </c>
      <c r="BK372" s="159">
        <f t="shared" si="99"/>
        <v>0</v>
      </c>
      <c r="BL372" s="13" t="s">
        <v>197</v>
      </c>
      <c r="BM372" s="157" t="s">
        <v>664</v>
      </c>
    </row>
    <row r="373" spans="2:65" s="1" customFormat="1" ht="36" customHeight="1" x14ac:dyDescent="0.2">
      <c r="B373" s="147"/>
      <c r="C373" s="148" t="s">
        <v>665</v>
      </c>
      <c r="D373" s="215" t="s">
        <v>666</v>
      </c>
      <c r="E373" s="216"/>
      <c r="F373" s="217"/>
      <c r="G373" s="150" t="s">
        <v>215</v>
      </c>
      <c r="H373" s="151">
        <v>17.5</v>
      </c>
      <c r="I373" s="152"/>
      <c r="J373" s="151">
        <f t="shared" si="90"/>
        <v>0</v>
      </c>
      <c r="K373" s="149" t="s">
        <v>1</v>
      </c>
      <c r="L373" s="28"/>
      <c r="M373" s="153" t="s">
        <v>1</v>
      </c>
      <c r="N373" s="154" t="s">
        <v>38</v>
      </c>
      <c r="O373" s="51"/>
      <c r="P373" s="155">
        <f t="shared" si="91"/>
        <v>0</v>
      </c>
      <c r="Q373" s="155">
        <v>0</v>
      </c>
      <c r="R373" s="155">
        <f t="shared" si="92"/>
        <v>0</v>
      </c>
      <c r="S373" s="155">
        <v>0</v>
      </c>
      <c r="T373" s="156">
        <f t="shared" si="93"/>
        <v>0</v>
      </c>
      <c r="AR373" s="157" t="s">
        <v>197</v>
      </c>
      <c r="AT373" s="157" t="s">
        <v>177</v>
      </c>
      <c r="AU373" s="157" t="s">
        <v>181</v>
      </c>
      <c r="AY373" s="13" t="s">
        <v>175</v>
      </c>
      <c r="BE373" s="158">
        <f t="shared" si="94"/>
        <v>0</v>
      </c>
      <c r="BF373" s="158">
        <f t="shared" si="95"/>
        <v>0</v>
      </c>
      <c r="BG373" s="158">
        <f t="shared" si="96"/>
        <v>0</v>
      </c>
      <c r="BH373" s="158">
        <f t="shared" si="97"/>
        <v>0</v>
      </c>
      <c r="BI373" s="158">
        <f t="shared" si="98"/>
        <v>0</v>
      </c>
      <c r="BJ373" s="13" t="s">
        <v>181</v>
      </c>
      <c r="BK373" s="159">
        <f t="shared" si="99"/>
        <v>0</v>
      </c>
      <c r="BL373" s="13" t="s">
        <v>197</v>
      </c>
      <c r="BM373" s="157" t="s">
        <v>667</v>
      </c>
    </row>
    <row r="374" spans="2:65" s="1" customFormat="1" ht="36" customHeight="1" x14ac:dyDescent="0.2">
      <c r="B374" s="147"/>
      <c r="C374" s="160" t="s">
        <v>424</v>
      </c>
      <c r="D374" s="218" t="s">
        <v>1482</v>
      </c>
      <c r="E374" s="219"/>
      <c r="F374" s="220"/>
      <c r="G374" s="162" t="s">
        <v>215</v>
      </c>
      <c r="H374" s="163">
        <v>18.2</v>
      </c>
      <c r="I374" s="164"/>
      <c r="J374" s="163">
        <f t="shared" si="90"/>
        <v>0</v>
      </c>
      <c r="K374" s="161" t="s">
        <v>1</v>
      </c>
      <c r="L374" s="165"/>
      <c r="M374" s="166" t="s">
        <v>1</v>
      </c>
      <c r="N374" s="167" t="s">
        <v>38</v>
      </c>
      <c r="O374" s="51"/>
      <c r="P374" s="155">
        <f t="shared" si="91"/>
        <v>0</v>
      </c>
      <c r="Q374" s="155">
        <v>0</v>
      </c>
      <c r="R374" s="155">
        <f t="shared" si="92"/>
        <v>0</v>
      </c>
      <c r="S374" s="155">
        <v>0</v>
      </c>
      <c r="T374" s="156">
        <f t="shared" si="93"/>
        <v>0</v>
      </c>
      <c r="AR374" s="157" t="s">
        <v>219</v>
      </c>
      <c r="AT374" s="157" t="s">
        <v>236</v>
      </c>
      <c r="AU374" s="157" t="s">
        <v>181</v>
      </c>
      <c r="AY374" s="13" t="s">
        <v>175</v>
      </c>
      <c r="BE374" s="158">
        <f t="shared" si="94"/>
        <v>0</v>
      </c>
      <c r="BF374" s="158">
        <f t="shared" si="95"/>
        <v>0</v>
      </c>
      <c r="BG374" s="158">
        <f t="shared" si="96"/>
        <v>0</v>
      </c>
      <c r="BH374" s="158">
        <f t="shared" si="97"/>
        <v>0</v>
      </c>
      <c r="BI374" s="158">
        <f t="shared" si="98"/>
        <v>0</v>
      </c>
      <c r="BJ374" s="13" t="s">
        <v>181</v>
      </c>
      <c r="BK374" s="159">
        <f t="shared" si="99"/>
        <v>0</v>
      </c>
      <c r="BL374" s="13" t="s">
        <v>197</v>
      </c>
      <c r="BM374" s="157" t="s">
        <v>668</v>
      </c>
    </row>
    <row r="375" spans="2:65" s="1" customFormat="1" ht="24" customHeight="1" x14ac:dyDescent="0.2">
      <c r="B375" s="147"/>
      <c r="C375" s="148" t="s">
        <v>669</v>
      </c>
      <c r="D375" s="215" t="s">
        <v>670</v>
      </c>
      <c r="E375" s="216"/>
      <c r="F375" s="217"/>
      <c r="G375" s="150" t="s">
        <v>215</v>
      </c>
      <c r="H375" s="151">
        <v>70.900000000000006</v>
      </c>
      <c r="I375" s="152"/>
      <c r="J375" s="151">
        <f t="shared" si="90"/>
        <v>0</v>
      </c>
      <c r="K375" s="149" t="s">
        <v>1</v>
      </c>
      <c r="L375" s="28"/>
      <c r="M375" s="153" t="s">
        <v>1</v>
      </c>
      <c r="N375" s="154" t="s">
        <v>38</v>
      </c>
      <c r="O375" s="51"/>
      <c r="P375" s="155">
        <f t="shared" si="91"/>
        <v>0</v>
      </c>
      <c r="Q375" s="155">
        <v>0</v>
      </c>
      <c r="R375" s="155">
        <f t="shared" si="92"/>
        <v>0</v>
      </c>
      <c r="S375" s="155">
        <v>0</v>
      </c>
      <c r="T375" s="156">
        <f t="shared" si="93"/>
        <v>0</v>
      </c>
      <c r="AR375" s="157" t="s">
        <v>197</v>
      </c>
      <c r="AT375" s="157" t="s">
        <v>177</v>
      </c>
      <c r="AU375" s="157" t="s">
        <v>181</v>
      </c>
      <c r="AY375" s="13" t="s">
        <v>175</v>
      </c>
      <c r="BE375" s="158">
        <f t="shared" si="94"/>
        <v>0</v>
      </c>
      <c r="BF375" s="158">
        <f t="shared" si="95"/>
        <v>0</v>
      </c>
      <c r="BG375" s="158">
        <f t="shared" si="96"/>
        <v>0</v>
      </c>
      <c r="BH375" s="158">
        <f t="shared" si="97"/>
        <v>0</v>
      </c>
      <c r="BI375" s="158">
        <f t="shared" si="98"/>
        <v>0</v>
      </c>
      <c r="BJ375" s="13" t="s">
        <v>181</v>
      </c>
      <c r="BK375" s="159">
        <f t="shared" si="99"/>
        <v>0</v>
      </c>
      <c r="BL375" s="13" t="s">
        <v>197</v>
      </c>
      <c r="BM375" s="157" t="s">
        <v>671</v>
      </c>
    </row>
    <row r="376" spans="2:65" s="1" customFormat="1" ht="24" customHeight="1" x14ac:dyDescent="0.2">
      <c r="B376" s="147"/>
      <c r="C376" s="148" t="s">
        <v>426</v>
      </c>
      <c r="D376" s="215" t="s">
        <v>672</v>
      </c>
      <c r="E376" s="216"/>
      <c r="F376" s="217"/>
      <c r="G376" s="150" t="s">
        <v>573</v>
      </c>
      <c r="H376" s="152"/>
      <c r="I376" s="152"/>
      <c r="J376" s="151">
        <f t="shared" si="90"/>
        <v>0</v>
      </c>
      <c r="K376" s="149" t="s">
        <v>1</v>
      </c>
      <c r="L376" s="28"/>
      <c r="M376" s="153" t="s">
        <v>1</v>
      </c>
      <c r="N376" s="154" t="s">
        <v>38</v>
      </c>
      <c r="O376" s="51"/>
      <c r="P376" s="155">
        <f t="shared" si="91"/>
        <v>0</v>
      </c>
      <c r="Q376" s="155">
        <v>0</v>
      </c>
      <c r="R376" s="155">
        <f t="shared" si="92"/>
        <v>0</v>
      </c>
      <c r="S376" s="155">
        <v>0</v>
      </c>
      <c r="T376" s="156">
        <f t="shared" si="93"/>
        <v>0</v>
      </c>
      <c r="AR376" s="157" t="s">
        <v>197</v>
      </c>
      <c r="AT376" s="157" t="s">
        <v>177</v>
      </c>
      <c r="AU376" s="157" t="s">
        <v>181</v>
      </c>
      <c r="AY376" s="13" t="s">
        <v>175</v>
      </c>
      <c r="BE376" s="158">
        <f t="shared" si="94"/>
        <v>0</v>
      </c>
      <c r="BF376" s="158">
        <f t="shared" si="95"/>
        <v>0</v>
      </c>
      <c r="BG376" s="158">
        <f t="shared" si="96"/>
        <v>0</v>
      </c>
      <c r="BH376" s="158">
        <f t="shared" si="97"/>
        <v>0</v>
      </c>
      <c r="BI376" s="158">
        <f t="shared" si="98"/>
        <v>0</v>
      </c>
      <c r="BJ376" s="13" t="s">
        <v>181</v>
      </c>
      <c r="BK376" s="159">
        <f t="shared" si="99"/>
        <v>0</v>
      </c>
      <c r="BL376" s="13" t="s">
        <v>197</v>
      </c>
      <c r="BM376" s="157" t="s">
        <v>673</v>
      </c>
    </row>
    <row r="377" spans="2:65" s="11" customFormat="1" ht="22.9" customHeight="1" x14ac:dyDescent="0.2">
      <c r="B377" s="134"/>
      <c r="D377" s="135" t="s">
        <v>71</v>
      </c>
      <c r="E377" s="145" t="s">
        <v>674</v>
      </c>
      <c r="F377" s="145" t="s">
        <v>675</v>
      </c>
      <c r="I377" s="137"/>
      <c r="J377" s="146">
        <f>BK377</f>
        <v>0</v>
      </c>
      <c r="L377" s="134"/>
      <c r="M377" s="139"/>
      <c r="N377" s="140"/>
      <c r="O377" s="140"/>
      <c r="P377" s="141">
        <f>SUM(P378:P383)</f>
        <v>0</v>
      </c>
      <c r="Q377" s="140"/>
      <c r="R377" s="141">
        <f>SUM(R378:R383)</f>
        <v>0</v>
      </c>
      <c r="S377" s="140"/>
      <c r="T377" s="142">
        <f>SUM(T378:T383)</f>
        <v>0</v>
      </c>
      <c r="AR377" s="135" t="s">
        <v>181</v>
      </c>
      <c r="AT377" s="143" t="s">
        <v>71</v>
      </c>
      <c r="AU377" s="143" t="s">
        <v>80</v>
      </c>
      <c r="AY377" s="135" t="s">
        <v>175</v>
      </c>
      <c r="BK377" s="144">
        <f>SUM(BK378:BK383)</f>
        <v>0</v>
      </c>
    </row>
    <row r="378" spans="2:65" s="1" customFormat="1" ht="36" customHeight="1" x14ac:dyDescent="0.2">
      <c r="B378" s="147"/>
      <c r="C378" s="148" t="s">
        <v>676</v>
      </c>
      <c r="D378" s="215" t="s">
        <v>1485</v>
      </c>
      <c r="E378" s="216"/>
      <c r="F378" s="217"/>
      <c r="G378" s="150" t="s">
        <v>215</v>
      </c>
      <c r="H378" s="151">
        <v>15.525</v>
      </c>
      <c r="I378" s="152"/>
      <c r="J378" s="151">
        <f t="shared" ref="J378:J383" si="100">ROUND(I378*H378,3)</f>
        <v>0</v>
      </c>
      <c r="K378" s="149" t="s">
        <v>1</v>
      </c>
      <c r="L378" s="28"/>
      <c r="M378" s="153" t="s">
        <v>1</v>
      </c>
      <c r="N378" s="154" t="s">
        <v>38</v>
      </c>
      <c r="O378" s="51"/>
      <c r="P378" s="155">
        <f t="shared" ref="P378:P383" si="101">O378*H378</f>
        <v>0</v>
      </c>
      <c r="Q378" s="155">
        <v>0</v>
      </c>
      <c r="R378" s="155">
        <f t="shared" ref="R378:R383" si="102">Q378*H378</f>
        <v>0</v>
      </c>
      <c r="S378" s="155">
        <v>0</v>
      </c>
      <c r="T378" s="156">
        <f t="shared" ref="T378:T383" si="103">S378*H378</f>
        <v>0</v>
      </c>
      <c r="AR378" s="157" t="s">
        <v>197</v>
      </c>
      <c r="AT378" s="157" t="s">
        <v>177</v>
      </c>
      <c r="AU378" s="157" t="s">
        <v>181</v>
      </c>
      <c r="AY378" s="13" t="s">
        <v>175</v>
      </c>
      <c r="BE378" s="158">
        <f t="shared" ref="BE378:BE383" si="104">IF(N378="základná",J378,0)</f>
        <v>0</v>
      </c>
      <c r="BF378" s="158">
        <f t="shared" ref="BF378:BF383" si="105">IF(N378="znížená",J378,0)</f>
        <v>0</v>
      </c>
      <c r="BG378" s="158">
        <f t="shared" ref="BG378:BG383" si="106">IF(N378="zákl. prenesená",J378,0)</f>
        <v>0</v>
      </c>
      <c r="BH378" s="158">
        <f t="shared" ref="BH378:BH383" si="107">IF(N378="zníž. prenesená",J378,0)</f>
        <v>0</v>
      </c>
      <c r="BI378" s="158">
        <f t="shared" ref="BI378:BI383" si="108">IF(N378="nulová",J378,0)</f>
        <v>0</v>
      </c>
      <c r="BJ378" s="13" t="s">
        <v>181</v>
      </c>
      <c r="BK378" s="159">
        <f t="shared" ref="BK378:BK383" si="109">ROUND(I378*H378,3)</f>
        <v>0</v>
      </c>
      <c r="BL378" s="13" t="s">
        <v>197</v>
      </c>
      <c r="BM378" s="157" t="s">
        <v>677</v>
      </c>
    </row>
    <row r="379" spans="2:65" s="1" customFormat="1" ht="49.5" customHeight="1" x14ac:dyDescent="0.2">
      <c r="B379" s="147"/>
      <c r="C379" s="148" t="s">
        <v>428</v>
      </c>
      <c r="D379" s="215" t="s">
        <v>1518</v>
      </c>
      <c r="E379" s="216"/>
      <c r="F379" s="217"/>
      <c r="G379" s="150" t="s">
        <v>215</v>
      </c>
      <c r="H379" s="151">
        <v>11.105</v>
      </c>
      <c r="I379" s="152"/>
      <c r="J379" s="151">
        <f t="shared" si="100"/>
        <v>0</v>
      </c>
      <c r="K379" s="149" t="s">
        <v>1</v>
      </c>
      <c r="L379" s="28"/>
      <c r="M379" s="153" t="s">
        <v>1</v>
      </c>
      <c r="N379" s="154" t="s">
        <v>38</v>
      </c>
      <c r="O379" s="51"/>
      <c r="P379" s="155">
        <f t="shared" si="101"/>
        <v>0</v>
      </c>
      <c r="Q379" s="155">
        <v>0</v>
      </c>
      <c r="R379" s="155">
        <f t="shared" si="102"/>
        <v>0</v>
      </c>
      <c r="S379" s="155">
        <v>0</v>
      </c>
      <c r="T379" s="156">
        <f t="shared" si="103"/>
        <v>0</v>
      </c>
      <c r="AR379" s="157" t="s">
        <v>197</v>
      </c>
      <c r="AT379" s="157" t="s">
        <v>177</v>
      </c>
      <c r="AU379" s="157" t="s">
        <v>181</v>
      </c>
      <c r="AY379" s="13" t="s">
        <v>175</v>
      </c>
      <c r="BE379" s="158">
        <f t="shared" si="104"/>
        <v>0</v>
      </c>
      <c r="BF379" s="158">
        <f t="shared" si="105"/>
        <v>0</v>
      </c>
      <c r="BG379" s="158">
        <f t="shared" si="106"/>
        <v>0</v>
      </c>
      <c r="BH379" s="158">
        <f t="shared" si="107"/>
        <v>0</v>
      </c>
      <c r="BI379" s="158">
        <f t="shared" si="108"/>
        <v>0</v>
      </c>
      <c r="BJ379" s="13" t="s">
        <v>181</v>
      </c>
      <c r="BK379" s="159">
        <f t="shared" si="109"/>
        <v>0</v>
      </c>
      <c r="BL379" s="13" t="s">
        <v>197</v>
      </c>
      <c r="BM379" s="157" t="s">
        <v>678</v>
      </c>
    </row>
    <row r="380" spans="2:65" s="1" customFormat="1" ht="24" customHeight="1" x14ac:dyDescent="0.2">
      <c r="B380" s="147"/>
      <c r="C380" s="148" t="s">
        <v>679</v>
      </c>
      <c r="D380" s="215" t="s">
        <v>1483</v>
      </c>
      <c r="E380" s="216"/>
      <c r="F380" s="217"/>
      <c r="G380" s="150" t="s">
        <v>215</v>
      </c>
      <c r="H380" s="151">
        <v>17.773</v>
      </c>
      <c r="I380" s="152"/>
      <c r="J380" s="151">
        <f t="shared" si="100"/>
        <v>0</v>
      </c>
      <c r="K380" s="149" t="s">
        <v>1</v>
      </c>
      <c r="L380" s="28"/>
      <c r="M380" s="153" t="s">
        <v>1</v>
      </c>
      <c r="N380" s="154" t="s">
        <v>38</v>
      </c>
      <c r="O380" s="51"/>
      <c r="P380" s="155">
        <f t="shared" si="101"/>
        <v>0</v>
      </c>
      <c r="Q380" s="155">
        <v>0</v>
      </c>
      <c r="R380" s="155">
        <f t="shared" si="102"/>
        <v>0</v>
      </c>
      <c r="S380" s="155">
        <v>0</v>
      </c>
      <c r="T380" s="156">
        <f t="shared" si="103"/>
        <v>0</v>
      </c>
      <c r="AR380" s="157" t="s">
        <v>197</v>
      </c>
      <c r="AT380" s="157" t="s">
        <v>177</v>
      </c>
      <c r="AU380" s="157" t="s">
        <v>181</v>
      </c>
      <c r="AY380" s="13" t="s">
        <v>175</v>
      </c>
      <c r="BE380" s="158">
        <f t="shared" si="104"/>
        <v>0</v>
      </c>
      <c r="BF380" s="158">
        <f t="shared" si="105"/>
        <v>0</v>
      </c>
      <c r="BG380" s="158">
        <f t="shared" si="106"/>
        <v>0</v>
      </c>
      <c r="BH380" s="158">
        <f t="shared" si="107"/>
        <v>0</v>
      </c>
      <c r="BI380" s="158">
        <f t="shared" si="108"/>
        <v>0</v>
      </c>
      <c r="BJ380" s="13" t="s">
        <v>181</v>
      </c>
      <c r="BK380" s="159">
        <f t="shared" si="109"/>
        <v>0</v>
      </c>
      <c r="BL380" s="13" t="s">
        <v>197</v>
      </c>
      <c r="BM380" s="157" t="s">
        <v>680</v>
      </c>
    </row>
    <row r="381" spans="2:65" s="1" customFormat="1" ht="36" customHeight="1" x14ac:dyDescent="0.2">
      <c r="B381" s="147"/>
      <c r="C381" s="148" t="s">
        <v>430</v>
      </c>
      <c r="D381" s="215" t="s">
        <v>1484</v>
      </c>
      <c r="E381" s="216"/>
      <c r="F381" s="217"/>
      <c r="G381" s="150" t="s">
        <v>215</v>
      </c>
      <c r="H381" s="151">
        <v>42.854999999999997</v>
      </c>
      <c r="I381" s="152"/>
      <c r="J381" s="151">
        <f t="shared" si="100"/>
        <v>0</v>
      </c>
      <c r="K381" s="149" t="s">
        <v>1</v>
      </c>
      <c r="L381" s="28"/>
      <c r="M381" s="153" t="s">
        <v>1</v>
      </c>
      <c r="N381" s="154" t="s">
        <v>38</v>
      </c>
      <c r="O381" s="51"/>
      <c r="P381" s="155">
        <f t="shared" si="101"/>
        <v>0</v>
      </c>
      <c r="Q381" s="155">
        <v>0</v>
      </c>
      <c r="R381" s="155">
        <f t="shared" si="102"/>
        <v>0</v>
      </c>
      <c r="S381" s="155">
        <v>0</v>
      </c>
      <c r="T381" s="156">
        <f t="shared" si="103"/>
        <v>0</v>
      </c>
      <c r="AR381" s="157" t="s">
        <v>197</v>
      </c>
      <c r="AT381" s="157" t="s">
        <v>177</v>
      </c>
      <c r="AU381" s="157" t="s">
        <v>181</v>
      </c>
      <c r="AY381" s="13" t="s">
        <v>175</v>
      </c>
      <c r="BE381" s="158">
        <f t="shared" si="104"/>
        <v>0</v>
      </c>
      <c r="BF381" s="158">
        <f t="shared" si="105"/>
        <v>0</v>
      </c>
      <c r="BG381" s="158">
        <f t="shared" si="106"/>
        <v>0</v>
      </c>
      <c r="BH381" s="158">
        <f t="shared" si="107"/>
        <v>0</v>
      </c>
      <c r="BI381" s="158">
        <f t="shared" si="108"/>
        <v>0</v>
      </c>
      <c r="BJ381" s="13" t="s">
        <v>181</v>
      </c>
      <c r="BK381" s="159">
        <f t="shared" si="109"/>
        <v>0</v>
      </c>
      <c r="BL381" s="13" t="s">
        <v>197</v>
      </c>
      <c r="BM381" s="157" t="s">
        <v>681</v>
      </c>
    </row>
    <row r="382" spans="2:65" s="1" customFormat="1" ht="24" customHeight="1" x14ac:dyDescent="0.2">
      <c r="B382" s="147"/>
      <c r="C382" s="148" t="s">
        <v>682</v>
      </c>
      <c r="D382" s="215" t="s">
        <v>683</v>
      </c>
      <c r="E382" s="216"/>
      <c r="F382" s="217"/>
      <c r="G382" s="150" t="s">
        <v>272</v>
      </c>
      <c r="H382" s="151">
        <v>5</v>
      </c>
      <c r="I382" s="152"/>
      <c r="J382" s="151">
        <f t="shared" si="100"/>
        <v>0</v>
      </c>
      <c r="K382" s="149" t="s">
        <v>1</v>
      </c>
      <c r="L382" s="28"/>
      <c r="M382" s="153" t="s">
        <v>1</v>
      </c>
      <c r="N382" s="154" t="s">
        <v>38</v>
      </c>
      <c r="O382" s="51"/>
      <c r="P382" s="155">
        <f t="shared" si="101"/>
        <v>0</v>
      </c>
      <c r="Q382" s="155">
        <v>0</v>
      </c>
      <c r="R382" s="155">
        <f t="shared" si="102"/>
        <v>0</v>
      </c>
      <c r="S382" s="155">
        <v>0</v>
      </c>
      <c r="T382" s="156">
        <f t="shared" si="103"/>
        <v>0</v>
      </c>
      <c r="AR382" s="157" t="s">
        <v>197</v>
      </c>
      <c r="AT382" s="157" t="s">
        <v>177</v>
      </c>
      <c r="AU382" s="157" t="s">
        <v>181</v>
      </c>
      <c r="AY382" s="13" t="s">
        <v>175</v>
      </c>
      <c r="BE382" s="158">
        <f t="shared" si="104"/>
        <v>0</v>
      </c>
      <c r="BF382" s="158">
        <f t="shared" si="105"/>
        <v>0</v>
      </c>
      <c r="BG382" s="158">
        <f t="shared" si="106"/>
        <v>0</v>
      </c>
      <c r="BH382" s="158">
        <f t="shared" si="107"/>
        <v>0</v>
      </c>
      <c r="BI382" s="158">
        <f t="shared" si="108"/>
        <v>0</v>
      </c>
      <c r="BJ382" s="13" t="s">
        <v>181</v>
      </c>
      <c r="BK382" s="159">
        <f t="shared" si="109"/>
        <v>0</v>
      </c>
      <c r="BL382" s="13" t="s">
        <v>197</v>
      </c>
      <c r="BM382" s="157" t="s">
        <v>684</v>
      </c>
    </row>
    <row r="383" spans="2:65" s="1" customFormat="1" ht="24" customHeight="1" x14ac:dyDescent="0.2">
      <c r="B383" s="147"/>
      <c r="C383" s="148" t="s">
        <v>431</v>
      </c>
      <c r="D383" s="215" t="s">
        <v>685</v>
      </c>
      <c r="E383" s="216"/>
      <c r="F383" s="217"/>
      <c r="G383" s="150" t="s">
        <v>573</v>
      </c>
      <c r="H383" s="152"/>
      <c r="I383" s="152"/>
      <c r="J383" s="151">
        <f t="shared" si="100"/>
        <v>0</v>
      </c>
      <c r="K383" s="149" t="s">
        <v>1</v>
      </c>
      <c r="L383" s="28"/>
      <c r="M383" s="153" t="s">
        <v>1</v>
      </c>
      <c r="N383" s="154" t="s">
        <v>38</v>
      </c>
      <c r="O383" s="51"/>
      <c r="P383" s="155">
        <f t="shared" si="101"/>
        <v>0</v>
      </c>
      <c r="Q383" s="155">
        <v>0</v>
      </c>
      <c r="R383" s="155">
        <f t="shared" si="102"/>
        <v>0</v>
      </c>
      <c r="S383" s="155">
        <v>0</v>
      </c>
      <c r="T383" s="156">
        <f t="shared" si="103"/>
        <v>0</v>
      </c>
      <c r="AR383" s="157" t="s">
        <v>197</v>
      </c>
      <c r="AT383" s="157" t="s">
        <v>177</v>
      </c>
      <c r="AU383" s="157" t="s">
        <v>181</v>
      </c>
      <c r="AY383" s="13" t="s">
        <v>175</v>
      </c>
      <c r="BE383" s="158">
        <f t="shared" si="104"/>
        <v>0</v>
      </c>
      <c r="BF383" s="158">
        <f t="shared" si="105"/>
        <v>0</v>
      </c>
      <c r="BG383" s="158">
        <f t="shared" si="106"/>
        <v>0</v>
      </c>
      <c r="BH383" s="158">
        <f t="shared" si="107"/>
        <v>0</v>
      </c>
      <c r="BI383" s="158">
        <f t="shared" si="108"/>
        <v>0</v>
      </c>
      <c r="BJ383" s="13" t="s">
        <v>181</v>
      </c>
      <c r="BK383" s="159">
        <f t="shared" si="109"/>
        <v>0</v>
      </c>
      <c r="BL383" s="13" t="s">
        <v>197</v>
      </c>
      <c r="BM383" s="157" t="s">
        <v>686</v>
      </c>
    </row>
    <row r="384" spans="2:65" s="11" customFormat="1" ht="22.9" customHeight="1" x14ac:dyDescent="0.2">
      <c r="B384" s="134"/>
      <c r="D384" s="135" t="s">
        <v>71</v>
      </c>
      <c r="E384" s="145" t="s">
        <v>687</v>
      </c>
      <c r="F384" s="145" t="s">
        <v>688</v>
      </c>
      <c r="I384" s="137"/>
      <c r="J384" s="146">
        <f>BK384</f>
        <v>0</v>
      </c>
      <c r="L384" s="134"/>
      <c r="M384" s="139"/>
      <c r="N384" s="140"/>
      <c r="O384" s="140"/>
      <c r="P384" s="141">
        <f>SUM(P385:P398)</f>
        <v>0</v>
      </c>
      <c r="Q384" s="140"/>
      <c r="R384" s="141">
        <f>SUM(R385:R398)</f>
        <v>0</v>
      </c>
      <c r="S384" s="140"/>
      <c r="T384" s="142">
        <f>SUM(T385:T398)</f>
        <v>0</v>
      </c>
      <c r="AR384" s="135" t="s">
        <v>181</v>
      </c>
      <c r="AT384" s="143" t="s">
        <v>71</v>
      </c>
      <c r="AU384" s="143" t="s">
        <v>80</v>
      </c>
      <c r="AY384" s="135" t="s">
        <v>175</v>
      </c>
      <c r="BK384" s="144">
        <f>SUM(BK385:BK398)</f>
        <v>0</v>
      </c>
    </row>
    <row r="385" spans="2:65" s="1" customFormat="1" ht="24" customHeight="1" x14ac:dyDescent="0.2">
      <c r="B385" s="147"/>
      <c r="C385" s="148" t="s">
        <v>689</v>
      </c>
      <c r="D385" s="215" t="s">
        <v>690</v>
      </c>
      <c r="E385" s="216"/>
      <c r="F385" s="217"/>
      <c r="G385" s="150" t="s">
        <v>238</v>
      </c>
      <c r="H385" s="151">
        <v>46.55</v>
      </c>
      <c r="I385" s="152"/>
      <c r="J385" s="151">
        <f t="shared" ref="J385:J398" si="110">ROUND(I385*H385,3)</f>
        <v>0</v>
      </c>
      <c r="K385" s="149" t="s">
        <v>1</v>
      </c>
      <c r="L385" s="28"/>
      <c r="M385" s="153" t="s">
        <v>1</v>
      </c>
      <c r="N385" s="154" t="s">
        <v>38</v>
      </c>
      <c r="O385" s="51"/>
      <c r="P385" s="155">
        <f t="shared" ref="P385:P398" si="111">O385*H385</f>
        <v>0</v>
      </c>
      <c r="Q385" s="155">
        <v>0</v>
      </c>
      <c r="R385" s="155">
        <f t="shared" ref="R385:R398" si="112">Q385*H385</f>
        <v>0</v>
      </c>
      <c r="S385" s="155">
        <v>0</v>
      </c>
      <c r="T385" s="156">
        <f t="shared" ref="T385:T398" si="113">S385*H385</f>
        <v>0</v>
      </c>
      <c r="AR385" s="157" t="s">
        <v>197</v>
      </c>
      <c r="AT385" s="157" t="s">
        <v>177</v>
      </c>
      <c r="AU385" s="157" t="s">
        <v>181</v>
      </c>
      <c r="AY385" s="13" t="s">
        <v>175</v>
      </c>
      <c r="BE385" s="158">
        <f t="shared" ref="BE385:BE398" si="114">IF(N385="základná",J385,0)</f>
        <v>0</v>
      </c>
      <c r="BF385" s="158">
        <f t="shared" ref="BF385:BF398" si="115">IF(N385="znížená",J385,0)</f>
        <v>0</v>
      </c>
      <c r="BG385" s="158">
        <f t="shared" ref="BG385:BG398" si="116">IF(N385="zákl. prenesená",J385,0)</f>
        <v>0</v>
      </c>
      <c r="BH385" s="158">
        <f t="shared" ref="BH385:BH398" si="117">IF(N385="zníž. prenesená",J385,0)</f>
        <v>0</v>
      </c>
      <c r="BI385" s="158">
        <f t="shared" ref="BI385:BI398" si="118">IF(N385="nulová",J385,0)</f>
        <v>0</v>
      </c>
      <c r="BJ385" s="13" t="s">
        <v>181</v>
      </c>
      <c r="BK385" s="159">
        <f t="shared" ref="BK385:BK398" si="119">ROUND(I385*H385,3)</f>
        <v>0</v>
      </c>
      <c r="BL385" s="13" t="s">
        <v>197</v>
      </c>
      <c r="BM385" s="157" t="s">
        <v>691</v>
      </c>
    </row>
    <row r="386" spans="2:65" s="1" customFormat="1" ht="24" customHeight="1" x14ac:dyDescent="0.2">
      <c r="B386" s="147"/>
      <c r="C386" s="148" t="s">
        <v>433</v>
      </c>
      <c r="D386" s="215" t="s">
        <v>692</v>
      </c>
      <c r="E386" s="216"/>
      <c r="F386" s="217"/>
      <c r="G386" s="150" t="s">
        <v>238</v>
      </c>
      <c r="H386" s="151">
        <v>40.43</v>
      </c>
      <c r="I386" s="152"/>
      <c r="J386" s="151">
        <f t="shared" si="110"/>
        <v>0</v>
      </c>
      <c r="K386" s="149" t="s">
        <v>1</v>
      </c>
      <c r="L386" s="28"/>
      <c r="M386" s="153" t="s">
        <v>1</v>
      </c>
      <c r="N386" s="154" t="s">
        <v>38</v>
      </c>
      <c r="O386" s="51"/>
      <c r="P386" s="155">
        <f t="shared" si="111"/>
        <v>0</v>
      </c>
      <c r="Q386" s="155">
        <v>0</v>
      </c>
      <c r="R386" s="155">
        <f t="shared" si="112"/>
        <v>0</v>
      </c>
      <c r="S386" s="155">
        <v>0</v>
      </c>
      <c r="T386" s="156">
        <f t="shared" si="113"/>
        <v>0</v>
      </c>
      <c r="AR386" s="157" t="s">
        <v>197</v>
      </c>
      <c r="AT386" s="157" t="s">
        <v>177</v>
      </c>
      <c r="AU386" s="157" t="s">
        <v>181</v>
      </c>
      <c r="AY386" s="13" t="s">
        <v>175</v>
      </c>
      <c r="BE386" s="158">
        <f t="shared" si="114"/>
        <v>0</v>
      </c>
      <c r="BF386" s="158">
        <f t="shared" si="115"/>
        <v>0</v>
      </c>
      <c r="BG386" s="158">
        <f t="shared" si="116"/>
        <v>0</v>
      </c>
      <c r="BH386" s="158">
        <f t="shared" si="117"/>
        <v>0</v>
      </c>
      <c r="BI386" s="158">
        <f t="shared" si="118"/>
        <v>0</v>
      </c>
      <c r="BJ386" s="13" t="s">
        <v>181</v>
      </c>
      <c r="BK386" s="159">
        <f t="shared" si="119"/>
        <v>0</v>
      </c>
      <c r="BL386" s="13" t="s">
        <v>197</v>
      </c>
      <c r="BM386" s="157" t="s">
        <v>693</v>
      </c>
    </row>
    <row r="387" spans="2:65" s="1" customFormat="1" ht="36" customHeight="1" x14ac:dyDescent="0.2">
      <c r="B387" s="147"/>
      <c r="C387" s="148" t="s">
        <v>694</v>
      </c>
      <c r="D387" s="215" t="s">
        <v>695</v>
      </c>
      <c r="E387" s="216"/>
      <c r="F387" s="217"/>
      <c r="G387" s="150" t="s">
        <v>272</v>
      </c>
      <c r="H387" s="151">
        <v>3</v>
      </c>
      <c r="I387" s="152"/>
      <c r="J387" s="151">
        <f t="shared" si="110"/>
        <v>0</v>
      </c>
      <c r="K387" s="149" t="s">
        <v>1</v>
      </c>
      <c r="L387" s="28"/>
      <c r="M387" s="153" t="s">
        <v>1</v>
      </c>
      <c r="N387" s="154" t="s">
        <v>38</v>
      </c>
      <c r="O387" s="51"/>
      <c r="P387" s="155">
        <f t="shared" si="111"/>
        <v>0</v>
      </c>
      <c r="Q387" s="155">
        <v>0</v>
      </c>
      <c r="R387" s="155">
        <f t="shared" si="112"/>
        <v>0</v>
      </c>
      <c r="S387" s="155">
        <v>0</v>
      </c>
      <c r="T387" s="156">
        <f t="shared" si="113"/>
        <v>0</v>
      </c>
      <c r="AR387" s="157" t="s">
        <v>197</v>
      </c>
      <c r="AT387" s="157" t="s">
        <v>177</v>
      </c>
      <c r="AU387" s="157" t="s">
        <v>181</v>
      </c>
      <c r="AY387" s="13" t="s">
        <v>175</v>
      </c>
      <c r="BE387" s="158">
        <f t="shared" si="114"/>
        <v>0</v>
      </c>
      <c r="BF387" s="158">
        <f t="shared" si="115"/>
        <v>0</v>
      </c>
      <c r="BG387" s="158">
        <f t="shared" si="116"/>
        <v>0</v>
      </c>
      <c r="BH387" s="158">
        <f t="shared" si="117"/>
        <v>0</v>
      </c>
      <c r="BI387" s="158">
        <f t="shared" si="118"/>
        <v>0</v>
      </c>
      <c r="BJ387" s="13" t="s">
        <v>181</v>
      </c>
      <c r="BK387" s="159">
        <f t="shared" si="119"/>
        <v>0</v>
      </c>
      <c r="BL387" s="13" t="s">
        <v>197</v>
      </c>
      <c r="BM387" s="157" t="s">
        <v>696</v>
      </c>
    </row>
    <row r="388" spans="2:65" s="1" customFormat="1" ht="16.5" customHeight="1" x14ac:dyDescent="0.2">
      <c r="B388" s="147"/>
      <c r="C388" s="148" t="s">
        <v>435</v>
      </c>
      <c r="D388" s="215" t="s">
        <v>697</v>
      </c>
      <c r="E388" s="216"/>
      <c r="F388" s="217"/>
      <c r="G388" s="150" t="s">
        <v>272</v>
      </c>
      <c r="H388" s="151">
        <v>52</v>
      </c>
      <c r="I388" s="152"/>
      <c r="J388" s="151">
        <f t="shared" si="110"/>
        <v>0</v>
      </c>
      <c r="K388" s="149" t="s">
        <v>1</v>
      </c>
      <c r="L388" s="28"/>
      <c r="M388" s="153" t="s">
        <v>1</v>
      </c>
      <c r="N388" s="154" t="s">
        <v>38</v>
      </c>
      <c r="O388" s="51"/>
      <c r="P388" s="155">
        <f t="shared" si="111"/>
        <v>0</v>
      </c>
      <c r="Q388" s="155">
        <v>0</v>
      </c>
      <c r="R388" s="155">
        <f t="shared" si="112"/>
        <v>0</v>
      </c>
      <c r="S388" s="155">
        <v>0</v>
      </c>
      <c r="T388" s="156">
        <f t="shared" si="113"/>
        <v>0</v>
      </c>
      <c r="AR388" s="157" t="s">
        <v>197</v>
      </c>
      <c r="AT388" s="157" t="s">
        <v>177</v>
      </c>
      <c r="AU388" s="157" t="s">
        <v>181</v>
      </c>
      <c r="AY388" s="13" t="s">
        <v>175</v>
      </c>
      <c r="BE388" s="158">
        <f t="shared" si="114"/>
        <v>0</v>
      </c>
      <c r="BF388" s="158">
        <f t="shared" si="115"/>
        <v>0</v>
      </c>
      <c r="BG388" s="158">
        <f t="shared" si="116"/>
        <v>0</v>
      </c>
      <c r="BH388" s="158">
        <f t="shared" si="117"/>
        <v>0</v>
      </c>
      <c r="BI388" s="158">
        <f t="shared" si="118"/>
        <v>0</v>
      </c>
      <c r="BJ388" s="13" t="s">
        <v>181</v>
      </c>
      <c r="BK388" s="159">
        <f t="shared" si="119"/>
        <v>0</v>
      </c>
      <c r="BL388" s="13" t="s">
        <v>197</v>
      </c>
      <c r="BM388" s="157" t="s">
        <v>698</v>
      </c>
    </row>
    <row r="389" spans="2:65" s="1" customFormat="1" ht="24" customHeight="1" x14ac:dyDescent="0.2">
      <c r="B389" s="147"/>
      <c r="C389" s="148" t="s">
        <v>699</v>
      </c>
      <c r="D389" s="215" t="s">
        <v>700</v>
      </c>
      <c r="E389" s="216"/>
      <c r="F389" s="217"/>
      <c r="G389" s="150" t="s">
        <v>238</v>
      </c>
      <c r="H389" s="151">
        <v>46.55</v>
      </c>
      <c r="I389" s="152"/>
      <c r="J389" s="151">
        <f t="shared" si="110"/>
        <v>0</v>
      </c>
      <c r="K389" s="149" t="s">
        <v>1</v>
      </c>
      <c r="L389" s="28"/>
      <c r="M389" s="153" t="s">
        <v>1</v>
      </c>
      <c r="N389" s="154" t="s">
        <v>38</v>
      </c>
      <c r="O389" s="51"/>
      <c r="P389" s="155">
        <f t="shared" si="111"/>
        <v>0</v>
      </c>
      <c r="Q389" s="155">
        <v>0</v>
      </c>
      <c r="R389" s="155">
        <f t="shared" si="112"/>
        <v>0</v>
      </c>
      <c r="S389" s="155">
        <v>0</v>
      </c>
      <c r="T389" s="156">
        <f t="shared" si="113"/>
        <v>0</v>
      </c>
      <c r="AR389" s="157" t="s">
        <v>197</v>
      </c>
      <c r="AT389" s="157" t="s">
        <v>177</v>
      </c>
      <c r="AU389" s="157" t="s">
        <v>181</v>
      </c>
      <c r="AY389" s="13" t="s">
        <v>175</v>
      </c>
      <c r="BE389" s="158">
        <f t="shared" si="114"/>
        <v>0</v>
      </c>
      <c r="BF389" s="158">
        <f t="shared" si="115"/>
        <v>0</v>
      </c>
      <c r="BG389" s="158">
        <f t="shared" si="116"/>
        <v>0</v>
      </c>
      <c r="BH389" s="158">
        <f t="shared" si="117"/>
        <v>0</v>
      </c>
      <c r="BI389" s="158">
        <f t="shared" si="118"/>
        <v>0</v>
      </c>
      <c r="BJ389" s="13" t="s">
        <v>181</v>
      </c>
      <c r="BK389" s="159">
        <f t="shared" si="119"/>
        <v>0</v>
      </c>
      <c r="BL389" s="13" t="s">
        <v>197</v>
      </c>
      <c r="BM389" s="157" t="s">
        <v>701</v>
      </c>
    </row>
    <row r="390" spans="2:65" s="1" customFormat="1" ht="24" customHeight="1" x14ac:dyDescent="0.2">
      <c r="B390" s="147"/>
      <c r="C390" s="148" t="s">
        <v>438</v>
      </c>
      <c r="D390" s="215" t="s">
        <v>702</v>
      </c>
      <c r="E390" s="216"/>
      <c r="F390" s="217"/>
      <c r="G390" s="150" t="s">
        <v>215</v>
      </c>
      <c r="H390" s="151">
        <v>19.5</v>
      </c>
      <c r="I390" s="152"/>
      <c r="J390" s="151">
        <f t="shared" si="110"/>
        <v>0</v>
      </c>
      <c r="K390" s="149" t="s">
        <v>1</v>
      </c>
      <c r="L390" s="28"/>
      <c r="M390" s="153" t="s">
        <v>1</v>
      </c>
      <c r="N390" s="154" t="s">
        <v>38</v>
      </c>
      <c r="O390" s="51"/>
      <c r="P390" s="155">
        <f t="shared" si="111"/>
        <v>0</v>
      </c>
      <c r="Q390" s="155">
        <v>0</v>
      </c>
      <c r="R390" s="155">
        <f t="shared" si="112"/>
        <v>0</v>
      </c>
      <c r="S390" s="155">
        <v>0</v>
      </c>
      <c r="T390" s="156">
        <f t="shared" si="113"/>
        <v>0</v>
      </c>
      <c r="AR390" s="157" t="s">
        <v>197</v>
      </c>
      <c r="AT390" s="157" t="s">
        <v>177</v>
      </c>
      <c r="AU390" s="157" t="s">
        <v>181</v>
      </c>
      <c r="AY390" s="13" t="s">
        <v>175</v>
      </c>
      <c r="BE390" s="158">
        <f t="shared" si="114"/>
        <v>0</v>
      </c>
      <c r="BF390" s="158">
        <f t="shared" si="115"/>
        <v>0</v>
      </c>
      <c r="BG390" s="158">
        <f t="shared" si="116"/>
        <v>0</v>
      </c>
      <c r="BH390" s="158">
        <f t="shared" si="117"/>
        <v>0</v>
      </c>
      <c r="BI390" s="158">
        <f t="shared" si="118"/>
        <v>0</v>
      </c>
      <c r="BJ390" s="13" t="s">
        <v>181</v>
      </c>
      <c r="BK390" s="159">
        <f t="shared" si="119"/>
        <v>0</v>
      </c>
      <c r="BL390" s="13" t="s">
        <v>197</v>
      </c>
      <c r="BM390" s="157" t="s">
        <v>703</v>
      </c>
    </row>
    <row r="391" spans="2:65" s="1" customFormat="1" ht="24" customHeight="1" x14ac:dyDescent="0.2">
      <c r="B391" s="147"/>
      <c r="C391" s="148" t="s">
        <v>704</v>
      </c>
      <c r="D391" s="215" t="s">
        <v>705</v>
      </c>
      <c r="E391" s="216"/>
      <c r="F391" s="217"/>
      <c r="G391" s="150" t="s">
        <v>238</v>
      </c>
      <c r="H391" s="151">
        <v>49.9</v>
      </c>
      <c r="I391" s="152"/>
      <c r="J391" s="151">
        <f t="shared" si="110"/>
        <v>0</v>
      </c>
      <c r="K391" s="149" t="s">
        <v>1</v>
      </c>
      <c r="L391" s="28"/>
      <c r="M391" s="153" t="s">
        <v>1</v>
      </c>
      <c r="N391" s="154" t="s">
        <v>38</v>
      </c>
      <c r="O391" s="51"/>
      <c r="P391" s="155">
        <f t="shared" si="111"/>
        <v>0</v>
      </c>
      <c r="Q391" s="155">
        <v>0</v>
      </c>
      <c r="R391" s="155">
        <f t="shared" si="112"/>
        <v>0</v>
      </c>
      <c r="S391" s="155">
        <v>0</v>
      </c>
      <c r="T391" s="156">
        <f t="shared" si="113"/>
        <v>0</v>
      </c>
      <c r="AR391" s="157" t="s">
        <v>197</v>
      </c>
      <c r="AT391" s="157" t="s">
        <v>177</v>
      </c>
      <c r="AU391" s="157" t="s">
        <v>181</v>
      </c>
      <c r="AY391" s="13" t="s">
        <v>175</v>
      </c>
      <c r="BE391" s="158">
        <f t="shared" si="114"/>
        <v>0</v>
      </c>
      <c r="BF391" s="158">
        <f t="shared" si="115"/>
        <v>0</v>
      </c>
      <c r="BG391" s="158">
        <f t="shared" si="116"/>
        <v>0</v>
      </c>
      <c r="BH391" s="158">
        <f t="shared" si="117"/>
        <v>0</v>
      </c>
      <c r="BI391" s="158">
        <f t="shared" si="118"/>
        <v>0</v>
      </c>
      <c r="BJ391" s="13" t="s">
        <v>181</v>
      </c>
      <c r="BK391" s="159">
        <f t="shared" si="119"/>
        <v>0</v>
      </c>
      <c r="BL391" s="13" t="s">
        <v>197</v>
      </c>
      <c r="BM391" s="157" t="s">
        <v>706</v>
      </c>
    </row>
    <row r="392" spans="2:65" s="1" customFormat="1" ht="24" customHeight="1" x14ac:dyDescent="0.2">
      <c r="B392" s="147"/>
      <c r="C392" s="148" t="s">
        <v>440</v>
      </c>
      <c r="D392" s="215" t="s">
        <v>707</v>
      </c>
      <c r="E392" s="216"/>
      <c r="F392" s="217"/>
      <c r="G392" s="150" t="s">
        <v>272</v>
      </c>
      <c r="H392" s="151">
        <v>57</v>
      </c>
      <c r="I392" s="152"/>
      <c r="J392" s="151">
        <f t="shared" si="110"/>
        <v>0</v>
      </c>
      <c r="K392" s="149" t="s">
        <v>1</v>
      </c>
      <c r="L392" s="28"/>
      <c r="M392" s="153" t="s">
        <v>1</v>
      </c>
      <c r="N392" s="154" t="s">
        <v>38</v>
      </c>
      <c r="O392" s="51"/>
      <c r="P392" s="155">
        <f t="shared" si="111"/>
        <v>0</v>
      </c>
      <c r="Q392" s="155">
        <v>0</v>
      </c>
      <c r="R392" s="155">
        <f t="shared" si="112"/>
        <v>0</v>
      </c>
      <c r="S392" s="155">
        <v>0</v>
      </c>
      <c r="T392" s="156">
        <f t="shared" si="113"/>
        <v>0</v>
      </c>
      <c r="AR392" s="157" t="s">
        <v>197</v>
      </c>
      <c r="AT392" s="157" t="s">
        <v>177</v>
      </c>
      <c r="AU392" s="157" t="s">
        <v>181</v>
      </c>
      <c r="AY392" s="13" t="s">
        <v>175</v>
      </c>
      <c r="BE392" s="158">
        <f t="shared" si="114"/>
        <v>0</v>
      </c>
      <c r="BF392" s="158">
        <f t="shared" si="115"/>
        <v>0</v>
      </c>
      <c r="BG392" s="158">
        <f t="shared" si="116"/>
        <v>0</v>
      </c>
      <c r="BH392" s="158">
        <f t="shared" si="117"/>
        <v>0</v>
      </c>
      <c r="BI392" s="158">
        <f t="shared" si="118"/>
        <v>0</v>
      </c>
      <c r="BJ392" s="13" t="s">
        <v>181</v>
      </c>
      <c r="BK392" s="159">
        <f t="shared" si="119"/>
        <v>0</v>
      </c>
      <c r="BL392" s="13" t="s">
        <v>197</v>
      </c>
      <c r="BM392" s="157" t="s">
        <v>708</v>
      </c>
    </row>
    <row r="393" spans="2:65" s="1" customFormat="1" ht="24" customHeight="1" x14ac:dyDescent="0.2">
      <c r="B393" s="147"/>
      <c r="C393" s="148" t="s">
        <v>709</v>
      </c>
      <c r="D393" s="215" t="s">
        <v>710</v>
      </c>
      <c r="E393" s="216"/>
      <c r="F393" s="217"/>
      <c r="G393" s="150" t="s">
        <v>238</v>
      </c>
      <c r="H393" s="151">
        <v>48</v>
      </c>
      <c r="I393" s="152"/>
      <c r="J393" s="151">
        <f t="shared" si="110"/>
        <v>0</v>
      </c>
      <c r="K393" s="149" t="s">
        <v>1</v>
      </c>
      <c r="L393" s="28"/>
      <c r="M393" s="153" t="s">
        <v>1</v>
      </c>
      <c r="N393" s="154" t="s">
        <v>38</v>
      </c>
      <c r="O393" s="51"/>
      <c r="P393" s="155">
        <f t="shared" si="111"/>
        <v>0</v>
      </c>
      <c r="Q393" s="155">
        <v>0</v>
      </c>
      <c r="R393" s="155">
        <f t="shared" si="112"/>
        <v>0</v>
      </c>
      <c r="S393" s="155">
        <v>0</v>
      </c>
      <c r="T393" s="156">
        <f t="shared" si="113"/>
        <v>0</v>
      </c>
      <c r="AR393" s="157" t="s">
        <v>197</v>
      </c>
      <c r="AT393" s="157" t="s">
        <v>177</v>
      </c>
      <c r="AU393" s="157" t="s">
        <v>181</v>
      </c>
      <c r="AY393" s="13" t="s">
        <v>175</v>
      </c>
      <c r="BE393" s="158">
        <f t="shared" si="114"/>
        <v>0</v>
      </c>
      <c r="BF393" s="158">
        <f t="shared" si="115"/>
        <v>0</v>
      </c>
      <c r="BG393" s="158">
        <f t="shared" si="116"/>
        <v>0</v>
      </c>
      <c r="BH393" s="158">
        <f t="shared" si="117"/>
        <v>0</v>
      </c>
      <c r="BI393" s="158">
        <f t="shared" si="118"/>
        <v>0</v>
      </c>
      <c r="BJ393" s="13" t="s">
        <v>181</v>
      </c>
      <c r="BK393" s="159">
        <f t="shared" si="119"/>
        <v>0</v>
      </c>
      <c r="BL393" s="13" t="s">
        <v>197</v>
      </c>
      <c r="BM393" s="157" t="s">
        <v>711</v>
      </c>
    </row>
    <row r="394" spans="2:65" s="1" customFormat="1" ht="24" customHeight="1" x14ac:dyDescent="0.2">
      <c r="B394" s="147"/>
      <c r="C394" s="148" t="s">
        <v>443</v>
      </c>
      <c r="D394" s="215" t="s">
        <v>712</v>
      </c>
      <c r="E394" s="216"/>
      <c r="F394" s="217"/>
      <c r="G394" s="150" t="s">
        <v>238</v>
      </c>
      <c r="H394" s="151">
        <v>16.5</v>
      </c>
      <c r="I394" s="152"/>
      <c r="J394" s="151">
        <f t="shared" si="110"/>
        <v>0</v>
      </c>
      <c r="K394" s="149" t="s">
        <v>1</v>
      </c>
      <c r="L394" s="28"/>
      <c r="M394" s="153" t="s">
        <v>1</v>
      </c>
      <c r="N394" s="154" t="s">
        <v>38</v>
      </c>
      <c r="O394" s="51"/>
      <c r="P394" s="155">
        <f t="shared" si="111"/>
        <v>0</v>
      </c>
      <c r="Q394" s="155">
        <v>0</v>
      </c>
      <c r="R394" s="155">
        <f t="shared" si="112"/>
        <v>0</v>
      </c>
      <c r="S394" s="155">
        <v>0</v>
      </c>
      <c r="T394" s="156">
        <f t="shared" si="113"/>
        <v>0</v>
      </c>
      <c r="AR394" s="157" t="s">
        <v>197</v>
      </c>
      <c r="AT394" s="157" t="s">
        <v>177</v>
      </c>
      <c r="AU394" s="157" t="s">
        <v>181</v>
      </c>
      <c r="AY394" s="13" t="s">
        <v>175</v>
      </c>
      <c r="BE394" s="158">
        <f t="shared" si="114"/>
        <v>0</v>
      </c>
      <c r="BF394" s="158">
        <f t="shared" si="115"/>
        <v>0</v>
      </c>
      <c r="BG394" s="158">
        <f t="shared" si="116"/>
        <v>0</v>
      </c>
      <c r="BH394" s="158">
        <f t="shared" si="117"/>
        <v>0</v>
      </c>
      <c r="BI394" s="158">
        <f t="shared" si="118"/>
        <v>0</v>
      </c>
      <c r="BJ394" s="13" t="s">
        <v>181</v>
      </c>
      <c r="BK394" s="159">
        <f t="shared" si="119"/>
        <v>0</v>
      </c>
      <c r="BL394" s="13" t="s">
        <v>197</v>
      </c>
      <c r="BM394" s="157" t="s">
        <v>713</v>
      </c>
    </row>
    <row r="395" spans="2:65" s="1" customFormat="1" ht="24" customHeight="1" x14ac:dyDescent="0.2">
      <c r="B395" s="147"/>
      <c r="C395" s="148" t="s">
        <v>714</v>
      </c>
      <c r="D395" s="215" t="s">
        <v>715</v>
      </c>
      <c r="E395" s="216"/>
      <c r="F395" s="217"/>
      <c r="G395" s="150" t="s">
        <v>238</v>
      </c>
      <c r="H395" s="151">
        <v>60.7</v>
      </c>
      <c r="I395" s="152"/>
      <c r="J395" s="151">
        <f t="shared" si="110"/>
        <v>0</v>
      </c>
      <c r="K395" s="149" t="s">
        <v>1</v>
      </c>
      <c r="L395" s="28"/>
      <c r="M395" s="153" t="s">
        <v>1</v>
      </c>
      <c r="N395" s="154" t="s">
        <v>38</v>
      </c>
      <c r="O395" s="51"/>
      <c r="P395" s="155">
        <f t="shared" si="111"/>
        <v>0</v>
      </c>
      <c r="Q395" s="155">
        <v>0</v>
      </c>
      <c r="R395" s="155">
        <f t="shared" si="112"/>
        <v>0</v>
      </c>
      <c r="S395" s="155">
        <v>0</v>
      </c>
      <c r="T395" s="156">
        <f t="shared" si="113"/>
        <v>0</v>
      </c>
      <c r="AR395" s="157" t="s">
        <v>197</v>
      </c>
      <c r="AT395" s="157" t="s">
        <v>177</v>
      </c>
      <c r="AU395" s="157" t="s">
        <v>181</v>
      </c>
      <c r="AY395" s="13" t="s">
        <v>175</v>
      </c>
      <c r="BE395" s="158">
        <f t="shared" si="114"/>
        <v>0</v>
      </c>
      <c r="BF395" s="158">
        <f t="shared" si="115"/>
        <v>0</v>
      </c>
      <c r="BG395" s="158">
        <f t="shared" si="116"/>
        <v>0</v>
      </c>
      <c r="BH395" s="158">
        <f t="shared" si="117"/>
        <v>0</v>
      </c>
      <c r="BI395" s="158">
        <f t="shared" si="118"/>
        <v>0</v>
      </c>
      <c r="BJ395" s="13" t="s">
        <v>181</v>
      </c>
      <c r="BK395" s="159">
        <f t="shared" si="119"/>
        <v>0</v>
      </c>
      <c r="BL395" s="13" t="s">
        <v>197</v>
      </c>
      <c r="BM395" s="157" t="s">
        <v>716</v>
      </c>
    </row>
    <row r="396" spans="2:65" s="1" customFormat="1" ht="36" customHeight="1" x14ac:dyDescent="0.2">
      <c r="B396" s="147"/>
      <c r="C396" s="148" t="s">
        <v>444</v>
      </c>
      <c r="D396" s="215" t="s">
        <v>717</v>
      </c>
      <c r="E396" s="216"/>
      <c r="F396" s="217"/>
      <c r="G396" s="150" t="s">
        <v>238</v>
      </c>
      <c r="H396" s="151">
        <v>14</v>
      </c>
      <c r="I396" s="152"/>
      <c r="J396" s="151">
        <f t="shared" si="110"/>
        <v>0</v>
      </c>
      <c r="K396" s="149" t="s">
        <v>1</v>
      </c>
      <c r="L396" s="28"/>
      <c r="M396" s="153" t="s">
        <v>1</v>
      </c>
      <c r="N396" s="154" t="s">
        <v>38</v>
      </c>
      <c r="O396" s="51"/>
      <c r="P396" s="155">
        <f t="shared" si="111"/>
        <v>0</v>
      </c>
      <c r="Q396" s="155">
        <v>0</v>
      </c>
      <c r="R396" s="155">
        <f t="shared" si="112"/>
        <v>0</v>
      </c>
      <c r="S396" s="155">
        <v>0</v>
      </c>
      <c r="T396" s="156">
        <f t="shared" si="113"/>
        <v>0</v>
      </c>
      <c r="AR396" s="157" t="s">
        <v>197</v>
      </c>
      <c r="AT396" s="157" t="s">
        <v>177</v>
      </c>
      <c r="AU396" s="157" t="s">
        <v>181</v>
      </c>
      <c r="AY396" s="13" t="s">
        <v>175</v>
      </c>
      <c r="BE396" s="158">
        <f t="shared" si="114"/>
        <v>0</v>
      </c>
      <c r="BF396" s="158">
        <f t="shared" si="115"/>
        <v>0</v>
      </c>
      <c r="BG396" s="158">
        <f t="shared" si="116"/>
        <v>0</v>
      </c>
      <c r="BH396" s="158">
        <f t="shared" si="117"/>
        <v>0</v>
      </c>
      <c r="BI396" s="158">
        <f t="shared" si="118"/>
        <v>0</v>
      </c>
      <c r="BJ396" s="13" t="s">
        <v>181</v>
      </c>
      <c r="BK396" s="159">
        <f t="shared" si="119"/>
        <v>0</v>
      </c>
      <c r="BL396" s="13" t="s">
        <v>197</v>
      </c>
      <c r="BM396" s="157" t="s">
        <v>718</v>
      </c>
    </row>
    <row r="397" spans="2:65" s="1" customFormat="1" ht="24" customHeight="1" x14ac:dyDescent="0.2">
      <c r="B397" s="147"/>
      <c r="C397" s="148" t="s">
        <v>719</v>
      </c>
      <c r="D397" s="215" t="s">
        <v>1486</v>
      </c>
      <c r="E397" s="216"/>
      <c r="F397" s="217"/>
      <c r="G397" s="150" t="s">
        <v>238</v>
      </c>
      <c r="H397" s="151">
        <v>7</v>
      </c>
      <c r="I397" s="152"/>
      <c r="J397" s="151">
        <f t="shared" si="110"/>
        <v>0</v>
      </c>
      <c r="K397" s="149" t="s">
        <v>1</v>
      </c>
      <c r="L397" s="28"/>
      <c r="M397" s="153" t="s">
        <v>1</v>
      </c>
      <c r="N397" s="154" t="s">
        <v>38</v>
      </c>
      <c r="O397" s="51"/>
      <c r="P397" s="155">
        <f t="shared" si="111"/>
        <v>0</v>
      </c>
      <c r="Q397" s="155">
        <v>0</v>
      </c>
      <c r="R397" s="155">
        <f t="shared" si="112"/>
        <v>0</v>
      </c>
      <c r="S397" s="155">
        <v>0</v>
      </c>
      <c r="T397" s="156">
        <f t="shared" si="113"/>
        <v>0</v>
      </c>
      <c r="AR397" s="157" t="s">
        <v>197</v>
      </c>
      <c r="AT397" s="157" t="s">
        <v>177</v>
      </c>
      <c r="AU397" s="157" t="s">
        <v>181</v>
      </c>
      <c r="AY397" s="13" t="s">
        <v>175</v>
      </c>
      <c r="BE397" s="158">
        <f t="shared" si="114"/>
        <v>0</v>
      </c>
      <c r="BF397" s="158">
        <f t="shared" si="115"/>
        <v>0</v>
      </c>
      <c r="BG397" s="158">
        <f t="shared" si="116"/>
        <v>0</v>
      </c>
      <c r="BH397" s="158">
        <f t="shared" si="117"/>
        <v>0</v>
      </c>
      <c r="BI397" s="158">
        <f t="shared" si="118"/>
        <v>0</v>
      </c>
      <c r="BJ397" s="13" t="s">
        <v>181</v>
      </c>
      <c r="BK397" s="159">
        <f t="shared" si="119"/>
        <v>0</v>
      </c>
      <c r="BL397" s="13" t="s">
        <v>197</v>
      </c>
      <c r="BM397" s="157" t="s">
        <v>720</v>
      </c>
    </row>
    <row r="398" spans="2:65" s="1" customFormat="1" ht="24" customHeight="1" x14ac:dyDescent="0.2">
      <c r="B398" s="147"/>
      <c r="C398" s="148" t="s">
        <v>446</v>
      </c>
      <c r="D398" s="215" t="s">
        <v>721</v>
      </c>
      <c r="E398" s="216"/>
      <c r="F398" s="217"/>
      <c r="G398" s="150" t="s">
        <v>573</v>
      </c>
      <c r="H398" s="152"/>
      <c r="I398" s="152"/>
      <c r="J398" s="151">
        <f t="shared" si="110"/>
        <v>0</v>
      </c>
      <c r="K398" s="149" t="s">
        <v>1</v>
      </c>
      <c r="L398" s="28"/>
      <c r="M398" s="153" t="s">
        <v>1</v>
      </c>
      <c r="N398" s="154" t="s">
        <v>38</v>
      </c>
      <c r="O398" s="51"/>
      <c r="P398" s="155">
        <f t="shared" si="111"/>
        <v>0</v>
      </c>
      <c r="Q398" s="155">
        <v>0</v>
      </c>
      <c r="R398" s="155">
        <f t="shared" si="112"/>
        <v>0</v>
      </c>
      <c r="S398" s="155">
        <v>0</v>
      </c>
      <c r="T398" s="156">
        <f t="shared" si="113"/>
        <v>0</v>
      </c>
      <c r="AR398" s="157" t="s">
        <v>197</v>
      </c>
      <c r="AT398" s="157" t="s">
        <v>177</v>
      </c>
      <c r="AU398" s="157" t="s">
        <v>181</v>
      </c>
      <c r="AY398" s="13" t="s">
        <v>175</v>
      </c>
      <c r="BE398" s="158">
        <f t="shared" si="114"/>
        <v>0</v>
      </c>
      <c r="BF398" s="158">
        <f t="shared" si="115"/>
        <v>0</v>
      </c>
      <c r="BG398" s="158">
        <f t="shared" si="116"/>
        <v>0</v>
      </c>
      <c r="BH398" s="158">
        <f t="shared" si="117"/>
        <v>0</v>
      </c>
      <c r="BI398" s="158">
        <f t="shared" si="118"/>
        <v>0</v>
      </c>
      <c r="BJ398" s="13" t="s">
        <v>181</v>
      </c>
      <c r="BK398" s="159">
        <f t="shared" si="119"/>
        <v>0</v>
      </c>
      <c r="BL398" s="13" t="s">
        <v>197</v>
      </c>
      <c r="BM398" s="157" t="s">
        <v>722</v>
      </c>
    </row>
    <row r="399" spans="2:65" s="11" customFormat="1" ht="22.9" customHeight="1" x14ac:dyDescent="0.2">
      <c r="B399" s="134"/>
      <c r="D399" s="135" t="s">
        <v>71</v>
      </c>
      <c r="E399" s="145" t="s">
        <v>723</v>
      </c>
      <c r="F399" s="145" t="s">
        <v>724</v>
      </c>
      <c r="I399" s="137"/>
      <c r="J399" s="146">
        <f>BK399</f>
        <v>0</v>
      </c>
      <c r="L399" s="134"/>
      <c r="M399" s="139"/>
      <c r="N399" s="140"/>
      <c r="O399" s="140"/>
      <c r="P399" s="141">
        <f>SUM(P400:P431)</f>
        <v>0</v>
      </c>
      <c r="Q399" s="140"/>
      <c r="R399" s="141">
        <f>SUM(R400:R431)</f>
        <v>0</v>
      </c>
      <c r="S399" s="140"/>
      <c r="T399" s="142">
        <f>SUM(T400:T431)</f>
        <v>0</v>
      </c>
      <c r="AR399" s="135" t="s">
        <v>181</v>
      </c>
      <c r="AT399" s="143" t="s">
        <v>71</v>
      </c>
      <c r="AU399" s="143" t="s">
        <v>80</v>
      </c>
      <c r="AY399" s="135" t="s">
        <v>175</v>
      </c>
      <c r="BK399" s="144">
        <f>SUM(BK400:BK431)</f>
        <v>0</v>
      </c>
    </row>
    <row r="400" spans="2:65" s="1" customFormat="1" ht="16.5" customHeight="1" x14ac:dyDescent="0.2">
      <c r="B400" s="147"/>
      <c r="C400" s="148" t="s">
        <v>725</v>
      </c>
      <c r="D400" s="215" t="s">
        <v>726</v>
      </c>
      <c r="E400" s="216"/>
      <c r="F400" s="217"/>
      <c r="G400" s="150" t="s">
        <v>238</v>
      </c>
      <c r="H400" s="151">
        <v>81.5</v>
      </c>
      <c r="I400" s="152"/>
      <c r="J400" s="151">
        <f t="shared" ref="J400:J431" si="120">ROUND(I400*H400,3)</f>
        <v>0</v>
      </c>
      <c r="K400" s="149" t="s">
        <v>1</v>
      </c>
      <c r="L400" s="28"/>
      <c r="M400" s="153" t="s">
        <v>1</v>
      </c>
      <c r="N400" s="154" t="s">
        <v>38</v>
      </c>
      <c r="O400" s="51"/>
      <c r="P400" s="155">
        <f t="shared" ref="P400:P431" si="121">O400*H400</f>
        <v>0</v>
      </c>
      <c r="Q400" s="155">
        <v>0</v>
      </c>
      <c r="R400" s="155">
        <f t="shared" ref="R400:R431" si="122">Q400*H400</f>
        <v>0</v>
      </c>
      <c r="S400" s="155">
        <v>0</v>
      </c>
      <c r="T400" s="156">
        <f t="shared" ref="T400:T431" si="123">S400*H400</f>
        <v>0</v>
      </c>
      <c r="AR400" s="157" t="s">
        <v>197</v>
      </c>
      <c r="AT400" s="157" t="s">
        <v>177</v>
      </c>
      <c r="AU400" s="157" t="s">
        <v>181</v>
      </c>
      <c r="AY400" s="13" t="s">
        <v>175</v>
      </c>
      <c r="BE400" s="158">
        <f t="shared" ref="BE400:BE431" si="124">IF(N400="základná",J400,0)</f>
        <v>0</v>
      </c>
      <c r="BF400" s="158">
        <f t="shared" ref="BF400:BF431" si="125">IF(N400="znížená",J400,0)</f>
        <v>0</v>
      </c>
      <c r="BG400" s="158">
        <f t="shared" ref="BG400:BG431" si="126">IF(N400="zákl. prenesená",J400,0)</f>
        <v>0</v>
      </c>
      <c r="BH400" s="158">
        <f t="shared" ref="BH400:BH431" si="127">IF(N400="zníž. prenesená",J400,0)</f>
        <v>0</v>
      </c>
      <c r="BI400" s="158">
        <f t="shared" ref="BI400:BI431" si="128">IF(N400="nulová",J400,0)</f>
        <v>0</v>
      </c>
      <c r="BJ400" s="13" t="s">
        <v>181</v>
      </c>
      <c r="BK400" s="159">
        <f t="shared" ref="BK400:BK431" si="129">ROUND(I400*H400,3)</f>
        <v>0</v>
      </c>
      <c r="BL400" s="13" t="s">
        <v>197</v>
      </c>
      <c r="BM400" s="157" t="s">
        <v>727</v>
      </c>
    </row>
    <row r="401" spans="2:65" s="1" customFormat="1" ht="24" customHeight="1" x14ac:dyDescent="0.2">
      <c r="B401" s="147"/>
      <c r="C401" s="160" t="s">
        <v>449</v>
      </c>
      <c r="D401" s="218" t="s">
        <v>728</v>
      </c>
      <c r="E401" s="219"/>
      <c r="F401" s="220"/>
      <c r="G401" s="162" t="s">
        <v>238</v>
      </c>
      <c r="H401" s="163">
        <v>84.5</v>
      </c>
      <c r="I401" s="164"/>
      <c r="J401" s="163">
        <f t="shared" si="120"/>
        <v>0</v>
      </c>
      <c r="K401" s="161" t="s">
        <v>1</v>
      </c>
      <c r="L401" s="165"/>
      <c r="M401" s="166" t="s">
        <v>1</v>
      </c>
      <c r="N401" s="167" t="s">
        <v>38</v>
      </c>
      <c r="O401" s="51"/>
      <c r="P401" s="155">
        <f t="shared" si="121"/>
        <v>0</v>
      </c>
      <c r="Q401" s="155">
        <v>0</v>
      </c>
      <c r="R401" s="155">
        <f t="shared" si="122"/>
        <v>0</v>
      </c>
      <c r="S401" s="155">
        <v>0</v>
      </c>
      <c r="T401" s="156">
        <f t="shared" si="123"/>
        <v>0</v>
      </c>
      <c r="AR401" s="157" t="s">
        <v>219</v>
      </c>
      <c r="AT401" s="157" t="s">
        <v>236</v>
      </c>
      <c r="AU401" s="157" t="s">
        <v>181</v>
      </c>
      <c r="AY401" s="13" t="s">
        <v>175</v>
      </c>
      <c r="BE401" s="158">
        <f t="shared" si="124"/>
        <v>0</v>
      </c>
      <c r="BF401" s="158">
        <f t="shared" si="125"/>
        <v>0</v>
      </c>
      <c r="BG401" s="158">
        <f t="shared" si="126"/>
        <v>0</v>
      </c>
      <c r="BH401" s="158">
        <f t="shared" si="127"/>
        <v>0</v>
      </c>
      <c r="BI401" s="158">
        <f t="shared" si="128"/>
        <v>0</v>
      </c>
      <c r="BJ401" s="13" t="s">
        <v>181</v>
      </c>
      <c r="BK401" s="159">
        <f t="shared" si="129"/>
        <v>0</v>
      </c>
      <c r="BL401" s="13" t="s">
        <v>197</v>
      </c>
      <c r="BM401" s="157" t="s">
        <v>729</v>
      </c>
    </row>
    <row r="402" spans="2:65" s="1" customFormat="1" ht="24" customHeight="1" x14ac:dyDescent="0.2">
      <c r="B402" s="147"/>
      <c r="C402" s="148" t="s">
        <v>730</v>
      </c>
      <c r="D402" s="215" t="s">
        <v>731</v>
      </c>
      <c r="E402" s="216"/>
      <c r="F402" s="217"/>
      <c r="G402" s="150" t="s">
        <v>215</v>
      </c>
      <c r="H402" s="151">
        <v>15.5</v>
      </c>
      <c r="I402" s="152"/>
      <c r="J402" s="151">
        <f t="shared" si="120"/>
        <v>0</v>
      </c>
      <c r="K402" s="149" t="s">
        <v>1</v>
      </c>
      <c r="L402" s="28"/>
      <c r="M402" s="153" t="s">
        <v>1</v>
      </c>
      <c r="N402" s="154" t="s">
        <v>38</v>
      </c>
      <c r="O402" s="51"/>
      <c r="P402" s="155">
        <f t="shared" si="121"/>
        <v>0</v>
      </c>
      <c r="Q402" s="155">
        <v>0</v>
      </c>
      <c r="R402" s="155">
        <f t="shared" si="122"/>
        <v>0</v>
      </c>
      <c r="S402" s="155">
        <v>0</v>
      </c>
      <c r="T402" s="156">
        <f t="shared" si="123"/>
        <v>0</v>
      </c>
      <c r="AR402" s="157" t="s">
        <v>197</v>
      </c>
      <c r="AT402" s="157" t="s">
        <v>177</v>
      </c>
      <c r="AU402" s="157" t="s">
        <v>181</v>
      </c>
      <c r="AY402" s="13" t="s">
        <v>175</v>
      </c>
      <c r="BE402" s="158">
        <f t="shared" si="124"/>
        <v>0</v>
      </c>
      <c r="BF402" s="158">
        <f t="shared" si="125"/>
        <v>0</v>
      </c>
      <c r="BG402" s="158">
        <f t="shared" si="126"/>
        <v>0</v>
      </c>
      <c r="BH402" s="158">
        <f t="shared" si="127"/>
        <v>0</v>
      </c>
      <c r="BI402" s="158">
        <f t="shared" si="128"/>
        <v>0</v>
      </c>
      <c r="BJ402" s="13" t="s">
        <v>181</v>
      </c>
      <c r="BK402" s="159">
        <f t="shared" si="129"/>
        <v>0</v>
      </c>
      <c r="BL402" s="13" t="s">
        <v>197</v>
      </c>
      <c r="BM402" s="157" t="s">
        <v>732</v>
      </c>
    </row>
    <row r="403" spans="2:65" s="1" customFormat="1" ht="36" customHeight="1" x14ac:dyDescent="0.2">
      <c r="B403" s="147"/>
      <c r="C403" s="160" t="s">
        <v>452</v>
      </c>
      <c r="D403" s="218" t="s">
        <v>733</v>
      </c>
      <c r="E403" s="219"/>
      <c r="F403" s="220"/>
      <c r="G403" s="162" t="s">
        <v>215</v>
      </c>
      <c r="H403" s="163">
        <v>16.274999999999999</v>
      </c>
      <c r="I403" s="164"/>
      <c r="J403" s="163">
        <f t="shared" si="120"/>
        <v>0</v>
      </c>
      <c r="K403" s="161" t="s">
        <v>1</v>
      </c>
      <c r="L403" s="165"/>
      <c r="M403" s="166" t="s">
        <v>1</v>
      </c>
      <c r="N403" s="167" t="s">
        <v>38</v>
      </c>
      <c r="O403" s="51"/>
      <c r="P403" s="155">
        <f t="shared" si="121"/>
        <v>0</v>
      </c>
      <c r="Q403" s="155">
        <v>0</v>
      </c>
      <c r="R403" s="155">
        <f t="shared" si="122"/>
        <v>0</v>
      </c>
      <c r="S403" s="155">
        <v>0</v>
      </c>
      <c r="T403" s="156">
        <f t="shared" si="123"/>
        <v>0</v>
      </c>
      <c r="AR403" s="157" t="s">
        <v>219</v>
      </c>
      <c r="AT403" s="157" t="s">
        <v>236</v>
      </c>
      <c r="AU403" s="157" t="s">
        <v>181</v>
      </c>
      <c r="AY403" s="13" t="s">
        <v>175</v>
      </c>
      <c r="BE403" s="158">
        <f t="shared" si="124"/>
        <v>0</v>
      </c>
      <c r="BF403" s="158">
        <f t="shared" si="125"/>
        <v>0</v>
      </c>
      <c r="BG403" s="158">
        <f t="shared" si="126"/>
        <v>0</v>
      </c>
      <c r="BH403" s="158">
        <f t="shared" si="127"/>
        <v>0</v>
      </c>
      <c r="BI403" s="158">
        <f t="shared" si="128"/>
        <v>0</v>
      </c>
      <c r="BJ403" s="13" t="s">
        <v>181</v>
      </c>
      <c r="BK403" s="159">
        <f t="shared" si="129"/>
        <v>0</v>
      </c>
      <c r="BL403" s="13" t="s">
        <v>197</v>
      </c>
      <c r="BM403" s="157" t="s">
        <v>734</v>
      </c>
    </row>
    <row r="404" spans="2:65" s="1" customFormat="1" ht="24" customHeight="1" x14ac:dyDescent="0.2">
      <c r="B404" s="147"/>
      <c r="C404" s="148" t="s">
        <v>735</v>
      </c>
      <c r="D404" s="215" t="s">
        <v>736</v>
      </c>
      <c r="E404" s="216"/>
      <c r="F404" s="217"/>
      <c r="G404" s="150" t="s">
        <v>238</v>
      </c>
      <c r="H404" s="151">
        <v>217.66</v>
      </c>
      <c r="I404" s="152"/>
      <c r="J404" s="151">
        <f t="shared" si="120"/>
        <v>0</v>
      </c>
      <c r="K404" s="149" t="s">
        <v>1</v>
      </c>
      <c r="L404" s="28"/>
      <c r="M404" s="153" t="s">
        <v>1</v>
      </c>
      <c r="N404" s="154" t="s">
        <v>38</v>
      </c>
      <c r="O404" s="51"/>
      <c r="P404" s="155">
        <f t="shared" si="121"/>
        <v>0</v>
      </c>
      <c r="Q404" s="155">
        <v>0</v>
      </c>
      <c r="R404" s="155">
        <f t="shared" si="122"/>
        <v>0</v>
      </c>
      <c r="S404" s="155">
        <v>0</v>
      </c>
      <c r="T404" s="156">
        <f t="shared" si="123"/>
        <v>0</v>
      </c>
      <c r="AR404" s="157" t="s">
        <v>197</v>
      </c>
      <c r="AT404" s="157" t="s">
        <v>177</v>
      </c>
      <c r="AU404" s="157" t="s">
        <v>181</v>
      </c>
      <c r="AY404" s="13" t="s">
        <v>175</v>
      </c>
      <c r="BE404" s="158">
        <f t="shared" si="124"/>
        <v>0</v>
      </c>
      <c r="BF404" s="158">
        <f t="shared" si="125"/>
        <v>0</v>
      </c>
      <c r="BG404" s="158">
        <f t="shared" si="126"/>
        <v>0</v>
      </c>
      <c r="BH404" s="158">
        <f t="shared" si="127"/>
        <v>0</v>
      </c>
      <c r="BI404" s="158">
        <f t="shared" si="128"/>
        <v>0</v>
      </c>
      <c r="BJ404" s="13" t="s">
        <v>181</v>
      </c>
      <c r="BK404" s="159">
        <f t="shared" si="129"/>
        <v>0</v>
      </c>
      <c r="BL404" s="13" t="s">
        <v>197</v>
      </c>
      <c r="BM404" s="157" t="s">
        <v>737</v>
      </c>
    </row>
    <row r="405" spans="2:65" s="1" customFormat="1" ht="36" customHeight="1" x14ac:dyDescent="0.2">
      <c r="B405" s="147"/>
      <c r="C405" s="160" t="s">
        <v>454</v>
      </c>
      <c r="D405" s="218" t="s">
        <v>1487</v>
      </c>
      <c r="E405" s="219"/>
      <c r="F405" s="220"/>
      <c r="G405" s="162" t="s">
        <v>238</v>
      </c>
      <c r="H405" s="163">
        <v>228.54300000000001</v>
      </c>
      <c r="I405" s="164"/>
      <c r="J405" s="163">
        <f t="shared" si="120"/>
        <v>0</v>
      </c>
      <c r="K405" s="161" t="s">
        <v>1</v>
      </c>
      <c r="L405" s="165"/>
      <c r="M405" s="166" t="s">
        <v>1</v>
      </c>
      <c r="N405" s="167" t="s">
        <v>38</v>
      </c>
      <c r="O405" s="51"/>
      <c r="P405" s="155">
        <f t="shared" si="121"/>
        <v>0</v>
      </c>
      <c r="Q405" s="155">
        <v>0</v>
      </c>
      <c r="R405" s="155">
        <f t="shared" si="122"/>
        <v>0</v>
      </c>
      <c r="S405" s="155">
        <v>0</v>
      </c>
      <c r="T405" s="156">
        <f t="shared" si="123"/>
        <v>0</v>
      </c>
      <c r="AR405" s="157" t="s">
        <v>219</v>
      </c>
      <c r="AT405" s="157" t="s">
        <v>236</v>
      </c>
      <c r="AU405" s="157" t="s">
        <v>181</v>
      </c>
      <c r="AY405" s="13" t="s">
        <v>175</v>
      </c>
      <c r="BE405" s="158">
        <f t="shared" si="124"/>
        <v>0</v>
      </c>
      <c r="BF405" s="158">
        <f t="shared" si="125"/>
        <v>0</v>
      </c>
      <c r="BG405" s="158">
        <f t="shared" si="126"/>
        <v>0</v>
      </c>
      <c r="BH405" s="158">
        <f t="shared" si="127"/>
        <v>0</v>
      </c>
      <c r="BI405" s="158">
        <f t="shared" si="128"/>
        <v>0</v>
      </c>
      <c r="BJ405" s="13" t="s">
        <v>181</v>
      </c>
      <c r="BK405" s="159">
        <f t="shared" si="129"/>
        <v>0</v>
      </c>
      <c r="BL405" s="13" t="s">
        <v>197</v>
      </c>
      <c r="BM405" s="157" t="s">
        <v>738</v>
      </c>
    </row>
    <row r="406" spans="2:65" s="1" customFormat="1" ht="36" customHeight="1" x14ac:dyDescent="0.2">
      <c r="B406" s="147"/>
      <c r="C406" s="160" t="s">
        <v>739</v>
      </c>
      <c r="D406" s="218" t="s">
        <v>1488</v>
      </c>
      <c r="E406" s="219"/>
      <c r="F406" s="220"/>
      <c r="G406" s="162" t="s">
        <v>238</v>
      </c>
      <c r="H406" s="163">
        <v>228.54300000000001</v>
      </c>
      <c r="I406" s="164"/>
      <c r="J406" s="163">
        <f t="shared" si="120"/>
        <v>0</v>
      </c>
      <c r="K406" s="161" t="s">
        <v>1</v>
      </c>
      <c r="L406" s="165"/>
      <c r="M406" s="166" t="s">
        <v>1</v>
      </c>
      <c r="N406" s="167" t="s">
        <v>38</v>
      </c>
      <c r="O406" s="51"/>
      <c r="P406" s="155">
        <f t="shared" si="121"/>
        <v>0</v>
      </c>
      <c r="Q406" s="155">
        <v>0</v>
      </c>
      <c r="R406" s="155">
        <f t="shared" si="122"/>
        <v>0</v>
      </c>
      <c r="S406" s="155">
        <v>0</v>
      </c>
      <c r="T406" s="156">
        <f t="shared" si="123"/>
        <v>0</v>
      </c>
      <c r="AR406" s="157" t="s">
        <v>219</v>
      </c>
      <c r="AT406" s="157" t="s">
        <v>236</v>
      </c>
      <c r="AU406" s="157" t="s">
        <v>181</v>
      </c>
      <c r="AY406" s="13" t="s">
        <v>175</v>
      </c>
      <c r="BE406" s="158">
        <f t="shared" si="124"/>
        <v>0</v>
      </c>
      <c r="BF406" s="158">
        <f t="shared" si="125"/>
        <v>0</v>
      </c>
      <c r="BG406" s="158">
        <f t="shared" si="126"/>
        <v>0</v>
      </c>
      <c r="BH406" s="158">
        <f t="shared" si="127"/>
        <v>0</v>
      </c>
      <c r="BI406" s="158">
        <f t="shared" si="128"/>
        <v>0</v>
      </c>
      <c r="BJ406" s="13" t="s">
        <v>181</v>
      </c>
      <c r="BK406" s="159">
        <f t="shared" si="129"/>
        <v>0</v>
      </c>
      <c r="BL406" s="13" t="s">
        <v>197</v>
      </c>
      <c r="BM406" s="157" t="s">
        <v>740</v>
      </c>
    </row>
    <row r="407" spans="2:65" s="1" customFormat="1" ht="36" customHeight="1" x14ac:dyDescent="0.2">
      <c r="B407" s="147"/>
      <c r="C407" s="160" t="s">
        <v>457</v>
      </c>
      <c r="D407" s="218" t="s">
        <v>1496</v>
      </c>
      <c r="E407" s="219"/>
      <c r="F407" s="220"/>
      <c r="G407" s="162" t="s">
        <v>215</v>
      </c>
      <c r="H407" s="163">
        <v>87.498999999999995</v>
      </c>
      <c r="I407" s="164"/>
      <c r="J407" s="163">
        <f t="shared" si="120"/>
        <v>0</v>
      </c>
      <c r="K407" s="161" t="s">
        <v>1</v>
      </c>
      <c r="L407" s="165"/>
      <c r="M407" s="166" t="s">
        <v>1</v>
      </c>
      <c r="N407" s="167" t="s">
        <v>38</v>
      </c>
      <c r="O407" s="51"/>
      <c r="P407" s="155">
        <f t="shared" si="121"/>
        <v>0</v>
      </c>
      <c r="Q407" s="155">
        <v>0</v>
      </c>
      <c r="R407" s="155">
        <f t="shared" si="122"/>
        <v>0</v>
      </c>
      <c r="S407" s="155">
        <v>0</v>
      </c>
      <c r="T407" s="156">
        <f t="shared" si="123"/>
        <v>0</v>
      </c>
      <c r="AR407" s="157" t="s">
        <v>219</v>
      </c>
      <c r="AT407" s="157" t="s">
        <v>236</v>
      </c>
      <c r="AU407" s="157" t="s">
        <v>181</v>
      </c>
      <c r="AY407" s="13" t="s">
        <v>175</v>
      </c>
      <c r="BE407" s="158">
        <f t="shared" si="124"/>
        <v>0</v>
      </c>
      <c r="BF407" s="158">
        <f t="shared" si="125"/>
        <v>0</v>
      </c>
      <c r="BG407" s="158">
        <f t="shared" si="126"/>
        <v>0</v>
      </c>
      <c r="BH407" s="158">
        <f t="shared" si="127"/>
        <v>0</v>
      </c>
      <c r="BI407" s="158">
        <f t="shared" si="128"/>
        <v>0</v>
      </c>
      <c r="BJ407" s="13" t="s">
        <v>181</v>
      </c>
      <c r="BK407" s="159">
        <f t="shared" si="129"/>
        <v>0</v>
      </c>
      <c r="BL407" s="13" t="s">
        <v>197</v>
      </c>
      <c r="BM407" s="157" t="s">
        <v>741</v>
      </c>
    </row>
    <row r="408" spans="2:65" s="1" customFormat="1" ht="36" customHeight="1" x14ac:dyDescent="0.2">
      <c r="B408" s="147"/>
      <c r="C408" s="148" t="s">
        <v>742</v>
      </c>
      <c r="D408" s="215" t="s">
        <v>743</v>
      </c>
      <c r="E408" s="216"/>
      <c r="F408" s="217"/>
      <c r="G408" s="150" t="s">
        <v>238</v>
      </c>
      <c r="H408" s="151">
        <v>18.899999999999999</v>
      </c>
      <c r="I408" s="152"/>
      <c r="J408" s="151">
        <f t="shared" si="120"/>
        <v>0</v>
      </c>
      <c r="K408" s="149" t="s">
        <v>1</v>
      </c>
      <c r="L408" s="28"/>
      <c r="M408" s="153" t="s">
        <v>1</v>
      </c>
      <c r="N408" s="154" t="s">
        <v>38</v>
      </c>
      <c r="O408" s="51"/>
      <c r="P408" s="155">
        <f t="shared" si="121"/>
        <v>0</v>
      </c>
      <c r="Q408" s="155">
        <v>0</v>
      </c>
      <c r="R408" s="155">
        <f t="shared" si="122"/>
        <v>0</v>
      </c>
      <c r="S408" s="155">
        <v>0</v>
      </c>
      <c r="T408" s="156">
        <f t="shared" si="123"/>
        <v>0</v>
      </c>
      <c r="AR408" s="157" t="s">
        <v>197</v>
      </c>
      <c r="AT408" s="157" t="s">
        <v>177</v>
      </c>
      <c r="AU408" s="157" t="s">
        <v>181</v>
      </c>
      <c r="AY408" s="13" t="s">
        <v>175</v>
      </c>
      <c r="BE408" s="158">
        <f t="shared" si="124"/>
        <v>0</v>
      </c>
      <c r="BF408" s="158">
        <f t="shared" si="125"/>
        <v>0</v>
      </c>
      <c r="BG408" s="158">
        <f t="shared" si="126"/>
        <v>0</v>
      </c>
      <c r="BH408" s="158">
        <f t="shared" si="127"/>
        <v>0</v>
      </c>
      <c r="BI408" s="158">
        <f t="shared" si="128"/>
        <v>0</v>
      </c>
      <c r="BJ408" s="13" t="s">
        <v>181</v>
      </c>
      <c r="BK408" s="159">
        <f t="shared" si="129"/>
        <v>0</v>
      </c>
      <c r="BL408" s="13" t="s">
        <v>197</v>
      </c>
      <c r="BM408" s="157" t="s">
        <v>744</v>
      </c>
    </row>
    <row r="409" spans="2:65" s="1" customFormat="1" ht="36" customHeight="1" x14ac:dyDescent="0.2">
      <c r="B409" s="147"/>
      <c r="C409" s="160" t="s">
        <v>459</v>
      </c>
      <c r="D409" s="218" t="s">
        <v>1489</v>
      </c>
      <c r="E409" s="219"/>
      <c r="F409" s="220"/>
      <c r="G409" s="162" t="s">
        <v>238</v>
      </c>
      <c r="H409" s="163">
        <v>19.844999999999999</v>
      </c>
      <c r="I409" s="164"/>
      <c r="J409" s="163">
        <f t="shared" si="120"/>
        <v>0</v>
      </c>
      <c r="K409" s="161" t="s">
        <v>1</v>
      </c>
      <c r="L409" s="165"/>
      <c r="M409" s="166" t="s">
        <v>1</v>
      </c>
      <c r="N409" s="167" t="s">
        <v>38</v>
      </c>
      <c r="O409" s="51"/>
      <c r="P409" s="155">
        <f t="shared" si="121"/>
        <v>0</v>
      </c>
      <c r="Q409" s="155">
        <v>0</v>
      </c>
      <c r="R409" s="155">
        <f t="shared" si="122"/>
        <v>0</v>
      </c>
      <c r="S409" s="155">
        <v>0</v>
      </c>
      <c r="T409" s="156">
        <f t="shared" si="123"/>
        <v>0</v>
      </c>
      <c r="AR409" s="157" t="s">
        <v>219</v>
      </c>
      <c r="AT409" s="157" t="s">
        <v>236</v>
      </c>
      <c r="AU409" s="157" t="s">
        <v>181</v>
      </c>
      <c r="AY409" s="13" t="s">
        <v>175</v>
      </c>
      <c r="BE409" s="158">
        <f t="shared" si="124"/>
        <v>0</v>
      </c>
      <c r="BF409" s="158">
        <f t="shared" si="125"/>
        <v>0</v>
      </c>
      <c r="BG409" s="158">
        <f t="shared" si="126"/>
        <v>0</v>
      </c>
      <c r="BH409" s="158">
        <f t="shared" si="127"/>
        <v>0</v>
      </c>
      <c r="BI409" s="158">
        <f t="shared" si="128"/>
        <v>0</v>
      </c>
      <c r="BJ409" s="13" t="s">
        <v>181</v>
      </c>
      <c r="BK409" s="159">
        <f t="shared" si="129"/>
        <v>0</v>
      </c>
      <c r="BL409" s="13" t="s">
        <v>197</v>
      </c>
      <c r="BM409" s="157" t="s">
        <v>745</v>
      </c>
    </row>
    <row r="410" spans="2:65" s="1" customFormat="1" ht="36" customHeight="1" x14ac:dyDescent="0.2">
      <c r="B410" s="147"/>
      <c r="C410" s="160" t="s">
        <v>746</v>
      </c>
      <c r="D410" s="218" t="s">
        <v>1490</v>
      </c>
      <c r="E410" s="219"/>
      <c r="F410" s="220"/>
      <c r="G410" s="162" t="s">
        <v>238</v>
      </c>
      <c r="H410" s="163">
        <v>19.844999999999999</v>
      </c>
      <c r="I410" s="164"/>
      <c r="J410" s="163">
        <f t="shared" si="120"/>
        <v>0</v>
      </c>
      <c r="K410" s="161" t="s">
        <v>1</v>
      </c>
      <c r="L410" s="165"/>
      <c r="M410" s="166" t="s">
        <v>1</v>
      </c>
      <c r="N410" s="167" t="s">
        <v>38</v>
      </c>
      <c r="O410" s="51"/>
      <c r="P410" s="155">
        <f t="shared" si="121"/>
        <v>0</v>
      </c>
      <c r="Q410" s="155">
        <v>0</v>
      </c>
      <c r="R410" s="155">
        <f t="shared" si="122"/>
        <v>0</v>
      </c>
      <c r="S410" s="155">
        <v>0</v>
      </c>
      <c r="T410" s="156">
        <f t="shared" si="123"/>
        <v>0</v>
      </c>
      <c r="AR410" s="157" t="s">
        <v>219</v>
      </c>
      <c r="AT410" s="157" t="s">
        <v>236</v>
      </c>
      <c r="AU410" s="157" t="s">
        <v>181</v>
      </c>
      <c r="AY410" s="13" t="s">
        <v>175</v>
      </c>
      <c r="BE410" s="158">
        <f t="shared" si="124"/>
        <v>0</v>
      </c>
      <c r="BF410" s="158">
        <f t="shared" si="125"/>
        <v>0</v>
      </c>
      <c r="BG410" s="158">
        <f t="shared" si="126"/>
        <v>0</v>
      </c>
      <c r="BH410" s="158">
        <f t="shared" si="127"/>
        <v>0</v>
      </c>
      <c r="BI410" s="158">
        <f t="shared" si="128"/>
        <v>0</v>
      </c>
      <c r="BJ410" s="13" t="s">
        <v>181</v>
      </c>
      <c r="BK410" s="159">
        <f t="shared" si="129"/>
        <v>0</v>
      </c>
      <c r="BL410" s="13" t="s">
        <v>197</v>
      </c>
      <c r="BM410" s="157" t="s">
        <v>747</v>
      </c>
    </row>
    <row r="411" spans="2:65" s="1" customFormat="1" ht="36" customHeight="1" x14ac:dyDescent="0.2">
      <c r="B411" s="147"/>
      <c r="C411" s="160" t="s">
        <v>462</v>
      </c>
      <c r="D411" s="218" t="s">
        <v>1497</v>
      </c>
      <c r="E411" s="219"/>
      <c r="F411" s="220"/>
      <c r="G411" s="162" t="s">
        <v>215</v>
      </c>
      <c r="H411" s="163">
        <v>5.64</v>
      </c>
      <c r="I411" s="164"/>
      <c r="J411" s="163">
        <f t="shared" si="120"/>
        <v>0</v>
      </c>
      <c r="K411" s="161" t="s">
        <v>1</v>
      </c>
      <c r="L411" s="165"/>
      <c r="M411" s="166" t="s">
        <v>1</v>
      </c>
      <c r="N411" s="167" t="s">
        <v>38</v>
      </c>
      <c r="O411" s="51"/>
      <c r="P411" s="155">
        <f t="shared" si="121"/>
        <v>0</v>
      </c>
      <c r="Q411" s="155">
        <v>0</v>
      </c>
      <c r="R411" s="155">
        <f t="shared" si="122"/>
        <v>0</v>
      </c>
      <c r="S411" s="155">
        <v>0</v>
      </c>
      <c r="T411" s="156">
        <f t="shared" si="123"/>
        <v>0</v>
      </c>
      <c r="AR411" s="157" t="s">
        <v>219</v>
      </c>
      <c r="AT411" s="157" t="s">
        <v>236</v>
      </c>
      <c r="AU411" s="157" t="s">
        <v>181</v>
      </c>
      <c r="AY411" s="13" t="s">
        <v>175</v>
      </c>
      <c r="BE411" s="158">
        <f t="shared" si="124"/>
        <v>0</v>
      </c>
      <c r="BF411" s="158">
        <f t="shared" si="125"/>
        <v>0</v>
      </c>
      <c r="BG411" s="158">
        <f t="shared" si="126"/>
        <v>0</v>
      </c>
      <c r="BH411" s="158">
        <f t="shared" si="127"/>
        <v>0</v>
      </c>
      <c r="BI411" s="158">
        <f t="shared" si="128"/>
        <v>0</v>
      </c>
      <c r="BJ411" s="13" t="s">
        <v>181</v>
      </c>
      <c r="BK411" s="159">
        <f t="shared" si="129"/>
        <v>0</v>
      </c>
      <c r="BL411" s="13" t="s">
        <v>197</v>
      </c>
      <c r="BM411" s="157" t="s">
        <v>748</v>
      </c>
    </row>
    <row r="412" spans="2:65" s="1" customFormat="1" ht="24" customHeight="1" x14ac:dyDescent="0.2">
      <c r="B412" s="147"/>
      <c r="C412" s="148" t="s">
        <v>749</v>
      </c>
      <c r="D412" s="215" t="s">
        <v>1491</v>
      </c>
      <c r="E412" s="216"/>
      <c r="F412" s="217"/>
      <c r="G412" s="150" t="s">
        <v>637</v>
      </c>
      <c r="H412" s="151">
        <v>1</v>
      </c>
      <c r="I412" s="152"/>
      <c r="J412" s="151">
        <f t="shared" si="120"/>
        <v>0</v>
      </c>
      <c r="K412" s="149" t="s">
        <v>1</v>
      </c>
      <c r="L412" s="28"/>
      <c r="M412" s="153" t="s">
        <v>1</v>
      </c>
      <c r="N412" s="154" t="s">
        <v>38</v>
      </c>
      <c r="O412" s="51"/>
      <c r="P412" s="155">
        <f t="shared" si="121"/>
        <v>0</v>
      </c>
      <c r="Q412" s="155">
        <v>0</v>
      </c>
      <c r="R412" s="155">
        <f t="shared" si="122"/>
        <v>0</v>
      </c>
      <c r="S412" s="155">
        <v>0</v>
      </c>
      <c r="T412" s="156">
        <f t="shared" si="123"/>
        <v>0</v>
      </c>
      <c r="AR412" s="157" t="s">
        <v>197</v>
      </c>
      <c r="AT412" s="157" t="s">
        <v>177</v>
      </c>
      <c r="AU412" s="157" t="s">
        <v>181</v>
      </c>
      <c r="AY412" s="13" t="s">
        <v>175</v>
      </c>
      <c r="BE412" s="158">
        <f t="shared" si="124"/>
        <v>0</v>
      </c>
      <c r="BF412" s="158">
        <f t="shared" si="125"/>
        <v>0</v>
      </c>
      <c r="BG412" s="158">
        <f t="shared" si="126"/>
        <v>0</v>
      </c>
      <c r="BH412" s="158">
        <f t="shared" si="127"/>
        <v>0</v>
      </c>
      <c r="BI412" s="158">
        <f t="shared" si="128"/>
        <v>0</v>
      </c>
      <c r="BJ412" s="13" t="s">
        <v>181</v>
      </c>
      <c r="BK412" s="159">
        <f t="shared" si="129"/>
        <v>0</v>
      </c>
      <c r="BL412" s="13" t="s">
        <v>197</v>
      </c>
      <c r="BM412" s="157" t="s">
        <v>750</v>
      </c>
    </row>
    <row r="413" spans="2:65" s="1" customFormat="1" ht="24" customHeight="1" x14ac:dyDescent="0.2">
      <c r="B413" s="147"/>
      <c r="C413" s="148" t="s">
        <v>463</v>
      </c>
      <c r="D413" s="215" t="s">
        <v>751</v>
      </c>
      <c r="E413" s="216"/>
      <c r="F413" s="217"/>
      <c r="G413" s="150" t="s">
        <v>272</v>
      </c>
      <c r="H413" s="151">
        <v>25</v>
      </c>
      <c r="I413" s="152"/>
      <c r="J413" s="151">
        <f t="shared" si="120"/>
        <v>0</v>
      </c>
      <c r="K413" s="149" t="s">
        <v>1</v>
      </c>
      <c r="L413" s="28"/>
      <c r="M413" s="153" t="s">
        <v>1</v>
      </c>
      <c r="N413" s="154" t="s">
        <v>38</v>
      </c>
      <c r="O413" s="51"/>
      <c r="P413" s="155">
        <f t="shared" si="121"/>
        <v>0</v>
      </c>
      <c r="Q413" s="155">
        <v>0</v>
      </c>
      <c r="R413" s="155">
        <f t="shared" si="122"/>
        <v>0</v>
      </c>
      <c r="S413" s="155">
        <v>0</v>
      </c>
      <c r="T413" s="156">
        <f t="shared" si="123"/>
        <v>0</v>
      </c>
      <c r="AR413" s="157" t="s">
        <v>197</v>
      </c>
      <c r="AT413" s="157" t="s">
        <v>177</v>
      </c>
      <c r="AU413" s="157" t="s">
        <v>181</v>
      </c>
      <c r="AY413" s="13" t="s">
        <v>175</v>
      </c>
      <c r="BE413" s="158">
        <f t="shared" si="124"/>
        <v>0</v>
      </c>
      <c r="BF413" s="158">
        <f t="shared" si="125"/>
        <v>0</v>
      </c>
      <c r="BG413" s="158">
        <f t="shared" si="126"/>
        <v>0</v>
      </c>
      <c r="BH413" s="158">
        <f t="shared" si="127"/>
        <v>0</v>
      </c>
      <c r="BI413" s="158">
        <f t="shared" si="128"/>
        <v>0</v>
      </c>
      <c r="BJ413" s="13" t="s">
        <v>181</v>
      </c>
      <c r="BK413" s="159">
        <f t="shared" si="129"/>
        <v>0</v>
      </c>
      <c r="BL413" s="13" t="s">
        <v>197</v>
      </c>
      <c r="BM413" s="157" t="s">
        <v>752</v>
      </c>
    </row>
    <row r="414" spans="2:65" s="1" customFormat="1" ht="24" customHeight="1" x14ac:dyDescent="0.2">
      <c r="B414" s="147"/>
      <c r="C414" s="160" t="s">
        <v>753</v>
      </c>
      <c r="D414" s="218" t="s">
        <v>1492</v>
      </c>
      <c r="E414" s="219"/>
      <c r="F414" s="220"/>
      <c r="G414" s="162" t="s">
        <v>272</v>
      </c>
      <c r="H414" s="163">
        <v>25</v>
      </c>
      <c r="I414" s="164"/>
      <c r="J414" s="163">
        <f t="shared" si="120"/>
        <v>0</v>
      </c>
      <c r="K414" s="161" t="s">
        <v>1</v>
      </c>
      <c r="L414" s="165"/>
      <c r="M414" s="166" t="s">
        <v>1</v>
      </c>
      <c r="N414" s="167" t="s">
        <v>38</v>
      </c>
      <c r="O414" s="51"/>
      <c r="P414" s="155">
        <f t="shared" si="121"/>
        <v>0</v>
      </c>
      <c r="Q414" s="155">
        <v>0</v>
      </c>
      <c r="R414" s="155">
        <f t="shared" si="122"/>
        <v>0</v>
      </c>
      <c r="S414" s="155">
        <v>0</v>
      </c>
      <c r="T414" s="156">
        <f t="shared" si="123"/>
        <v>0</v>
      </c>
      <c r="AR414" s="157" t="s">
        <v>219</v>
      </c>
      <c r="AT414" s="157" t="s">
        <v>236</v>
      </c>
      <c r="AU414" s="157" t="s">
        <v>181</v>
      </c>
      <c r="AY414" s="13" t="s">
        <v>175</v>
      </c>
      <c r="BE414" s="158">
        <f t="shared" si="124"/>
        <v>0</v>
      </c>
      <c r="BF414" s="158">
        <f t="shared" si="125"/>
        <v>0</v>
      </c>
      <c r="BG414" s="158">
        <f t="shared" si="126"/>
        <v>0</v>
      </c>
      <c r="BH414" s="158">
        <f t="shared" si="127"/>
        <v>0</v>
      </c>
      <c r="BI414" s="158">
        <f t="shared" si="128"/>
        <v>0</v>
      </c>
      <c r="BJ414" s="13" t="s">
        <v>181</v>
      </c>
      <c r="BK414" s="159">
        <f t="shared" si="129"/>
        <v>0</v>
      </c>
      <c r="BL414" s="13" t="s">
        <v>197</v>
      </c>
      <c r="BM414" s="157" t="s">
        <v>754</v>
      </c>
    </row>
    <row r="415" spans="2:65" s="1" customFormat="1" ht="36" customHeight="1" x14ac:dyDescent="0.2">
      <c r="B415" s="147"/>
      <c r="C415" s="160" t="s">
        <v>465</v>
      </c>
      <c r="D415" s="218" t="s">
        <v>1493</v>
      </c>
      <c r="E415" s="219"/>
      <c r="F415" s="220"/>
      <c r="G415" s="162" t="s">
        <v>272</v>
      </c>
      <c r="H415" s="163">
        <v>6</v>
      </c>
      <c r="I415" s="164"/>
      <c r="J415" s="163">
        <f t="shared" si="120"/>
        <v>0</v>
      </c>
      <c r="K415" s="161" t="s">
        <v>1</v>
      </c>
      <c r="L415" s="165"/>
      <c r="M415" s="166" t="s">
        <v>1</v>
      </c>
      <c r="N415" s="167" t="s">
        <v>38</v>
      </c>
      <c r="O415" s="51"/>
      <c r="P415" s="155">
        <f t="shared" si="121"/>
        <v>0</v>
      </c>
      <c r="Q415" s="155">
        <v>0</v>
      </c>
      <c r="R415" s="155">
        <f t="shared" si="122"/>
        <v>0</v>
      </c>
      <c r="S415" s="155">
        <v>0</v>
      </c>
      <c r="T415" s="156">
        <f t="shared" si="123"/>
        <v>0</v>
      </c>
      <c r="AR415" s="157" t="s">
        <v>219</v>
      </c>
      <c r="AT415" s="157" t="s">
        <v>236</v>
      </c>
      <c r="AU415" s="157" t="s">
        <v>181</v>
      </c>
      <c r="AY415" s="13" t="s">
        <v>175</v>
      </c>
      <c r="BE415" s="158">
        <f t="shared" si="124"/>
        <v>0</v>
      </c>
      <c r="BF415" s="158">
        <f t="shared" si="125"/>
        <v>0</v>
      </c>
      <c r="BG415" s="158">
        <f t="shared" si="126"/>
        <v>0</v>
      </c>
      <c r="BH415" s="158">
        <f t="shared" si="127"/>
        <v>0</v>
      </c>
      <c r="BI415" s="158">
        <f t="shared" si="128"/>
        <v>0</v>
      </c>
      <c r="BJ415" s="13" t="s">
        <v>181</v>
      </c>
      <c r="BK415" s="159">
        <f t="shared" si="129"/>
        <v>0</v>
      </c>
      <c r="BL415" s="13" t="s">
        <v>197</v>
      </c>
      <c r="BM415" s="157" t="s">
        <v>755</v>
      </c>
    </row>
    <row r="416" spans="2:65" s="1" customFormat="1" ht="36" customHeight="1" x14ac:dyDescent="0.2">
      <c r="B416" s="147"/>
      <c r="C416" s="160" t="s">
        <v>756</v>
      </c>
      <c r="D416" s="218" t="s">
        <v>1494</v>
      </c>
      <c r="E416" s="219"/>
      <c r="F416" s="220"/>
      <c r="G416" s="162" t="s">
        <v>272</v>
      </c>
      <c r="H416" s="163">
        <v>9</v>
      </c>
      <c r="I416" s="164"/>
      <c r="J416" s="163">
        <f t="shared" si="120"/>
        <v>0</v>
      </c>
      <c r="K416" s="161" t="s">
        <v>1</v>
      </c>
      <c r="L416" s="165"/>
      <c r="M416" s="166" t="s">
        <v>1</v>
      </c>
      <c r="N416" s="167" t="s">
        <v>38</v>
      </c>
      <c r="O416" s="51"/>
      <c r="P416" s="155">
        <f t="shared" si="121"/>
        <v>0</v>
      </c>
      <c r="Q416" s="155">
        <v>0</v>
      </c>
      <c r="R416" s="155">
        <f t="shared" si="122"/>
        <v>0</v>
      </c>
      <c r="S416" s="155">
        <v>0</v>
      </c>
      <c r="T416" s="156">
        <f t="shared" si="123"/>
        <v>0</v>
      </c>
      <c r="AR416" s="157" t="s">
        <v>219</v>
      </c>
      <c r="AT416" s="157" t="s">
        <v>236</v>
      </c>
      <c r="AU416" s="157" t="s">
        <v>181</v>
      </c>
      <c r="AY416" s="13" t="s">
        <v>175</v>
      </c>
      <c r="BE416" s="158">
        <f t="shared" si="124"/>
        <v>0</v>
      </c>
      <c r="BF416" s="158">
        <f t="shared" si="125"/>
        <v>0</v>
      </c>
      <c r="BG416" s="158">
        <f t="shared" si="126"/>
        <v>0</v>
      </c>
      <c r="BH416" s="158">
        <f t="shared" si="127"/>
        <v>0</v>
      </c>
      <c r="BI416" s="158">
        <f t="shared" si="128"/>
        <v>0</v>
      </c>
      <c r="BJ416" s="13" t="s">
        <v>181</v>
      </c>
      <c r="BK416" s="159">
        <f t="shared" si="129"/>
        <v>0</v>
      </c>
      <c r="BL416" s="13" t="s">
        <v>197</v>
      </c>
      <c r="BM416" s="157" t="s">
        <v>757</v>
      </c>
    </row>
    <row r="417" spans="2:65" s="1" customFormat="1" ht="36" customHeight="1" x14ac:dyDescent="0.2">
      <c r="B417" s="147"/>
      <c r="C417" s="160" t="s">
        <v>466</v>
      </c>
      <c r="D417" s="218" t="s">
        <v>1495</v>
      </c>
      <c r="E417" s="219"/>
      <c r="F417" s="220"/>
      <c r="G417" s="162" t="s">
        <v>272</v>
      </c>
      <c r="H417" s="163">
        <v>10</v>
      </c>
      <c r="I417" s="164"/>
      <c r="J417" s="163">
        <f t="shared" si="120"/>
        <v>0</v>
      </c>
      <c r="K417" s="161" t="s">
        <v>1</v>
      </c>
      <c r="L417" s="165"/>
      <c r="M417" s="166" t="s">
        <v>1</v>
      </c>
      <c r="N417" s="167" t="s">
        <v>38</v>
      </c>
      <c r="O417" s="51"/>
      <c r="P417" s="155">
        <f t="shared" si="121"/>
        <v>0</v>
      </c>
      <c r="Q417" s="155">
        <v>0</v>
      </c>
      <c r="R417" s="155">
        <f t="shared" si="122"/>
        <v>0</v>
      </c>
      <c r="S417" s="155">
        <v>0</v>
      </c>
      <c r="T417" s="156">
        <f t="shared" si="123"/>
        <v>0</v>
      </c>
      <c r="AR417" s="157" t="s">
        <v>219</v>
      </c>
      <c r="AT417" s="157" t="s">
        <v>236</v>
      </c>
      <c r="AU417" s="157" t="s">
        <v>181</v>
      </c>
      <c r="AY417" s="13" t="s">
        <v>175</v>
      </c>
      <c r="BE417" s="158">
        <f t="shared" si="124"/>
        <v>0</v>
      </c>
      <c r="BF417" s="158">
        <f t="shared" si="125"/>
        <v>0</v>
      </c>
      <c r="BG417" s="158">
        <f t="shared" si="126"/>
        <v>0</v>
      </c>
      <c r="BH417" s="158">
        <f t="shared" si="127"/>
        <v>0</v>
      </c>
      <c r="BI417" s="158">
        <f t="shared" si="128"/>
        <v>0</v>
      </c>
      <c r="BJ417" s="13" t="s">
        <v>181</v>
      </c>
      <c r="BK417" s="159">
        <f t="shared" si="129"/>
        <v>0</v>
      </c>
      <c r="BL417" s="13" t="s">
        <v>197</v>
      </c>
      <c r="BM417" s="157" t="s">
        <v>758</v>
      </c>
    </row>
    <row r="418" spans="2:65" s="1" customFormat="1" ht="24" customHeight="1" x14ac:dyDescent="0.2">
      <c r="B418" s="147"/>
      <c r="C418" s="148" t="s">
        <v>759</v>
      </c>
      <c r="D418" s="215" t="s">
        <v>760</v>
      </c>
      <c r="E418" s="216"/>
      <c r="F418" s="217"/>
      <c r="G418" s="150" t="s">
        <v>272</v>
      </c>
      <c r="H418" s="151">
        <v>8</v>
      </c>
      <c r="I418" s="152"/>
      <c r="J418" s="151">
        <f t="shared" si="120"/>
        <v>0</v>
      </c>
      <c r="K418" s="149" t="s">
        <v>1</v>
      </c>
      <c r="L418" s="28"/>
      <c r="M418" s="153" t="s">
        <v>1</v>
      </c>
      <c r="N418" s="154" t="s">
        <v>38</v>
      </c>
      <c r="O418" s="51"/>
      <c r="P418" s="155">
        <f t="shared" si="121"/>
        <v>0</v>
      </c>
      <c r="Q418" s="155">
        <v>0</v>
      </c>
      <c r="R418" s="155">
        <f t="shared" si="122"/>
        <v>0</v>
      </c>
      <c r="S418" s="155">
        <v>0</v>
      </c>
      <c r="T418" s="156">
        <f t="shared" si="123"/>
        <v>0</v>
      </c>
      <c r="AR418" s="157" t="s">
        <v>197</v>
      </c>
      <c r="AT418" s="157" t="s">
        <v>177</v>
      </c>
      <c r="AU418" s="157" t="s">
        <v>181</v>
      </c>
      <c r="AY418" s="13" t="s">
        <v>175</v>
      </c>
      <c r="BE418" s="158">
        <f t="shared" si="124"/>
        <v>0</v>
      </c>
      <c r="BF418" s="158">
        <f t="shared" si="125"/>
        <v>0</v>
      </c>
      <c r="BG418" s="158">
        <f t="shared" si="126"/>
        <v>0</v>
      </c>
      <c r="BH418" s="158">
        <f t="shared" si="127"/>
        <v>0</v>
      </c>
      <c r="BI418" s="158">
        <f t="shared" si="128"/>
        <v>0</v>
      </c>
      <c r="BJ418" s="13" t="s">
        <v>181</v>
      </c>
      <c r="BK418" s="159">
        <f t="shared" si="129"/>
        <v>0</v>
      </c>
      <c r="BL418" s="13" t="s">
        <v>197</v>
      </c>
      <c r="BM418" s="157" t="s">
        <v>761</v>
      </c>
    </row>
    <row r="419" spans="2:65" s="1" customFormat="1" ht="24" customHeight="1" x14ac:dyDescent="0.2">
      <c r="B419" s="147"/>
      <c r="C419" s="160" t="s">
        <v>468</v>
      </c>
      <c r="D419" s="218" t="s">
        <v>1492</v>
      </c>
      <c r="E419" s="219"/>
      <c r="F419" s="220"/>
      <c r="G419" s="162" t="s">
        <v>272</v>
      </c>
      <c r="H419" s="163">
        <v>8</v>
      </c>
      <c r="I419" s="164"/>
      <c r="J419" s="163">
        <f t="shared" si="120"/>
        <v>0</v>
      </c>
      <c r="K419" s="161" t="s">
        <v>1</v>
      </c>
      <c r="L419" s="165"/>
      <c r="M419" s="166" t="s">
        <v>1</v>
      </c>
      <c r="N419" s="167" t="s">
        <v>38</v>
      </c>
      <c r="O419" s="51"/>
      <c r="P419" s="155">
        <f t="shared" si="121"/>
        <v>0</v>
      </c>
      <c r="Q419" s="155">
        <v>0</v>
      </c>
      <c r="R419" s="155">
        <f t="shared" si="122"/>
        <v>0</v>
      </c>
      <c r="S419" s="155">
        <v>0</v>
      </c>
      <c r="T419" s="156">
        <f t="shared" si="123"/>
        <v>0</v>
      </c>
      <c r="AR419" s="157" t="s">
        <v>219</v>
      </c>
      <c r="AT419" s="157" t="s">
        <v>236</v>
      </c>
      <c r="AU419" s="157" t="s">
        <v>181</v>
      </c>
      <c r="AY419" s="13" t="s">
        <v>175</v>
      </c>
      <c r="BE419" s="158">
        <f t="shared" si="124"/>
        <v>0</v>
      </c>
      <c r="BF419" s="158">
        <f t="shared" si="125"/>
        <v>0</v>
      </c>
      <c r="BG419" s="158">
        <f t="shared" si="126"/>
        <v>0</v>
      </c>
      <c r="BH419" s="158">
        <f t="shared" si="127"/>
        <v>0</v>
      </c>
      <c r="BI419" s="158">
        <f t="shared" si="128"/>
        <v>0</v>
      </c>
      <c r="BJ419" s="13" t="s">
        <v>181</v>
      </c>
      <c r="BK419" s="159">
        <f t="shared" si="129"/>
        <v>0</v>
      </c>
      <c r="BL419" s="13" t="s">
        <v>197</v>
      </c>
      <c r="BM419" s="157" t="s">
        <v>762</v>
      </c>
    </row>
    <row r="420" spans="2:65" s="1" customFormat="1" ht="36" customHeight="1" x14ac:dyDescent="0.2">
      <c r="B420" s="147"/>
      <c r="C420" s="160" t="s">
        <v>763</v>
      </c>
      <c r="D420" s="218" t="s">
        <v>1498</v>
      </c>
      <c r="E420" s="219"/>
      <c r="F420" s="220"/>
      <c r="G420" s="162" t="s">
        <v>272</v>
      </c>
      <c r="H420" s="163">
        <v>2</v>
      </c>
      <c r="I420" s="164"/>
      <c r="J420" s="163">
        <f t="shared" si="120"/>
        <v>0</v>
      </c>
      <c r="K420" s="161" t="s">
        <v>1</v>
      </c>
      <c r="L420" s="165"/>
      <c r="M420" s="166" t="s">
        <v>1</v>
      </c>
      <c r="N420" s="167" t="s">
        <v>38</v>
      </c>
      <c r="O420" s="51"/>
      <c r="P420" s="155">
        <f t="shared" si="121"/>
        <v>0</v>
      </c>
      <c r="Q420" s="155">
        <v>0</v>
      </c>
      <c r="R420" s="155">
        <f t="shared" si="122"/>
        <v>0</v>
      </c>
      <c r="S420" s="155">
        <v>0</v>
      </c>
      <c r="T420" s="156">
        <f t="shared" si="123"/>
        <v>0</v>
      </c>
      <c r="AR420" s="157" t="s">
        <v>219</v>
      </c>
      <c r="AT420" s="157" t="s">
        <v>236</v>
      </c>
      <c r="AU420" s="157" t="s">
        <v>181</v>
      </c>
      <c r="AY420" s="13" t="s">
        <v>175</v>
      </c>
      <c r="BE420" s="158">
        <f t="shared" si="124"/>
        <v>0</v>
      </c>
      <c r="BF420" s="158">
        <f t="shared" si="125"/>
        <v>0</v>
      </c>
      <c r="BG420" s="158">
        <f t="shared" si="126"/>
        <v>0</v>
      </c>
      <c r="BH420" s="158">
        <f t="shared" si="127"/>
        <v>0</v>
      </c>
      <c r="BI420" s="158">
        <f t="shared" si="128"/>
        <v>0</v>
      </c>
      <c r="BJ420" s="13" t="s">
        <v>181</v>
      </c>
      <c r="BK420" s="159">
        <f t="shared" si="129"/>
        <v>0</v>
      </c>
      <c r="BL420" s="13" t="s">
        <v>197</v>
      </c>
      <c r="BM420" s="157" t="s">
        <v>764</v>
      </c>
    </row>
    <row r="421" spans="2:65" s="1" customFormat="1" ht="36" customHeight="1" x14ac:dyDescent="0.2">
      <c r="B421" s="147"/>
      <c r="C421" s="160" t="s">
        <v>470</v>
      </c>
      <c r="D421" s="218" t="s">
        <v>1499</v>
      </c>
      <c r="E421" s="219"/>
      <c r="F421" s="220"/>
      <c r="G421" s="162" t="s">
        <v>272</v>
      </c>
      <c r="H421" s="163">
        <v>1</v>
      </c>
      <c r="I421" s="164"/>
      <c r="J421" s="163">
        <f t="shared" si="120"/>
        <v>0</v>
      </c>
      <c r="K421" s="161" t="s">
        <v>1</v>
      </c>
      <c r="L421" s="165"/>
      <c r="M421" s="166" t="s">
        <v>1</v>
      </c>
      <c r="N421" s="167" t="s">
        <v>38</v>
      </c>
      <c r="O421" s="51"/>
      <c r="P421" s="155">
        <f t="shared" si="121"/>
        <v>0</v>
      </c>
      <c r="Q421" s="155">
        <v>0</v>
      </c>
      <c r="R421" s="155">
        <f t="shared" si="122"/>
        <v>0</v>
      </c>
      <c r="S421" s="155">
        <v>0</v>
      </c>
      <c r="T421" s="156">
        <f t="shared" si="123"/>
        <v>0</v>
      </c>
      <c r="AR421" s="157" t="s">
        <v>219</v>
      </c>
      <c r="AT421" s="157" t="s">
        <v>236</v>
      </c>
      <c r="AU421" s="157" t="s">
        <v>181</v>
      </c>
      <c r="AY421" s="13" t="s">
        <v>175</v>
      </c>
      <c r="BE421" s="158">
        <f t="shared" si="124"/>
        <v>0</v>
      </c>
      <c r="BF421" s="158">
        <f t="shared" si="125"/>
        <v>0</v>
      </c>
      <c r="BG421" s="158">
        <f t="shared" si="126"/>
        <v>0</v>
      </c>
      <c r="BH421" s="158">
        <f t="shared" si="127"/>
        <v>0</v>
      </c>
      <c r="BI421" s="158">
        <f t="shared" si="128"/>
        <v>0</v>
      </c>
      <c r="BJ421" s="13" t="s">
        <v>181</v>
      </c>
      <c r="BK421" s="159">
        <f t="shared" si="129"/>
        <v>0</v>
      </c>
      <c r="BL421" s="13" t="s">
        <v>197</v>
      </c>
      <c r="BM421" s="157" t="s">
        <v>765</v>
      </c>
    </row>
    <row r="422" spans="2:65" s="1" customFormat="1" ht="36" customHeight="1" x14ac:dyDescent="0.2">
      <c r="B422" s="147"/>
      <c r="C422" s="160" t="s">
        <v>766</v>
      </c>
      <c r="D422" s="218" t="s">
        <v>1500</v>
      </c>
      <c r="E422" s="219"/>
      <c r="F422" s="220"/>
      <c r="G422" s="162" t="s">
        <v>272</v>
      </c>
      <c r="H422" s="163">
        <v>4</v>
      </c>
      <c r="I422" s="164"/>
      <c r="J422" s="163">
        <f t="shared" si="120"/>
        <v>0</v>
      </c>
      <c r="K422" s="161" t="s">
        <v>1</v>
      </c>
      <c r="L422" s="165"/>
      <c r="M422" s="166" t="s">
        <v>1</v>
      </c>
      <c r="N422" s="167" t="s">
        <v>38</v>
      </c>
      <c r="O422" s="51"/>
      <c r="P422" s="155">
        <f t="shared" si="121"/>
        <v>0</v>
      </c>
      <c r="Q422" s="155">
        <v>0</v>
      </c>
      <c r="R422" s="155">
        <f t="shared" si="122"/>
        <v>0</v>
      </c>
      <c r="S422" s="155">
        <v>0</v>
      </c>
      <c r="T422" s="156">
        <f t="shared" si="123"/>
        <v>0</v>
      </c>
      <c r="AR422" s="157" t="s">
        <v>219</v>
      </c>
      <c r="AT422" s="157" t="s">
        <v>236</v>
      </c>
      <c r="AU422" s="157" t="s">
        <v>181</v>
      </c>
      <c r="AY422" s="13" t="s">
        <v>175</v>
      </c>
      <c r="BE422" s="158">
        <f t="shared" si="124"/>
        <v>0</v>
      </c>
      <c r="BF422" s="158">
        <f t="shared" si="125"/>
        <v>0</v>
      </c>
      <c r="BG422" s="158">
        <f t="shared" si="126"/>
        <v>0</v>
      </c>
      <c r="BH422" s="158">
        <f t="shared" si="127"/>
        <v>0</v>
      </c>
      <c r="BI422" s="158">
        <f t="shared" si="128"/>
        <v>0</v>
      </c>
      <c r="BJ422" s="13" t="s">
        <v>181</v>
      </c>
      <c r="BK422" s="159">
        <f t="shared" si="129"/>
        <v>0</v>
      </c>
      <c r="BL422" s="13" t="s">
        <v>197</v>
      </c>
      <c r="BM422" s="157" t="s">
        <v>767</v>
      </c>
    </row>
    <row r="423" spans="2:65" s="1" customFormat="1" ht="36" customHeight="1" x14ac:dyDescent="0.2">
      <c r="B423" s="147"/>
      <c r="C423" s="160" t="s">
        <v>473</v>
      </c>
      <c r="D423" s="218" t="s">
        <v>1501</v>
      </c>
      <c r="E423" s="219"/>
      <c r="F423" s="220"/>
      <c r="G423" s="162" t="s">
        <v>272</v>
      </c>
      <c r="H423" s="163">
        <v>1</v>
      </c>
      <c r="I423" s="164"/>
      <c r="J423" s="163">
        <f t="shared" si="120"/>
        <v>0</v>
      </c>
      <c r="K423" s="161" t="s">
        <v>1</v>
      </c>
      <c r="L423" s="165"/>
      <c r="M423" s="166" t="s">
        <v>1</v>
      </c>
      <c r="N423" s="167" t="s">
        <v>38</v>
      </c>
      <c r="O423" s="51"/>
      <c r="P423" s="155">
        <f t="shared" si="121"/>
        <v>0</v>
      </c>
      <c r="Q423" s="155">
        <v>0</v>
      </c>
      <c r="R423" s="155">
        <f t="shared" si="122"/>
        <v>0</v>
      </c>
      <c r="S423" s="155">
        <v>0</v>
      </c>
      <c r="T423" s="156">
        <f t="shared" si="123"/>
        <v>0</v>
      </c>
      <c r="AR423" s="157" t="s">
        <v>219</v>
      </c>
      <c r="AT423" s="157" t="s">
        <v>236</v>
      </c>
      <c r="AU423" s="157" t="s">
        <v>181</v>
      </c>
      <c r="AY423" s="13" t="s">
        <v>175</v>
      </c>
      <c r="BE423" s="158">
        <f t="shared" si="124"/>
        <v>0</v>
      </c>
      <c r="BF423" s="158">
        <f t="shared" si="125"/>
        <v>0</v>
      </c>
      <c r="BG423" s="158">
        <f t="shared" si="126"/>
        <v>0</v>
      </c>
      <c r="BH423" s="158">
        <f t="shared" si="127"/>
        <v>0</v>
      </c>
      <c r="BI423" s="158">
        <f t="shared" si="128"/>
        <v>0</v>
      </c>
      <c r="BJ423" s="13" t="s">
        <v>181</v>
      </c>
      <c r="BK423" s="159">
        <f t="shared" si="129"/>
        <v>0</v>
      </c>
      <c r="BL423" s="13" t="s">
        <v>197</v>
      </c>
      <c r="BM423" s="157" t="s">
        <v>768</v>
      </c>
    </row>
    <row r="424" spans="2:65" s="1" customFormat="1" ht="16.5" customHeight="1" x14ac:dyDescent="0.2">
      <c r="B424" s="147"/>
      <c r="C424" s="148" t="s">
        <v>769</v>
      </c>
      <c r="D424" s="215" t="s">
        <v>770</v>
      </c>
      <c r="E424" s="216"/>
      <c r="F424" s="217"/>
      <c r="G424" s="150" t="s">
        <v>238</v>
      </c>
      <c r="H424" s="151">
        <v>110.86</v>
      </c>
      <c r="I424" s="152"/>
      <c r="J424" s="151">
        <f t="shared" si="120"/>
        <v>0</v>
      </c>
      <c r="K424" s="149" t="s">
        <v>1</v>
      </c>
      <c r="L424" s="28"/>
      <c r="M424" s="153" t="s">
        <v>1</v>
      </c>
      <c r="N424" s="154" t="s">
        <v>38</v>
      </c>
      <c r="O424" s="51"/>
      <c r="P424" s="155">
        <f t="shared" si="121"/>
        <v>0</v>
      </c>
      <c r="Q424" s="155">
        <v>0</v>
      </c>
      <c r="R424" s="155">
        <f t="shared" si="122"/>
        <v>0</v>
      </c>
      <c r="S424" s="155">
        <v>0</v>
      </c>
      <c r="T424" s="156">
        <f t="shared" si="123"/>
        <v>0</v>
      </c>
      <c r="AR424" s="157" t="s">
        <v>197</v>
      </c>
      <c r="AT424" s="157" t="s">
        <v>177</v>
      </c>
      <c r="AU424" s="157" t="s">
        <v>181</v>
      </c>
      <c r="AY424" s="13" t="s">
        <v>175</v>
      </c>
      <c r="BE424" s="158">
        <f t="shared" si="124"/>
        <v>0</v>
      </c>
      <c r="BF424" s="158">
        <f t="shared" si="125"/>
        <v>0</v>
      </c>
      <c r="BG424" s="158">
        <f t="shared" si="126"/>
        <v>0</v>
      </c>
      <c r="BH424" s="158">
        <f t="shared" si="127"/>
        <v>0</v>
      </c>
      <c r="BI424" s="158">
        <f t="shared" si="128"/>
        <v>0</v>
      </c>
      <c r="BJ424" s="13" t="s">
        <v>181</v>
      </c>
      <c r="BK424" s="159">
        <f t="shared" si="129"/>
        <v>0</v>
      </c>
      <c r="BL424" s="13" t="s">
        <v>197</v>
      </c>
      <c r="BM424" s="157" t="s">
        <v>771</v>
      </c>
    </row>
    <row r="425" spans="2:65" s="1" customFormat="1" ht="24" customHeight="1" x14ac:dyDescent="0.2">
      <c r="B425" s="147"/>
      <c r="C425" s="160" t="s">
        <v>475</v>
      </c>
      <c r="D425" s="218" t="s">
        <v>1502</v>
      </c>
      <c r="E425" s="219"/>
      <c r="F425" s="220"/>
      <c r="G425" s="162" t="s">
        <v>238</v>
      </c>
      <c r="H425" s="163">
        <v>59.43</v>
      </c>
      <c r="I425" s="164"/>
      <c r="J425" s="163">
        <f t="shared" si="120"/>
        <v>0</v>
      </c>
      <c r="K425" s="161" t="s">
        <v>1</v>
      </c>
      <c r="L425" s="165"/>
      <c r="M425" s="166" t="s">
        <v>1</v>
      </c>
      <c r="N425" s="167" t="s">
        <v>38</v>
      </c>
      <c r="O425" s="51"/>
      <c r="P425" s="155">
        <f t="shared" si="121"/>
        <v>0</v>
      </c>
      <c r="Q425" s="155">
        <v>0</v>
      </c>
      <c r="R425" s="155">
        <f t="shared" si="122"/>
        <v>0</v>
      </c>
      <c r="S425" s="155">
        <v>0</v>
      </c>
      <c r="T425" s="156">
        <f t="shared" si="123"/>
        <v>0</v>
      </c>
      <c r="AR425" s="157" t="s">
        <v>219</v>
      </c>
      <c r="AT425" s="157" t="s">
        <v>236</v>
      </c>
      <c r="AU425" s="157" t="s">
        <v>181</v>
      </c>
      <c r="AY425" s="13" t="s">
        <v>175</v>
      </c>
      <c r="BE425" s="158">
        <f t="shared" si="124"/>
        <v>0</v>
      </c>
      <c r="BF425" s="158">
        <f t="shared" si="125"/>
        <v>0</v>
      </c>
      <c r="BG425" s="158">
        <f t="shared" si="126"/>
        <v>0</v>
      </c>
      <c r="BH425" s="158">
        <f t="shared" si="127"/>
        <v>0</v>
      </c>
      <c r="BI425" s="158">
        <f t="shared" si="128"/>
        <v>0</v>
      </c>
      <c r="BJ425" s="13" t="s">
        <v>181</v>
      </c>
      <c r="BK425" s="159">
        <f t="shared" si="129"/>
        <v>0</v>
      </c>
      <c r="BL425" s="13" t="s">
        <v>197</v>
      </c>
      <c r="BM425" s="157" t="s">
        <v>772</v>
      </c>
    </row>
    <row r="426" spans="2:65" s="1" customFormat="1" ht="24" customHeight="1" x14ac:dyDescent="0.2">
      <c r="B426" s="147"/>
      <c r="C426" s="160" t="s">
        <v>773</v>
      </c>
      <c r="D426" s="218" t="s">
        <v>1503</v>
      </c>
      <c r="E426" s="219"/>
      <c r="F426" s="220"/>
      <c r="G426" s="162" t="s">
        <v>238</v>
      </c>
      <c r="H426" s="163">
        <v>47.53</v>
      </c>
      <c r="I426" s="164"/>
      <c r="J426" s="163">
        <f t="shared" si="120"/>
        <v>0</v>
      </c>
      <c r="K426" s="161" t="s">
        <v>1</v>
      </c>
      <c r="L426" s="165"/>
      <c r="M426" s="166" t="s">
        <v>1</v>
      </c>
      <c r="N426" s="167" t="s">
        <v>38</v>
      </c>
      <c r="O426" s="51"/>
      <c r="P426" s="155">
        <f t="shared" si="121"/>
        <v>0</v>
      </c>
      <c r="Q426" s="155">
        <v>0</v>
      </c>
      <c r="R426" s="155">
        <f t="shared" si="122"/>
        <v>0</v>
      </c>
      <c r="S426" s="155">
        <v>0</v>
      </c>
      <c r="T426" s="156">
        <f t="shared" si="123"/>
        <v>0</v>
      </c>
      <c r="AR426" s="157" t="s">
        <v>219</v>
      </c>
      <c r="AT426" s="157" t="s">
        <v>236</v>
      </c>
      <c r="AU426" s="157" t="s">
        <v>181</v>
      </c>
      <c r="AY426" s="13" t="s">
        <v>175</v>
      </c>
      <c r="BE426" s="158">
        <f t="shared" si="124"/>
        <v>0</v>
      </c>
      <c r="BF426" s="158">
        <f t="shared" si="125"/>
        <v>0</v>
      </c>
      <c r="BG426" s="158">
        <f t="shared" si="126"/>
        <v>0</v>
      </c>
      <c r="BH426" s="158">
        <f t="shared" si="127"/>
        <v>0</v>
      </c>
      <c r="BI426" s="158">
        <f t="shared" si="128"/>
        <v>0</v>
      </c>
      <c r="BJ426" s="13" t="s">
        <v>181</v>
      </c>
      <c r="BK426" s="159">
        <f t="shared" si="129"/>
        <v>0</v>
      </c>
      <c r="BL426" s="13" t="s">
        <v>197</v>
      </c>
      <c r="BM426" s="157" t="s">
        <v>774</v>
      </c>
    </row>
    <row r="427" spans="2:65" s="1" customFormat="1" ht="16.5" customHeight="1" x14ac:dyDescent="0.2">
      <c r="B427" s="147"/>
      <c r="C427" s="148" t="s">
        <v>478</v>
      </c>
      <c r="D427" s="215" t="s">
        <v>775</v>
      </c>
      <c r="E427" s="216"/>
      <c r="F427" s="217"/>
      <c r="G427" s="150" t="s">
        <v>272</v>
      </c>
      <c r="H427" s="151">
        <v>25</v>
      </c>
      <c r="I427" s="152"/>
      <c r="J427" s="151">
        <f t="shared" si="120"/>
        <v>0</v>
      </c>
      <c r="K427" s="149" t="s">
        <v>1</v>
      </c>
      <c r="L427" s="28"/>
      <c r="M427" s="153" t="s">
        <v>1</v>
      </c>
      <c r="N427" s="154" t="s">
        <v>38</v>
      </c>
      <c r="O427" s="51"/>
      <c r="P427" s="155">
        <f t="shared" si="121"/>
        <v>0</v>
      </c>
      <c r="Q427" s="155">
        <v>0</v>
      </c>
      <c r="R427" s="155">
        <f t="shared" si="122"/>
        <v>0</v>
      </c>
      <c r="S427" s="155">
        <v>0</v>
      </c>
      <c r="T427" s="156">
        <f t="shared" si="123"/>
        <v>0</v>
      </c>
      <c r="AR427" s="157" t="s">
        <v>197</v>
      </c>
      <c r="AT427" s="157" t="s">
        <v>177</v>
      </c>
      <c r="AU427" s="157" t="s">
        <v>181</v>
      </c>
      <c r="AY427" s="13" t="s">
        <v>175</v>
      </c>
      <c r="BE427" s="158">
        <f t="shared" si="124"/>
        <v>0</v>
      </c>
      <c r="BF427" s="158">
        <f t="shared" si="125"/>
        <v>0</v>
      </c>
      <c r="BG427" s="158">
        <f t="shared" si="126"/>
        <v>0</v>
      </c>
      <c r="BH427" s="158">
        <f t="shared" si="127"/>
        <v>0</v>
      </c>
      <c r="BI427" s="158">
        <f t="shared" si="128"/>
        <v>0</v>
      </c>
      <c r="BJ427" s="13" t="s">
        <v>181</v>
      </c>
      <c r="BK427" s="159">
        <f t="shared" si="129"/>
        <v>0</v>
      </c>
      <c r="BL427" s="13" t="s">
        <v>197</v>
      </c>
      <c r="BM427" s="157" t="s">
        <v>776</v>
      </c>
    </row>
    <row r="428" spans="2:65" s="1" customFormat="1" ht="48" customHeight="1" x14ac:dyDescent="0.2">
      <c r="B428" s="147"/>
      <c r="C428" s="160" t="s">
        <v>777</v>
      </c>
      <c r="D428" s="218" t="s">
        <v>1504</v>
      </c>
      <c r="E428" s="219"/>
      <c r="F428" s="220"/>
      <c r="G428" s="162" t="s">
        <v>272</v>
      </c>
      <c r="H428" s="163">
        <v>6</v>
      </c>
      <c r="I428" s="164"/>
      <c r="J428" s="163">
        <f t="shared" si="120"/>
        <v>0</v>
      </c>
      <c r="K428" s="161" t="s">
        <v>1</v>
      </c>
      <c r="L428" s="165"/>
      <c r="M428" s="166" t="s">
        <v>1</v>
      </c>
      <c r="N428" s="167" t="s">
        <v>38</v>
      </c>
      <c r="O428" s="51"/>
      <c r="P428" s="155">
        <f t="shared" si="121"/>
        <v>0</v>
      </c>
      <c r="Q428" s="155">
        <v>0</v>
      </c>
      <c r="R428" s="155">
        <f t="shared" si="122"/>
        <v>0</v>
      </c>
      <c r="S428" s="155">
        <v>0</v>
      </c>
      <c r="T428" s="156">
        <f t="shared" si="123"/>
        <v>0</v>
      </c>
      <c r="AR428" s="157" t="s">
        <v>219</v>
      </c>
      <c r="AT428" s="157" t="s">
        <v>236</v>
      </c>
      <c r="AU428" s="157" t="s">
        <v>181</v>
      </c>
      <c r="AY428" s="13" t="s">
        <v>175</v>
      </c>
      <c r="BE428" s="158">
        <f t="shared" si="124"/>
        <v>0</v>
      </c>
      <c r="BF428" s="158">
        <f t="shared" si="125"/>
        <v>0</v>
      </c>
      <c r="BG428" s="158">
        <f t="shared" si="126"/>
        <v>0</v>
      </c>
      <c r="BH428" s="158">
        <f t="shared" si="127"/>
        <v>0</v>
      </c>
      <c r="BI428" s="158">
        <f t="shared" si="128"/>
        <v>0</v>
      </c>
      <c r="BJ428" s="13" t="s">
        <v>181</v>
      </c>
      <c r="BK428" s="159">
        <f t="shared" si="129"/>
        <v>0</v>
      </c>
      <c r="BL428" s="13" t="s">
        <v>197</v>
      </c>
      <c r="BM428" s="157" t="s">
        <v>778</v>
      </c>
    </row>
    <row r="429" spans="2:65" s="1" customFormat="1" ht="48" customHeight="1" x14ac:dyDescent="0.2">
      <c r="B429" s="147"/>
      <c r="C429" s="160" t="s">
        <v>480</v>
      </c>
      <c r="D429" s="218" t="s">
        <v>1505</v>
      </c>
      <c r="E429" s="219"/>
      <c r="F429" s="220"/>
      <c r="G429" s="162" t="s">
        <v>272</v>
      </c>
      <c r="H429" s="163">
        <v>9</v>
      </c>
      <c r="I429" s="164"/>
      <c r="J429" s="163">
        <f t="shared" si="120"/>
        <v>0</v>
      </c>
      <c r="K429" s="161" t="s">
        <v>1</v>
      </c>
      <c r="L429" s="165"/>
      <c r="M429" s="166" t="s">
        <v>1</v>
      </c>
      <c r="N429" s="167" t="s">
        <v>38</v>
      </c>
      <c r="O429" s="51"/>
      <c r="P429" s="155">
        <f t="shared" si="121"/>
        <v>0</v>
      </c>
      <c r="Q429" s="155">
        <v>0</v>
      </c>
      <c r="R429" s="155">
        <f t="shared" si="122"/>
        <v>0</v>
      </c>
      <c r="S429" s="155">
        <v>0</v>
      </c>
      <c r="T429" s="156">
        <f t="shared" si="123"/>
        <v>0</v>
      </c>
      <c r="AR429" s="157" t="s">
        <v>219</v>
      </c>
      <c r="AT429" s="157" t="s">
        <v>236</v>
      </c>
      <c r="AU429" s="157" t="s">
        <v>181</v>
      </c>
      <c r="AY429" s="13" t="s">
        <v>175</v>
      </c>
      <c r="BE429" s="158">
        <f t="shared" si="124"/>
        <v>0</v>
      </c>
      <c r="BF429" s="158">
        <f t="shared" si="125"/>
        <v>0</v>
      </c>
      <c r="BG429" s="158">
        <f t="shared" si="126"/>
        <v>0</v>
      </c>
      <c r="BH429" s="158">
        <f t="shared" si="127"/>
        <v>0</v>
      </c>
      <c r="BI429" s="158">
        <f t="shared" si="128"/>
        <v>0</v>
      </c>
      <c r="BJ429" s="13" t="s">
        <v>181</v>
      </c>
      <c r="BK429" s="159">
        <f t="shared" si="129"/>
        <v>0</v>
      </c>
      <c r="BL429" s="13" t="s">
        <v>197</v>
      </c>
      <c r="BM429" s="157" t="s">
        <v>779</v>
      </c>
    </row>
    <row r="430" spans="2:65" s="1" customFormat="1" ht="48" customHeight="1" x14ac:dyDescent="0.2">
      <c r="B430" s="147"/>
      <c r="C430" s="160" t="s">
        <v>780</v>
      </c>
      <c r="D430" s="218" t="s">
        <v>1506</v>
      </c>
      <c r="E430" s="219"/>
      <c r="F430" s="220"/>
      <c r="G430" s="162" t="s">
        <v>272</v>
      </c>
      <c r="H430" s="163">
        <v>10</v>
      </c>
      <c r="I430" s="164"/>
      <c r="J430" s="163">
        <f t="shared" si="120"/>
        <v>0</v>
      </c>
      <c r="K430" s="161" t="s">
        <v>1</v>
      </c>
      <c r="L430" s="165"/>
      <c r="M430" s="166" t="s">
        <v>1</v>
      </c>
      <c r="N430" s="167" t="s">
        <v>38</v>
      </c>
      <c r="O430" s="51"/>
      <c r="P430" s="155">
        <f t="shared" si="121"/>
        <v>0</v>
      </c>
      <c r="Q430" s="155">
        <v>0</v>
      </c>
      <c r="R430" s="155">
        <f t="shared" si="122"/>
        <v>0</v>
      </c>
      <c r="S430" s="155">
        <v>0</v>
      </c>
      <c r="T430" s="156">
        <f t="shared" si="123"/>
        <v>0</v>
      </c>
      <c r="AR430" s="157" t="s">
        <v>219</v>
      </c>
      <c r="AT430" s="157" t="s">
        <v>236</v>
      </c>
      <c r="AU430" s="157" t="s">
        <v>181</v>
      </c>
      <c r="AY430" s="13" t="s">
        <v>175</v>
      </c>
      <c r="BE430" s="158">
        <f t="shared" si="124"/>
        <v>0</v>
      </c>
      <c r="BF430" s="158">
        <f t="shared" si="125"/>
        <v>0</v>
      </c>
      <c r="BG430" s="158">
        <f t="shared" si="126"/>
        <v>0</v>
      </c>
      <c r="BH430" s="158">
        <f t="shared" si="127"/>
        <v>0</v>
      </c>
      <c r="BI430" s="158">
        <f t="shared" si="128"/>
        <v>0</v>
      </c>
      <c r="BJ430" s="13" t="s">
        <v>181</v>
      </c>
      <c r="BK430" s="159">
        <f t="shared" si="129"/>
        <v>0</v>
      </c>
      <c r="BL430" s="13" t="s">
        <v>197</v>
      </c>
      <c r="BM430" s="157" t="s">
        <v>781</v>
      </c>
    </row>
    <row r="431" spans="2:65" s="1" customFormat="1" ht="24" customHeight="1" x14ac:dyDescent="0.2">
      <c r="B431" s="147"/>
      <c r="C431" s="148" t="s">
        <v>483</v>
      </c>
      <c r="D431" s="215" t="s">
        <v>782</v>
      </c>
      <c r="E431" s="216"/>
      <c r="F431" s="217"/>
      <c r="G431" s="150" t="s">
        <v>573</v>
      </c>
      <c r="H431" s="152"/>
      <c r="I431" s="152"/>
      <c r="J431" s="151">
        <f t="shared" si="120"/>
        <v>0</v>
      </c>
      <c r="K431" s="149" t="s">
        <v>1</v>
      </c>
      <c r="L431" s="28"/>
      <c r="M431" s="153" t="s">
        <v>1</v>
      </c>
      <c r="N431" s="154" t="s">
        <v>38</v>
      </c>
      <c r="O431" s="51"/>
      <c r="P431" s="155">
        <f t="shared" si="121"/>
        <v>0</v>
      </c>
      <c r="Q431" s="155">
        <v>0</v>
      </c>
      <c r="R431" s="155">
        <f t="shared" si="122"/>
        <v>0</v>
      </c>
      <c r="S431" s="155">
        <v>0</v>
      </c>
      <c r="T431" s="156">
        <f t="shared" si="123"/>
        <v>0</v>
      </c>
      <c r="AR431" s="157" t="s">
        <v>197</v>
      </c>
      <c r="AT431" s="157" t="s">
        <v>177</v>
      </c>
      <c r="AU431" s="157" t="s">
        <v>181</v>
      </c>
      <c r="AY431" s="13" t="s">
        <v>175</v>
      </c>
      <c r="BE431" s="158">
        <f t="shared" si="124"/>
        <v>0</v>
      </c>
      <c r="BF431" s="158">
        <f t="shared" si="125"/>
        <v>0</v>
      </c>
      <c r="BG431" s="158">
        <f t="shared" si="126"/>
        <v>0</v>
      </c>
      <c r="BH431" s="158">
        <f t="shared" si="127"/>
        <v>0</v>
      </c>
      <c r="BI431" s="158">
        <f t="shared" si="128"/>
        <v>0</v>
      </c>
      <c r="BJ431" s="13" t="s">
        <v>181</v>
      </c>
      <c r="BK431" s="159">
        <f t="shared" si="129"/>
        <v>0</v>
      </c>
      <c r="BL431" s="13" t="s">
        <v>197</v>
      </c>
      <c r="BM431" s="157" t="s">
        <v>783</v>
      </c>
    </row>
    <row r="432" spans="2:65" s="11" customFormat="1" ht="22.9" customHeight="1" x14ac:dyDescent="0.2">
      <c r="B432" s="134"/>
      <c r="D432" s="135" t="s">
        <v>71</v>
      </c>
      <c r="E432" s="145" t="s">
        <v>784</v>
      </c>
      <c r="F432" s="145" t="s">
        <v>785</v>
      </c>
      <c r="I432" s="137"/>
      <c r="J432" s="146">
        <f>BK432</f>
        <v>0</v>
      </c>
      <c r="L432" s="134"/>
      <c r="M432" s="139"/>
      <c r="N432" s="140"/>
      <c r="O432" s="140"/>
      <c r="P432" s="141">
        <f>SUM(P433:P464)</f>
        <v>0</v>
      </c>
      <c r="Q432" s="140"/>
      <c r="R432" s="141">
        <f>SUM(R433:R464)</f>
        <v>0</v>
      </c>
      <c r="S432" s="140"/>
      <c r="T432" s="142">
        <f>SUM(T433:T464)</f>
        <v>0</v>
      </c>
      <c r="AR432" s="135" t="s">
        <v>181</v>
      </c>
      <c r="AT432" s="143" t="s">
        <v>71</v>
      </c>
      <c r="AU432" s="143" t="s">
        <v>80</v>
      </c>
      <c r="AY432" s="135" t="s">
        <v>175</v>
      </c>
      <c r="BK432" s="144">
        <f>SUM(BK433:BK464)</f>
        <v>0</v>
      </c>
    </row>
    <row r="433" spans="2:65" s="1" customFormat="1" ht="24" customHeight="1" x14ac:dyDescent="0.2">
      <c r="B433" s="147"/>
      <c r="C433" s="148" t="s">
        <v>786</v>
      </c>
      <c r="D433" s="215" t="s">
        <v>787</v>
      </c>
      <c r="E433" s="216"/>
      <c r="F433" s="217"/>
      <c r="G433" s="150" t="s">
        <v>215</v>
      </c>
      <c r="H433" s="151">
        <v>16.3</v>
      </c>
      <c r="I433" s="152"/>
      <c r="J433" s="151">
        <f t="shared" ref="J433:J464" si="130">ROUND(I433*H433,3)</f>
        <v>0</v>
      </c>
      <c r="K433" s="149" t="s">
        <v>1</v>
      </c>
      <c r="L433" s="28"/>
      <c r="M433" s="153" t="s">
        <v>1</v>
      </c>
      <c r="N433" s="154" t="s">
        <v>38</v>
      </c>
      <c r="O433" s="51"/>
      <c r="P433" s="155">
        <f t="shared" ref="P433:P464" si="131">O433*H433</f>
        <v>0</v>
      </c>
      <c r="Q433" s="155">
        <v>0</v>
      </c>
      <c r="R433" s="155">
        <f t="shared" ref="R433:R464" si="132">Q433*H433</f>
        <v>0</v>
      </c>
      <c r="S433" s="155">
        <v>0</v>
      </c>
      <c r="T433" s="156">
        <f t="shared" ref="T433:T464" si="133">S433*H433</f>
        <v>0</v>
      </c>
      <c r="AR433" s="157" t="s">
        <v>197</v>
      </c>
      <c r="AT433" s="157" t="s">
        <v>177</v>
      </c>
      <c r="AU433" s="157" t="s">
        <v>181</v>
      </c>
      <c r="AY433" s="13" t="s">
        <v>175</v>
      </c>
      <c r="BE433" s="158">
        <f t="shared" ref="BE433:BE464" si="134">IF(N433="základná",J433,0)</f>
        <v>0</v>
      </c>
      <c r="BF433" s="158">
        <f t="shared" ref="BF433:BF464" si="135">IF(N433="znížená",J433,0)</f>
        <v>0</v>
      </c>
      <c r="BG433" s="158">
        <f t="shared" ref="BG433:BG464" si="136">IF(N433="zákl. prenesená",J433,0)</f>
        <v>0</v>
      </c>
      <c r="BH433" s="158">
        <f t="shared" ref="BH433:BH464" si="137">IF(N433="zníž. prenesená",J433,0)</f>
        <v>0</v>
      </c>
      <c r="BI433" s="158">
        <f t="shared" ref="BI433:BI464" si="138">IF(N433="nulová",J433,0)</f>
        <v>0</v>
      </c>
      <c r="BJ433" s="13" t="s">
        <v>181</v>
      </c>
      <c r="BK433" s="159">
        <f t="shared" ref="BK433:BK464" si="139">ROUND(I433*H433,3)</f>
        <v>0</v>
      </c>
      <c r="BL433" s="13" t="s">
        <v>197</v>
      </c>
      <c r="BM433" s="157" t="s">
        <v>788</v>
      </c>
    </row>
    <row r="434" spans="2:65" s="1" customFormat="1" ht="24" customHeight="1" x14ac:dyDescent="0.2">
      <c r="B434" s="147"/>
      <c r="C434" s="148" t="s">
        <v>485</v>
      </c>
      <c r="D434" s="215" t="s">
        <v>789</v>
      </c>
      <c r="E434" s="216"/>
      <c r="F434" s="217"/>
      <c r="G434" s="150" t="s">
        <v>238</v>
      </c>
      <c r="H434" s="151">
        <v>20.16</v>
      </c>
      <c r="I434" s="152"/>
      <c r="J434" s="151">
        <f t="shared" si="130"/>
        <v>0</v>
      </c>
      <c r="K434" s="149" t="s">
        <v>1</v>
      </c>
      <c r="L434" s="28"/>
      <c r="M434" s="153" t="s">
        <v>1</v>
      </c>
      <c r="N434" s="154" t="s">
        <v>38</v>
      </c>
      <c r="O434" s="51"/>
      <c r="P434" s="155">
        <f t="shared" si="131"/>
        <v>0</v>
      </c>
      <c r="Q434" s="155">
        <v>0</v>
      </c>
      <c r="R434" s="155">
        <f t="shared" si="132"/>
        <v>0</v>
      </c>
      <c r="S434" s="155">
        <v>0</v>
      </c>
      <c r="T434" s="156">
        <f t="shared" si="133"/>
        <v>0</v>
      </c>
      <c r="AR434" s="157" t="s">
        <v>197</v>
      </c>
      <c r="AT434" s="157" t="s">
        <v>177</v>
      </c>
      <c r="AU434" s="157" t="s">
        <v>181</v>
      </c>
      <c r="AY434" s="13" t="s">
        <v>175</v>
      </c>
      <c r="BE434" s="158">
        <f t="shared" si="134"/>
        <v>0</v>
      </c>
      <c r="BF434" s="158">
        <f t="shared" si="135"/>
        <v>0</v>
      </c>
      <c r="BG434" s="158">
        <f t="shared" si="136"/>
        <v>0</v>
      </c>
      <c r="BH434" s="158">
        <f t="shared" si="137"/>
        <v>0</v>
      </c>
      <c r="BI434" s="158">
        <f t="shared" si="138"/>
        <v>0</v>
      </c>
      <c r="BJ434" s="13" t="s">
        <v>181</v>
      </c>
      <c r="BK434" s="159">
        <f t="shared" si="139"/>
        <v>0</v>
      </c>
      <c r="BL434" s="13" t="s">
        <v>197</v>
      </c>
      <c r="BM434" s="157" t="s">
        <v>790</v>
      </c>
    </row>
    <row r="435" spans="2:65" s="1" customFormat="1" ht="36" customHeight="1" x14ac:dyDescent="0.2">
      <c r="B435" s="147"/>
      <c r="C435" s="160" t="s">
        <v>791</v>
      </c>
      <c r="D435" s="218" t="s">
        <v>792</v>
      </c>
      <c r="E435" s="219"/>
      <c r="F435" s="220"/>
      <c r="G435" s="162" t="s">
        <v>209</v>
      </c>
      <c r="H435" s="163">
        <v>0.25900000000000001</v>
      </c>
      <c r="I435" s="164"/>
      <c r="J435" s="163">
        <f t="shared" si="130"/>
        <v>0</v>
      </c>
      <c r="K435" s="161" t="s">
        <v>1</v>
      </c>
      <c r="L435" s="165"/>
      <c r="M435" s="166" t="s">
        <v>1</v>
      </c>
      <c r="N435" s="167" t="s">
        <v>38</v>
      </c>
      <c r="O435" s="51"/>
      <c r="P435" s="155">
        <f t="shared" si="131"/>
        <v>0</v>
      </c>
      <c r="Q435" s="155">
        <v>0</v>
      </c>
      <c r="R435" s="155">
        <f t="shared" si="132"/>
        <v>0</v>
      </c>
      <c r="S435" s="155">
        <v>0</v>
      </c>
      <c r="T435" s="156">
        <f t="shared" si="133"/>
        <v>0</v>
      </c>
      <c r="AR435" s="157" t="s">
        <v>219</v>
      </c>
      <c r="AT435" s="157" t="s">
        <v>236</v>
      </c>
      <c r="AU435" s="157" t="s">
        <v>181</v>
      </c>
      <c r="AY435" s="13" t="s">
        <v>175</v>
      </c>
      <c r="BE435" s="158">
        <f t="shared" si="134"/>
        <v>0</v>
      </c>
      <c r="BF435" s="158">
        <f t="shared" si="135"/>
        <v>0</v>
      </c>
      <c r="BG435" s="158">
        <f t="shared" si="136"/>
        <v>0</v>
      </c>
      <c r="BH435" s="158">
        <f t="shared" si="137"/>
        <v>0</v>
      </c>
      <c r="BI435" s="158">
        <f t="shared" si="138"/>
        <v>0</v>
      </c>
      <c r="BJ435" s="13" t="s">
        <v>181</v>
      </c>
      <c r="BK435" s="159">
        <f t="shared" si="139"/>
        <v>0</v>
      </c>
      <c r="BL435" s="13" t="s">
        <v>197</v>
      </c>
      <c r="BM435" s="157" t="s">
        <v>793</v>
      </c>
    </row>
    <row r="436" spans="2:65" s="1" customFormat="1" ht="24" customHeight="1" x14ac:dyDescent="0.2">
      <c r="B436" s="147"/>
      <c r="C436" s="148" t="s">
        <v>488</v>
      </c>
      <c r="D436" s="215" t="s">
        <v>794</v>
      </c>
      <c r="E436" s="216"/>
      <c r="F436" s="217"/>
      <c r="G436" s="150" t="s">
        <v>238</v>
      </c>
      <c r="H436" s="151">
        <v>154.12</v>
      </c>
      <c r="I436" s="152"/>
      <c r="J436" s="151">
        <f t="shared" si="130"/>
        <v>0</v>
      </c>
      <c r="K436" s="149" t="s">
        <v>1</v>
      </c>
      <c r="L436" s="28"/>
      <c r="M436" s="153" t="s">
        <v>1</v>
      </c>
      <c r="N436" s="154" t="s">
        <v>38</v>
      </c>
      <c r="O436" s="51"/>
      <c r="P436" s="155">
        <f t="shared" si="131"/>
        <v>0</v>
      </c>
      <c r="Q436" s="155">
        <v>0</v>
      </c>
      <c r="R436" s="155">
        <f t="shared" si="132"/>
        <v>0</v>
      </c>
      <c r="S436" s="155">
        <v>0</v>
      </c>
      <c r="T436" s="156">
        <f t="shared" si="133"/>
        <v>0</v>
      </c>
      <c r="AR436" s="157" t="s">
        <v>197</v>
      </c>
      <c r="AT436" s="157" t="s">
        <v>177</v>
      </c>
      <c r="AU436" s="157" t="s">
        <v>181</v>
      </c>
      <c r="AY436" s="13" t="s">
        <v>175</v>
      </c>
      <c r="BE436" s="158">
        <f t="shared" si="134"/>
        <v>0</v>
      </c>
      <c r="BF436" s="158">
        <f t="shared" si="135"/>
        <v>0</v>
      </c>
      <c r="BG436" s="158">
        <f t="shared" si="136"/>
        <v>0</v>
      </c>
      <c r="BH436" s="158">
        <f t="shared" si="137"/>
        <v>0</v>
      </c>
      <c r="BI436" s="158">
        <f t="shared" si="138"/>
        <v>0</v>
      </c>
      <c r="BJ436" s="13" t="s">
        <v>181</v>
      </c>
      <c r="BK436" s="159">
        <f t="shared" si="139"/>
        <v>0</v>
      </c>
      <c r="BL436" s="13" t="s">
        <v>197</v>
      </c>
      <c r="BM436" s="157" t="s">
        <v>795</v>
      </c>
    </row>
    <row r="437" spans="2:65" s="1" customFormat="1" ht="16.5" customHeight="1" x14ac:dyDescent="0.2">
      <c r="B437" s="147"/>
      <c r="C437" s="160" t="s">
        <v>796</v>
      </c>
      <c r="D437" s="218" t="s">
        <v>797</v>
      </c>
      <c r="E437" s="219"/>
      <c r="F437" s="220"/>
      <c r="G437" s="162" t="s">
        <v>209</v>
      </c>
      <c r="H437" s="163">
        <v>0.95599999999999996</v>
      </c>
      <c r="I437" s="164"/>
      <c r="J437" s="163">
        <f t="shared" si="130"/>
        <v>0</v>
      </c>
      <c r="K437" s="161" t="s">
        <v>1</v>
      </c>
      <c r="L437" s="165"/>
      <c r="M437" s="166" t="s">
        <v>1</v>
      </c>
      <c r="N437" s="167" t="s">
        <v>38</v>
      </c>
      <c r="O437" s="51"/>
      <c r="P437" s="155">
        <f t="shared" si="131"/>
        <v>0</v>
      </c>
      <c r="Q437" s="155">
        <v>0</v>
      </c>
      <c r="R437" s="155">
        <f t="shared" si="132"/>
        <v>0</v>
      </c>
      <c r="S437" s="155">
        <v>0</v>
      </c>
      <c r="T437" s="156">
        <f t="shared" si="133"/>
        <v>0</v>
      </c>
      <c r="AR437" s="157" t="s">
        <v>219</v>
      </c>
      <c r="AT437" s="157" t="s">
        <v>236</v>
      </c>
      <c r="AU437" s="157" t="s">
        <v>181</v>
      </c>
      <c r="AY437" s="13" t="s">
        <v>175</v>
      </c>
      <c r="BE437" s="158">
        <f t="shared" si="134"/>
        <v>0</v>
      </c>
      <c r="BF437" s="158">
        <f t="shared" si="135"/>
        <v>0</v>
      </c>
      <c r="BG437" s="158">
        <f t="shared" si="136"/>
        <v>0</v>
      </c>
      <c r="BH437" s="158">
        <f t="shared" si="137"/>
        <v>0</v>
      </c>
      <c r="BI437" s="158">
        <f t="shared" si="138"/>
        <v>0</v>
      </c>
      <c r="BJ437" s="13" t="s">
        <v>181</v>
      </c>
      <c r="BK437" s="159">
        <f t="shared" si="139"/>
        <v>0</v>
      </c>
      <c r="BL437" s="13" t="s">
        <v>197</v>
      </c>
      <c r="BM437" s="157" t="s">
        <v>798</v>
      </c>
    </row>
    <row r="438" spans="2:65" s="1" customFormat="1" ht="16.5" customHeight="1" x14ac:dyDescent="0.2">
      <c r="B438" s="147"/>
      <c r="C438" s="148" t="s">
        <v>490</v>
      </c>
      <c r="D438" s="215" t="s">
        <v>799</v>
      </c>
      <c r="E438" s="216"/>
      <c r="F438" s="217"/>
      <c r="G438" s="150" t="s">
        <v>272</v>
      </c>
      <c r="H438" s="151">
        <v>1</v>
      </c>
      <c r="I438" s="152"/>
      <c r="J438" s="151">
        <f t="shared" si="130"/>
        <v>0</v>
      </c>
      <c r="K438" s="149" t="s">
        <v>1</v>
      </c>
      <c r="L438" s="28"/>
      <c r="M438" s="153" t="s">
        <v>1</v>
      </c>
      <c r="N438" s="154" t="s">
        <v>38</v>
      </c>
      <c r="O438" s="51"/>
      <c r="P438" s="155">
        <f t="shared" si="131"/>
        <v>0</v>
      </c>
      <c r="Q438" s="155">
        <v>0</v>
      </c>
      <c r="R438" s="155">
        <f t="shared" si="132"/>
        <v>0</v>
      </c>
      <c r="S438" s="155">
        <v>0</v>
      </c>
      <c r="T438" s="156">
        <f t="shared" si="133"/>
        <v>0</v>
      </c>
      <c r="AR438" s="157" t="s">
        <v>197</v>
      </c>
      <c r="AT438" s="157" t="s">
        <v>177</v>
      </c>
      <c r="AU438" s="157" t="s">
        <v>181</v>
      </c>
      <c r="AY438" s="13" t="s">
        <v>175</v>
      </c>
      <c r="BE438" s="158">
        <f t="shared" si="134"/>
        <v>0</v>
      </c>
      <c r="BF438" s="158">
        <f t="shared" si="135"/>
        <v>0</v>
      </c>
      <c r="BG438" s="158">
        <f t="shared" si="136"/>
        <v>0</v>
      </c>
      <c r="BH438" s="158">
        <f t="shared" si="137"/>
        <v>0</v>
      </c>
      <c r="BI438" s="158">
        <f t="shared" si="138"/>
        <v>0</v>
      </c>
      <c r="BJ438" s="13" t="s">
        <v>181</v>
      </c>
      <c r="BK438" s="159">
        <f t="shared" si="139"/>
        <v>0</v>
      </c>
      <c r="BL438" s="13" t="s">
        <v>197</v>
      </c>
      <c r="BM438" s="157" t="s">
        <v>800</v>
      </c>
    </row>
    <row r="439" spans="2:65" s="1" customFormat="1" ht="16.5" customHeight="1" x14ac:dyDescent="0.2">
      <c r="B439" s="147"/>
      <c r="C439" s="148" t="s">
        <v>801</v>
      </c>
      <c r="D439" s="215" t="s">
        <v>802</v>
      </c>
      <c r="E439" s="216"/>
      <c r="F439" s="217"/>
      <c r="G439" s="150" t="s">
        <v>272</v>
      </c>
      <c r="H439" s="151">
        <v>1</v>
      </c>
      <c r="I439" s="152"/>
      <c r="J439" s="151">
        <f t="shared" si="130"/>
        <v>0</v>
      </c>
      <c r="K439" s="149" t="s">
        <v>1</v>
      </c>
      <c r="L439" s="28"/>
      <c r="M439" s="153" t="s">
        <v>1</v>
      </c>
      <c r="N439" s="154" t="s">
        <v>38</v>
      </c>
      <c r="O439" s="51"/>
      <c r="P439" s="155">
        <f t="shared" si="131"/>
        <v>0</v>
      </c>
      <c r="Q439" s="155">
        <v>0</v>
      </c>
      <c r="R439" s="155">
        <f t="shared" si="132"/>
        <v>0</v>
      </c>
      <c r="S439" s="155">
        <v>0</v>
      </c>
      <c r="T439" s="156">
        <f t="shared" si="133"/>
        <v>0</v>
      </c>
      <c r="AR439" s="157" t="s">
        <v>197</v>
      </c>
      <c r="AT439" s="157" t="s">
        <v>177</v>
      </c>
      <c r="AU439" s="157" t="s">
        <v>181</v>
      </c>
      <c r="AY439" s="13" t="s">
        <v>175</v>
      </c>
      <c r="BE439" s="158">
        <f t="shared" si="134"/>
        <v>0</v>
      </c>
      <c r="BF439" s="158">
        <f t="shared" si="135"/>
        <v>0</v>
      </c>
      <c r="BG439" s="158">
        <f t="shared" si="136"/>
        <v>0</v>
      </c>
      <c r="BH439" s="158">
        <f t="shared" si="137"/>
        <v>0</v>
      </c>
      <c r="BI439" s="158">
        <f t="shared" si="138"/>
        <v>0</v>
      </c>
      <c r="BJ439" s="13" t="s">
        <v>181</v>
      </c>
      <c r="BK439" s="159">
        <f t="shared" si="139"/>
        <v>0</v>
      </c>
      <c r="BL439" s="13" t="s">
        <v>197</v>
      </c>
      <c r="BM439" s="157" t="s">
        <v>803</v>
      </c>
    </row>
    <row r="440" spans="2:65" s="1" customFormat="1" ht="16.5" customHeight="1" x14ac:dyDescent="0.2">
      <c r="B440" s="147"/>
      <c r="C440" s="148" t="s">
        <v>493</v>
      </c>
      <c r="D440" s="215" t="s">
        <v>804</v>
      </c>
      <c r="E440" s="216"/>
      <c r="F440" s="217"/>
      <c r="G440" s="150" t="s">
        <v>805</v>
      </c>
      <c r="H440" s="151">
        <v>52</v>
      </c>
      <c r="I440" s="152"/>
      <c r="J440" s="151">
        <f t="shared" si="130"/>
        <v>0</v>
      </c>
      <c r="K440" s="149" t="s">
        <v>1</v>
      </c>
      <c r="L440" s="28"/>
      <c r="M440" s="153" t="s">
        <v>1</v>
      </c>
      <c r="N440" s="154" t="s">
        <v>38</v>
      </c>
      <c r="O440" s="51"/>
      <c r="P440" s="155">
        <f t="shared" si="131"/>
        <v>0</v>
      </c>
      <c r="Q440" s="155">
        <v>0</v>
      </c>
      <c r="R440" s="155">
        <f t="shared" si="132"/>
        <v>0</v>
      </c>
      <c r="S440" s="155">
        <v>0</v>
      </c>
      <c r="T440" s="156">
        <f t="shared" si="133"/>
        <v>0</v>
      </c>
      <c r="AR440" s="157" t="s">
        <v>197</v>
      </c>
      <c r="AT440" s="157" t="s">
        <v>177</v>
      </c>
      <c r="AU440" s="157" t="s">
        <v>181</v>
      </c>
      <c r="AY440" s="13" t="s">
        <v>175</v>
      </c>
      <c r="BE440" s="158">
        <f t="shared" si="134"/>
        <v>0</v>
      </c>
      <c r="BF440" s="158">
        <f t="shared" si="135"/>
        <v>0</v>
      </c>
      <c r="BG440" s="158">
        <f t="shared" si="136"/>
        <v>0</v>
      </c>
      <c r="BH440" s="158">
        <f t="shared" si="137"/>
        <v>0</v>
      </c>
      <c r="BI440" s="158">
        <f t="shared" si="138"/>
        <v>0</v>
      </c>
      <c r="BJ440" s="13" t="s">
        <v>181</v>
      </c>
      <c r="BK440" s="159">
        <f t="shared" si="139"/>
        <v>0</v>
      </c>
      <c r="BL440" s="13" t="s">
        <v>197</v>
      </c>
      <c r="BM440" s="157" t="s">
        <v>806</v>
      </c>
    </row>
    <row r="441" spans="2:65" s="1" customFormat="1" ht="24" customHeight="1" x14ac:dyDescent="0.2">
      <c r="B441" s="147"/>
      <c r="C441" s="160" t="s">
        <v>807</v>
      </c>
      <c r="D441" s="218" t="s">
        <v>808</v>
      </c>
      <c r="E441" s="219"/>
      <c r="F441" s="220"/>
      <c r="G441" s="162" t="s">
        <v>209</v>
      </c>
      <c r="H441" s="163">
        <v>5.1999999999999998E-2</v>
      </c>
      <c r="I441" s="164"/>
      <c r="J441" s="163">
        <f t="shared" si="130"/>
        <v>0</v>
      </c>
      <c r="K441" s="161" t="s">
        <v>1</v>
      </c>
      <c r="L441" s="165"/>
      <c r="M441" s="166" t="s">
        <v>1</v>
      </c>
      <c r="N441" s="167" t="s">
        <v>38</v>
      </c>
      <c r="O441" s="51"/>
      <c r="P441" s="155">
        <f t="shared" si="131"/>
        <v>0</v>
      </c>
      <c r="Q441" s="155">
        <v>0</v>
      </c>
      <c r="R441" s="155">
        <f t="shared" si="132"/>
        <v>0</v>
      </c>
      <c r="S441" s="155">
        <v>0</v>
      </c>
      <c r="T441" s="156">
        <f t="shared" si="133"/>
        <v>0</v>
      </c>
      <c r="AR441" s="157" t="s">
        <v>219</v>
      </c>
      <c r="AT441" s="157" t="s">
        <v>236</v>
      </c>
      <c r="AU441" s="157" t="s">
        <v>181</v>
      </c>
      <c r="AY441" s="13" t="s">
        <v>175</v>
      </c>
      <c r="BE441" s="158">
        <f t="shared" si="134"/>
        <v>0</v>
      </c>
      <c r="BF441" s="158">
        <f t="shared" si="135"/>
        <v>0</v>
      </c>
      <c r="BG441" s="158">
        <f t="shared" si="136"/>
        <v>0</v>
      </c>
      <c r="BH441" s="158">
        <f t="shared" si="137"/>
        <v>0</v>
      </c>
      <c r="BI441" s="158">
        <f t="shared" si="138"/>
        <v>0</v>
      </c>
      <c r="BJ441" s="13" t="s">
        <v>181</v>
      </c>
      <c r="BK441" s="159">
        <f t="shared" si="139"/>
        <v>0</v>
      </c>
      <c r="BL441" s="13" t="s">
        <v>197</v>
      </c>
      <c r="BM441" s="157" t="s">
        <v>809</v>
      </c>
    </row>
    <row r="442" spans="2:65" s="1" customFormat="1" ht="16.5" customHeight="1" x14ac:dyDescent="0.2">
      <c r="B442" s="147"/>
      <c r="C442" s="148" t="s">
        <v>495</v>
      </c>
      <c r="D442" s="215" t="s">
        <v>810</v>
      </c>
      <c r="E442" s="216"/>
      <c r="F442" s="217"/>
      <c r="G442" s="150" t="s">
        <v>215</v>
      </c>
      <c r="H442" s="151">
        <v>6.89</v>
      </c>
      <c r="I442" s="152"/>
      <c r="J442" s="151">
        <f t="shared" si="130"/>
        <v>0</v>
      </c>
      <c r="K442" s="149" t="s">
        <v>1</v>
      </c>
      <c r="L442" s="28"/>
      <c r="M442" s="153" t="s">
        <v>1</v>
      </c>
      <c r="N442" s="154" t="s">
        <v>38</v>
      </c>
      <c r="O442" s="51"/>
      <c r="P442" s="155">
        <f t="shared" si="131"/>
        <v>0</v>
      </c>
      <c r="Q442" s="155">
        <v>0</v>
      </c>
      <c r="R442" s="155">
        <f t="shared" si="132"/>
        <v>0</v>
      </c>
      <c r="S442" s="155">
        <v>0</v>
      </c>
      <c r="T442" s="156">
        <f t="shared" si="133"/>
        <v>0</v>
      </c>
      <c r="AR442" s="157" t="s">
        <v>197</v>
      </c>
      <c r="AT442" s="157" t="s">
        <v>177</v>
      </c>
      <c r="AU442" s="157" t="s">
        <v>181</v>
      </c>
      <c r="AY442" s="13" t="s">
        <v>175</v>
      </c>
      <c r="BE442" s="158">
        <f t="shared" si="134"/>
        <v>0</v>
      </c>
      <c r="BF442" s="158">
        <f t="shared" si="135"/>
        <v>0</v>
      </c>
      <c r="BG442" s="158">
        <f t="shared" si="136"/>
        <v>0</v>
      </c>
      <c r="BH442" s="158">
        <f t="shared" si="137"/>
        <v>0</v>
      </c>
      <c r="BI442" s="158">
        <f t="shared" si="138"/>
        <v>0</v>
      </c>
      <c r="BJ442" s="13" t="s">
        <v>181</v>
      </c>
      <c r="BK442" s="159">
        <f t="shared" si="139"/>
        <v>0</v>
      </c>
      <c r="BL442" s="13" t="s">
        <v>197</v>
      </c>
      <c r="BM442" s="157" t="s">
        <v>811</v>
      </c>
    </row>
    <row r="443" spans="2:65" s="1" customFormat="1" ht="24" customHeight="1" x14ac:dyDescent="0.2">
      <c r="B443" s="147"/>
      <c r="C443" s="160" t="s">
        <v>812</v>
      </c>
      <c r="D443" s="218" t="s">
        <v>1507</v>
      </c>
      <c r="E443" s="219"/>
      <c r="F443" s="220"/>
      <c r="G443" s="162" t="s">
        <v>215</v>
      </c>
      <c r="H443" s="163">
        <v>6.89</v>
      </c>
      <c r="I443" s="164"/>
      <c r="J443" s="163">
        <f t="shared" si="130"/>
        <v>0</v>
      </c>
      <c r="K443" s="161" t="s">
        <v>1</v>
      </c>
      <c r="L443" s="165"/>
      <c r="M443" s="166" t="s">
        <v>1</v>
      </c>
      <c r="N443" s="167" t="s">
        <v>38</v>
      </c>
      <c r="O443" s="51"/>
      <c r="P443" s="155">
        <f t="shared" si="131"/>
        <v>0</v>
      </c>
      <c r="Q443" s="155">
        <v>0</v>
      </c>
      <c r="R443" s="155">
        <f t="shared" si="132"/>
        <v>0</v>
      </c>
      <c r="S443" s="155">
        <v>0</v>
      </c>
      <c r="T443" s="156">
        <f t="shared" si="133"/>
        <v>0</v>
      </c>
      <c r="AR443" s="157" t="s">
        <v>219</v>
      </c>
      <c r="AT443" s="157" t="s">
        <v>236</v>
      </c>
      <c r="AU443" s="157" t="s">
        <v>181</v>
      </c>
      <c r="AY443" s="13" t="s">
        <v>175</v>
      </c>
      <c r="BE443" s="158">
        <f t="shared" si="134"/>
        <v>0</v>
      </c>
      <c r="BF443" s="158">
        <f t="shared" si="135"/>
        <v>0</v>
      </c>
      <c r="BG443" s="158">
        <f t="shared" si="136"/>
        <v>0</v>
      </c>
      <c r="BH443" s="158">
        <f t="shared" si="137"/>
        <v>0</v>
      </c>
      <c r="BI443" s="158">
        <f t="shared" si="138"/>
        <v>0</v>
      </c>
      <c r="BJ443" s="13" t="s">
        <v>181</v>
      </c>
      <c r="BK443" s="159">
        <f t="shared" si="139"/>
        <v>0</v>
      </c>
      <c r="BL443" s="13" t="s">
        <v>197</v>
      </c>
      <c r="BM443" s="157" t="s">
        <v>813</v>
      </c>
    </row>
    <row r="444" spans="2:65" s="1" customFormat="1" ht="16.5" customHeight="1" x14ac:dyDescent="0.2">
      <c r="B444" s="147"/>
      <c r="C444" s="148" t="s">
        <v>498</v>
      </c>
      <c r="D444" s="215" t="s">
        <v>814</v>
      </c>
      <c r="E444" s="216"/>
      <c r="F444" s="217"/>
      <c r="G444" s="150" t="s">
        <v>238</v>
      </c>
      <c r="H444" s="151">
        <v>14.86</v>
      </c>
      <c r="I444" s="152"/>
      <c r="J444" s="151">
        <f t="shared" si="130"/>
        <v>0</v>
      </c>
      <c r="K444" s="149" t="s">
        <v>1</v>
      </c>
      <c r="L444" s="28"/>
      <c r="M444" s="153" t="s">
        <v>1</v>
      </c>
      <c r="N444" s="154" t="s">
        <v>38</v>
      </c>
      <c r="O444" s="51"/>
      <c r="P444" s="155">
        <f t="shared" si="131"/>
        <v>0</v>
      </c>
      <c r="Q444" s="155">
        <v>0</v>
      </c>
      <c r="R444" s="155">
        <f t="shared" si="132"/>
        <v>0</v>
      </c>
      <c r="S444" s="155">
        <v>0</v>
      </c>
      <c r="T444" s="156">
        <f t="shared" si="133"/>
        <v>0</v>
      </c>
      <c r="AR444" s="157" t="s">
        <v>197</v>
      </c>
      <c r="AT444" s="157" t="s">
        <v>177</v>
      </c>
      <c r="AU444" s="157" t="s">
        <v>181</v>
      </c>
      <c r="AY444" s="13" t="s">
        <v>175</v>
      </c>
      <c r="BE444" s="158">
        <f t="shared" si="134"/>
        <v>0</v>
      </c>
      <c r="BF444" s="158">
        <f t="shared" si="135"/>
        <v>0</v>
      </c>
      <c r="BG444" s="158">
        <f t="shared" si="136"/>
        <v>0</v>
      </c>
      <c r="BH444" s="158">
        <f t="shared" si="137"/>
        <v>0</v>
      </c>
      <c r="BI444" s="158">
        <f t="shared" si="138"/>
        <v>0</v>
      </c>
      <c r="BJ444" s="13" t="s">
        <v>181</v>
      </c>
      <c r="BK444" s="159">
        <f t="shared" si="139"/>
        <v>0</v>
      </c>
      <c r="BL444" s="13" t="s">
        <v>197</v>
      </c>
      <c r="BM444" s="157" t="s">
        <v>815</v>
      </c>
    </row>
    <row r="445" spans="2:65" s="1" customFormat="1" ht="24" customHeight="1" x14ac:dyDescent="0.2">
      <c r="B445" s="147"/>
      <c r="C445" s="160" t="s">
        <v>816</v>
      </c>
      <c r="D445" s="218" t="s">
        <v>1508</v>
      </c>
      <c r="E445" s="219"/>
      <c r="F445" s="220"/>
      <c r="G445" s="162" t="s">
        <v>238</v>
      </c>
      <c r="H445" s="163">
        <v>15.157</v>
      </c>
      <c r="I445" s="164"/>
      <c r="J445" s="163">
        <f t="shared" si="130"/>
        <v>0</v>
      </c>
      <c r="K445" s="161" t="s">
        <v>1</v>
      </c>
      <c r="L445" s="165"/>
      <c r="M445" s="166" t="s">
        <v>1</v>
      </c>
      <c r="N445" s="167" t="s">
        <v>38</v>
      </c>
      <c r="O445" s="51"/>
      <c r="P445" s="155">
        <f t="shared" si="131"/>
        <v>0</v>
      </c>
      <c r="Q445" s="155">
        <v>0</v>
      </c>
      <c r="R445" s="155">
        <f t="shared" si="132"/>
        <v>0</v>
      </c>
      <c r="S445" s="155">
        <v>0</v>
      </c>
      <c r="T445" s="156">
        <f t="shared" si="133"/>
        <v>0</v>
      </c>
      <c r="AR445" s="157" t="s">
        <v>219</v>
      </c>
      <c r="AT445" s="157" t="s">
        <v>236</v>
      </c>
      <c r="AU445" s="157" t="s">
        <v>181</v>
      </c>
      <c r="AY445" s="13" t="s">
        <v>175</v>
      </c>
      <c r="BE445" s="158">
        <f t="shared" si="134"/>
        <v>0</v>
      </c>
      <c r="BF445" s="158">
        <f t="shared" si="135"/>
        <v>0</v>
      </c>
      <c r="BG445" s="158">
        <f t="shared" si="136"/>
        <v>0</v>
      </c>
      <c r="BH445" s="158">
        <f t="shared" si="137"/>
        <v>0</v>
      </c>
      <c r="BI445" s="158">
        <f t="shared" si="138"/>
        <v>0</v>
      </c>
      <c r="BJ445" s="13" t="s">
        <v>181</v>
      </c>
      <c r="BK445" s="159">
        <f t="shared" si="139"/>
        <v>0</v>
      </c>
      <c r="BL445" s="13" t="s">
        <v>197</v>
      </c>
      <c r="BM445" s="157" t="s">
        <v>817</v>
      </c>
    </row>
    <row r="446" spans="2:65" s="1" customFormat="1" ht="24" customHeight="1" x14ac:dyDescent="0.2">
      <c r="B446" s="147"/>
      <c r="C446" s="148" t="s">
        <v>500</v>
      </c>
      <c r="D446" s="215" t="s">
        <v>818</v>
      </c>
      <c r="E446" s="216"/>
      <c r="F446" s="217"/>
      <c r="G446" s="150" t="s">
        <v>238</v>
      </c>
      <c r="H446" s="151">
        <v>49.45</v>
      </c>
      <c r="I446" s="152"/>
      <c r="J446" s="151">
        <f t="shared" si="130"/>
        <v>0</v>
      </c>
      <c r="K446" s="149" t="s">
        <v>1</v>
      </c>
      <c r="L446" s="28"/>
      <c r="M446" s="153" t="s">
        <v>1</v>
      </c>
      <c r="N446" s="154" t="s">
        <v>38</v>
      </c>
      <c r="O446" s="51"/>
      <c r="P446" s="155">
        <f t="shared" si="131"/>
        <v>0</v>
      </c>
      <c r="Q446" s="155">
        <v>0</v>
      </c>
      <c r="R446" s="155">
        <f t="shared" si="132"/>
        <v>0</v>
      </c>
      <c r="S446" s="155">
        <v>0</v>
      </c>
      <c r="T446" s="156">
        <f t="shared" si="133"/>
        <v>0</v>
      </c>
      <c r="AR446" s="157" t="s">
        <v>197</v>
      </c>
      <c r="AT446" s="157" t="s">
        <v>177</v>
      </c>
      <c r="AU446" s="157" t="s">
        <v>181</v>
      </c>
      <c r="AY446" s="13" t="s">
        <v>175</v>
      </c>
      <c r="BE446" s="158">
        <f t="shared" si="134"/>
        <v>0</v>
      </c>
      <c r="BF446" s="158">
        <f t="shared" si="135"/>
        <v>0</v>
      </c>
      <c r="BG446" s="158">
        <f t="shared" si="136"/>
        <v>0</v>
      </c>
      <c r="BH446" s="158">
        <f t="shared" si="137"/>
        <v>0</v>
      </c>
      <c r="BI446" s="158">
        <f t="shared" si="138"/>
        <v>0</v>
      </c>
      <c r="BJ446" s="13" t="s">
        <v>181</v>
      </c>
      <c r="BK446" s="159">
        <f t="shared" si="139"/>
        <v>0</v>
      </c>
      <c r="BL446" s="13" t="s">
        <v>197</v>
      </c>
      <c r="BM446" s="157" t="s">
        <v>819</v>
      </c>
    </row>
    <row r="447" spans="2:65" s="1" customFormat="1" ht="36" customHeight="1" x14ac:dyDescent="0.2">
      <c r="B447" s="147"/>
      <c r="C447" s="160" t="s">
        <v>820</v>
      </c>
      <c r="D447" s="218" t="s">
        <v>1487</v>
      </c>
      <c r="E447" s="219"/>
      <c r="F447" s="220"/>
      <c r="G447" s="162" t="s">
        <v>238</v>
      </c>
      <c r="H447" s="163">
        <v>51.923000000000002</v>
      </c>
      <c r="I447" s="164"/>
      <c r="J447" s="163">
        <f t="shared" si="130"/>
        <v>0</v>
      </c>
      <c r="K447" s="161" t="s">
        <v>1</v>
      </c>
      <c r="L447" s="165"/>
      <c r="M447" s="166" t="s">
        <v>1</v>
      </c>
      <c r="N447" s="167" t="s">
        <v>38</v>
      </c>
      <c r="O447" s="51"/>
      <c r="P447" s="155">
        <f t="shared" si="131"/>
        <v>0</v>
      </c>
      <c r="Q447" s="155">
        <v>0</v>
      </c>
      <c r="R447" s="155">
        <f t="shared" si="132"/>
        <v>0</v>
      </c>
      <c r="S447" s="155">
        <v>0</v>
      </c>
      <c r="T447" s="156">
        <f t="shared" si="133"/>
        <v>0</v>
      </c>
      <c r="AR447" s="157" t="s">
        <v>219</v>
      </c>
      <c r="AT447" s="157" t="s">
        <v>236</v>
      </c>
      <c r="AU447" s="157" t="s">
        <v>181</v>
      </c>
      <c r="AY447" s="13" t="s">
        <v>175</v>
      </c>
      <c r="BE447" s="158">
        <f t="shared" si="134"/>
        <v>0</v>
      </c>
      <c r="BF447" s="158">
        <f t="shared" si="135"/>
        <v>0</v>
      </c>
      <c r="BG447" s="158">
        <f t="shared" si="136"/>
        <v>0</v>
      </c>
      <c r="BH447" s="158">
        <f t="shared" si="137"/>
        <v>0</v>
      </c>
      <c r="BI447" s="158">
        <f t="shared" si="138"/>
        <v>0</v>
      </c>
      <c r="BJ447" s="13" t="s">
        <v>181</v>
      </c>
      <c r="BK447" s="159">
        <f t="shared" si="139"/>
        <v>0</v>
      </c>
      <c r="BL447" s="13" t="s">
        <v>197</v>
      </c>
      <c r="BM447" s="157" t="s">
        <v>821</v>
      </c>
    </row>
    <row r="448" spans="2:65" s="1" customFormat="1" ht="36" customHeight="1" x14ac:dyDescent="0.2">
      <c r="B448" s="147"/>
      <c r="C448" s="160" t="s">
        <v>503</v>
      </c>
      <c r="D448" s="218" t="s">
        <v>1490</v>
      </c>
      <c r="E448" s="219"/>
      <c r="F448" s="220"/>
      <c r="G448" s="162" t="s">
        <v>238</v>
      </c>
      <c r="H448" s="163">
        <v>51.923000000000002</v>
      </c>
      <c r="I448" s="164"/>
      <c r="J448" s="163">
        <f t="shared" si="130"/>
        <v>0</v>
      </c>
      <c r="K448" s="161" t="s">
        <v>1</v>
      </c>
      <c r="L448" s="165"/>
      <c r="M448" s="166" t="s">
        <v>1</v>
      </c>
      <c r="N448" s="167" t="s">
        <v>38</v>
      </c>
      <c r="O448" s="51"/>
      <c r="P448" s="155">
        <f t="shared" si="131"/>
        <v>0</v>
      </c>
      <c r="Q448" s="155">
        <v>0</v>
      </c>
      <c r="R448" s="155">
        <f t="shared" si="132"/>
        <v>0</v>
      </c>
      <c r="S448" s="155">
        <v>0</v>
      </c>
      <c r="T448" s="156">
        <f t="shared" si="133"/>
        <v>0</v>
      </c>
      <c r="AR448" s="157" t="s">
        <v>219</v>
      </c>
      <c r="AT448" s="157" t="s">
        <v>236</v>
      </c>
      <c r="AU448" s="157" t="s">
        <v>181</v>
      </c>
      <c r="AY448" s="13" t="s">
        <v>175</v>
      </c>
      <c r="BE448" s="158">
        <f t="shared" si="134"/>
        <v>0</v>
      </c>
      <c r="BF448" s="158">
        <f t="shared" si="135"/>
        <v>0</v>
      </c>
      <c r="BG448" s="158">
        <f t="shared" si="136"/>
        <v>0</v>
      </c>
      <c r="BH448" s="158">
        <f t="shared" si="137"/>
        <v>0</v>
      </c>
      <c r="BI448" s="158">
        <f t="shared" si="138"/>
        <v>0</v>
      </c>
      <c r="BJ448" s="13" t="s">
        <v>181</v>
      </c>
      <c r="BK448" s="159">
        <f t="shared" si="139"/>
        <v>0</v>
      </c>
      <c r="BL448" s="13" t="s">
        <v>197</v>
      </c>
      <c r="BM448" s="157" t="s">
        <v>822</v>
      </c>
    </row>
    <row r="449" spans="2:65" s="1" customFormat="1" ht="36" customHeight="1" x14ac:dyDescent="0.2">
      <c r="B449" s="147"/>
      <c r="C449" s="160" t="s">
        <v>823</v>
      </c>
      <c r="D449" s="218" t="s">
        <v>1509</v>
      </c>
      <c r="E449" s="219"/>
      <c r="F449" s="220"/>
      <c r="G449" s="162" t="s">
        <v>215</v>
      </c>
      <c r="H449" s="163">
        <v>21.274999999999999</v>
      </c>
      <c r="I449" s="164"/>
      <c r="J449" s="163">
        <f t="shared" si="130"/>
        <v>0</v>
      </c>
      <c r="K449" s="161" t="s">
        <v>1</v>
      </c>
      <c r="L449" s="165"/>
      <c r="M449" s="166" t="s">
        <v>1</v>
      </c>
      <c r="N449" s="167" t="s">
        <v>38</v>
      </c>
      <c r="O449" s="51"/>
      <c r="P449" s="155">
        <f t="shared" si="131"/>
        <v>0</v>
      </c>
      <c r="Q449" s="155">
        <v>0</v>
      </c>
      <c r="R449" s="155">
        <f t="shared" si="132"/>
        <v>0</v>
      </c>
      <c r="S449" s="155">
        <v>0</v>
      </c>
      <c r="T449" s="156">
        <f t="shared" si="133"/>
        <v>0</v>
      </c>
      <c r="AR449" s="157" t="s">
        <v>219</v>
      </c>
      <c r="AT449" s="157" t="s">
        <v>236</v>
      </c>
      <c r="AU449" s="157" t="s">
        <v>181</v>
      </c>
      <c r="AY449" s="13" t="s">
        <v>175</v>
      </c>
      <c r="BE449" s="158">
        <f t="shared" si="134"/>
        <v>0</v>
      </c>
      <c r="BF449" s="158">
        <f t="shared" si="135"/>
        <v>0</v>
      </c>
      <c r="BG449" s="158">
        <f t="shared" si="136"/>
        <v>0</v>
      </c>
      <c r="BH449" s="158">
        <f t="shared" si="137"/>
        <v>0</v>
      </c>
      <c r="BI449" s="158">
        <f t="shared" si="138"/>
        <v>0</v>
      </c>
      <c r="BJ449" s="13" t="s">
        <v>181</v>
      </c>
      <c r="BK449" s="159">
        <f t="shared" si="139"/>
        <v>0</v>
      </c>
      <c r="BL449" s="13" t="s">
        <v>197</v>
      </c>
      <c r="BM449" s="157" t="s">
        <v>824</v>
      </c>
    </row>
    <row r="450" spans="2:65" s="1" customFormat="1" ht="36" customHeight="1" x14ac:dyDescent="0.2">
      <c r="B450" s="147"/>
      <c r="C450" s="160" t="s">
        <v>505</v>
      </c>
      <c r="D450" s="218" t="s">
        <v>1510</v>
      </c>
      <c r="E450" s="219"/>
      <c r="F450" s="220"/>
      <c r="G450" s="162" t="s">
        <v>215</v>
      </c>
      <c r="H450" s="163">
        <v>11.794</v>
      </c>
      <c r="I450" s="164"/>
      <c r="J450" s="163">
        <f t="shared" si="130"/>
        <v>0</v>
      </c>
      <c r="K450" s="161" t="s">
        <v>1</v>
      </c>
      <c r="L450" s="165"/>
      <c r="M450" s="166" t="s">
        <v>1</v>
      </c>
      <c r="N450" s="167" t="s">
        <v>38</v>
      </c>
      <c r="O450" s="51"/>
      <c r="P450" s="155">
        <f t="shared" si="131"/>
        <v>0</v>
      </c>
      <c r="Q450" s="155">
        <v>0</v>
      </c>
      <c r="R450" s="155">
        <f t="shared" si="132"/>
        <v>0</v>
      </c>
      <c r="S450" s="155">
        <v>0</v>
      </c>
      <c r="T450" s="156">
        <f t="shared" si="133"/>
        <v>0</v>
      </c>
      <c r="AR450" s="157" t="s">
        <v>219</v>
      </c>
      <c r="AT450" s="157" t="s">
        <v>236</v>
      </c>
      <c r="AU450" s="157" t="s">
        <v>181</v>
      </c>
      <c r="AY450" s="13" t="s">
        <v>175</v>
      </c>
      <c r="BE450" s="158">
        <f t="shared" si="134"/>
        <v>0</v>
      </c>
      <c r="BF450" s="158">
        <f t="shared" si="135"/>
        <v>0</v>
      </c>
      <c r="BG450" s="158">
        <f t="shared" si="136"/>
        <v>0</v>
      </c>
      <c r="BH450" s="158">
        <f t="shared" si="137"/>
        <v>0</v>
      </c>
      <c r="BI450" s="158">
        <f t="shared" si="138"/>
        <v>0</v>
      </c>
      <c r="BJ450" s="13" t="s">
        <v>181</v>
      </c>
      <c r="BK450" s="159">
        <f t="shared" si="139"/>
        <v>0</v>
      </c>
      <c r="BL450" s="13" t="s">
        <v>197</v>
      </c>
      <c r="BM450" s="157" t="s">
        <v>825</v>
      </c>
    </row>
    <row r="451" spans="2:65" s="1" customFormat="1" ht="16.5" customHeight="1" x14ac:dyDescent="0.2">
      <c r="B451" s="147"/>
      <c r="C451" s="148" t="s">
        <v>826</v>
      </c>
      <c r="D451" s="215" t="s">
        <v>827</v>
      </c>
      <c r="E451" s="216"/>
      <c r="F451" s="217"/>
      <c r="G451" s="150" t="s">
        <v>238</v>
      </c>
      <c r="H451" s="151">
        <v>31</v>
      </c>
      <c r="I451" s="152"/>
      <c r="J451" s="151">
        <f t="shared" si="130"/>
        <v>0</v>
      </c>
      <c r="K451" s="149" t="s">
        <v>269</v>
      </c>
      <c r="L451" s="28"/>
      <c r="M451" s="153" t="s">
        <v>1</v>
      </c>
      <c r="N451" s="154" t="s">
        <v>38</v>
      </c>
      <c r="O451" s="51"/>
      <c r="P451" s="155">
        <f t="shared" si="131"/>
        <v>0</v>
      </c>
      <c r="Q451" s="155">
        <v>0</v>
      </c>
      <c r="R451" s="155">
        <f t="shared" si="132"/>
        <v>0</v>
      </c>
      <c r="S451" s="155">
        <v>0</v>
      </c>
      <c r="T451" s="156">
        <f t="shared" si="133"/>
        <v>0</v>
      </c>
      <c r="AR451" s="157" t="s">
        <v>197</v>
      </c>
      <c r="AT451" s="157" t="s">
        <v>177</v>
      </c>
      <c r="AU451" s="157" t="s">
        <v>181</v>
      </c>
      <c r="AY451" s="13" t="s">
        <v>175</v>
      </c>
      <c r="BE451" s="158">
        <f t="shared" si="134"/>
        <v>0</v>
      </c>
      <c r="BF451" s="158">
        <f t="shared" si="135"/>
        <v>0</v>
      </c>
      <c r="BG451" s="158">
        <f t="shared" si="136"/>
        <v>0</v>
      </c>
      <c r="BH451" s="158">
        <f t="shared" si="137"/>
        <v>0</v>
      </c>
      <c r="BI451" s="158">
        <f t="shared" si="138"/>
        <v>0</v>
      </c>
      <c r="BJ451" s="13" t="s">
        <v>181</v>
      </c>
      <c r="BK451" s="159">
        <f t="shared" si="139"/>
        <v>0</v>
      </c>
      <c r="BL451" s="13" t="s">
        <v>197</v>
      </c>
      <c r="BM451" s="157" t="s">
        <v>828</v>
      </c>
    </row>
    <row r="452" spans="2:65" s="1" customFormat="1" ht="16.5" customHeight="1" x14ac:dyDescent="0.2">
      <c r="B452" s="147"/>
      <c r="C452" s="160" t="s">
        <v>508</v>
      </c>
      <c r="D452" s="218" t="s">
        <v>829</v>
      </c>
      <c r="E452" s="219"/>
      <c r="F452" s="220"/>
      <c r="G452" s="162" t="s">
        <v>215</v>
      </c>
      <c r="H452" s="163">
        <v>35.65</v>
      </c>
      <c r="I452" s="164"/>
      <c r="J452" s="163">
        <f t="shared" si="130"/>
        <v>0</v>
      </c>
      <c r="K452" s="161" t="s">
        <v>269</v>
      </c>
      <c r="L452" s="165"/>
      <c r="M452" s="166" t="s">
        <v>1</v>
      </c>
      <c r="N452" s="167" t="s">
        <v>38</v>
      </c>
      <c r="O452" s="51"/>
      <c r="P452" s="155">
        <f t="shared" si="131"/>
        <v>0</v>
      </c>
      <c r="Q452" s="155">
        <v>0</v>
      </c>
      <c r="R452" s="155">
        <f t="shared" si="132"/>
        <v>0</v>
      </c>
      <c r="S452" s="155">
        <v>0</v>
      </c>
      <c r="T452" s="156">
        <f t="shared" si="133"/>
        <v>0</v>
      </c>
      <c r="AR452" s="157" t="s">
        <v>219</v>
      </c>
      <c r="AT452" s="157" t="s">
        <v>236</v>
      </c>
      <c r="AU452" s="157" t="s">
        <v>181</v>
      </c>
      <c r="AY452" s="13" t="s">
        <v>175</v>
      </c>
      <c r="BE452" s="158">
        <f t="shared" si="134"/>
        <v>0</v>
      </c>
      <c r="BF452" s="158">
        <f t="shared" si="135"/>
        <v>0</v>
      </c>
      <c r="BG452" s="158">
        <f t="shared" si="136"/>
        <v>0</v>
      </c>
      <c r="BH452" s="158">
        <f t="shared" si="137"/>
        <v>0</v>
      </c>
      <c r="BI452" s="158">
        <f t="shared" si="138"/>
        <v>0</v>
      </c>
      <c r="BJ452" s="13" t="s">
        <v>181</v>
      </c>
      <c r="BK452" s="159">
        <f t="shared" si="139"/>
        <v>0</v>
      </c>
      <c r="BL452" s="13" t="s">
        <v>197</v>
      </c>
      <c r="BM452" s="157" t="s">
        <v>830</v>
      </c>
    </row>
    <row r="453" spans="2:65" s="1" customFormat="1" ht="36" customHeight="1" x14ac:dyDescent="0.2">
      <c r="B453" s="147"/>
      <c r="C453" s="148" t="s">
        <v>831</v>
      </c>
      <c r="D453" s="215" t="s">
        <v>832</v>
      </c>
      <c r="E453" s="216"/>
      <c r="F453" s="217"/>
      <c r="G453" s="150" t="s">
        <v>238</v>
      </c>
      <c r="H453" s="151">
        <v>35.92</v>
      </c>
      <c r="I453" s="152"/>
      <c r="J453" s="151">
        <f t="shared" si="130"/>
        <v>0</v>
      </c>
      <c r="K453" s="149" t="s">
        <v>1</v>
      </c>
      <c r="L453" s="28"/>
      <c r="M453" s="153" t="s">
        <v>1</v>
      </c>
      <c r="N453" s="154" t="s">
        <v>38</v>
      </c>
      <c r="O453" s="51"/>
      <c r="P453" s="155">
        <f t="shared" si="131"/>
        <v>0</v>
      </c>
      <c r="Q453" s="155">
        <v>0</v>
      </c>
      <c r="R453" s="155">
        <f t="shared" si="132"/>
        <v>0</v>
      </c>
      <c r="S453" s="155">
        <v>0</v>
      </c>
      <c r="T453" s="156">
        <f t="shared" si="133"/>
        <v>0</v>
      </c>
      <c r="AR453" s="157" t="s">
        <v>197</v>
      </c>
      <c r="AT453" s="157" t="s">
        <v>177</v>
      </c>
      <c r="AU453" s="157" t="s">
        <v>181</v>
      </c>
      <c r="AY453" s="13" t="s">
        <v>175</v>
      </c>
      <c r="BE453" s="158">
        <f t="shared" si="134"/>
        <v>0</v>
      </c>
      <c r="BF453" s="158">
        <f t="shared" si="135"/>
        <v>0</v>
      </c>
      <c r="BG453" s="158">
        <f t="shared" si="136"/>
        <v>0</v>
      </c>
      <c r="BH453" s="158">
        <f t="shared" si="137"/>
        <v>0</v>
      </c>
      <c r="BI453" s="158">
        <f t="shared" si="138"/>
        <v>0</v>
      </c>
      <c r="BJ453" s="13" t="s">
        <v>181</v>
      </c>
      <c r="BK453" s="159">
        <f t="shared" si="139"/>
        <v>0</v>
      </c>
      <c r="BL453" s="13" t="s">
        <v>197</v>
      </c>
      <c r="BM453" s="157" t="s">
        <v>833</v>
      </c>
    </row>
    <row r="454" spans="2:65" s="1" customFormat="1" ht="36" customHeight="1" x14ac:dyDescent="0.2">
      <c r="B454" s="147"/>
      <c r="C454" s="160" t="s">
        <v>510</v>
      </c>
      <c r="D454" s="218" t="s">
        <v>1487</v>
      </c>
      <c r="E454" s="219"/>
      <c r="F454" s="220"/>
      <c r="G454" s="162" t="s">
        <v>238</v>
      </c>
      <c r="H454" s="163">
        <v>37.716000000000001</v>
      </c>
      <c r="I454" s="164"/>
      <c r="J454" s="163">
        <f t="shared" si="130"/>
        <v>0</v>
      </c>
      <c r="K454" s="161" t="s">
        <v>1</v>
      </c>
      <c r="L454" s="165"/>
      <c r="M454" s="166" t="s">
        <v>1</v>
      </c>
      <c r="N454" s="167" t="s">
        <v>38</v>
      </c>
      <c r="O454" s="51"/>
      <c r="P454" s="155">
        <f t="shared" si="131"/>
        <v>0</v>
      </c>
      <c r="Q454" s="155">
        <v>0</v>
      </c>
      <c r="R454" s="155">
        <f t="shared" si="132"/>
        <v>0</v>
      </c>
      <c r="S454" s="155">
        <v>0</v>
      </c>
      <c r="T454" s="156">
        <f t="shared" si="133"/>
        <v>0</v>
      </c>
      <c r="AR454" s="157" t="s">
        <v>219</v>
      </c>
      <c r="AT454" s="157" t="s">
        <v>236</v>
      </c>
      <c r="AU454" s="157" t="s">
        <v>181</v>
      </c>
      <c r="AY454" s="13" t="s">
        <v>175</v>
      </c>
      <c r="BE454" s="158">
        <f t="shared" si="134"/>
        <v>0</v>
      </c>
      <c r="BF454" s="158">
        <f t="shared" si="135"/>
        <v>0</v>
      </c>
      <c r="BG454" s="158">
        <f t="shared" si="136"/>
        <v>0</v>
      </c>
      <c r="BH454" s="158">
        <f t="shared" si="137"/>
        <v>0</v>
      </c>
      <c r="BI454" s="158">
        <f t="shared" si="138"/>
        <v>0</v>
      </c>
      <c r="BJ454" s="13" t="s">
        <v>181</v>
      </c>
      <c r="BK454" s="159">
        <f t="shared" si="139"/>
        <v>0</v>
      </c>
      <c r="BL454" s="13" t="s">
        <v>197</v>
      </c>
      <c r="BM454" s="157" t="s">
        <v>834</v>
      </c>
    </row>
    <row r="455" spans="2:65" s="1" customFormat="1" ht="36" customHeight="1" x14ac:dyDescent="0.2">
      <c r="B455" s="147"/>
      <c r="C455" s="160" t="s">
        <v>835</v>
      </c>
      <c r="D455" s="218" t="s">
        <v>1488</v>
      </c>
      <c r="E455" s="219"/>
      <c r="F455" s="220"/>
      <c r="G455" s="162" t="s">
        <v>238</v>
      </c>
      <c r="H455" s="163">
        <v>37.716000000000001</v>
      </c>
      <c r="I455" s="164"/>
      <c r="J455" s="163">
        <f t="shared" si="130"/>
        <v>0</v>
      </c>
      <c r="K455" s="161" t="s">
        <v>1</v>
      </c>
      <c r="L455" s="165"/>
      <c r="M455" s="166" t="s">
        <v>1</v>
      </c>
      <c r="N455" s="167" t="s">
        <v>38</v>
      </c>
      <c r="O455" s="51"/>
      <c r="P455" s="155">
        <f t="shared" si="131"/>
        <v>0</v>
      </c>
      <c r="Q455" s="155">
        <v>0</v>
      </c>
      <c r="R455" s="155">
        <f t="shared" si="132"/>
        <v>0</v>
      </c>
      <c r="S455" s="155">
        <v>0</v>
      </c>
      <c r="T455" s="156">
        <f t="shared" si="133"/>
        <v>0</v>
      </c>
      <c r="AR455" s="157" t="s">
        <v>219</v>
      </c>
      <c r="AT455" s="157" t="s">
        <v>236</v>
      </c>
      <c r="AU455" s="157" t="s">
        <v>181</v>
      </c>
      <c r="AY455" s="13" t="s">
        <v>175</v>
      </c>
      <c r="BE455" s="158">
        <f t="shared" si="134"/>
        <v>0</v>
      </c>
      <c r="BF455" s="158">
        <f t="shared" si="135"/>
        <v>0</v>
      </c>
      <c r="BG455" s="158">
        <f t="shared" si="136"/>
        <v>0</v>
      </c>
      <c r="BH455" s="158">
        <f t="shared" si="137"/>
        <v>0</v>
      </c>
      <c r="BI455" s="158">
        <f t="shared" si="138"/>
        <v>0</v>
      </c>
      <c r="BJ455" s="13" t="s">
        <v>181</v>
      </c>
      <c r="BK455" s="159">
        <f t="shared" si="139"/>
        <v>0</v>
      </c>
      <c r="BL455" s="13" t="s">
        <v>197</v>
      </c>
      <c r="BM455" s="157" t="s">
        <v>836</v>
      </c>
    </row>
    <row r="456" spans="2:65" s="1" customFormat="1" ht="36" customHeight="1" x14ac:dyDescent="0.2">
      <c r="B456" s="147"/>
      <c r="C456" s="160" t="s">
        <v>513</v>
      </c>
      <c r="D456" s="218" t="s">
        <v>1511</v>
      </c>
      <c r="E456" s="219"/>
      <c r="F456" s="220"/>
      <c r="G456" s="162" t="s">
        <v>215</v>
      </c>
      <c r="H456" s="163">
        <v>6.7039999999999997</v>
      </c>
      <c r="I456" s="164"/>
      <c r="J456" s="163">
        <f t="shared" si="130"/>
        <v>0</v>
      </c>
      <c r="K456" s="161" t="s">
        <v>1</v>
      </c>
      <c r="L456" s="165"/>
      <c r="M456" s="166" t="s">
        <v>1</v>
      </c>
      <c r="N456" s="167" t="s">
        <v>38</v>
      </c>
      <c r="O456" s="51"/>
      <c r="P456" s="155">
        <f t="shared" si="131"/>
        <v>0</v>
      </c>
      <c r="Q456" s="155">
        <v>0</v>
      </c>
      <c r="R456" s="155">
        <f t="shared" si="132"/>
        <v>0</v>
      </c>
      <c r="S456" s="155">
        <v>0</v>
      </c>
      <c r="T456" s="156">
        <f t="shared" si="133"/>
        <v>0</v>
      </c>
      <c r="AR456" s="157" t="s">
        <v>219</v>
      </c>
      <c r="AT456" s="157" t="s">
        <v>236</v>
      </c>
      <c r="AU456" s="157" t="s">
        <v>181</v>
      </c>
      <c r="AY456" s="13" t="s">
        <v>175</v>
      </c>
      <c r="BE456" s="158">
        <f t="shared" si="134"/>
        <v>0</v>
      </c>
      <c r="BF456" s="158">
        <f t="shared" si="135"/>
        <v>0</v>
      </c>
      <c r="BG456" s="158">
        <f t="shared" si="136"/>
        <v>0</v>
      </c>
      <c r="BH456" s="158">
        <f t="shared" si="137"/>
        <v>0</v>
      </c>
      <c r="BI456" s="158">
        <f t="shared" si="138"/>
        <v>0</v>
      </c>
      <c r="BJ456" s="13" t="s">
        <v>181</v>
      </c>
      <c r="BK456" s="159">
        <f t="shared" si="139"/>
        <v>0</v>
      </c>
      <c r="BL456" s="13" t="s">
        <v>197</v>
      </c>
      <c r="BM456" s="157" t="s">
        <v>837</v>
      </c>
    </row>
    <row r="457" spans="2:65" s="1" customFormat="1" ht="36" customHeight="1" x14ac:dyDescent="0.2">
      <c r="B457" s="147"/>
      <c r="C457" s="160" t="s">
        <v>838</v>
      </c>
      <c r="D457" s="218" t="s">
        <v>1512</v>
      </c>
      <c r="E457" s="219"/>
      <c r="F457" s="220"/>
      <c r="G457" s="162" t="s">
        <v>215</v>
      </c>
      <c r="H457" s="163">
        <v>7.8840000000000003</v>
      </c>
      <c r="I457" s="164"/>
      <c r="J457" s="163">
        <f t="shared" si="130"/>
        <v>0</v>
      </c>
      <c r="K457" s="161" t="s">
        <v>1</v>
      </c>
      <c r="L457" s="165"/>
      <c r="M457" s="166" t="s">
        <v>1</v>
      </c>
      <c r="N457" s="167" t="s">
        <v>38</v>
      </c>
      <c r="O457" s="51"/>
      <c r="P457" s="155">
        <f t="shared" si="131"/>
        <v>0</v>
      </c>
      <c r="Q457" s="155">
        <v>0</v>
      </c>
      <c r="R457" s="155">
        <f t="shared" si="132"/>
        <v>0</v>
      </c>
      <c r="S457" s="155">
        <v>0</v>
      </c>
      <c r="T457" s="156">
        <f t="shared" si="133"/>
        <v>0</v>
      </c>
      <c r="AR457" s="157" t="s">
        <v>219</v>
      </c>
      <c r="AT457" s="157" t="s">
        <v>236</v>
      </c>
      <c r="AU457" s="157" t="s">
        <v>181</v>
      </c>
      <c r="AY457" s="13" t="s">
        <v>175</v>
      </c>
      <c r="BE457" s="158">
        <f t="shared" si="134"/>
        <v>0</v>
      </c>
      <c r="BF457" s="158">
        <f t="shared" si="135"/>
        <v>0</v>
      </c>
      <c r="BG457" s="158">
        <f t="shared" si="136"/>
        <v>0</v>
      </c>
      <c r="BH457" s="158">
        <f t="shared" si="137"/>
        <v>0</v>
      </c>
      <c r="BI457" s="158">
        <f t="shared" si="138"/>
        <v>0</v>
      </c>
      <c r="BJ457" s="13" t="s">
        <v>181</v>
      </c>
      <c r="BK457" s="159">
        <f t="shared" si="139"/>
        <v>0</v>
      </c>
      <c r="BL457" s="13" t="s">
        <v>197</v>
      </c>
      <c r="BM457" s="157" t="s">
        <v>839</v>
      </c>
    </row>
    <row r="458" spans="2:65" s="1" customFormat="1" ht="36" customHeight="1" x14ac:dyDescent="0.2">
      <c r="B458" s="147"/>
      <c r="C458" s="148" t="s">
        <v>515</v>
      </c>
      <c r="D458" s="215" t="s">
        <v>840</v>
      </c>
      <c r="E458" s="216"/>
      <c r="F458" s="217"/>
      <c r="G458" s="150" t="s">
        <v>238</v>
      </c>
      <c r="H458" s="151">
        <v>55.62</v>
      </c>
      <c r="I458" s="152"/>
      <c r="J458" s="151">
        <f t="shared" si="130"/>
        <v>0</v>
      </c>
      <c r="K458" s="149" t="s">
        <v>1</v>
      </c>
      <c r="L458" s="28"/>
      <c r="M458" s="153" t="s">
        <v>1</v>
      </c>
      <c r="N458" s="154" t="s">
        <v>38</v>
      </c>
      <c r="O458" s="51"/>
      <c r="P458" s="155">
        <f t="shared" si="131"/>
        <v>0</v>
      </c>
      <c r="Q458" s="155">
        <v>0</v>
      </c>
      <c r="R458" s="155">
        <f t="shared" si="132"/>
        <v>0</v>
      </c>
      <c r="S458" s="155">
        <v>0</v>
      </c>
      <c r="T458" s="156">
        <f t="shared" si="133"/>
        <v>0</v>
      </c>
      <c r="AR458" s="157" t="s">
        <v>197</v>
      </c>
      <c r="AT458" s="157" t="s">
        <v>177</v>
      </c>
      <c r="AU458" s="157" t="s">
        <v>181</v>
      </c>
      <c r="AY458" s="13" t="s">
        <v>175</v>
      </c>
      <c r="BE458" s="158">
        <f t="shared" si="134"/>
        <v>0</v>
      </c>
      <c r="BF458" s="158">
        <f t="shared" si="135"/>
        <v>0</v>
      </c>
      <c r="BG458" s="158">
        <f t="shared" si="136"/>
        <v>0</v>
      </c>
      <c r="BH458" s="158">
        <f t="shared" si="137"/>
        <v>0</v>
      </c>
      <c r="BI458" s="158">
        <f t="shared" si="138"/>
        <v>0</v>
      </c>
      <c r="BJ458" s="13" t="s">
        <v>181</v>
      </c>
      <c r="BK458" s="159">
        <f t="shared" si="139"/>
        <v>0</v>
      </c>
      <c r="BL458" s="13" t="s">
        <v>197</v>
      </c>
      <c r="BM458" s="157" t="s">
        <v>841</v>
      </c>
    </row>
    <row r="459" spans="2:65" s="1" customFormat="1" ht="36" customHeight="1" x14ac:dyDescent="0.2">
      <c r="B459" s="147"/>
      <c r="C459" s="160" t="s">
        <v>842</v>
      </c>
      <c r="D459" s="218" t="s">
        <v>1487</v>
      </c>
      <c r="E459" s="219"/>
      <c r="F459" s="220"/>
      <c r="G459" s="162" t="s">
        <v>238</v>
      </c>
      <c r="H459" s="163">
        <v>56.32</v>
      </c>
      <c r="I459" s="164"/>
      <c r="J459" s="163">
        <f t="shared" si="130"/>
        <v>0</v>
      </c>
      <c r="K459" s="161" t="s">
        <v>1</v>
      </c>
      <c r="L459" s="165"/>
      <c r="M459" s="166" t="s">
        <v>1</v>
      </c>
      <c r="N459" s="167" t="s">
        <v>38</v>
      </c>
      <c r="O459" s="51"/>
      <c r="P459" s="155">
        <f t="shared" si="131"/>
        <v>0</v>
      </c>
      <c r="Q459" s="155">
        <v>0</v>
      </c>
      <c r="R459" s="155">
        <f t="shared" si="132"/>
        <v>0</v>
      </c>
      <c r="S459" s="155">
        <v>0</v>
      </c>
      <c r="T459" s="156">
        <f t="shared" si="133"/>
        <v>0</v>
      </c>
      <c r="AR459" s="157" t="s">
        <v>219</v>
      </c>
      <c r="AT459" s="157" t="s">
        <v>236</v>
      </c>
      <c r="AU459" s="157" t="s">
        <v>181</v>
      </c>
      <c r="AY459" s="13" t="s">
        <v>175</v>
      </c>
      <c r="BE459" s="158">
        <f t="shared" si="134"/>
        <v>0</v>
      </c>
      <c r="BF459" s="158">
        <f t="shared" si="135"/>
        <v>0</v>
      </c>
      <c r="BG459" s="158">
        <f t="shared" si="136"/>
        <v>0</v>
      </c>
      <c r="BH459" s="158">
        <f t="shared" si="137"/>
        <v>0</v>
      </c>
      <c r="BI459" s="158">
        <f t="shared" si="138"/>
        <v>0</v>
      </c>
      <c r="BJ459" s="13" t="s">
        <v>181</v>
      </c>
      <c r="BK459" s="159">
        <f t="shared" si="139"/>
        <v>0</v>
      </c>
      <c r="BL459" s="13" t="s">
        <v>197</v>
      </c>
      <c r="BM459" s="157" t="s">
        <v>843</v>
      </c>
    </row>
    <row r="460" spans="2:65" s="1" customFormat="1" ht="36" customHeight="1" x14ac:dyDescent="0.2">
      <c r="B460" s="147"/>
      <c r="C460" s="160" t="s">
        <v>518</v>
      </c>
      <c r="D460" s="218" t="s">
        <v>1488</v>
      </c>
      <c r="E460" s="219"/>
      <c r="F460" s="220"/>
      <c r="G460" s="162" t="s">
        <v>238</v>
      </c>
      <c r="H460" s="163">
        <v>56.32</v>
      </c>
      <c r="I460" s="164"/>
      <c r="J460" s="163">
        <f t="shared" si="130"/>
        <v>0</v>
      </c>
      <c r="K460" s="161" t="s">
        <v>1</v>
      </c>
      <c r="L460" s="165"/>
      <c r="M460" s="166" t="s">
        <v>1</v>
      </c>
      <c r="N460" s="167" t="s">
        <v>38</v>
      </c>
      <c r="O460" s="51"/>
      <c r="P460" s="155">
        <f t="shared" si="131"/>
        <v>0</v>
      </c>
      <c r="Q460" s="155">
        <v>0</v>
      </c>
      <c r="R460" s="155">
        <f t="shared" si="132"/>
        <v>0</v>
      </c>
      <c r="S460" s="155">
        <v>0</v>
      </c>
      <c r="T460" s="156">
        <f t="shared" si="133"/>
        <v>0</v>
      </c>
      <c r="AR460" s="157" t="s">
        <v>219</v>
      </c>
      <c r="AT460" s="157" t="s">
        <v>236</v>
      </c>
      <c r="AU460" s="157" t="s">
        <v>181</v>
      </c>
      <c r="AY460" s="13" t="s">
        <v>175</v>
      </c>
      <c r="BE460" s="158">
        <f t="shared" si="134"/>
        <v>0</v>
      </c>
      <c r="BF460" s="158">
        <f t="shared" si="135"/>
        <v>0</v>
      </c>
      <c r="BG460" s="158">
        <f t="shared" si="136"/>
        <v>0</v>
      </c>
      <c r="BH460" s="158">
        <f t="shared" si="137"/>
        <v>0</v>
      </c>
      <c r="BI460" s="158">
        <f t="shared" si="138"/>
        <v>0</v>
      </c>
      <c r="BJ460" s="13" t="s">
        <v>181</v>
      </c>
      <c r="BK460" s="159">
        <f t="shared" si="139"/>
        <v>0</v>
      </c>
      <c r="BL460" s="13" t="s">
        <v>197</v>
      </c>
      <c r="BM460" s="157" t="s">
        <v>844</v>
      </c>
    </row>
    <row r="461" spans="2:65" s="1" customFormat="1" ht="36" customHeight="1" x14ac:dyDescent="0.2">
      <c r="B461" s="147"/>
      <c r="C461" s="160" t="s">
        <v>845</v>
      </c>
      <c r="D461" s="218" t="s">
        <v>1513</v>
      </c>
      <c r="E461" s="219"/>
      <c r="F461" s="220"/>
      <c r="G461" s="162" t="s">
        <v>215</v>
      </c>
      <c r="H461" s="163">
        <v>21.29</v>
      </c>
      <c r="I461" s="164"/>
      <c r="J461" s="163">
        <f t="shared" si="130"/>
        <v>0</v>
      </c>
      <c r="K461" s="161" t="s">
        <v>1</v>
      </c>
      <c r="L461" s="165"/>
      <c r="M461" s="166" t="s">
        <v>1</v>
      </c>
      <c r="N461" s="167" t="s">
        <v>38</v>
      </c>
      <c r="O461" s="51"/>
      <c r="P461" s="155">
        <f t="shared" si="131"/>
        <v>0</v>
      </c>
      <c r="Q461" s="155">
        <v>0</v>
      </c>
      <c r="R461" s="155">
        <f t="shared" si="132"/>
        <v>0</v>
      </c>
      <c r="S461" s="155">
        <v>0</v>
      </c>
      <c r="T461" s="156">
        <f t="shared" si="133"/>
        <v>0</v>
      </c>
      <c r="AR461" s="157" t="s">
        <v>219</v>
      </c>
      <c r="AT461" s="157" t="s">
        <v>236</v>
      </c>
      <c r="AU461" s="157" t="s">
        <v>181</v>
      </c>
      <c r="AY461" s="13" t="s">
        <v>175</v>
      </c>
      <c r="BE461" s="158">
        <f t="shared" si="134"/>
        <v>0</v>
      </c>
      <c r="BF461" s="158">
        <f t="shared" si="135"/>
        <v>0</v>
      </c>
      <c r="BG461" s="158">
        <f t="shared" si="136"/>
        <v>0</v>
      </c>
      <c r="BH461" s="158">
        <f t="shared" si="137"/>
        <v>0</v>
      </c>
      <c r="BI461" s="158">
        <f t="shared" si="138"/>
        <v>0</v>
      </c>
      <c r="BJ461" s="13" t="s">
        <v>181</v>
      </c>
      <c r="BK461" s="159">
        <f t="shared" si="139"/>
        <v>0</v>
      </c>
      <c r="BL461" s="13" t="s">
        <v>197</v>
      </c>
      <c r="BM461" s="157" t="s">
        <v>846</v>
      </c>
    </row>
    <row r="462" spans="2:65" s="1" customFormat="1" ht="16.5" customHeight="1" x14ac:dyDescent="0.2">
      <c r="B462" s="147"/>
      <c r="C462" s="148" t="s">
        <v>520</v>
      </c>
      <c r="D462" s="215" t="s">
        <v>847</v>
      </c>
      <c r="E462" s="216"/>
      <c r="F462" s="217"/>
      <c r="G462" s="150" t="s">
        <v>238</v>
      </c>
      <c r="H462" s="151">
        <v>3.15</v>
      </c>
      <c r="I462" s="152"/>
      <c r="J462" s="151">
        <f t="shared" si="130"/>
        <v>0</v>
      </c>
      <c r="K462" s="149" t="s">
        <v>1</v>
      </c>
      <c r="L462" s="28"/>
      <c r="M462" s="153" t="s">
        <v>1</v>
      </c>
      <c r="N462" s="154" t="s">
        <v>38</v>
      </c>
      <c r="O462" s="51"/>
      <c r="P462" s="155">
        <f t="shared" si="131"/>
        <v>0</v>
      </c>
      <c r="Q462" s="155">
        <v>0</v>
      </c>
      <c r="R462" s="155">
        <f t="shared" si="132"/>
        <v>0</v>
      </c>
      <c r="S462" s="155">
        <v>0</v>
      </c>
      <c r="T462" s="156">
        <f t="shared" si="133"/>
        <v>0</v>
      </c>
      <c r="AR462" s="157" t="s">
        <v>197</v>
      </c>
      <c r="AT462" s="157" t="s">
        <v>177</v>
      </c>
      <c r="AU462" s="157" t="s">
        <v>181</v>
      </c>
      <c r="AY462" s="13" t="s">
        <v>175</v>
      </c>
      <c r="BE462" s="158">
        <f t="shared" si="134"/>
        <v>0</v>
      </c>
      <c r="BF462" s="158">
        <f t="shared" si="135"/>
        <v>0</v>
      </c>
      <c r="BG462" s="158">
        <f t="shared" si="136"/>
        <v>0</v>
      </c>
      <c r="BH462" s="158">
        <f t="shared" si="137"/>
        <v>0</v>
      </c>
      <c r="BI462" s="158">
        <f t="shared" si="138"/>
        <v>0</v>
      </c>
      <c r="BJ462" s="13" t="s">
        <v>181</v>
      </c>
      <c r="BK462" s="159">
        <f t="shared" si="139"/>
        <v>0</v>
      </c>
      <c r="BL462" s="13" t="s">
        <v>197</v>
      </c>
      <c r="BM462" s="157" t="s">
        <v>848</v>
      </c>
    </row>
    <row r="463" spans="2:65" s="1" customFormat="1" ht="24" customHeight="1" x14ac:dyDescent="0.2">
      <c r="B463" s="147"/>
      <c r="C463" s="148" t="s">
        <v>849</v>
      </c>
      <c r="D463" s="215" t="s">
        <v>850</v>
      </c>
      <c r="E463" s="216"/>
      <c r="F463" s="217"/>
      <c r="G463" s="150" t="s">
        <v>238</v>
      </c>
      <c r="H463" s="151">
        <v>2.7</v>
      </c>
      <c r="I463" s="152"/>
      <c r="J463" s="151">
        <f t="shared" si="130"/>
        <v>0</v>
      </c>
      <c r="K463" s="149" t="s">
        <v>1</v>
      </c>
      <c r="L463" s="28"/>
      <c r="M463" s="153" t="s">
        <v>1</v>
      </c>
      <c r="N463" s="154" t="s">
        <v>38</v>
      </c>
      <c r="O463" s="51"/>
      <c r="P463" s="155">
        <f t="shared" si="131"/>
        <v>0</v>
      </c>
      <c r="Q463" s="155">
        <v>0</v>
      </c>
      <c r="R463" s="155">
        <f t="shared" si="132"/>
        <v>0</v>
      </c>
      <c r="S463" s="155">
        <v>0</v>
      </c>
      <c r="T463" s="156">
        <f t="shared" si="133"/>
        <v>0</v>
      </c>
      <c r="AR463" s="157" t="s">
        <v>197</v>
      </c>
      <c r="AT463" s="157" t="s">
        <v>177</v>
      </c>
      <c r="AU463" s="157" t="s">
        <v>181</v>
      </c>
      <c r="AY463" s="13" t="s">
        <v>175</v>
      </c>
      <c r="BE463" s="158">
        <f t="shared" si="134"/>
        <v>0</v>
      </c>
      <c r="BF463" s="158">
        <f t="shared" si="135"/>
        <v>0</v>
      </c>
      <c r="BG463" s="158">
        <f t="shared" si="136"/>
        <v>0</v>
      </c>
      <c r="BH463" s="158">
        <f t="shared" si="137"/>
        <v>0</v>
      </c>
      <c r="BI463" s="158">
        <f t="shared" si="138"/>
        <v>0</v>
      </c>
      <c r="BJ463" s="13" t="s">
        <v>181</v>
      </c>
      <c r="BK463" s="159">
        <f t="shared" si="139"/>
        <v>0</v>
      </c>
      <c r="BL463" s="13" t="s">
        <v>197</v>
      </c>
      <c r="BM463" s="157" t="s">
        <v>851</v>
      </c>
    </row>
    <row r="464" spans="2:65" s="1" customFormat="1" ht="24" customHeight="1" x14ac:dyDescent="0.2">
      <c r="B464" s="147"/>
      <c r="C464" s="148" t="s">
        <v>523</v>
      </c>
      <c r="D464" s="215" t="s">
        <v>852</v>
      </c>
      <c r="E464" s="216"/>
      <c r="F464" s="217"/>
      <c r="G464" s="150" t="s">
        <v>573</v>
      </c>
      <c r="H464" s="152"/>
      <c r="I464" s="152"/>
      <c r="J464" s="151">
        <f t="shared" si="130"/>
        <v>0</v>
      </c>
      <c r="K464" s="149" t="s">
        <v>1</v>
      </c>
      <c r="L464" s="28"/>
      <c r="M464" s="153" t="s">
        <v>1</v>
      </c>
      <c r="N464" s="154" t="s">
        <v>38</v>
      </c>
      <c r="O464" s="51"/>
      <c r="P464" s="155">
        <f t="shared" si="131"/>
        <v>0</v>
      </c>
      <c r="Q464" s="155">
        <v>0</v>
      </c>
      <c r="R464" s="155">
        <f t="shared" si="132"/>
        <v>0</v>
      </c>
      <c r="S464" s="155">
        <v>0</v>
      </c>
      <c r="T464" s="156">
        <f t="shared" si="133"/>
        <v>0</v>
      </c>
      <c r="AR464" s="157" t="s">
        <v>197</v>
      </c>
      <c r="AT464" s="157" t="s">
        <v>177</v>
      </c>
      <c r="AU464" s="157" t="s">
        <v>181</v>
      </c>
      <c r="AY464" s="13" t="s">
        <v>175</v>
      </c>
      <c r="BE464" s="158">
        <f t="shared" si="134"/>
        <v>0</v>
      </c>
      <c r="BF464" s="158">
        <f t="shared" si="135"/>
        <v>0</v>
      </c>
      <c r="BG464" s="158">
        <f t="shared" si="136"/>
        <v>0</v>
      </c>
      <c r="BH464" s="158">
        <f t="shared" si="137"/>
        <v>0</v>
      </c>
      <c r="BI464" s="158">
        <f t="shared" si="138"/>
        <v>0</v>
      </c>
      <c r="BJ464" s="13" t="s">
        <v>181</v>
      </c>
      <c r="BK464" s="159">
        <f t="shared" si="139"/>
        <v>0</v>
      </c>
      <c r="BL464" s="13" t="s">
        <v>197</v>
      </c>
      <c r="BM464" s="157" t="s">
        <v>853</v>
      </c>
    </row>
    <row r="465" spans="2:65" s="11" customFormat="1" ht="22.9" customHeight="1" x14ac:dyDescent="0.2">
      <c r="B465" s="134"/>
      <c r="D465" s="135" t="s">
        <v>71</v>
      </c>
      <c r="E465" s="145" t="s">
        <v>854</v>
      </c>
      <c r="F465" s="145" t="s">
        <v>855</v>
      </c>
      <c r="I465" s="137"/>
      <c r="J465" s="146">
        <f>BK465</f>
        <v>0</v>
      </c>
      <c r="L465" s="134"/>
      <c r="M465" s="139"/>
      <c r="N465" s="140"/>
      <c r="O465" s="140"/>
      <c r="P465" s="141">
        <f>P466</f>
        <v>0</v>
      </c>
      <c r="Q465" s="140"/>
      <c r="R465" s="141">
        <f>R466</f>
        <v>0</v>
      </c>
      <c r="S465" s="140"/>
      <c r="T465" s="142">
        <f>T466</f>
        <v>0</v>
      </c>
      <c r="AR465" s="135" t="s">
        <v>181</v>
      </c>
      <c r="AT465" s="143" t="s">
        <v>71</v>
      </c>
      <c r="AU465" s="143" t="s">
        <v>80</v>
      </c>
      <c r="AY465" s="135" t="s">
        <v>175</v>
      </c>
      <c r="BK465" s="144">
        <f>BK466</f>
        <v>0</v>
      </c>
    </row>
    <row r="466" spans="2:65" s="1" customFormat="1" ht="16.5" customHeight="1" x14ac:dyDescent="0.2">
      <c r="B466" s="147"/>
      <c r="C466" s="148" t="s">
        <v>856</v>
      </c>
      <c r="D466" s="215" t="s">
        <v>857</v>
      </c>
      <c r="E466" s="216"/>
      <c r="F466" s="217"/>
      <c r="G466" s="150" t="s">
        <v>637</v>
      </c>
      <c r="H466" s="151">
        <v>1</v>
      </c>
      <c r="I466" s="152"/>
      <c r="J466" s="151">
        <f>ROUND(I466*H466,3)</f>
        <v>0</v>
      </c>
      <c r="K466" s="149" t="s">
        <v>1</v>
      </c>
      <c r="L466" s="28"/>
      <c r="M466" s="153" t="s">
        <v>1</v>
      </c>
      <c r="N466" s="154" t="s">
        <v>38</v>
      </c>
      <c r="O466" s="51"/>
      <c r="P466" s="155">
        <f>O466*H466</f>
        <v>0</v>
      </c>
      <c r="Q466" s="155">
        <v>0</v>
      </c>
      <c r="R466" s="155">
        <f>Q466*H466</f>
        <v>0</v>
      </c>
      <c r="S466" s="155">
        <v>0</v>
      </c>
      <c r="T466" s="156">
        <f>S466*H466</f>
        <v>0</v>
      </c>
      <c r="AR466" s="157" t="s">
        <v>197</v>
      </c>
      <c r="AT466" s="157" t="s">
        <v>177</v>
      </c>
      <c r="AU466" s="157" t="s">
        <v>181</v>
      </c>
      <c r="AY466" s="13" t="s">
        <v>175</v>
      </c>
      <c r="BE466" s="158">
        <f>IF(N466="základná",J466,0)</f>
        <v>0</v>
      </c>
      <c r="BF466" s="158">
        <f>IF(N466="znížená",J466,0)</f>
        <v>0</v>
      </c>
      <c r="BG466" s="158">
        <f>IF(N466="zákl. prenesená",J466,0)</f>
        <v>0</v>
      </c>
      <c r="BH466" s="158">
        <f>IF(N466="zníž. prenesená",J466,0)</f>
        <v>0</v>
      </c>
      <c r="BI466" s="158">
        <f>IF(N466="nulová",J466,0)</f>
        <v>0</v>
      </c>
      <c r="BJ466" s="13" t="s">
        <v>181</v>
      </c>
      <c r="BK466" s="159">
        <f>ROUND(I466*H466,3)</f>
        <v>0</v>
      </c>
      <c r="BL466" s="13" t="s">
        <v>197</v>
      </c>
      <c r="BM466" s="157" t="s">
        <v>858</v>
      </c>
    </row>
    <row r="467" spans="2:65" s="11" customFormat="1" ht="22.9" customHeight="1" x14ac:dyDescent="0.2">
      <c r="B467" s="134"/>
      <c r="D467" s="135" t="s">
        <v>71</v>
      </c>
      <c r="E467" s="145" t="s">
        <v>859</v>
      </c>
      <c r="F467" s="145" t="s">
        <v>860</v>
      </c>
      <c r="I467" s="137"/>
      <c r="J467" s="146">
        <f>BK467</f>
        <v>0</v>
      </c>
      <c r="L467" s="134"/>
      <c r="M467" s="139"/>
      <c r="N467" s="140"/>
      <c r="O467" s="140"/>
      <c r="P467" s="141">
        <f>SUM(P468:P471)</f>
        <v>0</v>
      </c>
      <c r="Q467" s="140"/>
      <c r="R467" s="141">
        <f>SUM(R468:R471)</f>
        <v>0</v>
      </c>
      <c r="S467" s="140"/>
      <c r="T467" s="142">
        <f>SUM(T468:T471)</f>
        <v>0</v>
      </c>
      <c r="AR467" s="135" t="s">
        <v>181</v>
      </c>
      <c r="AT467" s="143" t="s">
        <v>71</v>
      </c>
      <c r="AU467" s="143" t="s">
        <v>80</v>
      </c>
      <c r="AY467" s="135" t="s">
        <v>175</v>
      </c>
      <c r="BK467" s="144">
        <f>SUM(BK468:BK471)</f>
        <v>0</v>
      </c>
    </row>
    <row r="468" spans="2:65" s="1" customFormat="1" ht="24" customHeight="1" x14ac:dyDescent="0.2">
      <c r="B468" s="147"/>
      <c r="C468" s="148" t="s">
        <v>525</v>
      </c>
      <c r="D468" s="215" t="s">
        <v>861</v>
      </c>
      <c r="E468" s="216"/>
      <c r="F468" s="217"/>
      <c r="G468" s="150" t="s">
        <v>238</v>
      </c>
      <c r="H468" s="151">
        <v>94.73</v>
      </c>
      <c r="I468" s="152"/>
      <c r="J468" s="151">
        <f>ROUND(I468*H468,3)</f>
        <v>0</v>
      </c>
      <c r="K468" s="149" t="s">
        <v>1</v>
      </c>
      <c r="L468" s="28"/>
      <c r="M468" s="153" t="s">
        <v>1</v>
      </c>
      <c r="N468" s="154" t="s">
        <v>38</v>
      </c>
      <c r="O468" s="51"/>
      <c r="P468" s="155">
        <f>O468*H468</f>
        <v>0</v>
      </c>
      <c r="Q468" s="155">
        <v>0</v>
      </c>
      <c r="R468" s="155">
        <f>Q468*H468</f>
        <v>0</v>
      </c>
      <c r="S468" s="155">
        <v>0</v>
      </c>
      <c r="T468" s="156">
        <f>S468*H468</f>
        <v>0</v>
      </c>
      <c r="AR468" s="157" t="s">
        <v>197</v>
      </c>
      <c r="AT468" s="157" t="s">
        <v>177</v>
      </c>
      <c r="AU468" s="157" t="s">
        <v>181</v>
      </c>
      <c r="AY468" s="13" t="s">
        <v>175</v>
      </c>
      <c r="BE468" s="158">
        <f>IF(N468="základná",J468,0)</f>
        <v>0</v>
      </c>
      <c r="BF468" s="158">
        <f>IF(N468="znížená",J468,0)</f>
        <v>0</v>
      </c>
      <c r="BG468" s="158">
        <f>IF(N468="zákl. prenesená",J468,0)</f>
        <v>0</v>
      </c>
      <c r="BH468" s="158">
        <f>IF(N468="zníž. prenesená",J468,0)</f>
        <v>0</v>
      </c>
      <c r="BI468" s="158">
        <f>IF(N468="nulová",J468,0)</f>
        <v>0</v>
      </c>
      <c r="BJ468" s="13" t="s">
        <v>181</v>
      </c>
      <c r="BK468" s="159">
        <f>ROUND(I468*H468,3)</f>
        <v>0</v>
      </c>
      <c r="BL468" s="13" t="s">
        <v>197</v>
      </c>
      <c r="BM468" s="157" t="s">
        <v>862</v>
      </c>
    </row>
    <row r="469" spans="2:65" s="1" customFormat="1" ht="24" customHeight="1" x14ac:dyDescent="0.2">
      <c r="B469" s="147"/>
      <c r="C469" s="148" t="s">
        <v>863</v>
      </c>
      <c r="D469" s="215" t="s">
        <v>864</v>
      </c>
      <c r="E469" s="216"/>
      <c r="F469" s="217"/>
      <c r="G469" s="150" t="s">
        <v>215</v>
      </c>
      <c r="H469" s="151">
        <v>109.81</v>
      </c>
      <c r="I469" s="152"/>
      <c r="J469" s="151">
        <f>ROUND(I469*H469,3)</f>
        <v>0</v>
      </c>
      <c r="K469" s="149" t="s">
        <v>1</v>
      </c>
      <c r="L469" s="28"/>
      <c r="M469" s="153" t="s">
        <v>1</v>
      </c>
      <c r="N469" s="154" t="s">
        <v>38</v>
      </c>
      <c r="O469" s="51"/>
      <c r="P469" s="155">
        <f>O469*H469</f>
        <v>0</v>
      </c>
      <c r="Q469" s="155">
        <v>0</v>
      </c>
      <c r="R469" s="155">
        <f>Q469*H469</f>
        <v>0</v>
      </c>
      <c r="S469" s="155">
        <v>0</v>
      </c>
      <c r="T469" s="156">
        <f>S469*H469</f>
        <v>0</v>
      </c>
      <c r="AR469" s="157" t="s">
        <v>197</v>
      </c>
      <c r="AT469" s="157" t="s">
        <v>177</v>
      </c>
      <c r="AU469" s="157" t="s">
        <v>181</v>
      </c>
      <c r="AY469" s="13" t="s">
        <v>175</v>
      </c>
      <c r="BE469" s="158">
        <f>IF(N469="základná",J469,0)</f>
        <v>0</v>
      </c>
      <c r="BF469" s="158">
        <f>IF(N469="znížená",J469,0)</f>
        <v>0</v>
      </c>
      <c r="BG469" s="158">
        <f>IF(N469="zákl. prenesená",J469,0)</f>
        <v>0</v>
      </c>
      <c r="BH469" s="158">
        <f>IF(N469="zníž. prenesená",J469,0)</f>
        <v>0</v>
      </c>
      <c r="BI469" s="158">
        <f>IF(N469="nulová",J469,0)</f>
        <v>0</v>
      </c>
      <c r="BJ469" s="13" t="s">
        <v>181</v>
      </c>
      <c r="BK469" s="159">
        <f>ROUND(I469*H469,3)</f>
        <v>0</v>
      </c>
      <c r="BL469" s="13" t="s">
        <v>197</v>
      </c>
      <c r="BM469" s="157" t="s">
        <v>865</v>
      </c>
    </row>
    <row r="470" spans="2:65" s="1" customFormat="1" ht="24" customHeight="1" x14ac:dyDescent="0.2">
      <c r="B470" s="147"/>
      <c r="C470" s="160" t="s">
        <v>528</v>
      </c>
      <c r="D470" s="218" t="s">
        <v>866</v>
      </c>
      <c r="E470" s="219"/>
      <c r="F470" s="220"/>
      <c r="G470" s="162" t="s">
        <v>215</v>
      </c>
      <c r="H470" s="163">
        <v>123.18</v>
      </c>
      <c r="I470" s="164"/>
      <c r="J470" s="163">
        <f>ROUND(I470*H470,3)</f>
        <v>0</v>
      </c>
      <c r="K470" s="161" t="s">
        <v>1</v>
      </c>
      <c r="L470" s="165"/>
      <c r="M470" s="166" t="s">
        <v>1</v>
      </c>
      <c r="N470" s="167" t="s">
        <v>38</v>
      </c>
      <c r="O470" s="51"/>
      <c r="P470" s="155">
        <f>O470*H470</f>
        <v>0</v>
      </c>
      <c r="Q470" s="155">
        <v>0</v>
      </c>
      <c r="R470" s="155">
        <f>Q470*H470</f>
        <v>0</v>
      </c>
      <c r="S470" s="155">
        <v>0</v>
      </c>
      <c r="T470" s="156">
        <f>S470*H470</f>
        <v>0</v>
      </c>
      <c r="AR470" s="157" t="s">
        <v>219</v>
      </c>
      <c r="AT470" s="157" t="s">
        <v>236</v>
      </c>
      <c r="AU470" s="157" t="s">
        <v>181</v>
      </c>
      <c r="AY470" s="13" t="s">
        <v>175</v>
      </c>
      <c r="BE470" s="158">
        <f>IF(N470="základná",J470,0)</f>
        <v>0</v>
      </c>
      <c r="BF470" s="158">
        <f>IF(N470="znížená",J470,0)</f>
        <v>0</v>
      </c>
      <c r="BG470" s="158">
        <f>IF(N470="zákl. prenesená",J470,0)</f>
        <v>0</v>
      </c>
      <c r="BH470" s="158">
        <f>IF(N470="zníž. prenesená",J470,0)</f>
        <v>0</v>
      </c>
      <c r="BI470" s="158">
        <f>IF(N470="nulová",J470,0)</f>
        <v>0</v>
      </c>
      <c r="BJ470" s="13" t="s">
        <v>181</v>
      </c>
      <c r="BK470" s="159">
        <f>ROUND(I470*H470,3)</f>
        <v>0</v>
      </c>
      <c r="BL470" s="13" t="s">
        <v>197</v>
      </c>
      <c r="BM470" s="157" t="s">
        <v>867</v>
      </c>
    </row>
    <row r="471" spans="2:65" s="1" customFormat="1" ht="24" customHeight="1" x14ac:dyDescent="0.2">
      <c r="B471" s="147"/>
      <c r="C471" s="148" t="s">
        <v>868</v>
      </c>
      <c r="D471" s="215" t="s">
        <v>869</v>
      </c>
      <c r="E471" s="216"/>
      <c r="F471" s="217"/>
      <c r="G471" s="150" t="s">
        <v>573</v>
      </c>
      <c r="H471" s="152"/>
      <c r="I471" s="152"/>
      <c r="J471" s="151">
        <f>ROUND(I471*H471,3)</f>
        <v>0</v>
      </c>
      <c r="K471" s="149" t="s">
        <v>1</v>
      </c>
      <c r="L471" s="28"/>
      <c r="M471" s="153" t="s">
        <v>1</v>
      </c>
      <c r="N471" s="154" t="s">
        <v>38</v>
      </c>
      <c r="O471" s="51"/>
      <c r="P471" s="155">
        <f>O471*H471</f>
        <v>0</v>
      </c>
      <c r="Q471" s="155">
        <v>0</v>
      </c>
      <c r="R471" s="155">
        <f>Q471*H471</f>
        <v>0</v>
      </c>
      <c r="S471" s="155">
        <v>0</v>
      </c>
      <c r="T471" s="156">
        <f>S471*H471</f>
        <v>0</v>
      </c>
      <c r="AR471" s="157" t="s">
        <v>197</v>
      </c>
      <c r="AT471" s="157" t="s">
        <v>177</v>
      </c>
      <c r="AU471" s="157" t="s">
        <v>181</v>
      </c>
      <c r="AY471" s="13" t="s">
        <v>175</v>
      </c>
      <c r="BE471" s="158">
        <f>IF(N471="základná",J471,0)</f>
        <v>0</v>
      </c>
      <c r="BF471" s="158">
        <f>IF(N471="znížená",J471,0)</f>
        <v>0</v>
      </c>
      <c r="BG471" s="158">
        <f>IF(N471="zákl. prenesená",J471,0)</f>
        <v>0</v>
      </c>
      <c r="BH471" s="158">
        <f>IF(N471="zníž. prenesená",J471,0)</f>
        <v>0</v>
      </c>
      <c r="BI471" s="158">
        <f>IF(N471="nulová",J471,0)</f>
        <v>0</v>
      </c>
      <c r="BJ471" s="13" t="s">
        <v>181</v>
      </c>
      <c r="BK471" s="159">
        <f>ROUND(I471*H471,3)</f>
        <v>0</v>
      </c>
      <c r="BL471" s="13" t="s">
        <v>197</v>
      </c>
      <c r="BM471" s="157" t="s">
        <v>870</v>
      </c>
    </row>
    <row r="472" spans="2:65" s="11" customFormat="1" ht="22.9" customHeight="1" x14ac:dyDescent="0.2">
      <c r="B472" s="134"/>
      <c r="D472" s="135" t="s">
        <v>71</v>
      </c>
      <c r="E472" s="145" t="s">
        <v>871</v>
      </c>
      <c r="F472" s="145" t="s">
        <v>872</v>
      </c>
      <c r="I472" s="137"/>
      <c r="J472" s="146">
        <f>BK472</f>
        <v>0</v>
      </c>
      <c r="L472" s="134"/>
      <c r="M472" s="139"/>
      <c r="N472" s="140"/>
      <c r="O472" s="140"/>
      <c r="P472" s="141">
        <f>SUM(P473:P482)</f>
        <v>0</v>
      </c>
      <c r="Q472" s="140"/>
      <c r="R472" s="141">
        <f>SUM(R473:R482)</f>
        <v>0</v>
      </c>
      <c r="S472" s="140"/>
      <c r="T472" s="142">
        <f>SUM(T473:T482)</f>
        <v>0</v>
      </c>
      <c r="AR472" s="135" t="s">
        <v>181</v>
      </c>
      <c r="AT472" s="143" t="s">
        <v>71</v>
      </c>
      <c r="AU472" s="143" t="s">
        <v>80</v>
      </c>
      <c r="AY472" s="135" t="s">
        <v>175</v>
      </c>
      <c r="BK472" s="144">
        <f>SUM(BK473:BK482)</f>
        <v>0</v>
      </c>
    </row>
    <row r="473" spans="2:65" s="1" customFormat="1" ht="36" customHeight="1" x14ac:dyDescent="0.2">
      <c r="B473" s="147"/>
      <c r="C473" s="148" t="s">
        <v>530</v>
      </c>
      <c r="D473" s="215" t="s">
        <v>873</v>
      </c>
      <c r="E473" s="216"/>
      <c r="F473" s="217"/>
      <c r="G473" s="150" t="s">
        <v>238</v>
      </c>
      <c r="H473" s="151">
        <v>70.2</v>
      </c>
      <c r="I473" s="152"/>
      <c r="J473" s="151">
        <f t="shared" ref="J473:J482" si="140">ROUND(I473*H473,3)</f>
        <v>0</v>
      </c>
      <c r="K473" s="149" t="s">
        <v>1</v>
      </c>
      <c r="L473" s="28"/>
      <c r="M473" s="153" t="s">
        <v>1</v>
      </c>
      <c r="N473" s="154" t="s">
        <v>38</v>
      </c>
      <c r="O473" s="51"/>
      <c r="P473" s="155">
        <f t="shared" ref="P473:P482" si="141">O473*H473</f>
        <v>0</v>
      </c>
      <c r="Q473" s="155">
        <v>0</v>
      </c>
      <c r="R473" s="155">
        <f t="shared" ref="R473:R482" si="142">Q473*H473</f>
        <v>0</v>
      </c>
      <c r="S473" s="155">
        <v>0</v>
      </c>
      <c r="T473" s="156">
        <f t="shared" ref="T473:T482" si="143">S473*H473</f>
        <v>0</v>
      </c>
      <c r="AR473" s="157" t="s">
        <v>197</v>
      </c>
      <c r="AT473" s="157" t="s">
        <v>177</v>
      </c>
      <c r="AU473" s="157" t="s">
        <v>181</v>
      </c>
      <c r="AY473" s="13" t="s">
        <v>175</v>
      </c>
      <c r="BE473" s="158">
        <f t="shared" ref="BE473:BE482" si="144">IF(N473="základná",J473,0)</f>
        <v>0</v>
      </c>
      <c r="BF473" s="158">
        <f t="shared" ref="BF473:BF482" si="145">IF(N473="znížená",J473,0)</f>
        <v>0</v>
      </c>
      <c r="BG473" s="158">
        <f t="shared" ref="BG473:BG482" si="146">IF(N473="zákl. prenesená",J473,0)</f>
        <v>0</v>
      </c>
      <c r="BH473" s="158">
        <f t="shared" ref="BH473:BH482" si="147">IF(N473="zníž. prenesená",J473,0)</f>
        <v>0</v>
      </c>
      <c r="BI473" s="158">
        <f t="shared" ref="BI473:BI482" si="148">IF(N473="nulová",J473,0)</f>
        <v>0</v>
      </c>
      <c r="BJ473" s="13" t="s">
        <v>181</v>
      </c>
      <c r="BK473" s="159">
        <f t="shared" ref="BK473:BK482" si="149">ROUND(I473*H473,3)</f>
        <v>0</v>
      </c>
      <c r="BL473" s="13" t="s">
        <v>197</v>
      </c>
      <c r="BM473" s="157" t="s">
        <v>874</v>
      </c>
    </row>
    <row r="474" spans="2:65" s="1" customFormat="1" ht="36" customHeight="1" x14ac:dyDescent="0.2">
      <c r="B474" s="147"/>
      <c r="C474" s="160" t="s">
        <v>875</v>
      </c>
      <c r="D474" s="218" t="s">
        <v>1630</v>
      </c>
      <c r="E474" s="219"/>
      <c r="F474" s="220"/>
      <c r="G474" s="162" t="s">
        <v>215</v>
      </c>
      <c r="H474" s="163">
        <v>18.041</v>
      </c>
      <c r="I474" s="164"/>
      <c r="J474" s="163">
        <f t="shared" si="140"/>
        <v>0</v>
      </c>
      <c r="K474" s="161" t="s">
        <v>1</v>
      </c>
      <c r="L474" s="165"/>
      <c r="M474" s="166" t="s">
        <v>1</v>
      </c>
      <c r="N474" s="167" t="s">
        <v>38</v>
      </c>
      <c r="O474" s="51"/>
      <c r="P474" s="155">
        <f t="shared" si="141"/>
        <v>0</v>
      </c>
      <c r="Q474" s="155">
        <v>0</v>
      </c>
      <c r="R474" s="155">
        <f t="shared" si="142"/>
        <v>0</v>
      </c>
      <c r="S474" s="155">
        <v>0</v>
      </c>
      <c r="T474" s="156">
        <f t="shared" si="143"/>
        <v>0</v>
      </c>
      <c r="AR474" s="157" t="s">
        <v>219</v>
      </c>
      <c r="AT474" s="157" t="s">
        <v>236</v>
      </c>
      <c r="AU474" s="157" t="s">
        <v>181</v>
      </c>
      <c r="AY474" s="13" t="s">
        <v>175</v>
      </c>
      <c r="BE474" s="158">
        <f t="shared" si="144"/>
        <v>0</v>
      </c>
      <c r="BF474" s="158">
        <f t="shared" si="145"/>
        <v>0</v>
      </c>
      <c r="BG474" s="158">
        <f t="shared" si="146"/>
        <v>0</v>
      </c>
      <c r="BH474" s="158">
        <f t="shared" si="147"/>
        <v>0</v>
      </c>
      <c r="BI474" s="158">
        <f t="shared" si="148"/>
        <v>0</v>
      </c>
      <c r="BJ474" s="13" t="s">
        <v>181</v>
      </c>
      <c r="BK474" s="159">
        <f t="shared" si="149"/>
        <v>0</v>
      </c>
      <c r="BL474" s="13" t="s">
        <v>197</v>
      </c>
      <c r="BM474" s="157" t="s">
        <v>876</v>
      </c>
    </row>
    <row r="475" spans="2:65" s="1" customFormat="1" ht="16.5" customHeight="1" x14ac:dyDescent="0.2">
      <c r="B475" s="147"/>
      <c r="C475" s="148" t="s">
        <v>533</v>
      </c>
      <c r="D475" s="215" t="s">
        <v>877</v>
      </c>
      <c r="E475" s="216"/>
      <c r="F475" s="217"/>
      <c r="G475" s="150" t="s">
        <v>238</v>
      </c>
      <c r="H475" s="151">
        <v>529.08000000000004</v>
      </c>
      <c r="I475" s="152"/>
      <c r="J475" s="151">
        <f t="shared" si="140"/>
        <v>0</v>
      </c>
      <c r="K475" s="149" t="s">
        <v>1</v>
      </c>
      <c r="L475" s="28"/>
      <c r="M475" s="153" t="s">
        <v>1</v>
      </c>
      <c r="N475" s="154" t="s">
        <v>38</v>
      </c>
      <c r="O475" s="51"/>
      <c r="P475" s="155">
        <f t="shared" si="141"/>
        <v>0</v>
      </c>
      <c r="Q475" s="155">
        <v>0</v>
      </c>
      <c r="R475" s="155">
        <f t="shared" si="142"/>
        <v>0</v>
      </c>
      <c r="S475" s="155">
        <v>0</v>
      </c>
      <c r="T475" s="156">
        <f t="shared" si="143"/>
        <v>0</v>
      </c>
      <c r="AR475" s="157" t="s">
        <v>197</v>
      </c>
      <c r="AT475" s="157" t="s">
        <v>177</v>
      </c>
      <c r="AU475" s="157" t="s">
        <v>181</v>
      </c>
      <c r="AY475" s="13" t="s">
        <v>175</v>
      </c>
      <c r="BE475" s="158">
        <f t="shared" si="144"/>
        <v>0</v>
      </c>
      <c r="BF475" s="158">
        <f t="shared" si="145"/>
        <v>0</v>
      </c>
      <c r="BG475" s="158">
        <f t="shared" si="146"/>
        <v>0</v>
      </c>
      <c r="BH475" s="158">
        <f t="shared" si="147"/>
        <v>0</v>
      </c>
      <c r="BI475" s="158">
        <f t="shared" si="148"/>
        <v>0</v>
      </c>
      <c r="BJ475" s="13" t="s">
        <v>181</v>
      </c>
      <c r="BK475" s="159">
        <f t="shared" si="149"/>
        <v>0</v>
      </c>
      <c r="BL475" s="13" t="s">
        <v>197</v>
      </c>
      <c r="BM475" s="157" t="s">
        <v>878</v>
      </c>
    </row>
    <row r="476" spans="2:65" s="1" customFormat="1" ht="24" customHeight="1" x14ac:dyDescent="0.2">
      <c r="B476" s="147"/>
      <c r="C476" s="160" t="s">
        <v>879</v>
      </c>
      <c r="D476" s="218" t="s">
        <v>1629</v>
      </c>
      <c r="E476" s="219"/>
      <c r="F476" s="220"/>
      <c r="G476" s="162" t="s">
        <v>215</v>
      </c>
      <c r="H476" s="163">
        <v>53.966000000000001</v>
      </c>
      <c r="I476" s="164"/>
      <c r="J476" s="163">
        <f t="shared" si="140"/>
        <v>0</v>
      </c>
      <c r="K476" s="161" t="s">
        <v>1</v>
      </c>
      <c r="L476" s="165"/>
      <c r="M476" s="166" t="s">
        <v>1</v>
      </c>
      <c r="N476" s="167" t="s">
        <v>38</v>
      </c>
      <c r="O476" s="51"/>
      <c r="P476" s="155">
        <f t="shared" si="141"/>
        <v>0</v>
      </c>
      <c r="Q476" s="155">
        <v>0</v>
      </c>
      <c r="R476" s="155">
        <f t="shared" si="142"/>
        <v>0</v>
      </c>
      <c r="S476" s="155">
        <v>0</v>
      </c>
      <c r="T476" s="156">
        <f t="shared" si="143"/>
        <v>0</v>
      </c>
      <c r="AR476" s="157" t="s">
        <v>219</v>
      </c>
      <c r="AT476" s="157" t="s">
        <v>236</v>
      </c>
      <c r="AU476" s="157" t="s">
        <v>181</v>
      </c>
      <c r="AY476" s="13" t="s">
        <v>175</v>
      </c>
      <c r="BE476" s="158">
        <f t="shared" si="144"/>
        <v>0</v>
      </c>
      <c r="BF476" s="158">
        <f t="shared" si="145"/>
        <v>0</v>
      </c>
      <c r="BG476" s="158">
        <f t="shared" si="146"/>
        <v>0</v>
      </c>
      <c r="BH476" s="158">
        <f t="shared" si="147"/>
        <v>0</v>
      </c>
      <c r="BI476" s="158">
        <f t="shared" si="148"/>
        <v>0</v>
      </c>
      <c r="BJ476" s="13" t="s">
        <v>181</v>
      </c>
      <c r="BK476" s="159">
        <f t="shared" si="149"/>
        <v>0</v>
      </c>
      <c r="BL476" s="13" t="s">
        <v>197</v>
      </c>
      <c r="BM476" s="157" t="s">
        <v>880</v>
      </c>
    </row>
    <row r="477" spans="2:65" s="1" customFormat="1" ht="16.5" customHeight="1" x14ac:dyDescent="0.2">
      <c r="B477" s="147"/>
      <c r="C477" s="148" t="s">
        <v>535</v>
      </c>
      <c r="D477" s="215" t="s">
        <v>881</v>
      </c>
      <c r="E477" s="216"/>
      <c r="F477" s="217"/>
      <c r="G477" s="150" t="s">
        <v>215</v>
      </c>
      <c r="H477" s="151">
        <v>487.1</v>
      </c>
      <c r="I477" s="152"/>
      <c r="J477" s="151">
        <f t="shared" si="140"/>
        <v>0</v>
      </c>
      <c r="K477" s="149" t="s">
        <v>1</v>
      </c>
      <c r="L477" s="28"/>
      <c r="M477" s="153" t="s">
        <v>1</v>
      </c>
      <c r="N477" s="154" t="s">
        <v>38</v>
      </c>
      <c r="O477" s="51"/>
      <c r="P477" s="155">
        <f t="shared" si="141"/>
        <v>0</v>
      </c>
      <c r="Q477" s="155">
        <v>0</v>
      </c>
      <c r="R477" s="155">
        <f t="shared" si="142"/>
        <v>0</v>
      </c>
      <c r="S477" s="155">
        <v>0</v>
      </c>
      <c r="T477" s="156">
        <f t="shared" si="143"/>
        <v>0</v>
      </c>
      <c r="AR477" s="157" t="s">
        <v>197</v>
      </c>
      <c r="AT477" s="157" t="s">
        <v>177</v>
      </c>
      <c r="AU477" s="157" t="s">
        <v>181</v>
      </c>
      <c r="AY477" s="13" t="s">
        <v>175</v>
      </c>
      <c r="BE477" s="158">
        <f t="shared" si="144"/>
        <v>0</v>
      </c>
      <c r="BF477" s="158">
        <f t="shared" si="145"/>
        <v>0</v>
      </c>
      <c r="BG477" s="158">
        <f t="shared" si="146"/>
        <v>0</v>
      </c>
      <c r="BH477" s="158">
        <f t="shared" si="147"/>
        <v>0</v>
      </c>
      <c r="BI477" s="158">
        <f t="shared" si="148"/>
        <v>0</v>
      </c>
      <c r="BJ477" s="13" t="s">
        <v>181</v>
      </c>
      <c r="BK477" s="159">
        <f t="shared" si="149"/>
        <v>0</v>
      </c>
      <c r="BL477" s="13" t="s">
        <v>197</v>
      </c>
      <c r="BM477" s="157" t="s">
        <v>882</v>
      </c>
    </row>
    <row r="478" spans="2:65" s="1" customFormat="1" ht="24" customHeight="1" x14ac:dyDescent="0.2">
      <c r="B478" s="147"/>
      <c r="C478" s="160" t="s">
        <v>883</v>
      </c>
      <c r="D478" s="218" t="s">
        <v>1514</v>
      </c>
      <c r="E478" s="219"/>
      <c r="F478" s="220"/>
      <c r="G478" s="162" t="s">
        <v>215</v>
      </c>
      <c r="H478" s="163">
        <v>501.71300000000002</v>
      </c>
      <c r="I478" s="164"/>
      <c r="J478" s="163">
        <f t="shared" si="140"/>
        <v>0</v>
      </c>
      <c r="K478" s="161" t="s">
        <v>1</v>
      </c>
      <c r="L478" s="165"/>
      <c r="M478" s="166" t="s">
        <v>1</v>
      </c>
      <c r="N478" s="167" t="s">
        <v>38</v>
      </c>
      <c r="O478" s="51"/>
      <c r="P478" s="155">
        <f t="shared" si="141"/>
        <v>0</v>
      </c>
      <c r="Q478" s="155">
        <v>0</v>
      </c>
      <c r="R478" s="155">
        <f t="shared" si="142"/>
        <v>0</v>
      </c>
      <c r="S478" s="155">
        <v>0</v>
      </c>
      <c r="T478" s="156">
        <f t="shared" si="143"/>
        <v>0</v>
      </c>
      <c r="AR478" s="157" t="s">
        <v>219</v>
      </c>
      <c r="AT478" s="157" t="s">
        <v>236</v>
      </c>
      <c r="AU478" s="157" t="s">
        <v>181</v>
      </c>
      <c r="AY478" s="13" t="s">
        <v>175</v>
      </c>
      <c r="BE478" s="158">
        <f t="shared" si="144"/>
        <v>0</v>
      </c>
      <c r="BF478" s="158">
        <f t="shared" si="145"/>
        <v>0</v>
      </c>
      <c r="BG478" s="158">
        <f t="shared" si="146"/>
        <v>0</v>
      </c>
      <c r="BH478" s="158">
        <f t="shared" si="147"/>
        <v>0</v>
      </c>
      <c r="BI478" s="158">
        <f t="shared" si="148"/>
        <v>0</v>
      </c>
      <c r="BJ478" s="13" t="s">
        <v>181</v>
      </c>
      <c r="BK478" s="159">
        <f t="shared" si="149"/>
        <v>0</v>
      </c>
      <c r="BL478" s="13" t="s">
        <v>197</v>
      </c>
      <c r="BM478" s="157" t="s">
        <v>884</v>
      </c>
    </row>
    <row r="479" spans="2:65" s="1" customFormat="1" ht="16.5" customHeight="1" x14ac:dyDescent="0.2">
      <c r="B479" s="147"/>
      <c r="C479" s="148" t="s">
        <v>538</v>
      </c>
      <c r="D479" s="215" t="s">
        <v>885</v>
      </c>
      <c r="E479" s="216"/>
      <c r="F479" s="217"/>
      <c r="G479" s="150" t="s">
        <v>215</v>
      </c>
      <c r="H479" s="151">
        <v>24.6</v>
      </c>
      <c r="I479" s="152"/>
      <c r="J479" s="151">
        <f t="shared" si="140"/>
        <v>0</v>
      </c>
      <c r="K479" s="149" t="s">
        <v>1</v>
      </c>
      <c r="L479" s="28"/>
      <c r="M479" s="153" t="s">
        <v>1</v>
      </c>
      <c r="N479" s="154" t="s">
        <v>38</v>
      </c>
      <c r="O479" s="51"/>
      <c r="P479" s="155">
        <f t="shared" si="141"/>
        <v>0</v>
      </c>
      <c r="Q479" s="155">
        <v>0</v>
      </c>
      <c r="R479" s="155">
        <f t="shared" si="142"/>
        <v>0</v>
      </c>
      <c r="S479" s="155">
        <v>0</v>
      </c>
      <c r="T479" s="156">
        <f t="shared" si="143"/>
        <v>0</v>
      </c>
      <c r="AR479" s="157" t="s">
        <v>197</v>
      </c>
      <c r="AT479" s="157" t="s">
        <v>177</v>
      </c>
      <c r="AU479" s="157" t="s">
        <v>181</v>
      </c>
      <c r="AY479" s="13" t="s">
        <v>175</v>
      </c>
      <c r="BE479" s="158">
        <f t="shared" si="144"/>
        <v>0</v>
      </c>
      <c r="BF479" s="158">
        <f t="shared" si="145"/>
        <v>0</v>
      </c>
      <c r="BG479" s="158">
        <f t="shared" si="146"/>
        <v>0</v>
      </c>
      <c r="BH479" s="158">
        <f t="shared" si="147"/>
        <v>0</v>
      </c>
      <c r="BI479" s="158">
        <f t="shared" si="148"/>
        <v>0</v>
      </c>
      <c r="BJ479" s="13" t="s">
        <v>181</v>
      </c>
      <c r="BK479" s="159">
        <f t="shared" si="149"/>
        <v>0</v>
      </c>
      <c r="BL479" s="13" t="s">
        <v>197</v>
      </c>
      <c r="BM479" s="157" t="s">
        <v>886</v>
      </c>
    </row>
    <row r="480" spans="2:65" s="1" customFormat="1" ht="24" customHeight="1" x14ac:dyDescent="0.2">
      <c r="B480" s="147"/>
      <c r="C480" s="148" t="s">
        <v>887</v>
      </c>
      <c r="D480" s="215" t="s">
        <v>888</v>
      </c>
      <c r="E480" s="216"/>
      <c r="F480" s="217"/>
      <c r="G480" s="150" t="s">
        <v>215</v>
      </c>
      <c r="H480" s="151">
        <v>189.9</v>
      </c>
      <c r="I480" s="152"/>
      <c r="J480" s="151">
        <f t="shared" si="140"/>
        <v>0</v>
      </c>
      <c r="K480" s="149" t="s">
        <v>1</v>
      </c>
      <c r="L480" s="28"/>
      <c r="M480" s="153" t="s">
        <v>1</v>
      </c>
      <c r="N480" s="154" t="s">
        <v>38</v>
      </c>
      <c r="O480" s="51"/>
      <c r="P480" s="155">
        <f t="shared" si="141"/>
        <v>0</v>
      </c>
      <c r="Q480" s="155">
        <v>0</v>
      </c>
      <c r="R480" s="155">
        <f t="shared" si="142"/>
        <v>0</v>
      </c>
      <c r="S480" s="155">
        <v>0</v>
      </c>
      <c r="T480" s="156">
        <f t="shared" si="143"/>
        <v>0</v>
      </c>
      <c r="AR480" s="157" t="s">
        <v>197</v>
      </c>
      <c r="AT480" s="157" t="s">
        <v>177</v>
      </c>
      <c r="AU480" s="157" t="s">
        <v>181</v>
      </c>
      <c r="AY480" s="13" t="s">
        <v>175</v>
      </c>
      <c r="BE480" s="158">
        <f t="shared" si="144"/>
        <v>0</v>
      </c>
      <c r="BF480" s="158">
        <f t="shared" si="145"/>
        <v>0</v>
      </c>
      <c r="BG480" s="158">
        <f t="shared" si="146"/>
        <v>0</v>
      </c>
      <c r="BH480" s="158">
        <f t="shared" si="147"/>
        <v>0</v>
      </c>
      <c r="BI480" s="158">
        <f t="shared" si="148"/>
        <v>0</v>
      </c>
      <c r="BJ480" s="13" t="s">
        <v>181</v>
      </c>
      <c r="BK480" s="159">
        <f t="shared" si="149"/>
        <v>0</v>
      </c>
      <c r="BL480" s="13" t="s">
        <v>197</v>
      </c>
      <c r="BM480" s="157" t="s">
        <v>889</v>
      </c>
    </row>
    <row r="481" spans="2:65" s="1" customFormat="1" ht="16.5" customHeight="1" x14ac:dyDescent="0.2">
      <c r="B481" s="147"/>
      <c r="C481" s="148" t="s">
        <v>540</v>
      </c>
      <c r="D481" s="215" t="s">
        <v>890</v>
      </c>
      <c r="E481" s="216"/>
      <c r="F481" s="217"/>
      <c r="G481" s="150" t="s">
        <v>238</v>
      </c>
      <c r="H481" s="151">
        <v>196.94</v>
      </c>
      <c r="I481" s="152"/>
      <c r="J481" s="151">
        <f t="shared" si="140"/>
        <v>0</v>
      </c>
      <c r="K481" s="149" t="s">
        <v>1</v>
      </c>
      <c r="L481" s="28"/>
      <c r="M481" s="153" t="s">
        <v>1</v>
      </c>
      <c r="N481" s="154" t="s">
        <v>38</v>
      </c>
      <c r="O481" s="51"/>
      <c r="P481" s="155">
        <f t="shared" si="141"/>
        <v>0</v>
      </c>
      <c r="Q481" s="155">
        <v>0</v>
      </c>
      <c r="R481" s="155">
        <f t="shared" si="142"/>
        <v>0</v>
      </c>
      <c r="S481" s="155">
        <v>0</v>
      </c>
      <c r="T481" s="156">
        <f t="shared" si="143"/>
        <v>0</v>
      </c>
      <c r="AR481" s="157" t="s">
        <v>197</v>
      </c>
      <c r="AT481" s="157" t="s">
        <v>177</v>
      </c>
      <c r="AU481" s="157" t="s">
        <v>181</v>
      </c>
      <c r="AY481" s="13" t="s">
        <v>175</v>
      </c>
      <c r="BE481" s="158">
        <f t="shared" si="144"/>
        <v>0</v>
      </c>
      <c r="BF481" s="158">
        <f t="shared" si="145"/>
        <v>0</v>
      </c>
      <c r="BG481" s="158">
        <f t="shared" si="146"/>
        <v>0</v>
      </c>
      <c r="BH481" s="158">
        <f t="shared" si="147"/>
        <v>0</v>
      </c>
      <c r="BI481" s="158">
        <f t="shared" si="148"/>
        <v>0</v>
      </c>
      <c r="BJ481" s="13" t="s">
        <v>181</v>
      </c>
      <c r="BK481" s="159">
        <f t="shared" si="149"/>
        <v>0</v>
      </c>
      <c r="BL481" s="13" t="s">
        <v>197</v>
      </c>
      <c r="BM481" s="157" t="s">
        <v>891</v>
      </c>
    </row>
    <row r="482" spans="2:65" s="1" customFormat="1" ht="24" customHeight="1" x14ac:dyDescent="0.2">
      <c r="B482" s="147"/>
      <c r="C482" s="148" t="s">
        <v>892</v>
      </c>
      <c r="D482" s="215" t="s">
        <v>893</v>
      </c>
      <c r="E482" s="216"/>
      <c r="F482" s="217"/>
      <c r="G482" s="150" t="s">
        <v>573</v>
      </c>
      <c r="H482" s="152"/>
      <c r="I482" s="152"/>
      <c r="J482" s="151">
        <f t="shared" si="140"/>
        <v>0</v>
      </c>
      <c r="K482" s="149" t="s">
        <v>1</v>
      </c>
      <c r="L482" s="28"/>
      <c r="M482" s="153" t="s">
        <v>1</v>
      </c>
      <c r="N482" s="154" t="s">
        <v>38</v>
      </c>
      <c r="O482" s="51"/>
      <c r="P482" s="155">
        <f t="shared" si="141"/>
        <v>0</v>
      </c>
      <c r="Q482" s="155">
        <v>0</v>
      </c>
      <c r="R482" s="155">
        <f t="shared" si="142"/>
        <v>0</v>
      </c>
      <c r="S482" s="155">
        <v>0</v>
      </c>
      <c r="T482" s="156">
        <f t="shared" si="143"/>
        <v>0</v>
      </c>
      <c r="AR482" s="157" t="s">
        <v>197</v>
      </c>
      <c r="AT482" s="157" t="s">
        <v>177</v>
      </c>
      <c r="AU482" s="157" t="s">
        <v>181</v>
      </c>
      <c r="AY482" s="13" t="s">
        <v>175</v>
      </c>
      <c r="BE482" s="158">
        <f t="shared" si="144"/>
        <v>0</v>
      </c>
      <c r="BF482" s="158">
        <f t="shared" si="145"/>
        <v>0</v>
      </c>
      <c r="BG482" s="158">
        <f t="shared" si="146"/>
        <v>0</v>
      </c>
      <c r="BH482" s="158">
        <f t="shared" si="147"/>
        <v>0</v>
      </c>
      <c r="BI482" s="158">
        <f t="shared" si="148"/>
        <v>0</v>
      </c>
      <c r="BJ482" s="13" t="s">
        <v>181</v>
      </c>
      <c r="BK482" s="159">
        <f t="shared" si="149"/>
        <v>0</v>
      </c>
      <c r="BL482" s="13" t="s">
        <v>197</v>
      </c>
      <c r="BM482" s="157" t="s">
        <v>894</v>
      </c>
    </row>
    <row r="483" spans="2:65" s="11" customFormat="1" ht="22.9" customHeight="1" x14ac:dyDescent="0.2">
      <c r="B483" s="134"/>
      <c r="D483" s="135" t="s">
        <v>71</v>
      </c>
      <c r="E483" s="145" t="s">
        <v>895</v>
      </c>
      <c r="F483" s="145" t="s">
        <v>896</v>
      </c>
      <c r="I483" s="137"/>
      <c r="J483" s="146">
        <f>BK483</f>
        <v>0</v>
      </c>
      <c r="L483" s="134"/>
      <c r="M483" s="139"/>
      <c r="N483" s="140"/>
      <c r="O483" s="140"/>
      <c r="P483" s="141">
        <f>SUM(P484:P488)</f>
        <v>0</v>
      </c>
      <c r="Q483" s="140"/>
      <c r="R483" s="141">
        <f>SUM(R484:R488)</f>
        <v>0</v>
      </c>
      <c r="S483" s="140"/>
      <c r="T483" s="142">
        <f>SUM(T484:T488)</f>
        <v>0</v>
      </c>
      <c r="AR483" s="135" t="s">
        <v>181</v>
      </c>
      <c r="AT483" s="143" t="s">
        <v>71</v>
      </c>
      <c r="AU483" s="143" t="s">
        <v>80</v>
      </c>
      <c r="AY483" s="135" t="s">
        <v>175</v>
      </c>
      <c r="BK483" s="144">
        <f>SUM(BK484:BK488)</f>
        <v>0</v>
      </c>
    </row>
    <row r="484" spans="2:65" s="1" customFormat="1" ht="24" customHeight="1" x14ac:dyDescent="0.2">
      <c r="B484" s="147"/>
      <c r="C484" s="148" t="s">
        <v>543</v>
      </c>
      <c r="D484" s="215" t="s">
        <v>897</v>
      </c>
      <c r="E484" s="216"/>
      <c r="F484" s="217"/>
      <c r="G484" s="150" t="s">
        <v>215</v>
      </c>
      <c r="H484" s="151">
        <v>99.85</v>
      </c>
      <c r="I484" s="152"/>
      <c r="J484" s="151">
        <f>ROUND(I484*H484,3)</f>
        <v>0</v>
      </c>
      <c r="K484" s="149" t="s">
        <v>1</v>
      </c>
      <c r="L484" s="28"/>
      <c r="M484" s="153" t="s">
        <v>1</v>
      </c>
      <c r="N484" s="154" t="s">
        <v>38</v>
      </c>
      <c r="O484" s="51"/>
      <c r="P484" s="155">
        <f>O484*H484</f>
        <v>0</v>
      </c>
      <c r="Q484" s="155">
        <v>0</v>
      </c>
      <c r="R484" s="155">
        <f>Q484*H484</f>
        <v>0</v>
      </c>
      <c r="S484" s="155">
        <v>0</v>
      </c>
      <c r="T484" s="156">
        <f>S484*H484</f>
        <v>0</v>
      </c>
      <c r="AR484" s="157" t="s">
        <v>197</v>
      </c>
      <c r="AT484" s="157" t="s">
        <v>177</v>
      </c>
      <c r="AU484" s="157" t="s">
        <v>181</v>
      </c>
      <c r="AY484" s="13" t="s">
        <v>175</v>
      </c>
      <c r="BE484" s="158">
        <f>IF(N484="základná",J484,0)</f>
        <v>0</v>
      </c>
      <c r="BF484" s="158">
        <f>IF(N484="znížená",J484,0)</f>
        <v>0</v>
      </c>
      <c r="BG484" s="158">
        <f>IF(N484="zákl. prenesená",J484,0)</f>
        <v>0</v>
      </c>
      <c r="BH484" s="158">
        <f>IF(N484="zníž. prenesená",J484,0)</f>
        <v>0</v>
      </c>
      <c r="BI484" s="158">
        <f>IF(N484="nulová",J484,0)</f>
        <v>0</v>
      </c>
      <c r="BJ484" s="13" t="s">
        <v>181</v>
      </c>
      <c r="BK484" s="159">
        <f>ROUND(I484*H484,3)</f>
        <v>0</v>
      </c>
      <c r="BL484" s="13" t="s">
        <v>197</v>
      </c>
      <c r="BM484" s="157" t="s">
        <v>898</v>
      </c>
    </row>
    <row r="485" spans="2:65" s="1" customFormat="1" ht="24" customHeight="1" x14ac:dyDescent="0.2">
      <c r="B485" s="147"/>
      <c r="C485" s="160" t="s">
        <v>899</v>
      </c>
      <c r="D485" s="218" t="s">
        <v>900</v>
      </c>
      <c r="E485" s="219"/>
      <c r="F485" s="220"/>
      <c r="G485" s="162" t="s">
        <v>215</v>
      </c>
      <c r="H485" s="163">
        <v>101.84699999999999</v>
      </c>
      <c r="I485" s="164"/>
      <c r="J485" s="163">
        <f>ROUND(I485*H485,3)</f>
        <v>0</v>
      </c>
      <c r="K485" s="161" t="s">
        <v>1</v>
      </c>
      <c r="L485" s="165"/>
      <c r="M485" s="166" t="s">
        <v>1</v>
      </c>
      <c r="N485" s="167" t="s">
        <v>38</v>
      </c>
      <c r="O485" s="51"/>
      <c r="P485" s="155">
        <f>O485*H485</f>
        <v>0</v>
      </c>
      <c r="Q485" s="155">
        <v>0</v>
      </c>
      <c r="R485" s="155">
        <f>Q485*H485</f>
        <v>0</v>
      </c>
      <c r="S485" s="155">
        <v>0</v>
      </c>
      <c r="T485" s="156">
        <f>S485*H485</f>
        <v>0</v>
      </c>
      <c r="AR485" s="157" t="s">
        <v>219</v>
      </c>
      <c r="AT485" s="157" t="s">
        <v>236</v>
      </c>
      <c r="AU485" s="157" t="s">
        <v>181</v>
      </c>
      <c r="AY485" s="13" t="s">
        <v>175</v>
      </c>
      <c r="BE485" s="158">
        <f>IF(N485="základná",J485,0)</f>
        <v>0</v>
      </c>
      <c r="BF485" s="158">
        <f>IF(N485="znížená",J485,0)</f>
        <v>0</v>
      </c>
      <c r="BG485" s="158">
        <f>IF(N485="zákl. prenesená",J485,0)</f>
        <v>0</v>
      </c>
      <c r="BH485" s="158">
        <f>IF(N485="zníž. prenesená",J485,0)</f>
        <v>0</v>
      </c>
      <c r="BI485" s="158">
        <f>IF(N485="nulová",J485,0)</f>
        <v>0</v>
      </c>
      <c r="BJ485" s="13" t="s">
        <v>181</v>
      </c>
      <c r="BK485" s="159">
        <f>ROUND(I485*H485,3)</f>
        <v>0</v>
      </c>
      <c r="BL485" s="13" t="s">
        <v>197</v>
      </c>
      <c r="BM485" s="157" t="s">
        <v>901</v>
      </c>
    </row>
    <row r="486" spans="2:65" s="1" customFormat="1" ht="16.5" customHeight="1" x14ac:dyDescent="0.2">
      <c r="B486" s="147"/>
      <c r="C486" s="148" t="s">
        <v>546</v>
      </c>
      <c r="D486" s="215" t="s">
        <v>902</v>
      </c>
      <c r="E486" s="216"/>
      <c r="F486" s="217"/>
      <c r="G486" s="150" t="s">
        <v>272</v>
      </c>
      <c r="H486" s="151">
        <v>1</v>
      </c>
      <c r="I486" s="152"/>
      <c r="J486" s="151">
        <f>ROUND(I486*H486,3)</f>
        <v>0</v>
      </c>
      <c r="K486" s="149" t="s">
        <v>1</v>
      </c>
      <c r="L486" s="28"/>
      <c r="M486" s="153" t="s">
        <v>1</v>
      </c>
      <c r="N486" s="154" t="s">
        <v>38</v>
      </c>
      <c r="O486" s="51"/>
      <c r="P486" s="155">
        <f>O486*H486</f>
        <v>0</v>
      </c>
      <c r="Q486" s="155">
        <v>0</v>
      </c>
      <c r="R486" s="155">
        <f>Q486*H486</f>
        <v>0</v>
      </c>
      <c r="S486" s="155">
        <v>0</v>
      </c>
      <c r="T486" s="156">
        <f>S486*H486</f>
        <v>0</v>
      </c>
      <c r="AR486" s="157" t="s">
        <v>197</v>
      </c>
      <c r="AT486" s="157" t="s">
        <v>177</v>
      </c>
      <c r="AU486" s="157" t="s">
        <v>181</v>
      </c>
      <c r="AY486" s="13" t="s">
        <v>175</v>
      </c>
      <c r="BE486" s="158">
        <f>IF(N486="základná",J486,0)</f>
        <v>0</v>
      </c>
      <c r="BF486" s="158">
        <f>IF(N486="znížená",J486,0)</f>
        <v>0</v>
      </c>
      <c r="BG486" s="158">
        <f>IF(N486="zákl. prenesená",J486,0)</f>
        <v>0</v>
      </c>
      <c r="BH486" s="158">
        <f>IF(N486="zníž. prenesená",J486,0)</f>
        <v>0</v>
      </c>
      <c r="BI486" s="158">
        <f>IF(N486="nulová",J486,0)</f>
        <v>0</v>
      </c>
      <c r="BJ486" s="13" t="s">
        <v>181</v>
      </c>
      <c r="BK486" s="159">
        <f>ROUND(I486*H486,3)</f>
        <v>0</v>
      </c>
      <c r="BL486" s="13" t="s">
        <v>197</v>
      </c>
      <c r="BM486" s="157" t="s">
        <v>903</v>
      </c>
    </row>
    <row r="487" spans="2:65" s="1" customFormat="1" ht="24" customHeight="1" x14ac:dyDescent="0.2">
      <c r="B487" s="147"/>
      <c r="C487" s="160" t="s">
        <v>904</v>
      </c>
      <c r="D487" s="218" t="s">
        <v>905</v>
      </c>
      <c r="E487" s="219"/>
      <c r="F487" s="220"/>
      <c r="G487" s="162" t="s">
        <v>272</v>
      </c>
      <c r="H487" s="163">
        <v>1</v>
      </c>
      <c r="I487" s="164"/>
      <c r="J487" s="163">
        <f>ROUND(I487*H487,3)</f>
        <v>0</v>
      </c>
      <c r="K487" s="161" t="s">
        <v>1</v>
      </c>
      <c r="L487" s="165"/>
      <c r="M487" s="166" t="s">
        <v>1</v>
      </c>
      <c r="N487" s="167" t="s">
        <v>38</v>
      </c>
      <c r="O487" s="51"/>
      <c r="P487" s="155">
        <f>O487*H487</f>
        <v>0</v>
      </c>
      <c r="Q487" s="155">
        <v>0</v>
      </c>
      <c r="R487" s="155">
        <f>Q487*H487</f>
        <v>0</v>
      </c>
      <c r="S487" s="155">
        <v>0</v>
      </c>
      <c r="T487" s="156">
        <f>S487*H487</f>
        <v>0</v>
      </c>
      <c r="AR487" s="157" t="s">
        <v>219</v>
      </c>
      <c r="AT487" s="157" t="s">
        <v>236</v>
      </c>
      <c r="AU487" s="157" t="s">
        <v>181</v>
      </c>
      <c r="AY487" s="13" t="s">
        <v>175</v>
      </c>
      <c r="BE487" s="158">
        <f>IF(N487="základná",J487,0)</f>
        <v>0</v>
      </c>
      <c r="BF487" s="158">
        <f>IF(N487="znížená",J487,0)</f>
        <v>0</v>
      </c>
      <c r="BG487" s="158">
        <f>IF(N487="zákl. prenesená",J487,0)</f>
        <v>0</v>
      </c>
      <c r="BH487" s="158">
        <f>IF(N487="zníž. prenesená",J487,0)</f>
        <v>0</v>
      </c>
      <c r="BI487" s="158">
        <f>IF(N487="nulová",J487,0)</f>
        <v>0</v>
      </c>
      <c r="BJ487" s="13" t="s">
        <v>181</v>
      </c>
      <c r="BK487" s="159">
        <f>ROUND(I487*H487,3)</f>
        <v>0</v>
      </c>
      <c r="BL487" s="13" t="s">
        <v>197</v>
      </c>
      <c r="BM487" s="157" t="s">
        <v>906</v>
      </c>
    </row>
    <row r="488" spans="2:65" s="1" customFormat="1" ht="24" customHeight="1" x14ac:dyDescent="0.2">
      <c r="B488" s="147"/>
      <c r="C488" s="148" t="s">
        <v>553</v>
      </c>
      <c r="D488" s="215" t="s">
        <v>907</v>
      </c>
      <c r="E488" s="216"/>
      <c r="F488" s="217"/>
      <c r="G488" s="150" t="s">
        <v>573</v>
      </c>
      <c r="H488" s="152"/>
      <c r="I488" s="152"/>
      <c r="J488" s="151">
        <f>ROUND(I488*H488,3)</f>
        <v>0</v>
      </c>
      <c r="K488" s="149" t="s">
        <v>1</v>
      </c>
      <c r="L488" s="28"/>
      <c r="M488" s="153" t="s">
        <v>1</v>
      </c>
      <c r="N488" s="154" t="s">
        <v>38</v>
      </c>
      <c r="O488" s="51"/>
      <c r="P488" s="155">
        <f>O488*H488</f>
        <v>0</v>
      </c>
      <c r="Q488" s="155">
        <v>0</v>
      </c>
      <c r="R488" s="155">
        <f>Q488*H488</f>
        <v>0</v>
      </c>
      <c r="S488" s="155">
        <v>0</v>
      </c>
      <c r="T488" s="156">
        <f>S488*H488</f>
        <v>0</v>
      </c>
      <c r="AR488" s="157" t="s">
        <v>197</v>
      </c>
      <c r="AT488" s="157" t="s">
        <v>177</v>
      </c>
      <c r="AU488" s="157" t="s">
        <v>181</v>
      </c>
      <c r="AY488" s="13" t="s">
        <v>175</v>
      </c>
      <c r="BE488" s="158">
        <f>IF(N488="základná",J488,0)</f>
        <v>0</v>
      </c>
      <c r="BF488" s="158">
        <f>IF(N488="znížená",J488,0)</f>
        <v>0</v>
      </c>
      <c r="BG488" s="158">
        <f>IF(N488="zákl. prenesená",J488,0)</f>
        <v>0</v>
      </c>
      <c r="BH488" s="158">
        <f>IF(N488="zníž. prenesená",J488,0)</f>
        <v>0</v>
      </c>
      <c r="BI488" s="158">
        <f>IF(N488="nulová",J488,0)</f>
        <v>0</v>
      </c>
      <c r="BJ488" s="13" t="s">
        <v>181</v>
      </c>
      <c r="BK488" s="159">
        <f>ROUND(I488*H488,3)</f>
        <v>0</v>
      </c>
      <c r="BL488" s="13" t="s">
        <v>197</v>
      </c>
      <c r="BM488" s="157" t="s">
        <v>908</v>
      </c>
    </row>
    <row r="489" spans="2:65" s="11" customFormat="1" ht="22.9" customHeight="1" x14ac:dyDescent="0.2">
      <c r="B489" s="134"/>
      <c r="D489" s="135" t="s">
        <v>71</v>
      </c>
      <c r="E489" s="145" t="s">
        <v>909</v>
      </c>
      <c r="F489" s="145" t="s">
        <v>910</v>
      </c>
      <c r="I489" s="137"/>
      <c r="J489" s="146">
        <f>BK489</f>
        <v>0</v>
      </c>
      <c r="L489" s="134"/>
      <c r="M489" s="139"/>
      <c r="N489" s="140"/>
      <c r="O489" s="140"/>
      <c r="P489" s="141">
        <f>SUM(P490:P494)</f>
        <v>0</v>
      </c>
      <c r="Q489" s="140"/>
      <c r="R489" s="141">
        <f>SUM(R490:R494)</f>
        <v>0</v>
      </c>
      <c r="S489" s="140"/>
      <c r="T489" s="142">
        <f>SUM(T490:T494)</f>
        <v>0</v>
      </c>
      <c r="AR489" s="135" t="s">
        <v>181</v>
      </c>
      <c r="AT489" s="143" t="s">
        <v>71</v>
      </c>
      <c r="AU489" s="143" t="s">
        <v>80</v>
      </c>
      <c r="AY489" s="135" t="s">
        <v>175</v>
      </c>
      <c r="BK489" s="144">
        <f>SUM(BK490:BK494)</f>
        <v>0</v>
      </c>
    </row>
    <row r="490" spans="2:65" s="1" customFormat="1" ht="24" customHeight="1" x14ac:dyDescent="0.2">
      <c r="B490" s="147"/>
      <c r="C490" s="148" t="s">
        <v>911</v>
      </c>
      <c r="D490" s="215" t="s">
        <v>912</v>
      </c>
      <c r="E490" s="216"/>
      <c r="F490" s="217"/>
      <c r="G490" s="150" t="s">
        <v>215</v>
      </c>
      <c r="H490" s="151">
        <v>112.992</v>
      </c>
      <c r="I490" s="152"/>
      <c r="J490" s="151">
        <f>ROUND(I490*H490,3)</f>
        <v>0</v>
      </c>
      <c r="K490" s="149" t="s">
        <v>1</v>
      </c>
      <c r="L490" s="28"/>
      <c r="M490" s="153" t="s">
        <v>1</v>
      </c>
      <c r="N490" s="154" t="s">
        <v>38</v>
      </c>
      <c r="O490" s="51"/>
      <c r="P490" s="155">
        <f>O490*H490</f>
        <v>0</v>
      </c>
      <c r="Q490" s="155">
        <v>0</v>
      </c>
      <c r="R490" s="155">
        <f>Q490*H490</f>
        <v>0</v>
      </c>
      <c r="S490" s="155">
        <v>0</v>
      </c>
      <c r="T490" s="156">
        <f>S490*H490</f>
        <v>0</v>
      </c>
      <c r="AR490" s="157" t="s">
        <v>197</v>
      </c>
      <c r="AT490" s="157" t="s">
        <v>177</v>
      </c>
      <c r="AU490" s="157" t="s">
        <v>181</v>
      </c>
      <c r="AY490" s="13" t="s">
        <v>175</v>
      </c>
      <c r="BE490" s="158">
        <f>IF(N490="základná",J490,0)</f>
        <v>0</v>
      </c>
      <c r="BF490" s="158">
        <f>IF(N490="znížená",J490,0)</f>
        <v>0</v>
      </c>
      <c r="BG490" s="158">
        <f>IF(N490="zákl. prenesená",J490,0)</f>
        <v>0</v>
      </c>
      <c r="BH490" s="158">
        <f>IF(N490="zníž. prenesená",J490,0)</f>
        <v>0</v>
      </c>
      <c r="BI490" s="158">
        <f>IF(N490="nulová",J490,0)</f>
        <v>0</v>
      </c>
      <c r="BJ490" s="13" t="s">
        <v>181</v>
      </c>
      <c r="BK490" s="159">
        <f>ROUND(I490*H490,3)</f>
        <v>0</v>
      </c>
      <c r="BL490" s="13" t="s">
        <v>197</v>
      </c>
      <c r="BM490" s="157" t="s">
        <v>913</v>
      </c>
    </row>
    <row r="491" spans="2:65" s="1" customFormat="1" ht="24" customHeight="1" x14ac:dyDescent="0.2">
      <c r="B491" s="147"/>
      <c r="C491" s="148" t="s">
        <v>554</v>
      </c>
      <c r="D491" s="215" t="s">
        <v>914</v>
      </c>
      <c r="E491" s="216"/>
      <c r="F491" s="217"/>
      <c r="G491" s="150" t="s">
        <v>215</v>
      </c>
      <c r="H491" s="151">
        <v>14.8</v>
      </c>
      <c r="I491" s="152"/>
      <c r="J491" s="151">
        <f>ROUND(I491*H491,3)</f>
        <v>0</v>
      </c>
      <c r="K491" s="149" t="s">
        <v>1</v>
      </c>
      <c r="L491" s="28"/>
      <c r="M491" s="153" t="s">
        <v>1</v>
      </c>
      <c r="N491" s="154" t="s">
        <v>38</v>
      </c>
      <c r="O491" s="51"/>
      <c r="P491" s="155">
        <f>O491*H491</f>
        <v>0</v>
      </c>
      <c r="Q491" s="155">
        <v>0</v>
      </c>
      <c r="R491" s="155">
        <f>Q491*H491</f>
        <v>0</v>
      </c>
      <c r="S491" s="155">
        <v>0</v>
      </c>
      <c r="T491" s="156">
        <f>S491*H491</f>
        <v>0</v>
      </c>
      <c r="AR491" s="157" t="s">
        <v>197</v>
      </c>
      <c r="AT491" s="157" t="s">
        <v>177</v>
      </c>
      <c r="AU491" s="157" t="s">
        <v>181</v>
      </c>
      <c r="AY491" s="13" t="s">
        <v>175</v>
      </c>
      <c r="BE491" s="158">
        <f>IF(N491="základná",J491,0)</f>
        <v>0</v>
      </c>
      <c r="BF491" s="158">
        <f>IF(N491="znížená",J491,0)</f>
        <v>0</v>
      </c>
      <c r="BG491" s="158">
        <f>IF(N491="zákl. prenesená",J491,0)</f>
        <v>0</v>
      </c>
      <c r="BH491" s="158">
        <f>IF(N491="zníž. prenesená",J491,0)</f>
        <v>0</v>
      </c>
      <c r="BI491" s="158">
        <f>IF(N491="nulová",J491,0)</f>
        <v>0</v>
      </c>
      <c r="BJ491" s="13" t="s">
        <v>181</v>
      </c>
      <c r="BK491" s="159">
        <f>ROUND(I491*H491,3)</f>
        <v>0</v>
      </c>
      <c r="BL491" s="13" t="s">
        <v>197</v>
      </c>
      <c r="BM491" s="157" t="s">
        <v>915</v>
      </c>
    </row>
    <row r="492" spans="2:65" s="1" customFormat="1" ht="36.75" customHeight="1" x14ac:dyDescent="0.2">
      <c r="B492" s="147"/>
      <c r="C492" s="148" t="s">
        <v>916</v>
      </c>
      <c r="D492" s="215" t="s">
        <v>1515</v>
      </c>
      <c r="E492" s="216"/>
      <c r="F492" s="217"/>
      <c r="G492" s="150" t="s">
        <v>215</v>
      </c>
      <c r="H492" s="151">
        <v>47.872</v>
      </c>
      <c r="I492" s="152"/>
      <c r="J492" s="151">
        <f>ROUND(I492*H492,3)</f>
        <v>0</v>
      </c>
      <c r="K492" s="149" t="s">
        <v>1</v>
      </c>
      <c r="L492" s="28"/>
      <c r="M492" s="153" t="s">
        <v>1</v>
      </c>
      <c r="N492" s="154" t="s">
        <v>38</v>
      </c>
      <c r="O492" s="51"/>
      <c r="P492" s="155">
        <f>O492*H492</f>
        <v>0</v>
      </c>
      <c r="Q492" s="155">
        <v>0</v>
      </c>
      <c r="R492" s="155">
        <f>Q492*H492</f>
        <v>0</v>
      </c>
      <c r="S492" s="155">
        <v>0</v>
      </c>
      <c r="T492" s="156">
        <f>S492*H492</f>
        <v>0</v>
      </c>
      <c r="AR492" s="157" t="s">
        <v>197</v>
      </c>
      <c r="AT492" s="157" t="s">
        <v>177</v>
      </c>
      <c r="AU492" s="157" t="s">
        <v>181</v>
      </c>
      <c r="AY492" s="13" t="s">
        <v>175</v>
      </c>
      <c r="BE492" s="158">
        <f>IF(N492="základná",J492,0)</f>
        <v>0</v>
      </c>
      <c r="BF492" s="158">
        <f>IF(N492="znížená",J492,0)</f>
        <v>0</v>
      </c>
      <c r="BG492" s="158">
        <f>IF(N492="zákl. prenesená",J492,0)</f>
        <v>0</v>
      </c>
      <c r="BH492" s="158">
        <f>IF(N492="zníž. prenesená",J492,0)</f>
        <v>0</v>
      </c>
      <c r="BI492" s="158">
        <f>IF(N492="nulová",J492,0)</f>
        <v>0</v>
      </c>
      <c r="BJ492" s="13" t="s">
        <v>181</v>
      </c>
      <c r="BK492" s="159">
        <f>ROUND(I492*H492,3)</f>
        <v>0</v>
      </c>
      <c r="BL492" s="13" t="s">
        <v>197</v>
      </c>
      <c r="BM492" s="157" t="s">
        <v>917</v>
      </c>
    </row>
    <row r="493" spans="2:65" s="1" customFormat="1" ht="24" customHeight="1" x14ac:dyDescent="0.2">
      <c r="B493" s="147"/>
      <c r="C493" s="148" t="s">
        <v>557</v>
      </c>
      <c r="D493" s="215" t="s">
        <v>1516</v>
      </c>
      <c r="E493" s="216"/>
      <c r="F493" s="217"/>
      <c r="G493" s="150" t="s">
        <v>215</v>
      </c>
      <c r="H493" s="151">
        <v>60.628</v>
      </c>
      <c r="I493" s="152"/>
      <c r="J493" s="151">
        <f>ROUND(I493*H493,3)</f>
        <v>0</v>
      </c>
      <c r="K493" s="149" t="s">
        <v>1</v>
      </c>
      <c r="L493" s="28"/>
      <c r="M493" s="153" t="s">
        <v>1</v>
      </c>
      <c r="N493" s="154" t="s">
        <v>38</v>
      </c>
      <c r="O493" s="51"/>
      <c r="P493" s="155">
        <f>O493*H493</f>
        <v>0</v>
      </c>
      <c r="Q493" s="155">
        <v>0</v>
      </c>
      <c r="R493" s="155">
        <f>Q493*H493</f>
        <v>0</v>
      </c>
      <c r="S493" s="155">
        <v>0</v>
      </c>
      <c r="T493" s="156">
        <f>S493*H493</f>
        <v>0</v>
      </c>
      <c r="AR493" s="157" t="s">
        <v>197</v>
      </c>
      <c r="AT493" s="157" t="s">
        <v>177</v>
      </c>
      <c r="AU493" s="157" t="s">
        <v>181</v>
      </c>
      <c r="AY493" s="13" t="s">
        <v>175</v>
      </c>
      <c r="BE493" s="158">
        <f>IF(N493="základná",J493,0)</f>
        <v>0</v>
      </c>
      <c r="BF493" s="158">
        <f>IF(N493="znížená",J493,0)</f>
        <v>0</v>
      </c>
      <c r="BG493" s="158">
        <f>IF(N493="zákl. prenesená",J493,0)</f>
        <v>0</v>
      </c>
      <c r="BH493" s="158">
        <f>IF(N493="zníž. prenesená",J493,0)</f>
        <v>0</v>
      </c>
      <c r="BI493" s="158">
        <f>IF(N493="nulová",J493,0)</f>
        <v>0</v>
      </c>
      <c r="BJ493" s="13" t="s">
        <v>181</v>
      </c>
      <c r="BK493" s="159">
        <f>ROUND(I493*H493,3)</f>
        <v>0</v>
      </c>
      <c r="BL493" s="13" t="s">
        <v>197</v>
      </c>
      <c r="BM493" s="157" t="s">
        <v>918</v>
      </c>
    </row>
    <row r="494" spans="2:65" s="1" customFormat="1" ht="24" customHeight="1" x14ac:dyDescent="0.2">
      <c r="B494" s="147"/>
      <c r="C494" s="148" t="s">
        <v>919</v>
      </c>
      <c r="D494" s="215" t="s">
        <v>1517</v>
      </c>
      <c r="E494" s="216"/>
      <c r="F494" s="217"/>
      <c r="G494" s="150" t="s">
        <v>215</v>
      </c>
      <c r="H494" s="151">
        <v>26.63</v>
      </c>
      <c r="I494" s="152"/>
      <c r="J494" s="151">
        <f>ROUND(I494*H494,3)</f>
        <v>0</v>
      </c>
      <c r="K494" s="149" t="s">
        <v>1</v>
      </c>
      <c r="L494" s="28"/>
      <c r="M494" s="153" t="s">
        <v>1</v>
      </c>
      <c r="N494" s="154" t="s">
        <v>38</v>
      </c>
      <c r="O494" s="51"/>
      <c r="P494" s="155">
        <f>O494*H494</f>
        <v>0</v>
      </c>
      <c r="Q494" s="155">
        <v>0</v>
      </c>
      <c r="R494" s="155">
        <f>Q494*H494</f>
        <v>0</v>
      </c>
      <c r="S494" s="155">
        <v>0</v>
      </c>
      <c r="T494" s="156">
        <f>S494*H494</f>
        <v>0</v>
      </c>
      <c r="AR494" s="157" t="s">
        <v>197</v>
      </c>
      <c r="AT494" s="157" t="s">
        <v>177</v>
      </c>
      <c r="AU494" s="157" t="s">
        <v>181</v>
      </c>
      <c r="AY494" s="13" t="s">
        <v>175</v>
      </c>
      <c r="BE494" s="158">
        <f>IF(N494="základná",J494,0)</f>
        <v>0</v>
      </c>
      <c r="BF494" s="158">
        <f>IF(N494="znížená",J494,0)</f>
        <v>0</v>
      </c>
      <c r="BG494" s="158">
        <f>IF(N494="zákl. prenesená",J494,0)</f>
        <v>0</v>
      </c>
      <c r="BH494" s="158">
        <f>IF(N494="zníž. prenesená",J494,0)</f>
        <v>0</v>
      </c>
      <c r="BI494" s="158">
        <f>IF(N494="nulová",J494,0)</f>
        <v>0</v>
      </c>
      <c r="BJ494" s="13" t="s">
        <v>181</v>
      </c>
      <c r="BK494" s="159">
        <f>ROUND(I494*H494,3)</f>
        <v>0</v>
      </c>
      <c r="BL494" s="13" t="s">
        <v>197</v>
      </c>
      <c r="BM494" s="157" t="s">
        <v>920</v>
      </c>
    </row>
    <row r="495" spans="2:65" s="11" customFormat="1" ht="22.9" customHeight="1" x14ac:dyDescent="0.2">
      <c r="B495" s="134"/>
      <c r="D495" s="135" t="s">
        <v>71</v>
      </c>
      <c r="E495" s="145" t="s">
        <v>921</v>
      </c>
      <c r="F495" s="145" t="s">
        <v>922</v>
      </c>
      <c r="I495" s="137"/>
      <c r="J495" s="146">
        <f>BK495</f>
        <v>0</v>
      </c>
      <c r="L495" s="134"/>
      <c r="M495" s="139"/>
      <c r="N495" s="140"/>
      <c r="O495" s="140"/>
      <c r="P495" s="141">
        <f>SUM(P496:P499)</f>
        <v>0</v>
      </c>
      <c r="Q495" s="140"/>
      <c r="R495" s="141">
        <f>SUM(R496:R499)</f>
        <v>0</v>
      </c>
      <c r="S495" s="140"/>
      <c r="T495" s="142">
        <f>SUM(T496:T499)</f>
        <v>0</v>
      </c>
      <c r="AR495" s="135" t="s">
        <v>181</v>
      </c>
      <c r="AT495" s="143" t="s">
        <v>71</v>
      </c>
      <c r="AU495" s="143" t="s">
        <v>80</v>
      </c>
      <c r="AY495" s="135" t="s">
        <v>175</v>
      </c>
      <c r="BK495" s="144">
        <f>SUM(BK496:BK499)</f>
        <v>0</v>
      </c>
    </row>
    <row r="496" spans="2:65" s="1" customFormat="1" ht="36" customHeight="1" x14ac:dyDescent="0.2">
      <c r="B496" s="147"/>
      <c r="C496" s="148" t="s">
        <v>558</v>
      </c>
      <c r="D496" s="215" t="s">
        <v>923</v>
      </c>
      <c r="E496" s="216"/>
      <c r="F496" s="217"/>
      <c r="G496" s="150" t="s">
        <v>215</v>
      </c>
      <c r="H496" s="151">
        <v>6238.393</v>
      </c>
      <c r="I496" s="152"/>
      <c r="J496" s="151">
        <f>ROUND(I496*H496,3)</f>
        <v>0</v>
      </c>
      <c r="K496" s="149" t="s">
        <v>1</v>
      </c>
      <c r="L496" s="28"/>
      <c r="M496" s="153" t="s">
        <v>1</v>
      </c>
      <c r="N496" s="154" t="s">
        <v>38</v>
      </c>
      <c r="O496" s="51"/>
      <c r="P496" s="155">
        <f>O496*H496</f>
        <v>0</v>
      </c>
      <c r="Q496" s="155">
        <v>0</v>
      </c>
      <c r="R496" s="155">
        <f>Q496*H496</f>
        <v>0</v>
      </c>
      <c r="S496" s="155">
        <v>0</v>
      </c>
      <c r="T496" s="156">
        <f>S496*H496</f>
        <v>0</v>
      </c>
      <c r="AR496" s="157" t="s">
        <v>197</v>
      </c>
      <c r="AT496" s="157" t="s">
        <v>177</v>
      </c>
      <c r="AU496" s="157" t="s">
        <v>181</v>
      </c>
      <c r="AY496" s="13" t="s">
        <v>175</v>
      </c>
      <c r="BE496" s="158">
        <f>IF(N496="základná",J496,0)</f>
        <v>0</v>
      </c>
      <c r="BF496" s="158">
        <f>IF(N496="znížená",J496,0)</f>
        <v>0</v>
      </c>
      <c r="BG496" s="158">
        <f>IF(N496="zákl. prenesená",J496,0)</f>
        <v>0</v>
      </c>
      <c r="BH496" s="158">
        <f>IF(N496="zníž. prenesená",J496,0)</f>
        <v>0</v>
      </c>
      <c r="BI496" s="158">
        <f>IF(N496="nulová",J496,0)</f>
        <v>0</v>
      </c>
      <c r="BJ496" s="13" t="s">
        <v>181</v>
      </c>
      <c r="BK496" s="159">
        <f>ROUND(I496*H496,3)</f>
        <v>0</v>
      </c>
      <c r="BL496" s="13" t="s">
        <v>197</v>
      </c>
      <c r="BM496" s="157" t="s">
        <v>924</v>
      </c>
    </row>
    <row r="497" spans="2:65" s="1" customFormat="1" ht="24" customHeight="1" x14ac:dyDescent="0.2">
      <c r="B497" s="147"/>
      <c r="C497" s="148" t="s">
        <v>925</v>
      </c>
      <c r="D497" s="215" t="s">
        <v>926</v>
      </c>
      <c r="E497" s="216"/>
      <c r="F497" s="217"/>
      <c r="G497" s="150" t="s">
        <v>215</v>
      </c>
      <c r="H497" s="151">
        <v>6236.8</v>
      </c>
      <c r="I497" s="152"/>
      <c r="J497" s="151">
        <f>ROUND(I497*H497,3)</f>
        <v>0</v>
      </c>
      <c r="K497" s="149" t="s">
        <v>1</v>
      </c>
      <c r="L497" s="28"/>
      <c r="M497" s="153" t="s">
        <v>1</v>
      </c>
      <c r="N497" s="154" t="s">
        <v>38</v>
      </c>
      <c r="O497" s="51"/>
      <c r="P497" s="155">
        <f>O497*H497</f>
        <v>0</v>
      </c>
      <c r="Q497" s="155">
        <v>0</v>
      </c>
      <c r="R497" s="155">
        <f>Q497*H497</f>
        <v>0</v>
      </c>
      <c r="S497" s="155">
        <v>0</v>
      </c>
      <c r="T497" s="156">
        <f>S497*H497</f>
        <v>0</v>
      </c>
      <c r="AR497" s="157" t="s">
        <v>197</v>
      </c>
      <c r="AT497" s="157" t="s">
        <v>177</v>
      </c>
      <c r="AU497" s="157" t="s">
        <v>181</v>
      </c>
      <c r="AY497" s="13" t="s">
        <v>175</v>
      </c>
      <c r="BE497" s="158">
        <f>IF(N497="základná",J497,0)</f>
        <v>0</v>
      </c>
      <c r="BF497" s="158">
        <f>IF(N497="znížená",J497,0)</f>
        <v>0</v>
      </c>
      <c r="BG497" s="158">
        <f>IF(N497="zákl. prenesená",J497,0)</f>
        <v>0</v>
      </c>
      <c r="BH497" s="158">
        <f>IF(N497="zníž. prenesená",J497,0)</f>
        <v>0</v>
      </c>
      <c r="BI497" s="158">
        <f>IF(N497="nulová",J497,0)</f>
        <v>0</v>
      </c>
      <c r="BJ497" s="13" t="s">
        <v>181</v>
      </c>
      <c r="BK497" s="159">
        <f>ROUND(I497*H497,3)</f>
        <v>0</v>
      </c>
      <c r="BL497" s="13" t="s">
        <v>197</v>
      </c>
      <c r="BM497" s="157" t="s">
        <v>927</v>
      </c>
    </row>
    <row r="498" spans="2:65" s="1" customFormat="1" ht="24" customHeight="1" x14ac:dyDescent="0.2">
      <c r="B498" s="147"/>
      <c r="C498" s="148" t="s">
        <v>561</v>
      </c>
      <c r="D498" s="215" t="s">
        <v>928</v>
      </c>
      <c r="E498" s="216"/>
      <c r="F498" s="217"/>
      <c r="G498" s="150" t="s">
        <v>215</v>
      </c>
      <c r="H498" s="151">
        <v>486.52</v>
      </c>
      <c r="I498" s="152"/>
      <c r="J498" s="151">
        <f>ROUND(I498*H498,3)</f>
        <v>0</v>
      </c>
      <c r="K498" s="149" t="s">
        <v>1</v>
      </c>
      <c r="L498" s="28"/>
      <c r="M498" s="153" t="s">
        <v>1</v>
      </c>
      <c r="N498" s="154" t="s">
        <v>38</v>
      </c>
      <c r="O498" s="51"/>
      <c r="P498" s="155">
        <f>O498*H498</f>
        <v>0</v>
      </c>
      <c r="Q498" s="155">
        <v>0</v>
      </c>
      <c r="R498" s="155">
        <f>Q498*H498</f>
        <v>0</v>
      </c>
      <c r="S498" s="155">
        <v>0</v>
      </c>
      <c r="T498" s="156">
        <f>S498*H498</f>
        <v>0</v>
      </c>
      <c r="AR498" s="157" t="s">
        <v>197</v>
      </c>
      <c r="AT498" s="157" t="s">
        <v>177</v>
      </c>
      <c r="AU498" s="157" t="s">
        <v>181</v>
      </c>
      <c r="AY498" s="13" t="s">
        <v>175</v>
      </c>
      <c r="BE498" s="158">
        <f>IF(N498="základná",J498,0)</f>
        <v>0</v>
      </c>
      <c r="BF498" s="158">
        <f>IF(N498="znížená",J498,0)</f>
        <v>0</v>
      </c>
      <c r="BG498" s="158">
        <f>IF(N498="zákl. prenesená",J498,0)</f>
        <v>0</v>
      </c>
      <c r="BH498" s="158">
        <f>IF(N498="zníž. prenesená",J498,0)</f>
        <v>0</v>
      </c>
      <c r="BI498" s="158">
        <f>IF(N498="nulová",J498,0)</f>
        <v>0</v>
      </c>
      <c r="BJ498" s="13" t="s">
        <v>181</v>
      </c>
      <c r="BK498" s="159">
        <f>ROUND(I498*H498,3)</f>
        <v>0</v>
      </c>
      <c r="BL498" s="13" t="s">
        <v>197</v>
      </c>
      <c r="BM498" s="157" t="s">
        <v>929</v>
      </c>
    </row>
    <row r="499" spans="2:65" s="1" customFormat="1" ht="36" customHeight="1" x14ac:dyDescent="0.2">
      <c r="B499" s="147"/>
      <c r="C499" s="148" t="s">
        <v>930</v>
      </c>
      <c r="D499" s="215" t="s">
        <v>931</v>
      </c>
      <c r="E499" s="216"/>
      <c r="F499" s="217"/>
      <c r="G499" s="150" t="s">
        <v>215</v>
      </c>
      <c r="H499" s="151">
        <v>1167.039</v>
      </c>
      <c r="I499" s="152"/>
      <c r="J499" s="151">
        <f>ROUND(I499*H499,3)</f>
        <v>0</v>
      </c>
      <c r="K499" s="149" t="s">
        <v>1</v>
      </c>
      <c r="L499" s="28"/>
      <c r="M499" s="153" t="s">
        <v>1</v>
      </c>
      <c r="N499" s="154" t="s">
        <v>38</v>
      </c>
      <c r="O499" s="51"/>
      <c r="P499" s="155">
        <f>O499*H499</f>
        <v>0</v>
      </c>
      <c r="Q499" s="155">
        <v>0</v>
      </c>
      <c r="R499" s="155">
        <f>Q499*H499</f>
        <v>0</v>
      </c>
      <c r="S499" s="155">
        <v>0</v>
      </c>
      <c r="T499" s="156">
        <f>S499*H499</f>
        <v>0</v>
      </c>
      <c r="AR499" s="157" t="s">
        <v>197</v>
      </c>
      <c r="AT499" s="157" t="s">
        <v>177</v>
      </c>
      <c r="AU499" s="157" t="s">
        <v>181</v>
      </c>
      <c r="AY499" s="13" t="s">
        <v>175</v>
      </c>
      <c r="BE499" s="158">
        <f>IF(N499="základná",J499,0)</f>
        <v>0</v>
      </c>
      <c r="BF499" s="158">
        <f>IF(N499="znížená",J499,0)</f>
        <v>0</v>
      </c>
      <c r="BG499" s="158">
        <f>IF(N499="zákl. prenesená",J499,0)</f>
        <v>0</v>
      </c>
      <c r="BH499" s="158">
        <f>IF(N499="zníž. prenesená",J499,0)</f>
        <v>0</v>
      </c>
      <c r="BI499" s="158">
        <f>IF(N499="nulová",J499,0)</f>
        <v>0</v>
      </c>
      <c r="BJ499" s="13" t="s">
        <v>181</v>
      </c>
      <c r="BK499" s="159">
        <f>ROUND(I499*H499,3)</f>
        <v>0</v>
      </c>
      <c r="BL499" s="13" t="s">
        <v>197</v>
      </c>
      <c r="BM499" s="157" t="s">
        <v>932</v>
      </c>
    </row>
    <row r="500" spans="2:65" s="11" customFormat="1" ht="25.9" customHeight="1" x14ac:dyDescent="0.2">
      <c r="B500" s="134"/>
      <c r="D500" s="135" t="s">
        <v>71</v>
      </c>
      <c r="E500" s="136" t="s">
        <v>236</v>
      </c>
      <c r="F500" s="136" t="s">
        <v>933</v>
      </c>
      <c r="I500" s="137"/>
      <c r="J500" s="138">
        <f>BK500</f>
        <v>0</v>
      </c>
      <c r="L500" s="134"/>
      <c r="M500" s="139"/>
      <c r="N500" s="140"/>
      <c r="O500" s="140"/>
      <c r="P500" s="141">
        <f>P501+P503+P505</f>
        <v>0</v>
      </c>
      <c r="Q500" s="140"/>
      <c r="R500" s="141">
        <f>R501+R503+R505</f>
        <v>0</v>
      </c>
      <c r="S500" s="140"/>
      <c r="T500" s="142">
        <f>T501+T503+T505</f>
        <v>0</v>
      </c>
      <c r="AR500" s="135" t="s">
        <v>183</v>
      </c>
      <c r="AT500" s="143" t="s">
        <v>71</v>
      </c>
      <c r="AU500" s="143" t="s">
        <v>72</v>
      </c>
      <c r="AY500" s="135" t="s">
        <v>175</v>
      </c>
      <c r="BK500" s="144">
        <f>BK501+BK503+BK505</f>
        <v>0</v>
      </c>
    </row>
    <row r="501" spans="2:65" s="11" customFormat="1" ht="22.9" customHeight="1" x14ac:dyDescent="0.2">
      <c r="B501" s="134"/>
      <c r="D501" s="135" t="s">
        <v>71</v>
      </c>
      <c r="E501" s="145" t="s">
        <v>934</v>
      </c>
      <c r="F501" s="145" t="s">
        <v>935</v>
      </c>
      <c r="I501" s="137"/>
      <c r="J501" s="146">
        <f>BK501</f>
        <v>0</v>
      </c>
      <c r="L501" s="134"/>
      <c r="M501" s="139"/>
      <c r="N501" s="140"/>
      <c r="O501" s="140"/>
      <c r="P501" s="141">
        <f>P502</f>
        <v>0</v>
      </c>
      <c r="Q501" s="140"/>
      <c r="R501" s="141">
        <f>R502</f>
        <v>0</v>
      </c>
      <c r="S501" s="140"/>
      <c r="T501" s="142">
        <f>T502</f>
        <v>0</v>
      </c>
      <c r="AR501" s="135" t="s">
        <v>183</v>
      </c>
      <c r="AT501" s="143" t="s">
        <v>71</v>
      </c>
      <c r="AU501" s="143" t="s">
        <v>80</v>
      </c>
      <c r="AY501" s="135" t="s">
        <v>175</v>
      </c>
      <c r="BK501" s="144">
        <f>BK502</f>
        <v>0</v>
      </c>
    </row>
    <row r="502" spans="2:65" s="1" customFormat="1" ht="24" customHeight="1" x14ac:dyDescent="0.2">
      <c r="B502" s="147"/>
      <c r="C502" s="148" t="s">
        <v>562</v>
      </c>
      <c r="D502" s="215" t="s">
        <v>936</v>
      </c>
      <c r="E502" s="216"/>
      <c r="F502" s="217"/>
      <c r="G502" s="150" t="s">
        <v>637</v>
      </c>
      <c r="H502" s="151">
        <v>1</v>
      </c>
      <c r="I502" s="152"/>
      <c r="J502" s="151">
        <f>ROUND(I502*H502,3)</f>
        <v>0</v>
      </c>
      <c r="K502" s="149" t="s">
        <v>1</v>
      </c>
      <c r="L502" s="28"/>
      <c r="M502" s="153" t="s">
        <v>1</v>
      </c>
      <c r="N502" s="154" t="s">
        <v>38</v>
      </c>
      <c r="O502" s="51"/>
      <c r="P502" s="155">
        <f>O502*H502</f>
        <v>0</v>
      </c>
      <c r="Q502" s="155">
        <v>0</v>
      </c>
      <c r="R502" s="155">
        <f>Q502*H502</f>
        <v>0</v>
      </c>
      <c r="S502" s="155">
        <v>0</v>
      </c>
      <c r="T502" s="156">
        <f>S502*H502</f>
        <v>0</v>
      </c>
      <c r="AR502" s="157" t="s">
        <v>258</v>
      </c>
      <c r="AT502" s="157" t="s">
        <v>177</v>
      </c>
      <c r="AU502" s="157" t="s">
        <v>181</v>
      </c>
      <c r="AY502" s="13" t="s">
        <v>175</v>
      </c>
      <c r="BE502" s="158">
        <f>IF(N502="základná",J502,0)</f>
        <v>0</v>
      </c>
      <c r="BF502" s="158">
        <f>IF(N502="znížená",J502,0)</f>
        <v>0</v>
      </c>
      <c r="BG502" s="158">
        <f>IF(N502="zákl. prenesená",J502,0)</f>
        <v>0</v>
      </c>
      <c r="BH502" s="158">
        <f>IF(N502="zníž. prenesená",J502,0)</f>
        <v>0</v>
      </c>
      <c r="BI502" s="158">
        <f>IF(N502="nulová",J502,0)</f>
        <v>0</v>
      </c>
      <c r="BJ502" s="13" t="s">
        <v>181</v>
      </c>
      <c r="BK502" s="159">
        <f>ROUND(I502*H502,3)</f>
        <v>0</v>
      </c>
      <c r="BL502" s="13" t="s">
        <v>258</v>
      </c>
      <c r="BM502" s="157" t="s">
        <v>937</v>
      </c>
    </row>
    <row r="503" spans="2:65" s="11" customFormat="1" ht="22.9" customHeight="1" x14ac:dyDescent="0.2">
      <c r="B503" s="134"/>
      <c r="D503" s="135" t="s">
        <v>71</v>
      </c>
      <c r="E503" s="145" t="s">
        <v>938</v>
      </c>
      <c r="F503" s="145" t="s">
        <v>939</v>
      </c>
      <c r="I503" s="137"/>
      <c r="J503" s="146">
        <f>BK503</f>
        <v>0</v>
      </c>
      <c r="L503" s="134"/>
      <c r="M503" s="139"/>
      <c r="N503" s="140"/>
      <c r="O503" s="140"/>
      <c r="P503" s="141">
        <f>P504</f>
        <v>0</v>
      </c>
      <c r="Q503" s="140"/>
      <c r="R503" s="141">
        <f>R504</f>
        <v>0</v>
      </c>
      <c r="S503" s="140"/>
      <c r="T503" s="142">
        <f>T504</f>
        <v>0</v>
      </c>
      <c r="AR503" s="135" t="s">
        <v>183</v>
      </c>
      <c r="AT503" s="143" t="s">
        <v>71</v>
      </c>
      <c r="AU503" s="143" t="s">
        <v>80</v>
      </c>
      <c r="AY503" s="135" t="s">
        <v>175</v>
      </c>
      <c r="BK503" s="144">
        <f>BK504</f>
        <v>0</v>
      </c>
    </row>
    <row r="504" spans="2:65" s="1" customFormat="1" ht="24" customHeight="1" x14ac:dyDescent="0.2">
      <c r="B504" s="147"/>
      <c r="C504" s="148" t="s">
        <v>940</v>
      </c>
      <c r="D504" s="215" t="s">
        <v>941</v>
      </c>
      <c r="E504" s="216"/>
      <c r="F504" s="217"/>
      <c r="G504" s="150" t="s">
        <v>637</v>
      </c>
      <c r="H504" s="151">
        <v>1</v>
      </c>
      <c r="I504" s="152"/>
      <c r="J504" s="151">
        <f>ROUND(I504*H504,3)</f>
        <v>0</v>
      </c>
      <c r="K504" s="149" t="s">
        <v>1</v>
      </c>
      <c r="L504" s="28"/>
      <c r="M504" s="153" t="s">
        <v>1</v>
      </c>
      <c r="N504" s="154" t="s">
        <v>38</v>
      </c>
      <c r="O504" s="51"/>
      <c r="P504" s="155">
        <f>O504*H504</f>
        <v>0</v>
      </c>
      <c r="Q504" s="155">
        <v>0</v>
      </c>
      <c r="R504" s="155">
        <f>Q504*H504</f>
        <v>0</v>
      </c>
      <c r="S504" s="155">
        <v>0</v>
      </c>
      <c r="T504" s="156">
        <f>S504*H504</f>
        <v>0</v>
      </c>
      <c r="AR504" s="157" t="s">
        <v>258</v>
      </c>
      <c r="AT504" s="157" t="s">
        <v>177</v>
      </c>
      <c r="AU504" s="157" t="s">
        <v>181</v>
      </c>
      <c r="AY504" s="13" t="s">
        <v>175</v>
      </c>
      <c r="BE504" s="158">
        <f>IF(N504="základná",J504,0)</f>
        <v>0</v>
      </c>
      <c r="BF504" s="158">
        <f>IF(N504="znížená",J504,0)</f>
        <v>0</v>
      </c>
      <c r="BG504" s="158">
        <f>IF(N504="zákl. prenesená",J504,0)</f>
        <v>0</v>
      </c>
      <c r="BH504" s="158">
        <f>IF(N504="zníž. prenesená",J504,0)</f>
        <v>0</v>
      </c>
      <c r="BI504" s="158">
        <f>IF(N504="nulová",J504,0)</f>
        <v>0</v>
      </c>
      <c r="BJ504" s="13" t="s">
        <v>181</v>
      </c>
      <c r="BK504" s="159">
        <f>ROUND(I504*H504,3)</f>
        <v>0</v>
      </c>
      <c r="BL504" s="13" t="s">
        <v>258</v>
      </c>
      <c r="BM504" s="157" t="s">
        <v>942</v>
      </c>
    </row>
    <row r="505" spans="2:65" s="11" customFormat="1" ht="22.9" customHeight="1" x14ac:dyDescent="0.2">
      <c r="B505" s="134"/>
      <c r="D505" s="135" t="s">
        <v>71</v>
      </c>
      <c r="E505" s="145" t="s">
        <v>943</v>
      </c>
      <c r="F505" s="145" t="s">
        <v>944</v>
      </c>
      <c r="I505" s="137"/>
      <c r="J505" s="146">
        <f>BK505</f>
        <v>0</v>
      </c>
      <c r="L505" s="134"/>
      <c r="M505" s="139"/>
      <c r="N505" s="140"/>
      <c r="O505" s="140"/>
      <c r="P505" s="141">
        <f>SUM(P506:P507)</f>
        <v>0</v>
      </c>
      <c r="Q505" s="140"/>
      <c r="R505" s="141">
        <f>SUM(R506:R507)</f>
        <v>0</v>
      </c>
      <c r="S505" s="140"/>
      <c r="T505" s="142">
        <f>SUM(T506:T507)</f>
        <v>0</v>
      </c>
      <c r="AR505" s="135" t="s">
        <v>183</v>
      </c>
      <c r="AT505" s="143" t="s">
        <v>71</v>
      </c>
      <c r="AU505" s="143" t="s">
        <v>80</v>
      </c>
      <c r="AY505" s="135" t="s">
        <v>175</v>
      </c>
      <c r="BK505" s="144">
        <f>SUM(BK506:BK507)</f>
        <v>0</v>
      </c>
    </row>
    <row r="506" spans="2:65" s="1" customFormat="1" ht="24" customHeight="1" x14ac:dyDescent="0.2">
      <c r="B506" s="147"/>
      <c r="C506" s="148" t="s">
        <v>564</v>
      </c>
      <c r="D506" s="215" t="s">
        <v>945</v>
      </c>
      <c r="E506" s="216"/>
      <c r="F506" s="217"/>
      <c r="G506" s="150" t="s">
        <v>272</v>
      </c>
      <c r="H506" s="151">
        <v>1</v>
      </c>
      <c r="I506" s="152"/>
      <c r="J506" s="151">
        <f>ROUND(I506*H506,3)</f>
        <v>0</v>
      </c>
      <c r="K506" s="149" t="s">
        <v>1</v>
      </c>
      <c r="L506" s="28"/>
      <c r="M506" s="153" t="s">
        <v>1</v>
      </c>
      <c r="N506" s="154" t="s">
        <v>38</v>
      </c>
      <c r="O506" s="51"/>
      <c r="P506" s="155">
        <f>O506*H506</f>
        <v>0</v>
      </c>
      <c r="Q506" s="155">
        <v>0</v>
      </c>
      <c r="R506" s="155">
        <f>Q506*H506</f>
        <v>0</v>
      </c>
      <c r="S506" s="155">
        <v>0</v>
      </c>
      <c r="T506" s="156">
        <f>S506*H506</f>
        <v>0</v>
      </c>
      <c r="AR506" s="157" t="s">
        <v>258</v>
      </c>
      <c r="AT506" s="157" t="s">
        <v>177</v>
      </c>
      <c r="AU506" s="157" t="s">
        <v>181</v>
      </c>
      <c r="AY506" s="13" t="s">
        <v>175</v>
      </c>
      <c r="BE506" s="158">
        <f>IF(N506="základná",J506,0)</f>
        <v>0</v>
      </c>
      <c r="BF506" s="158">
        <f>IF(N506="znížená",J506,0)</f>
        <v>0</v>
      </c>
      <c r="BG506" s="158">
        <f>IF(N506="zákl. prenesená",J506,0)</f>
        <v>0</v>
      </c>
      <c r="BH506" s="158">
        <f>IF(N506="zníž. prenesená",J506,0)</f>
        <v>0</v>
      </c>
      <c r="BI506" s="158">
        <f>IF(N506="nulová",J506,0)</f>
        <v>0</v>
      </c>
      <c r="BJ506" s="13" t="s">
        <v>181</v>
      </c>
      <c r="BK506" s="159">
        <f>ROUND(I506*H506,3)</f>
        <v>0</v>
      </c>
      <c r="BL506" s="13" t="s">
        <v>258</v>
      </c>
      <c r="BM506" s="157" t="s">
        <v>946</v>
      </c>
    </row>
    <row r="507" spans="2:65" s="1" customFormat="1" ht="24" customHeight="1" x14ac:dyDescent="0.2">
      <c r="B507" s="147"/>
      <c r="C507" s="148" t="s">
        <v>947</v>
      </c>
      <c r="D507" s="215" t="s">
        <v>948</v>
      </c>
      <c r="E507" s="216"/>
      <c r="F507" s="217"/>
      <c r="G507" s="150" t="s">
        <v>272</v>
      </c>
      <c r="H507" s="151">
        <v>1</v>
      </c>
      <c r="I507" s="152"/>
      <c r="J507" s="151">
        <f>ROUND(I507*H507,3)</f>
        <v>0</v>
      </c>
      <c r="K507" s="149" t="s">
        <v>1</v>
      </c>
      <c r="L507" s="28"/>
      <c r="M507" s="168" t="s">
        <v>1</v>
      </c>
      <c r="N507" s="169" t="s">
        <v>38</v>
      </c>
      <c r="O507" s="170"/>
      <c r="P507" s="171">
        <f>O507*H507</f>
        <v>0</v>
      </c>
      <c r="Q507" s="171">
        <v>0</v>
      </c>
      <c r="R507" s="171">
        <f>Q507*H507</f>
        <v>0</v>
      </c>
      <c r="S507" s="171">
        <v>0</v>
      </c>
      <c r="T507" s="172">
        <f>S507*H507</f>
        <v>0</v>
      </c>
      <c r="AR507" s="157" t="s">
        <v>258</v>
      </c>
      <c r="AT507" s="157" t="s">
        <v>177</v>
      </c>
      <c r="AU507" s="157" t="s">
        <v>181</v>
      </c>
      <c r="AY507" s="13" t="s">
        <v>175</v>
      </c>
      <c r="BE507" s="158">
        <f>IF(N507="základná",J507,0)</f>
        <v>0</v>
      </c>
      <c r="BF507" s="158">
        <f>IF(N507="znížená",J507,0)</f>
        <v>0</v>
      </c>
      <c r="BG507" s="158">
        <f>IF(N507="zákl. prenesená",J507,0)</f>
        <v>0</v>
      </c>
      <c r="BH507" s="158">
        <f>IF(N507="zníž. prenesená",J507,0)</f>
        <v>0</v>
      </c>
      <c r="BI507" s="158">
        <f>IF(N507="nulová",J507,0)</f>
        <v>0</v>
      </c>
      <c r="BJ507" s="13" t="s">
        <v>181</v>
      </c>
      <c r="BK507" s="159">
        <f>ROUND(I507*H507,3)</f>
        <v>0</v>
      </c>
      <c r="BL507" s="13" t="s">
        <v>258</v>
      </c>
      <c r="BM507" s="157" t="s">
        <v>949</v>
      </c>
    </row>
    <row r="508" spans="2:65" s="1" customFormat="1" ht="6.95" customHeight="1" x14ac:dyDescent="0.2">
      <c r="B508" s="40"/>
      <c r="C508" s="41"/>
      <c r="D508" s="41"/>
      <c r="E508" s="41"/>
      <c r="F508" s="41"/>
      <c r="G508" s="41"/>
      <c r="H508" s="41"/>
      <c r="I508" s="108"/>
      <c r="J508" s="41"/>
      <c r="K508" s="41"/>
      <c r="L508" s="28"/>
    </row>
  </sheetData>
  <mergeCells count="343">
    <mergeCell ref="D336:F336"/>
    <mergeCell ref="D337:F337"/>
    <mergeCell ref="D338:F338"/>
    <mergeCell ref="D331:F331"/>
    <mergeCell ref="D332:F332"/>
    <mergeCell ref="D333:F333"/>
    <mergeCell ref="D334:F334"/>
    <mergeCell ref="D335:F335"/>
    <mergeCell ref="D325:F325"/>
    <mergeCell ref="D326:F326"/>
    <mergeCell ref="D327:F327"/>
    <mergeCell ref="D328:F328"/>
    <mergeCell ref="D329:F329"/>
    <mergeCell ref="D320:F320"/>
    <mergeCell ref="D321:F321"/>
    <mergeCell ref="D322:F322"/>
    <mergeCell ref="D323:F323"/>
    <mergeCell ref="D324:F324"/>
    <mergeCell ref="D312:F312"/>
    <mergeCell ref="D313:F313"/>
    <mergeCell ref="D315:F315"/>
    <mergeCell ref="D318:F318"/>
    <mergeCell ref="D319:F319"/>
    <mergeCell ref="D307:F307"/>
    <mergeCell ref="D308:F308"/>
    <mergeCell ref="D309:F309"/>
    <mergeCell ref="D310:F310"/>
    <mergeCell ref="D311:F311"/>
    <mergeCell ref="D302:F302"/>
    <mergeCell ref="D303:F303"/>
    <mergeCell ref="D304:F304"/>
    <mergeCell ref="D305:F305"/>
    <mergeCell ref="D306:F306"/>
    <mergeCell ref="D297:F297"/>
    <mergeCell ref="D298:F298"/>
    <mergeCell ref="D299:F299"/>
    <mergeCell ref="D300:F300"/>
    <mergeCell ref="D301:F301"/>
    <mergeCell ref="D292:F292"/>
    <mergeCell ref="D293:F293"/>
    <mergeCell ref="D294:F294"/>
    <mergeCell ref="D295:F295"/>
    <mergeCell ref="D296:F296"/>
    <mergeCell ref="D287:F287"/>
    <mergeCell ref="D288:F288"/>
    <mergeCell ref="D289:F289"/>
    <mergeCell ref="D290:F290"/>
    <mergeCell ref="D291:F291"/>
    <mergeCell ref="D282:F282"/>
    <mergeCell ref="D283:F283"/>
    <mergeCell ref="D284:F284"/>
    <mergeCell ref="D285:F285"/>
    <mergeCell ref="D286:F286"/>
    <mergeCell ref="D277:F277"/>
    <mergeCell ref="D278:F278"/>
    <mergeCell ref="D279:F279"/>
    <mergeCell ref="D280:F280"/>
    <mergeCell ref="D281:F281"/>
    <mergeCell ref="D271:F271"/>
    <mergeCell ref="D272:F272"/>
    <mergeCell ref="D274:F274"/>
    <mergeCell ref="D275:F275"/>
    <mergeCell ref="D276:F276"/>
    <mergeCell ref="D266:F266"/>
    <mergeCell ref="D267:F267"/>
    <mergeCell ref="D268:F268"/>
    <mergeCell ref="D269:F269"/>
    <mergeCell ref="D270:F270"/>
    <mergeCell ref="D261:F261"/>
    <mergeCell ref="D262:F262"/>
    <mergeCell ref="D263:F263"/>
    <mergeCell ref="D264:F264"/>
    <mergeCell ref="D265:F265"/>
    <mergeCell ref="D256:F256"/>
    <mergeCell ref="D257:F257"/>
    <mergeCell ref="D258:F258"/>
    <mergeCell ref="D259:F259"/>
    <mergeCell ref="D260:F260"/>
    <mergeCell ref="D251:F251"/>
    <mergeCell ref="D252:F252"/>
    <mergeCell ref="D253:F253"/>
    <mergeCell ref="D254:F254"/>
    <mergeCell ref="D255:F255"/>
    <mergeCell ref="D246:F246"/>
    <mergeCell ref="D247:F247"/>
    <mergeCell ref="D248:F248"/>
    <mergeCell ref="D249:F249"/>
    <mergeCell ref="D250:F250"/>
    <mergeCell ref="D241:F241"/>
    <mergeCell ref="D242:F242"/>
    <mergeCell ref="D243:F243"/>
    <mergeCell ref="D244:F244"/>
    <mergeCell ref="D245:F245"/>
    <mergeCell ref="D235:F235"/>
    <mergeCell ref="D236:F236"/>
    <mergeCell ref="D237:F237"/>
    <mergeCell ref="D239:F239"/>
    <mergeCell ref="D240:F240"/>
    <mergeCell ref="D230:F230"/>
    <mergeCell ref="D231:F231"/>
    <mergeCell ref="D232:F232"/>
    <mergeCell ref="D233:F233"/>
    <mergeCell ref="D234:F234"/>
    <mergeCell ref="D225:F225"/>
    <mergeCell ref="D226:F226"/>
    <mergeCell ref="D227:F227"/>
    <mergeCell ref="D228:F228"/>
    <mergeCell ref="D229:F229"/>
    <mergeCell ref="D220:F220"/>
    <mergeCell ref="D221:F221"/>
    <mergeCell ref="D222:F222"/>
    <mergeCell ref="D223:F223"/>
    <mergeCell ref="D224:F224"/>
    <mergeCell ref="D215:F215"/>
    <mergeCell ref="D216:F216"/>
    <mergeCell ref="D217:F217"/>
    <mergeCell ref="D218:F218"/>
    <mergeCell ref="D219:F219"/>
    <mergeCell ref="D210:F210"/>
    <mergeCell ref="D211:F211"/>
    <mergeCell ref="D212:F212"/>
    <mergeCell ref="D213:F213"/>
    <mergeCell ref="D214:F214"/>
    <mergeCell ref="D204:F204"/>
    <mergeCell ref="D205:F205"/>
    <mergeCell ref="D206:F206"/>
    <mergeCell ref="D208:F208"/>
    <mergeCell ref="D209:F209"/>
    <mergeCell ref="D199:F199"/>
    <mergeCell ref="D200:F200"/>
    <mergeCell ref="D201:F201"/>
    <mergeCell ref="D202:F202"/>
    <mergeCell ref="D203:F203"/>
    <mergeCell ref="D194:F194"/>
    <mergeCell ref="D195:F195"/>
    <mergeCell ref="D196:F196"/>
    <mergeCell ref="D197:F197"/>
    <mergeCell ref="D198:F198"/>
    <mergeCell ref="D189:F189"/>
    <mergeCell ref="D190:F190"/>
    <mergeCell ref="D191:F191"/>
    <mergeCell ref="D192:F192"/>
    <mergeCell ref="D193:F193"/>
    <mergeCell ref="D183:F183"/>
    <mergeCell ref="D185:F185"/>
    <mergeCell ref="D186:F186"/>
    <mergeCell ref="D187:F187"/>
    <mergeCell ref="D188:F188"/>
    <mergeCell ref="D178:F178"/>
    <mergeCell ref="D179:F179"/>
    <mergeCell ref="D180:F180"/>
    <mergeCell ref="D181:F181"/>
    <mergeCell ref="D182:F182"/>
    <mergeCell ref="D173:F173"/>
    <mergeCell ref="D174:F174"/>
    <mergeCell ref="D175:F175"/>
    <mergeCell ref="D176:F176"/>
    <mergeCell ref="D177:F177"/>
    <mergeCell ref="D168:F168"/>
    <mergeCell ref="D169:F169"/>
    <mergeCell ref="D170:F170"/>
    <mergeCell ref="D171:F171"/>
    <mergeCell ref="D172:F172"/>
    <mergeCell ref="D162:F162"/>
    <mergeCell ref="D164:F164"/>
    <mergeCell ref="D165:F165"/>
    <mergeCell ref="D166:F166"/>
    <mergeCell ref="D167:F167"/>
    <mergeCell ref="D157:F157"/>
    <mergeCell ref="D158:F158"/>
    <mergeCell ref="D159:F159"/>
    <mergeCell ref="D160:F160"/>
    <mergeCell ref="D161:F161"/>
    <mergeCell ref="D152:F152"/>
    <mergeCell ref="D153:F153"/>
    <mergeCell ref="D154:F154"/>
    <mergeCell ref="D155:F155"/>
    <mergeCell ref="D156:F156"/>
    <mergeCell ref="D144:F144"/>
    <mergeCell ref="D148:F148"/>
    <mergeCell ref="D149:F149"/>
    <mergeCell ref="D150:F150"/>
    <mergeCell ref="D151:F151"/>
    <mergeCell ref="E87:H87"/>
    <mergeCell ref="E135:H135"/>
    <mergeCell ref="E137:H137"/>
    <mergeCell ref="L2:V2"/>
    <mergeCell ref="E7:H7"/>
    <mergeCell ref="E9:H9"/>
    <mergeCell ref="E18:H18"/>
    <mergeCell ref="E27:H27"/>
    <mergeCell ref="E85:H85"/>
    <mergeCell ref="D340:F340"/>
    <mergeCell ref="D341:F341"/>
    <mergeCell ref="D342:F342"/>
    <mergeCell ref="D343:F343"/>
    <mergeCell ref="D344:F344"/>
    <mergeCell ref="D345:F345"/>
    <mergeCell ref="D346:F346"/>
    <mergeCell ref="D347:F347"/>
    <mergeCell ref="D348:F348"/>
    <mergeCell ref="D349:F349"/>
    <mergeCell ref="D350:F350"/>
    <mergeCell ref="D351:F351"/>
    <mergeCell ref="D352:F352"/>
    <mergeCell ref="D353:F353"/>
    <mergeCell ref="D354:F354"/>
    <mergeCell ref="D355:F355"/>
    <mergeCell ref="D356:F356"/>
    <mergeCell ref="D357:F357"/>
    <mergeCell ref="D358:F358"/>
    <mergeCell ref="D360:F360"/>
    <mergeCell ref="D361:F361"/>
    <mergeCell ref="D362:F362"/>
    <mergeCell ref="D363:F363"/>
    <mergeCell ref="D364:F364"/>
    <mergeCell ref="D366:F366"/>
    <mergeCell ref="D368:F368"/>
    <mergeCell ref="D369:F369"/>
    <mergeCell ref="D370:F370"/>
    <mergeCell ref="D371:F371"/>
    <mergeCell ref="D372:F372"/>
    <mergeCell ref="D373:F373"/>
    <mergeCell ref="D374:F374"/>
    <mergeCell ref="D375:F375"/>
    <mergeCell ref="D376:F376"/>
    <mergeCell ref="D378:F378"/>
    <mergeCell ref="D379:F379"/>
    <mergeCell ref="D380:F380"/>
    <mergeCell ref="D381:F381"/>
    <mergeCell ref="D382:F382"/>
    <mergeCell ref="D383:F383"/>
    <mergeCell ref="D385:F385"/>
    <mergeCell ref="D386:F386"/>
    <mergeCell ref="D387:F387"/>
    <mergeCell ref="D388:F388"/>
    <mergeCell ref="D389:F389"/>
    <mergeCell ref="D390:F390"/>
    <mergeCell ref="D391:F391"/>
    <mergeCell ref="D392:F392"/>
    <mergeCell ref="D393:F393"/>
    <mergeCell ref="D394:F394"/>
    <mergeCell ref="D395:F395"/>
    <mergeCell ref="D396:F396"/>
    <mergeCell ref="D397:F397"/>
    <mergeCell ref="D398:F398"/>
    <mergeCell ref="D400:F400"/>
    <mergeCell ref="D401:F401"/>
    <mergeCell ref="D402:F402"/>
    <mergeCell ref="D403:F403"/>
    <mergeCell ref="D404:F404"/>
    <mergeCell ref="D405:F405"/>
    <mergeCell ref="D406:F406"/>
    <mergeCell ref="D407:F407"/>
    <mergeCell ref="D408:F408"/>
    <mergeCell ref="D409:F409"/>
    <mergeCell ref="D410:F410"/>
    <mergeCell ref="D411:F411"/>
    <mergeCell ref="D412:F412"/>
    <mergeCell ref="D413:F413"/>
    <mergeCell ref="D414:F414"/>
    <mergeCell ref="D415:F415"/>
    <mergeCell ref="D416:F416"/>
    <mergeCell ref="D417:F417"/>
    <mergeCell ref="D418:F418"/>
    <mergeCell ref="D419:F419"/>
    <mergeCell ref="D420:F420"/>
    <mergeCell ref="D421:F421"/>
    <mergeCell ref="D422:F422"/>
    <mergeCell ref="D423:F423"/>
    <mergeCell ref="D424:F424"/>
    <mergeCell ref="D425:F425"/>
    <mergeCell ref="D426:F426"/>
    <mergeCell ref="D427:F427"/>
    <mergeCell ref="D428:F428"/>
    <mergeCell ref="D429:F429"/>
    <mergeCell ref="D430:F430"/>
    <mergeCell ref="D431:F431"/>
    <mergeCell ref="D433:F433"/>
    <mergeCell ref="D434:F434"/>
    <mergeCell ref="D435:F435"/>
    <mergeCell ref="D436:F436"/>
    <mergeCell ref="D437:F437"/>
    <mergeCell ref="D438:F438"/>
    <mergeCell ref="D439:F439"/>
    <mergeCell ref="D440:F440"/>
    <mergeCell ref="D441:F441"/>
    <mergeCell ref="D442:F442"/>
    <mergeCell ref="D443:F443"/>
    <mergeCell ref="D444:F444"/>
    <mergeCell ref="D445:F445"/>
    <mergeCell ref="D446:F446"/>
    <mergeCell ref="D447:F447"/>
    <mergeCell ref="D448:F448"/>
    <mergeCell ref="D449:F449"/>
    <mergeCell ref="D450:F450"/>
    <mergeCell ref="D451:F451"/>
    <mergeCell ref="D452:F452"/>
    <mergeCell ref="D453:F453"/>
    <mergeCell ref="D454:F454"/>
    <mergeCell ref="D455:F455"/>
    <mergeCell ref="D456:F456"/>
    <mergeCell ref="D457:F457"/>
    <mergeCell ref="D458:F458"/>
    <mergeCell ref="D459:F459"/>
    <mergeCell ref="D460:F460"/>
    <mergeCell ref="D461:F461"/>
    <mergeCell ref="D462:F462"/>
    <mergeCell ref="D463:F463"/>
    <mergeCell ref="D464:F464"/>
    <mergeCell ref="D466:F466"/>
    <mergeCell ref="D468:F468"/>
    <mergeCell ref="D469:F469"/>
    <mergeCell ref="D470:F470"/>
    <mergeCell ref="D471:F471"/>
    <mergeCell ref="D473:F473"/>
    <mergeCell ref="D474:F474"/>
    <mergeCell ref="D475:F475"/>
    <mergeCell ref="D476:F476"/>
    <mergeCell ref="D477:F477"/>
    <mergeCell ref="D478:F478"/>
    <mergeCell ref="D479:F479"/>
    <mergeCell ref="D480:F480"/>
    <mergeCell ref="D481:F481"/>
    <mergeCell ref="D482:F482"/>
    <mergeCell ref="D484:F484"/>
    <mergeCell ref="D485:F485"/>
    <mergeCell ref="D497:F497"/>
    <mergeCell ref="D498:F498"/>
    <mergeCell ref="D499:F499"/>
    <mergeCell ref="D502:F502"/>
    <mergeCell ref="D504:F504"/>
    <mergeCell ref="D506:F506"/>
    <mergeCell ref="D507:F507"/>
    <mergeCell ref="D486:F486"/>
    <mergeCell ref="D487:F487"/>
    <mergeCell ref="D488:F488"/>
    <mergeCell ref="D490:F490"/>
    <mergeCell ref="D491:F491"/>
    <mergeCell ref="D492:F492"/>
    <mergeCell ref="D493:F493"/>
    <mergeCell ref="D494:F494"/>
    <mergeCell ref="D496:F49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2"/>
  <sheetViews>
    <sheetView showGridLines="0" workbookViewId="0">
      <selection activeCell="Y9" sqref="Y9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84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950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ROUND(J125,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ROUND((SUM(BE125:BE181)),  2)</f>
        <v>0</v>
      </c>
      <c r="I33" s="96">
        <v>0.2</v>
      </c>
      <c r="J33" s="95">
        <f>ROUND(((SUM(BE125:BE181))*I33),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ROUND((SUM(BF125:BF181)),  2)</f>
        <v>0</v>
      </c>
      <c r="I34" s="96">
        <v>0.2</v>
      </c>
      <c r="J34" s="95">
        <f>ROUND(((SUM(BF125:BF181))*I34),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ROUND((SUM(BG125:BG181)),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ROUND((SUM(BH125:BH181)),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ROUND((SUM(BI125:BI181)),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E.1.1 - Vonkajšie úpravy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J125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132</v>
      </c>
      <c r="E97" s="116"/>
      <c r="F97" s="116"/>
      <c r="G97" s="116"/>
      <c r="H97" s="116"/>
      <c r="I97" s="117"/>
      <c r="J97" s="118">
        <f>J126</f>
        <v>0</v>
      </c>
      <c r="L97" s="114"/>
    </row>
    <row r="98" spans="2:12" s="9" customFormat="1" ht="19.899999999999999" customHeight="1" x14ac:dyDescent="0.2">
      <c r="B98" s="119"/>
      <c r="D98" s="120" t="s">
        <v>133</v>
      </c>
      <c r="E98" s="121"/>
      <c r="F98" s="121"/>
      <c r="G98" s="121"/>
      <c r="H98" s="121"/>
      <c r="I98" s="122"/>
      <c r="J98" s="123">
        <f>J127</f>
        <v>0</v>
      </c>
      <c r="L98" s="119"/>
    </row>
    <row r="99" spans="2:12" s="9" customFormat="1" ht="19.899999999999999" customHeight="1" x14ac:dyDescent="0.2">
      <c r="B99" s="119"/>
      <c r="D99" s="120" t="s">
        <v>134</v>
      </c>
      <c r="E99" s="121"/>
      <c r="F99" s="121"/>
      <c r="G99" s="121"/>
      <c r="H99" s="121"/>
      <c r="I99" s="122"/>
      <c r="J99" s="123">
        <f>J143</f>
        <v>0</v>
      </c>
      <c r="L99" s="119"/>
    </row>
    <row r="100" spans="2:12" s="9" customFormat="1" ht="19.899999999999999" customHeight="1" x14ac:dyDescent="0.2">
      <c r="B100" s="119"/>
      <c r="D100" s="120" t="s">
        <v>135</v>
      </c>
      <c r="E100" s="121"/>
      <c r="F100" s="121"/>
      <c r="G100" s="121"/>
      <c r="H100" s="121"/>
      <c r="I100" s="122"/>
      <c r="J100" s="123">
        <f>J149</f>
        <v>0</v>
      </c>
      <c r="L100" s="119"/>
    </row>
    <row r="101" spans="2:12" s="9" customFormat="1" ht="19.899999999999999" customHeight="1" x14ac:dyDescent="0.2">
      <c r="B101" s="119"/>
      <c r="D101" s="120" t="s">
        <v>951</v>
      </c>
      <c r="E101" s="121"/>
      <c r="F101" s="121"/>
      <c r="G101" s="121"/>
      <c r="H101" s="121"/>
      <c r="I101" s="122"/>
      <c r="J101" s="123">
        <f>J152</f>
        <v>0</v>
      </c>
      <c r="L101" s="119"/>
    </row>
    <row r="102" spans="2:12" s="9" customFormat="1" ht="19.899999999999999" customHeight="1" x14ac:dyDescent="0.2">
      <c r="B102" s="119"/>
      <c r="D102" s="120" t="s">
        <v>138</v>
      </c>
      <c r="E102" s="121"/>
      <c r="F102" s="121"/>
      <c r="G102" s="121"/>
      <c r="H102" s="121"/>
      <c r="I102" s="122"/>
      <c r="J102" s="123">
        <f>J162</f>
        <v>0</v>
      </c>
      <c r="L102" s="119"/>
    </row>
    <row r="103" spans="2:12" s="9" customFormat="1" ht="19.899999999999999" customHeight="1" x14ac:dyDescent="0.2">
      <c r="B103" s="119"/>
      <c r="D103" s="120" t="s">
        <v>139</v>
      </c>
      <c r="E103" s="121"/>
      <c r="F103" s="121"/>
      <c r="G103" s="121"/>
      <c r="H103" s="121"/>
      <c r="I103" s="122"/>
      <c r="J103" s="123">
        <f>J175</f>
        <v>0</v>
      </c>
      <c r="L103" s="119"/>
    </row>
    <row r="104" spans="2:12" s="8" customFormat="1" ht="24.95" customHeight="1" x14ac:dyDescent="0.2">
      <c r="B104" s="114"/>
      <c r="D104" s="115" t="s">
        <v>140</v>
      </c>
      <c r="E104" s="116"/>
      <c r="F104" s="116"/>
      <c r="G104" s="116"/>
      <c r="H104" s="116"/>
      <c r="I104" s="117"/>
      <c r="J104" s="118">
        <f>J177</f>
        <v>0</v>
      </c>
      <c r="L104" s="114"/>
    </row>
    <row r="105" spans="2:12" s="9" customFormat="1" ht="19.899999999999999" customHeight="1" x14ac:dyDescent="0.2">
      <c r="B105" s="119"/>
      <c r="D105" s="120" t="s">
        <v>150</v>
      </c>
      <c r="E105" s="121"/>
      <c r="F105" s="121"/>
      <c r="G105" s="121"/>
      <c r="H105" s="121"/>
      <c r="I105" s="122"/>
      <c r="J105" s="123">
        <f>J178</f>
        <v>0</v>
      </c>
      <c r="L105" s="119"/>
    </row>
    <row r="106" spans="2:12" s="1" customFormat="1" ht="21.75" customHeight="1" x14ac:dyDescent="0.2">
      <c r="B106" s="28"/>
      <c r="I106" s="87"/>
      <c r="L106" s="28"/>
    </row>
    <row r="107" spans="2:12" s="1" customFormat="1" ht="6.95" customHeight="1" x14ac:dyDescent="0.2">
      <c r="B107" s="40"/>
      <c r="C107" s="41"/>
      <c r="D107" s="41"/>
      <c r="E107" s="41"/>
      <c r="F107" s="41"/>
      <c r="G107" s="41"/>
      <c r="H107" s="41"/>
      <c r="I107" s="108"/>
      <c r="J107" s="41"/>
      <c r="K107" s="41"/>
      <c r="L107" s="28"/>
    </row>
    <row r="111" spans="2:12" s="1" customFormat="1" ht="6.95" customHeight="1" x14ac:dyDescent="0.2">
      <c r="B111" s="42"/>
      <c r="C111" s="43"/>
      <c r="D111" s="43"/>
      <c r="E111" s="43"/>
      <c r="F111" s="43"/>
      <c r="G111" s="43"/>
      <c r="H111" s="43"/>
      <c r="I111" s="109"/>
      <c r="J111" s="43"/>
      <c r="K111" s="43"/>
      <c r="L111" s="28"/>
    </row>
    <row r="112" spans="2:12" s="1" customFormat="1" ht="24.95" customHeight="1" x14ac:dyDescent="0.2">
      <c r="B112" s="28"/>
      <c r="C112" s="17" t="s">
        <v>161</v>
      </c>
      <c r="I112" s="87"/>
      <c r="L112" s="28"/>
    </row>
    <row r="113" spans="2:65" s="1" customFormat="1" ht="6.95" customHeight="1" x14ac:dyDescent="0.2">
      <c r="B113" s="28"/>
      <c r="I113" s="87"/>
      <c r="L113" s="28"/>
    </row>
    <row r="114" spans="2:65" s="1" customFormat="1" ht="12" customHeight="1" x14ac:dyDescent="0.2">
      <c r="B114" s="28"/>
      <c r="C114" s="23" t="s">
        <v>13</v>
      </c>
      <c r="I114" s="87"/>
      <c r="L114" s="28"/>
    </row>
    <row r="115" spans="2:65" s="1" customFormat="1" ht="16.5" customHeight="1" x14ac:dyDescent="0.2">
      <c r="B115" s="28"/>
      <c r="E115" s="222" t="str">
        <f>E7</f>
        <v>Komplexná rekonštrukcia objektu s prístavbou výťahu</v>
      </c>
      <c r="F115" s="223"/>
      <c r="G115" s="223"/>
      <c r="H115" s="223"/>
      <c r="I115" s="87"/>
      <c r="L115" s="28"/>
    </row>
    <row r="116" spans="2:65" s="1" customFormat="1" ht="12" customHeight="1" x14ac:dyDescent="0.2">
      <c r="B116" s="28"/>
      <c r="C116" s="23" t="s">
        <v>125</v>
      </c>
      <c r="I116" s="87"/>
      <c r="L116" s="28"/>
    </row>
    <row r="117" spans="2:65" s="1" customFormat="1" ht="16.5" customHeight="1" x14ac:dyDescent="0.2">
      <c r="B117" s="28"/>
      <c r="E117" s="200" t="str">
        <f>E9</f>
        <v>E.1.1 - Vonkajšie úpravy</v>
      </c>
      <c r="F117" s="221"/>
      <c r="G117" s="221"/>
      <c r="H117" s="221"/>
      <c r="I117" s="87"/>
      <c r="L117" s="28"/>
    </row>
    <row r="118" spans="2:65" s="1" customFormat="1" ht="6.95" customHeight="1" x14ac:dyDescent="0.2">
      <c r="B118" s="28"/>
      <c r="I118" s="87"/>
      <c r="L118" s="28"/>
    </row>
    <row r="119" spans="2:65" s="1" customFormat="1" ht="12" customHeight="1" x14ac:dyDescent="0.2">
      <c r="B119" s="28"/>
      <c r="C119" s="23" t="s">
        <v>17</v>
      </c>
      <c r="F119" s="21" t="str">
        <f>F12</f>
        <v xml:space="preserve"> </v>
      </c>
      <c r="I119" s="88" t="s">
        <v>19</v>
      </c>
      <c r="J119" s="48" t="str">
        <f>IF(J12="","",J12)</f>
        <v/>
      </c>
      <c r="L119" s="28"/>
    </row>
    <row r="120" spans="2:65" s="1" customFormat="1" ht="6.95" customHeight="1" x14ac:dyDescent="0.2">
      <c r="B120" s="28"/>
      <c r="I120" s="87"/>
      <c r="L120" s="28"/>
    </row>
    <row r="121" spans="2:65" s="1" customFormat="1" ht="15.2" customHeight="1" x14ac:dyDescent="0.2">
      <c r="B121" s="28"/>
      <c r="C121" s="23" t="s">
        <v>20</v>
      </c>
      <c r="F121" s="21" t="str">
        <f>E15</f>
        <v>Domov sociálnych služieb - Nosice</v>
      </c>
      <c r="I121" s="88" t="s">
        <v>26</v>
      </c>
      <c r="J121" s="26" t="str">
        <f>E21</f>
        <v>ARCHICO s.r.o.</v>
      </c>
      <c r="L121" s="28"/>
    </row>
    <row r="122" spans="2:65" s="1" customFormat="1" ht="15.2" customHeight="1" x14ac:dyDescent="0.2">
      <c r="B122" s="28"/>
      <c r="C122" s="23" t="s">
        <v>24</v>
      </c>
      <c r="F122" s="21" t="str">
        <f>IF(E18="","",E18)</f>
        <v>Vyplň údaj</v>
      </c>
      <c r="I122" s="88" t="s">
        <v>30</v>
      </c>
      <c r="J122" s="26" t="str">
        <f>E24</f>
        <v xml:space="preserve"> </v>
      </c>
      <c r="L122" s="28"/>
    </row>
    <row r="123" spans="2:65" s="1" customFormat="1" ht="10.35" customHeight="1" x14ac:dyDescent="0.2">
      <c r="B123" s="28"/>
      <c r="I123" s="87"/>
      <c r="L123" s="28"/>
    </row>
    <row r="124" spans="2:65" s="10" customFormat="1" ht="29.25" customHeight="1" x14ac:dyDescent="0.2">
      <c r="B124" s="124"/>
      <c r="C124" s="125" t="s">
        <v>162</v>
      </c>
      <c r="D124" s="225" t="s">
        <v>54</v>
      </c>
      <c r="E124" s="225"/>
      <c r="F124" s="225"/>
      <c r="G124" s="126" t="s">
        <v>163</v>
      </c>
      <c r="H124" s="126" t="s">
        <v>164</v>
      </c>
      <c r="I124" s="127" t="s">
        <v>165</v>
      </c>
      <c r="J124" s="128" t="s">
        <v>129</v>
      </c>
      <c r="K124" s="129" t="s">
        <v>166</v>
      </c>
      <c r="L124" s="124"/>
      <c r="M124" s="55" t="s">
        <v>1</v>
      </c>
      <c r="N124" s="56" t="s">
        <v>36</v>
      </c>
      <c r="O124" s="56" t="s">
        <v>167</v>
      </c>
      <c r="P124" s="56" t="s">
        <v>168</v>
      </c>
      <c r="Q124" s="56" t="s">
        <v>169</v>
      </c>
      <c r="R124" s="56" t="s">
        <v>170</v>
      </c>
      <c r="S124" s="56" t="s">
        <v>171</v>
      </c>
      <c r="T124" s="57" t="s">
        <v>172</v>
      </c>
    </row>
    <row r="125" spans="2:65" s="1" customFormat="1" ht="22.9" customHeight="1" x14ac:dyDescent="0.25">
      <c r="B125" s="28"/>
      <c r="C125" s="60" t="s">
        <v>130</v>
      </c>
      <c r="I125" s="87"/>
      <c r="J125" s="130">
        <f>BK125</f>
        <v>0</v>
      </c>
      <c r="L125" s="28"/>
      <c r="M125" s="58"/>
      <c r="N125" s="49"/>
      <c r="O125" s="49"/>
      <c r="P125" s="131">
        <f>P126+P177</f>
        <v>0</v>
      </c>
      <c r="Q125" s="49"/>
      <c r="R125" s="131">
        <f>R126+R177</f>
        <v>0</v>
      </c>
      <c r="S125" s="49"/>
      <c r="T125" s="132">
        <f>T126+T177</f>
        <v>0</v>
      </c>
      <c r="AT125" s="13" t="s">
        <v>71</v>
      </c>
      <c r="AU125" s="13" t="s">
        <v>131</v>
      </c>
      <c r="BK125" s="133">
        <f>BK126+BK177</f>
        <v>0</v>
      </c>
    </row>
    <row r="126" spans="2:65" s="11" customFormat="1" ht="25.9" customHeight="1" x14ac:dyDescent="0.2">
      <c r="B126" s="134"/>
      <c r="D126" s="135" t="s">
        <v>71</v>
      </c>
      <c r="E126" s="136" t="s">
        <v>173</v>
      </c>
      <c r="F126" s="136" t="s">
        <v>174</v>
      </c>
      <c r="I126" s="137"/>
      <c r="J126" s="138">
        <f>BK126</f>
        <v>0</v>
      </c>
      <c r="L126" s="134"/>
      <c r="M126" s="139"/>
      <c r="N126" s="140"/>
      <c r="O126" s="140"/>
      <c r="P126" s="141">
        <f>P127+P143+P149+P152+P162+P175</f>
        <v>0</v>
      </c>
      <c r="Q126" s="140"/>
      <c r="R126" s="141">
        <f>R127+R143+R149+R152+R162+R175</f>
        <v>0</v>
      </c>
      <c r="S126" s="140"/>
      <c r="T126" s="142">
        <f>T127+T143+T149+T152+T162+T175</f>
        <v>0</v>
      </c>
      <c r="AR126" s="135" t="s">
        <v>80</v>
      </c>
      <c r="AT126" s="143" t="s">
        <v>71</v>
      </c>
      <c r="AU126" s="143" t="s">
        <v>72</v>
      </c>
      <c r="AY126" s="135" t="s">
        <v>175</v>
      </c>
      <c r="BK126" s="144">
        <f>BK127+BK143+BK149+BK152+BK162+BK175</f>
        <v>0</v>
      </c>
    </row>
    <row r="127" spans="2:65" s="11" customFormat="1" ht="22.9" customHeight="1" x14ac:dyDescent="0.2">
      <c r="B127" s="134"/>
      <c r="D127" s="135" t="s">
        <v>71</v>
      </c>
      <c r="E127" s="145" t="s">
        <v>80</v>
      </c>
      <c r="F127" s="145" t="s">
        <v>176</v>
      </c>
      <c r="I127" s="137"/>
      <c r="J127" s="146">
        <f>BK127</f>
        <v>0</v>
      </c>
      <c r="L127" s="134"/>
      <c r="M127" s="139"/>
      <c r="N127" s="140"/>
      <c r="O127" s="140"/>
      <c r="P127" s="141">
        <f>SUM(P128:P142)</f>
        <v>0</v>
      </c>
      <c r="Q127" s="140"/>
      <c r="R127" s="141">
        <f>SUM(R128:R142)</f>
        <v>0</v>
      </c>
      <c r="S127" s="140"/>
      <c r="T127" s="142">
        <f>SUM(T128:T142)</f>
        <v>0</v>
      </c>
      <c r="AR127" s="135" t="s">
        <v>80</v>
      </c>
      <c r="AT127" s="143" t="s">
        <v>71</v>
      </c>
      <c r="AU127" s="143" t="s">
        <v>80</v>
      </c>
      <c r="AY127" s="135" t="s">
        <v>175</v>
      </c>
      <c r="BK127" s="144">
        <f>SUM(BK128:BK142)</f>
        <v>0</v>
      </c>
    </row>
    <row r="128" spans="2:65" s="1" customFormat="1" ht="24" customHeight="1" x14ac:dyDescent="0.2">
      <c r="B128" s="147"/>
      <c r="C128" s="148" t="s">
        <v>80</v>
      </c>
      <c r="D128" s="215" t="s">
        <v>952</v>
      </c>
      <c r="E128" s="216"/>
      <c r="F128" s="217"/>
      <c r="G128" s="150" t="s">
        <v>272</v>
      </c>
      <c r="H128" s="151">
        <v>32</v>
      </c>
      <c r="I128" s="152"/>
      <c r="J128" s="151">
        <f t="shared" ref="J128:J142" si="0">ROUND(I128*H128,3)</f>
        <v>0</v>
      </c>
      <c r="K128" s="149" t="s">
        <v>1</v>
      </c>
      <c r="L128" s="28"/>
      <c r="M128" s="153" t="s">
        <v>1</v>
      </c>
      <c r="N128" s="154" t="s">
        <v>38</v>
      </c>
      <c r="O128" s="51"/>
      <c r="P128" s="155">
        <f t="shared" ref="P128:P142" si="1">O128*H128</f>
        <v>0</v>
      </c>
      <c r="Q128" s="155">
        <v>0</v>
      </c>
      <c r="R128" s="155">
        <f t="shared" ref="R128:R142" si="2">Q128*H128</f>
        <v>0</v>
      </c>
      <c r="S128" s="155">
        <v>0</v>
      </c>
      <c r="T128" s="156">
        <f t="shared" ref="T128:T142" si="3">S128*H128</f>
        <v>0</v>
      </c>
      <c r="AR128" s="157" t="s">
        <v>180</v>
      </c>
      <c r="AT128" s="157" t="s">
        <v>177</v>
      </c>
      <c r="AU128" s="157" t="s">
        <v>181</v>
      </c>
      <c r="AY128" s="13" t="s">
        <v>175</v>
      </c>
      <c r="BE128" s="158">
        <f t="shared" ref="BE128:BE142" si="4">IF(N128="základná",J128,0)</f>
        <v>0</v>
      </c>
      <c r="BF128" s="158">
        <f t="shared" ref="BF128:BF142" si="5">IF(N128="znížená",J128,0)</f>
        <v>0</v>
      </c>
      <c r="BG128" s="158">
        <f t="shared" ref="BG128:BG142" si="6">IF(N128="zákl. prenesená",J128,0)</f>
        <v>0</v>
      </c>
      <c r="BH128" s="158">
        <f t="shared" ref="BH128:BH142" si="7">IF(N128="zníž. prenesená",J128,0)</f>
        <v>0</v>
      </c>
      <c r="BI128" s="158">
        <f t="shared" ref="BI128:BI142" si="8">IF(N128="nulová",J128,0)</f>
        <v>0</v>
      </c>
      <c r="BJ128" s="13" t="s">
        <v>181</v>
      </c>
      <c r="BK128" s="159">
        <f t="shared" ref="BK128:BK142" si="9">ROUND(I128*H128,3)</f>
        <v>0</v>
      </c>
      <c r="BL128" s="13" t="s">
        <v>180</v>
      </c>
      <c r="BM128" s="157" t="s">
        <v>181</v>
      </c>
    </row>
    <row r="129" spans="2:65" s="1" customFormat="1" ht="24" customHeight="1" x14ac:dyDescent="0.2">
      <c r="B129" s="147"/>
      <c r="C129" s="148" t="s">
        <v>181</v>
      </c>
      <c r="D129" s="215" t="s">
        <v>953</v>
      </c>
      <c r="E129" s="216"/>
      <c r="F129" s="217"/>
      <c r="G129" s="150" t="s">
        <v>215</v>
      </c>
      <c r="H129" s="151">
        <v>66.2</v>
      </c>
      <c r="I129" s="152"/>
      <c r="J129" s="151">
        <f t="shared" si="0"/>
        <v>0</v>
      </c>
      <c r="K129" s="149" t="s">
        <v>1</v>
      </c>
      <c r="L129" s="28"/>
      <c r="M129" s="153" t="s">
        <v>1</v>
      </c>
      <c r="N129" s="154" t="s">
        <v>38</v>
      </c>
      <c r="O129" s="51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AR129" s="157" t="s">
        <v>180</v>
      </c>
      <c r="AT129" s="157" t="s">
        <v>177</v>
      </c>
      <c r="AU129" s="157" t="s">
        <v>181</v>
      </c>
      <c r="AY129" s="13" t="s">
        <v>175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3" t="s">
        <v>181</v>
      </c>
      <c r="BK129" s="159">
        <f t="shared" si="9"/>
        <v>0</v>
      </c>
      <c r="BL129" s="13" t="s">
        <v>180</v>
      </c>
      <c r="BM129" s="157" t="s">
        <v>180</v>
      </c>
    </row>
    <row r="130" spans="2:65" s="1" customFormat="1" ht="24" customHeight="1" x14ac:dyDescent="0.2">
      <c r="B130" s="147"/>
      <c r="C130" s="148" t="s">
        <v>183</v>
      </c>
      <c r="D130" s="215" t="s">
        <v>954</v>
      </c>
      <c r="E130" s="216"/>
      <c r="F130" s="217"/>
      <c r="G130" s="150" t="s">
        <v>215</v>
      </c>
      <c r="H130" s="151">
        <v>81.400000000000006</v>
      </c>
      <c r="I130" s="152"/>
      <c r="J130" s="151">
        <f t="shared" si="0"/>
        <v>0</v>
      </c>
      <c r="K130" s="149" t="s">
        <v>1</v>
      </c>
      <c r="L130" s="28"/>
      <c r="M130" s="153" t="s">
        <v>1</v>
      </c>
      <c r="N130" s="154" t="s">
        <v>38</v>
      </c>
      <c r="O130" s="51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AR130" s="157" t="s">
        <v>180</v>
      </c>
      <c r="AT130" s="157" t="s">
        <v>177</v>
      </c>
      <c r="AU130" s="157" t="s">
        <v>181</v>
      </c>
      <c r="AY130" s="13" t="s">
        <v>175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3" t="s">
        <v>181</v>
      </c>
      <c r="BK130" s="159">
        <f t="shared" si="9"/>
        <v>0</v>
      </c>
      <c r="BL130" s="13" t="s">
        <v>180</v>
      </c>
      <c r="BM130" s="157" t="s">
        <v>185</v>
      </c>
    </row>
    <row r="131" spans="2:65" s="1" customFormat="1" ht="24" customHeight="1" x14ac:dyDescent="0.2">
      <c r="B131" s="147"/>
      <c r="C131" s="148" t="s">
        <v>180</v>
      </c>
      <c r="D131" s="215" t="s">
        <v>955</v>
      </c>
      <c r="E131" s="216"/>
      <c r="F131" s="217"/>
      <c r="G131" s="150" t="s">
        <v>238</v>
      </c>
      <c r="H131" s="151">
        <v>30.2</v>
      </c>
      <c r="I131" s="152"/>
      <c r="J131" s="151">
        <f t="shared" si="0"/>
        <v>0</v>
      </c>
      <c r="K131" s="149" t="s">
        <v>1</v>
      </c>
      <c r="L131" s="28"/>
      <c r="M131" s="153" t="s">
        <v>1</v>
      </c>
      <c r="N131" s="154" t="s">
        <v>38</v>
      </c>
      <c r="O131" s="51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AR131" s="157" t="s">
        <v>180</v>
      </c>
      <c r="AT131" s="157" t="s">
        <v>177</v>
      </c>
      <c r="AU131" s="157" t="s">
        <v>181</v>
      </c>
      <c r="AY131" s="13" t="s">
        <v>175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3" t="s">
        <v>181</v>
      </c>
      <c r="BK131" s="159">
        <f t="shared" si="9"/>
        <v>0</v>
      </c>
      <c r="BL131" s="13" t="s">
        <v>180</v>
      </c>
      <c r="BM131" s="157" t="s">
        <v>187</v>
      </c>
    </row>
    <row r="132" spans="2:65" s="1" customFormat="1" ht="24" customHeight="1" x14ac:dyDescent="0.2">
      <c r="B132" s="147"/>
      <c r="C132" s="148" t="s">
        <v>188</v>
      </c>
      <c r="D132" s="215" t="s">
        <v>956</v>
      </c>
      <c r="E132" s="216"/>
      <c r="F132" s="217"/>
      <c r="G132" s="150" t="s">
        <v>179</v>
      </c>
      <c r="H132" s="151">
        <v>4.4290000000000003</v>
      </c>
      <c r="I132" s="152"/>
      <c r="J132" s="151">
        <f t="shared" si="0"/>
        <v>0</v>
      </c>
      <c r="K132" s="149" t="s">
        <v>1</v>
      </c>
      <c r="L132" s="28"/>
      <c r="M132" s="153" t="s">
        <v>1</v>
      </c>
      <c r="N132" s="154" t="s">
        <v>38</v>
      </c>
      <c r="O132" s="51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7" t="s">
        <v>180</v>
      </c>
      <c r="AT132" s="157" t="s">
        <v>177</v>
      </c>
      <c r="AU132" s="157" t="s">
        <v>181</v>
      </c>
      <c r="AY132" s="13" t="s">
        <v>175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3" t="s">
        <v>181</v>
      </c>
      <c r="BK132" s="159">
        <f t="shared" si="9"/>
        <v>0</v>
      </c>
      <c r="BL132" s="13" t="s">
        <v>180</v>
      </c>
      <c r="BM132" s="157" t="s">
        <v>190</v>
      </c>
    </row>
    <row r="133" spans="2:65" s="1" customFormat="1" ht="24" customHeight="1" x14ac:dyDescent="0.2">
      <c r="B133" s="147"/>
      <c r="C133" s="148" t="s">
        <v>185</v>
      </c>
      <c r="D133" s="215" t="s">
        <v>957</v>
      </c>
      <c r="E133" s="216"/>
      <c r="F133" s="217"/>
      <c r="G133" s="150" t="s">
        <v>179</v>
      </c>
      <c r="H133" s="151">
        <v>7.7919999999999998</v>
      </c>
      <c r="I133" s="152"/>
      <c r="J133" s="151">
        <f t="shared" si="0"/>
        <v>0</v>
      </c>
      <c r="K133" s="149" t="s">
        <v>1</v>
      </c>
      <c r="L133" s="28"/>
      <c r="M133" s="153" t="s">
        <v>1</v>
      </c>
      <c r="N133" s="154" t="s">
        <v>38</v>
      </c>
      <c r="O133" s="51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AR133" s="157" t="s">
        <v>180</v>
      </c>
      <c r="AT133" s="157" t="s">
        <v>177</v>
      </c>
      <c r="AU133" s="157" t="s">
        <v>181</v>
      </c>
      <c r="AY133" s="13" t="s">
        <v>175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3" t="s">
        <v>181</v>
      </c>
      <c r="BK133" s="159">
        <f t="shared" si="9"/>
        <v>0</v>
      </c>
      <c r="BL133" s="13" t="s">
        <v>180</v>
      </c>
      <c r="BM133" s="157" t="s">
        <v>192</v>
      </c>
    </row>
    <row r="134" spans="2:65" s="1" customFormat="1" ht="24" customHeight="1" x14ac:dyDescent="0.2">
      <c r="B134" s="147"/>
      <c r="C134" s="148" t="s">
        <v>193</v>
      </c>
      <c r="D134" s="215" t="s">
        <v>958</v>
      </c>
      <c r="E134" s="216"/>
      <c r="F134" s="217"/>
      <c r="G134" s="150" t="s">
        <v>179</v>
      </c>
      <c r="H134" s="151">
        <v>7.7919999999999998</v>
      </c>
      <c r="I134" s="152"/>
      <c r="J134" s="151">
        <f t="shared" si="0"/>
        <v>0</v>
      </c>
      <c r="K134" s="149" t="s">
        <v>1</v>
      </c>
      <c r="L134" s="28"/>
      <c r="M134" s="153" t="s">
        <v>1</v>
      </c>
      <c r="N134" s="154" t="s">
        <v>38</v>
      </c>
      <c r="O134" s="51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AR134" s="157" t="s">
        <v>180</v>
      </c>
      <c r="AT134" s="157" t="s">
        <v>177</v>
      </c>
      <c r="AU134" s="157" t="s">
        <v>181</v>
      </c>
      <c r="AY134" s="13" t="s">
        <v>175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3" t="s">
        <v>181</v>
      </c>
      <c r="BK134" s="159">
        <f t="shared" si="9"/>
        <v>0</v>
      </c>
      <c r="BL134" s="13" t="s">
        <v>180</v>
      </c>
      <c r="BM134" s="157" t="s">
        <v>195</v>
      </c>
    </row>
    <row r="135" spans="2:65" s="1" customFormat="1" ht="24" customHeight="1" x14ac:dyDescent="0.2">
      <c r="B135" s="147"/>
      <c r="C135" s="148" t="s">
        <v>187</v>
      </c>
      <c r="D135" s="215" t="s">
        <v>959</v>
      </c>
      <c r="E135" s="216"/>
      <c r="F135" s="217"/>
      <c r="G135" s="150" t="s">
        <v>179</v>
      </c>
      <c r="H135" s="151">
        <v>5.1950000000000003</v>
      </c>
      <c r="I135" s="152"/>
      <c r="J135" s="151">
        <f t="shared" si="0"/>
        <v>0</v>
      </c>
      <c r="K135" s="149" t="s">
        <v>1</v>
      </c>
      <c r="L135" s="28"/>
      <c r="M135" s="153" t="s">
        <v>1</v>
      </c>
      <c r="N135" s="154" t="s">
        <v>38</v>
      </c>
      <c r="O135" s="51"/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AR135" s="157" t="s">
        <v>180</v>
      </c>
      <c r="AT135" s="157" t="s">
        <v>177</v>
      </c>
      <c r="AU135" s="157" t="s">
        <v>181</v>
      </c>
      <c r="AY135" s="13" t="s">
        <v>175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3" t="s">
        <v>181</v>
      </c>
      <c r="BK135" s="159">
        <f t="shared" si="9"/>
        <v>0</v>
      </c>
      <c r="BL135" s="13" t="s">
        <v>180</v>
      </c>
      <c r="BM135" s="157" t="s">
        <v>197</v>
      </c>
    </row>
    <row r="136" spans="2:65" s="1" customFormat="1" ht="36" customHeight="1" x14ac:dyDescent="0.2">
      <c r="B136" s="147"/>
      <c r="C136" s="148" t="s">
        <v>198</v>
      </c>
      <c r="D136" s="215" t="s">
        <v>960</v>
      </c>
      <c r="E136" s="216"/>
      <c r="F136" s="217"/>
      <c r="G136" s="150" t="s">
        <v>179</v>
      </c>
      <c r="H136" s="151">
        <v>46.755000000000003</v>
      </c>
      <c r="I136" s="152"/>
      <c r="J136" s="151">
        <f t="shared" si="0"/>
        <v>0</v>
      </c>
      <c r="K136" s="149" t="s">
        <v>1</v>
      </c>
      <c r="L136" s="28"/>
      <c r="M136" s="153" t="s">
        <v>1</v>
      </c>
      <c r="N136" s="154" t="s">
        <v>38</v>
      </c>
      <c r="O136" s="51"/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AR136" s="157" t="s">
        <v>180</v>
      </c>
      <c r="AT136" s="157" t="s">
        <v>177</v>
      </c>
      <c r="AU136" s="157" t="s">
        <v>181</v>
      </c>
      <c r="AY136" s="13" t="s">
        <v>175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3" t="s">
        <v>181</v>
      </c>
      <c r="BK136" s="159">
        <f t="shared" si="9"/>
        <v>0</v>
      </c>
      <c r="BL136" s="13" t="s">
        <v>180</v>
      </c>
      <c r="BM136" s="157" t="s">
        <v>200</v>
      </c>
    </row>
    <row r="137" spans="2:65" s="1" customFormat="1" ht="16.5" customHeight="1" x14ac:dyDescent="0.2">
      <c r="B137" s="147"/>
      <c r="C137" s="148" t="s">
        <v>190</v>
      </c>
      <c r="D137" s="215" t="s">
        <v>961</v>
      </c>
      <c r="E137" s="216"/>
      <c r="F137" s="217"/>
      <c r="G137" s="150" t="s">
        <v>179</v>
      </c>
      <c r="H137" s="151">
        <v>5.1950000000000003</v>
      </c>
      <c r="I137" s="152"/>
      <c r="J137" s="151">
        <f t="shared" si="0"/>
        <v>0</v>
      </c>
      <c r="K137" s="149" t="s">
        <v>1</v>
      </c>
      <c r="L137" s="28"/>
      <c r="M137" s="153" t="s">
        <v>1</v>
      </c>
      <c r="N137" s="154" t="s">
        <v>38</v>
      </c>
      <c r="O137" s="51"/>
      <c r="P137" s="155">
        <f t="shared" si="1"/>
        <v>0</v>
      </c>
      <c r="Q137" s="155">
        <v>0</v>
      </c>
      <c r="R137" s="155">
        <f t="shared" si="2"/>
        <v>0</v>
      </c>
      <c r="S137" s="155">
        <v>0</v>
      </c>
      <c r="T137" s="156">
        <f t="shared" si="3"/>
        <v>0</v>
      </c>
      <c r="AR137" s="157" t="s">
        <v>180</v>
      </c>
      <c r="AT137" s="157" t="s">
        <v>177</v>
      </c>
      <c r="AU137" s="157" t="s">
        <v>181</v>
      </c>
      <c r="AY137" s="13" t="s">
        <v>175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3" t="s">
        <v>181</v>
      </c>
      <c r="BK137" s="159">
        <f t="shared" si="9"/>
        <v>0</v>
      </c>
      <c r="BL137" s="13" t="s">
        <v>180</v>
      </c>
      <c r="BM137" s="157" t="s">
        <v>7</v>
      </c>
    </row>
    <row r="138" spans="2:65" s="1" customFormat="1" ht="24" customHeight="1" x14ac:dyDescent="0.2">
      <c r="B138" s="147"/>
      <c r="C138" s="148" t="s">
        <v>202</v>
      </c>
      <c r="D138" s="215" t="s">
        <v>208</v>
      </c>
      <c r="E138" s="216"/>
      <c r="F138" s="217"/>
      <c r="G138" s="150" t="s">
        <v>209</v>
      </c>
      <c r="H138" s="151">
        <v>5.1950000000000003</v>
      </c>
      <c r="I138" s="152"/>
      <c r="J138" s="151">
        <f t="shared" si="0"/>
        <v>0</v>
      </c>
      <c r="K138" s="149" t="s">
        <v>1</v>
      </c>
      <c r="L138" s="28"/>
      <c r="M138" s="153" t="s">
        <v>1</v>
      </c>
      <c r="N138" s="154" t="s">
        <v>38</v>
      </c>
      <c r="O138" s="51"/>
      <c r="P138" s="155">
        <f t="shared" si="1"/>
        <v>0</v>
      </c>
      <c r="Q138" s="155">
        <v>0</v>
      </c>
      <c r="R138" s="155">
        <f t="shared" si="2"/>
        <v>0</v>
      </c>
      <c r="S138" s="155">
        <v>0</v>
      </c>
      <c r="T138" s="156">
        <f t="shared" si="3"/>
        <v>0</v>
      </c>
      <c r="AR138" s="157" t="s">
        <v>180</v>
      </c>
      <c r="AT138" s="157" t="s">
        <v>177</v>
      </c>
      <c r="AU138" s="157" t="s">
        <v>181</v>
      </c>
      <c r="AY138" s="13" t="s">
        <v>175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3" t="s">
        <v>181</v>
      </c>
      <c r="BK138" s="159">
        <f t="shared" si="9"/>
        <v>0</v>
      </c>
      <c r="BL138" s="13" t="s">
        <v>180</v>
      </c>
      <c r="BM138" s="157" t="s">
        <v>204</v>
      </c>
    </row>
    <row r="139" spans="2:65" s="1" customFormat="1" ht="24" customHeight="1" x14ac:dyDescent="0.2">
      <c r="B139" s="147"/>
      <c r="C139" s="148" t="s">
        <v>192</v>
      </c>
      <c r="D139" s="215" t="s">
        <v>962</v>
      </c>
      <c r="E139" s="216"/>
      <c r="F139" s="217"/>
      <c r="G139" s="150" t="s">
        <v>179</v>
      </c>
      <c r="H139" s="151">
        <v>2.597</v>
      </c>
      <c r="I139" s="152"/>
      <c r="J139" s="151">
        <f t="shared" si="0"/>
        <v>0</v>
      </c>
      <c r="K139" s="149" t="s">
        <v>1</v>
      </c>
      <c r="L139" s="28"/>
      <c r="M139" s="153" t="s">
        <v>1</v>
      </c>
      <c r="N139" s="154" t="s">
        <v>38</v>
      </c>
      <c r="O139" s="51"/>
      <c r="P139" s="155">
        <f t="shared" si="1"/>
        <v>0</v>
      </c>
      <c r="Q139" s="155">
        <v>0</v>
      </c>
      <c r="R139" s="155">
        <f t="shared" si="2"/>
        <v>0</v>
      </c>
      <c r="S139" s="155">
        <v>0</v>
      </c>
      <c r="T139" s="156">
        <f t="shared" si="3"/>
        <v>0</v>
      </c>
      <c r="AR139" s="157" t="s">
        <v>180</v>
      </c>
      <c r="AT139" s="157" t="s">
        <v>177</v>
      </c>
      <c r="AU139" s="157" t="s">
        <v>181</v>
      </c>
      <c r="AY139" s="13" t="s">
        <v>175</v>
      </c>
      <c r="BE139" s="158">
        <f t="shared" si="4"/>
        <v>0</v>
      </c>
      <c r="BF139" s="158">
        <f t="shared" si="5"/>
        <v>0</v>
      </c>
      <c r="BG139" s="158">
        <f t="shared" si="6"/>
        <v>0</v>
      </c>
      <c r="BH139" s="158">
        <f t="shared" si="7"/>
        <v>0</v>
      </c>
      <c r="BI139" s="158">
        <f t="shared" si="8"/>
        <v>0</v>
      </c>
      <c r="BJ139" s="13" t="s">
        <v>181</v>
      </c>
      <c r="BK139" s="159">
        <f t="shared" si="9"/>
        <v>0</v>
      </c>
      <c r="BL139" s="13" t="s">
        <v>180</v>
      </c>
      <c r="BM139" s="157" t="s">
        <v>206</v>
      </c>
    </row>
    <row r="140" spans="2:65" s="1" customFormat="1" ht="16.5" customHeight="1" x14ac:dyDescent="0.2">
      <c r="B140" s="147"/>
      <c r="C140" s="148" t="s">
        <v>207</v>
      </c>
      <c r="D140" s="215" t="s">
        <v>963</v>
      </c>
      <c r="E140" s="216"/>
      <c r="F140" s="217"/>
      <c r="G140" s="150" t="s">
        <v>964</v>
      </c>
      <c r="H140" s="151">
        <v>1</v>
      </c>
      <c r="I140" s="152"/>
      <c r="J140" s="151">
        <f t="shared" si="0"/>
        <v>0</v>
      </c>
      <c r="K140" s="149" t="s">
        <v>1</v>
      </c>
      <c r="L140" s="28"/>
      <c r="M140" s="153" t="s">
        <v>1</v>
      </c>
      <c r="N140" s="154" t="s">
        <v>38</v>
      </c>
      <c r="O140" s="51"/>
      <c r="P140" s="155">
        <f t="shared" si="1"/>
        <v>0</v>
      </c>
      <c r="Q140" s="155">
        <v>0</v>
      </c>
      <c r="R140" s="155">
        <f t="shared" si="2"/>
        <v>0</v>
      </c>
      <c r="S140" s="155">
        <v>0</v>
      </c>
      <c r="T140" s="156">
        <f t="shared" si="3"/>
        <v>0</v>
      </c>
      <c r="AR140" s="157" t="s">
        <v>180</v>
      </c>
      <c r="AT140" s="157" t="s">
        <v>177</v>
      </c>
      <c r="AU140" s="157" t="s">
        <v>181</v>
      </c>
      <c r="AY140" s="13" t="s">
        <v>175</v>
      </c>
      <c r="BE140" s="158">
        <f t="shared" si="4"/>
        <v>0</v>
      </c>
      <c r="BF140" s="158">
        <f t="shared" si="5"/>
        <v>0</v>
      </c>
      <c r="BG140" s="158">
        <f t="shared" si="6"/>
        <v>0</v>
      </c>
      <c r="BH140" s="158">
        <f t="shared" si="7"/>
        <v>0</v>
      </c>
      <c r="BI140" s="158">
        <f t="shared" si="8"/>
        <v>0</v>
      </c>
      <c r="BJ140" s="13" t="s">
        <v>181</v>
      </c>
      <c r="BK140" s="159">
        <f t="shared" si="9"/>
        <v>0</v>
      </c>
      <c r="BL140" s="13" t="s">
        <v>180</v>
      </c>
      <c r="BM140" s="157" t="s">
        <v>965</v>
      </c>
    </row>
    <row r="141" spans="2:65" s="1" customFormat="1" ht="16.5" customHeight="1" x14ac:dyDescent="0.2">
      <c r="B141" s="147"/>
      <c r="C141" s="148" t="s">
        <v>195</v>
      </c>
      <c r="D141" s="215" t="s">
        <v>966</v>
      </c>
      <c r="E141" s="216"/>
      <c r="F141" s="217"/>
      <c r="G141" s="150" t="s">
        <v>215</v>
      </c>
      <c r="H141" s="151">
        <v>300</v>
      </c>
      <c r="I141" s="152"/>
      <c r="J141" s="151">
        <f t="shared" si="0"/>
        <v>0</v>
      </c>
      <c r="K141" s="149" t="s">
        <v>1</v>
      </c>
      <c r="L141" s="28"/>
      <c r="M141" s="153" t="s">
        <v>1</v>
      </c>
      <c r="N141" s="154" t="s">
        <v>38</v>
      </c>
      <c r="O141" s="51"/>
      <c r="P141" s="155">
        <f t="shared" si="1"/>
        <v>0</v>
      </c>
      <c r="Q141" s="155">
        <v>0</v>
      </c>
      <c r="R141" s="155">
        <f t="shared" si="2"/>
        <v>0</v>
      </c>
      <c r="S141" s="155">
        <v>0</v>
      </c>
      <c r="T141" s="156">
        <f t="shared" si="3"/>
        <v>0</v>
      </c>
      <c r="AR141" s="157" t="s">
        <v>180</v>
      </c>
      <c r="AT141" s="157" t="s">
        <v>177</v>
      </c>
      <c r="AU141" s="157" t="s">
        <v>181</v>
      </c>
      <c r="AY141" s="13" t="s">
        <v>175</v>
      </c>
      <c r="BE141" s="158">
        <f t="shared" si="4"/>
        <v>0</v>
      </c>
      <c r="BF141" s="158">
        <f t="shared" si="5"/>
        <v>0</v>
      </c>
      <c r="BG141" s="158">
        <f t="shared" si="6"/>
        <v>0</v>
      </c>
      <c r="BH141" s="158">
        <f t="shared" si="7"/>
        <v>0</v>
      </c>
      <c r="BI141" s="158">
        <f t="shared" si="8"/>
        <v>0</v>
      </c>
      <c r="BJ141" s="13" t="s">
        <v>181</v>
      </c>
      <c r="BK141" s="159">
        <f t="shared" si="9"/>
        <v>0</v>
      </c>
      <c r="BL141" s="13" t="s">
        <v>180</v>
      </c>
      <c r="BM141" s="157" t="s">
        <v>210</v>
      </c>
    </row>
    <row r="142" spans="2:65" s="1" customFormat="1" ht="16.5" customHeight="1" x14ac:dyDescent="0.2">
      <c r="B142" s="147"/>
      <c r="C142" s="160" t="s">
        <v>213</v>
      </c>
      <c r="D142" s="218" t="s">
        <v>967</v>
      </c>
      <c r="E142" s="219"/>
      <c r="F142" s="220"/>
      <c r="G142" s="162" t="s">
        <v>805</v>
      </c>
      <c r="H142" s="163">
        <v>9.27</v>
      </c>
      <c r="I142" s="164"/>
      <c r="J142" s="163">
        <f t="shared" si="0"/>
        <v>0</v>
      </c>
      <c r="K142" s="161" t="s">
        <v>1</v>
      </c>
      <c r="L142" s="165"/>
      <c r="M142" s="166" t="s">
        <v>1</v>
      </c>
      <c r="N142" s="167" t="s">
        <v>38</v>
      </c>
      <c r="O142" s="51"/>
      <c r="P142" s="155">
        <f t="shared" si="1"/>
        <v>0</v>
      </c>
      <c r="Q142" s="155">
        <v>0</v>
      </c>
      <c r="R142" s="155">
        <f t="shared" si="2"/>
        <v>0</v>
      </c>
      <c r="S142" s="155">
        <v>0</v>
      </c>
      <c r="T142" s="156">
        <f t="shared" si="3"/>
        <v>0</v>
      </c>
      <c r="AR142" s="157" t="s">
        <v>187</v>
      </c>
      <c r="AT142" s="157" t="s">
        <v>236</v>
      </c>
      <c r="AU142" s="157" t="s">
        <v>181</v>
      </c>
      <c r="AY142" s="13" t="s">
        <v>175</v>
      </c>
      <c r="BE142" s="158">
        <f t="shared" si="4"/>
        <v>0</v>
      </c>
      <c r="BF142" s="158">
        <f t="shared" si="5"/>
        <v>0</v>
      </c>
      <c r="BG142" s="158">
        <f t="shared" si="6"/>
        <v>0</v>
      </c>
      <c r="BH142" s="158">
        <f t="shared" si="7"/>
        <v>0</v>
      </c>
      <c r="BI142" s="158">
        <f t="shared" si="8"/>
        <v>0</v>
      </c>
      <c r="BJ142" s="13" t="s">
        <v>181</v>
      </c>
      <c r="BK142" s="159">
        <f t="shared" si="9"/>
        <v>0</v>
      </c>
      <c r="BL142" s="13" t="s">
        <v>180</v>
      </c>
      <c r="BM142" s="157" t="s">
        <v>212</v>
      </c>
    </row>
    <row r="143" spans="2:65" s="11" customFormat="1" ht="22.9" customHeight="1" x14ac:dyDescent="0.2">
      <c r="B143" s="134"/>
      <c r="D143" s="135" t="s">
        <v>71</v>
      </c>
      <c r="E143" s="145" t="s">
        <v>181</v>
      </c>
      <c r="F143" s="145" t="s">
        <v>217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SUM(P144:P148)</f>
        <v>0</v>
      </c>
      <c r="Q143" s="140"/>
      <c r="R143" s="141">
        <f>SUM(R144:R148)</f>
        <v>0</v>
      </c>
      <c r="S143" s="140"/>
      <c r="T143" s="142">
        <f>SUM(T144:T148)</f>
        <v>0</v>
      </c>
      <c r="AR143" s="135" t="s">
        <v>80</v>
      </c>
      <c r="AT143" s="143" t="s">
        <v>71</v>
      </c>
      <c r="AU143" s="143" t="s">
        <v>80</v>
      </c>
      <c r="AY143" s="135" t="s">
        <v>175</v>
      </c>
      <c r="BK143" s="144">
        <f>SUM(BK144:BK148)</f>
        <v>0</v>
      </c>
    </row>
    <row r="144" spans="2:65" s="1" customFormat="1" ht="24" customHeight="1" x14ac:dyDescent="0.2">
      <c r="B144" s="147"/>
      <c r="C144" s="148" t="s">
        <v>197</v>
      </c>
      <c r="D144" s="215" t="s">
        <v>968</v>
      </c>
      <c r="E144" s="216"/>
      <c r="F144" s="217"/>
      <c r="G144" s="150" t="s">
        <v>179</v>
      </c>
      <c r="H144" s="151">
        <v>1.772</v>
      </c>
      <c r="I144" s="152"/>
      <c r="J144" s="151">
        <f>ROUND(I144*H144,3)</f>
        <v>0</v>
      </c>
      <c r="K144" s="149" t="s">
        <v>1</v>
      </c>
      <c r="L144" s="28"/>
      <c r="M144" s="153" t="s">
        <v>1</v>
      </c>
      <c r="N144" s="154" t="s">
        <v>38</v>
      </c>
      <c r="O144" s="51"/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AR144" s="157" t="s">
        <v>180</v>
      </c>
      <c r="AT144" s="157" t="s">
        <v>177</v>
      </c>
      <c r="AU144" s="157" t="s">
        <v>181</v>
      </c>
      <c r="AY144" s="13" t="s">
        <v>175</v>
      </c>
      <c r="BE144" s="158">
        <f>IF(N144="základná",J144,0)</f>
        <v>0</v>
      </c>
      <c r="BF144" s="158">
        <f>IF(N144="znížená",J144,0)</f>
        <v>0</v>
      </c>
      <c r="BG144" s="158">
        <f>IF(N144="zákl. prenesená",J144,0)</f>
        <v>0</v>
      </c>
      <c r="BH144" s="158">
        <f>IF(N144="zníž. prenesená",J144,0)</f>
        <v>0</v>
      </c>
      <c r="BI144" s="158">
        <f>IF(N144="nulová",J144,0)</f>
        <v>0</v>
      </c>
      <c r="BJ144" s="13" t="s">
        <v>181</v>
      </c>
      <c r="BK144" s="159">
        <f>ROUND(I144*H144,3)</f>
        <v>0</v>
      </c>
      <c r="BL144" s="13" t="s">
        <v>180</v>
      </c>
      <c r="BM144" s="157" t="s">
        <v>216</v>
      </c>
    </row>
    <row r="145" spans="2:65" s="1" customFormat="1" ht="24" customHeight="1" x14ac:dyDescent="0.2">
      <c r="B145" s="147"/>
      <c r="C145" s="148" t="s">
        <v>220</v>
      </c>
      <c r="D145" s="215" t="s">
        <v>969</v>
      </c>
      <c r="E145" s="216"/>
      <c r="F145" s="217"/>
      <c r="G145" s="150" t="s">
        <v>179</v>
      </c>
      <c r="H145" s="151">
        <v>2.657</v>
      </c>
      <c r="I145" s="152"/>
      <c r="J145" s="151">
        <f>ROUND(I145*H145,3)</f>
        <v>0</v>
      </c>
      <c r="K145" s="149" t="s">
        <v>1</v>
      </c>
      <c r="L145" s="28"/>
      <c r="M145" s="153" t="s">
        <v>1</v>
      </c>
      <c r="N145" s="154" t="s">
        <v>38</v>
      </c>
      <c r="O145" s="51"/>
      <c r="P145" s="155">
        <f>O145*H145</f>
        <v>0</v>
      </c>
      <c r="Q145" s="155">
        <v>0</v>
      </c>
      <c r="R145" s="155">
        <f>Q145*H145</f>
        <v>0</v>
      </c>
      <c r="S145" s="155">
        <v>0</v>
      </c>
      <c r="T145" s="156">
        <f>S145*H145</f>
        <v>0</v>
      </c>
      <c r="AR145" s="157" t="s">
        <v>180</v>
      </c>
      <c r="AT145" s="157" t="s">
        <v>177</v>
      </c>
      <c r="AU145" s="157" t="s">
        <v>181</v>
      </c>
      <c r="AY145" s="13" t="s">
        <v>175</v>
      </c>
      <c r="BE145" s="158">
        <f>IF(N145="základná",J145,0)</f>
        <v>0</v>
      </c>
      <c r="BF145" s="158">
        <f>IF(N145="znížená",J145,0)</f>
        <v>0</v>
      </c>
      <c r="BG145" s="158">
        <f>IF(N145="zákl. prenesená",J145,0)</f>
        <v>0</v>
      </c>
      <c r="BH145" s="158">
        <f>IF(N145="zníž. prenesená",J145,0)</f>
        <v>0</v>
      </c>
      <c r="BI145" s="158">
        <f>IF(N145="nulová",J145,0)</f>
        <v>0</v>
      </c>
      <c r="BJ145" s="13" t="s">
        <v>181</v>
      </c>
      <c r="BK145" s="159">
        <f>ROUND(I145*H145,3)</f>
        <v>0</v>
      </c>
      <c r="BL145" s="13" t="s">
        <v>180</v>
      </c>
      <c r="BM145" s="157" t="s">
        <v>219</v>
      </c>
    </row>
    <row r="146" spans="2:65" s="1" customFormat="1" ht="16.5" customHeight="1" x14ac:dyDescent="0.2">
      <c r="B146" s="147"/>
      <c r="C146" s="148" t="s">
        <v>200</v>
      </c>
      <c r="D146" s="215" t="s">
        <v>221</v>
      </c>
      <c r="E146" s="216"/>
      <c r="F146" s="217"/>
      <c r="G146" s="150" t="s">
        <v>215</v>
      </c>
      <c r="H146" s="151">
        <v>3.6120000000000001</v>
      </c>
      <c r="I146" s="152"/>
      <c r="J146" s="151">
        <f>ROUND(I146*H146,3)</f>
        <v>0</v>
      </c>
      <c r="K146" s="149" t="s">
        <v>1</v>
      </c>
      <c r="L146" s="28"/>
      <c r="M146" s="153" t="s">
        <v>1</v>
      </c>
      <c r="N146" s="154" t="s">
        <v>38</v>
      </c>
      <c r="O146" s="51"/>
      <c r="P146" s="155">
        <f>O146*H146</f>
        <v>0</v>
      </c>
      <c r="Q146" s="155">
        <v>0</v>
      </c>
      <c r="R146" s="155">
        <f>Q146*H146</f>
        <v>0</v>
      </c>
      <c r="S146" s="155">
        <v>0</v>
      </c>
      <c r="T146" s="156">
        <f>S146*H146</f>
        <v>0</v>
      </c>
      <c r="AR146" s="157" t="s">
        <v>180</v>
      </c>
      <c r="AT146" s="157" t="s">
        <v>177</v>
      </c>
      <c r="AU146" s="157" t="s">
        <v>181</v>
      </c>
      <c r="AY146" s="13" t="s">
        <v>175</v>
      </c>
      <c r="BE146" s="158">
        <f>IF(N146="základná",J146,0)</f>
        <v>0</v>
      </c>
      <c r="BF146" s="158">
        <f>IF(N146="znížená",J146,0)</f>
        <v>0</v>
      </c>
      <c r="BG146" s="158">
        <f>IF(N146="zákl. prenesená",J146,0)</f>
        <v>0</v>
      </c>
      <c r="BH146" s="158">
        <f>IF(N146="zníž. prenesená",J146,0)</f>
        <v>0</v>
      </c>
      <c r="BI146" s="158">
        <f>IF(N146="nulová",J146,0)</f>
        <v>0</v>
      </c>
      <c r="BJ146" s="13" t="s">
        <v>181</v>
      </c>
      <c r="BK146" s="159">
        <f>ROUND(I146*H146,3)</f>
        <v>0</v>
      </c>
      <c r="BL146" s="13" t="s">
        <v>180</v>
      </c>
      <c r="BM146" s="157" t="s">
        <v>222</v>
      </c>
    </row>
    <row r="147" spans="2:65" s="1" customFormat="1" ht="24" customHeight="1" x14ac:dyDescent="0.2">
      <c r="B147" s="147"/>
      <c r="C147" s="148" t="s">
        <v>225</v>
      </c>
      <c r="D147" s="215" t="s">
        <v>223</v>
      </c>
      <c r="E147" s="216"/>
      <c r="F147" s="217"/>
      <c r="G147" s="150" t="s">
        <v>215</v>
      </c>
      <c r="H147" s="151">
        <v>3.6120000000000001</v>
      </c>
      <c r="I147" s="152"/>
      <c r="J147" s="151">
        <f>ROUND(I147*H147,3)</f>
        <v>0</v>
      </c>
      <c r="K147" s="149" t="s">
        <v>1</v>
      </c>
      <c r="L147" s="28"/>
      <c r="M147" s="153" t="s">
        <v>1</v>
      </c>
      <c r="N147" s="154" t="s">
        <v>38</v>
      </c>
      <c r="O147" s="51"/>
      <c r="P147" s="155">
        <f>O147*H147</f>
        <v>0</v>
      </c>
      <c r="Q147" s="155">
        <v>0</v>
      </c>
      <c r="R147" s="155">
        <f>Q147*H147</f>
        <v>0</v>
      </c>
      <c r="S147" s="155">
        <v>0</v>
      </c>
      <c r="T147" s="156">
        <f>S147*H147</f>
        <v>0</v>
      </c>
      <c r="AR147" s="157" t="s">
        <v>180</v>
      </c>
      <c r="AT147" s="157" t="s">
        <v>177</v>
      </c>
      <c r="AU147" s="157" t="s">
        <v>181</v>
      </c>
      <c r="AY147" s="13" t="s">
        <v>175</v>
      </c>
      <c r="BE147" s="158">
        <f>IF(N147="základná",J147,0)</f>
        <v>0</v>
      </c>
      <c r="BF147" s="158">
        <f>IF(N147="znížená",J147,0)</f>
        <v>0</v>
      </c>
      <c r="BG147" s="158">
        <f>IF(N147="zákl. prenesená",J147,0)</f>
        <v>0</v>
      </c>
      <c r="BH147" s="158">
        <f>IF(N147="zníž. prenesená",J147,0)</f>
        <v>0</v>
      </c>
      <c r="BI147" s="158">
        <f>IF(N147="nulová",J147,0)</f>
        <v>0</v>
      </c>
      <c r="BJ147" s="13" t="s">
        <v>181</v>
      </c>
      <c r="BK147" s="159">
        <f>ROUND(I147*H147,3)</f>
        <v>0</v>
      </c>
      <c r="BL147" s="13" t="s">
        <v>180</v>
      </c>
      <c r="BM147" s="157" t="s">
        <v>224</v>
      </c>
    </row>
    <row r="148" spans="2:65" s="1" customFormat="1" ht="16.5" customHeight="1" x14ac:dyDescent="0.2">
      <c r="B148" s="147"/>
      <c r="C148" s="148" t="s">
        <v>7</v>
      </c>
      <c r="D148" s="215" t="s">
        <v>226</v>
      </c>
      <c r="E148" s="216"/>
      <c r="F148" s="217"/>
      <c r="G148" s="150" t="s">
        <v>209</v>
      </c>
      <c r="H148" s="151">
        <v>0.23499999999999999</v>
      </c>
      <c r="I148" s="152"/>
      <c r="J148" s="151">
        <f>ROUND(I148*H148,3)</f>
        <v>0</v>
      </c>
      <c r="K148" s="149" t="s">
        <v>1</v>
      </c>
      <c r="L148" s="28"/>
      <c r="M148" s="153" t="s">
        <v>1</v>
      </c>
      <c r="N148" s="154" t="s">
        <v>38</v>
      </c>
      <c r="O148" s="51"/>
      <c r="P148" s="155">
        <f>O148*H148</f>
        <v>0</v>
      </c>
      <c r="Q148" s="155">
        <v>0</v>
      </c>
      <c r="R148" s="155">
        <f>Q148*H148</f>
        <v>0</v>
      </c>
      <c r="S148" s="155">
        <v>0</v>
      </c>
      <c r="T148" s="156">
        <f>S148*H148</f>
        <v>0</v>
      </c>
      <c r="AR148" s="157" t="s">
        <v>180</v>
      </c>
      <c r="AT148" s="157" t="s">
        <v>177</v>
      </c>
      <c r="AU148" s="157" t="s">
        <v>181</v>
      </c>
      <c r="AY148" s="13" t="s">
        <v>175</v>
      </c>
      <c r="BE148" s="158">
        <f>IF(N148="základná",J148,0)</f>
        <v>0</v>
      </c>
      <c r="BF148" s="158">
        <f>IF(N148="znížená",J148,0)</f>
        <v>0</v>
      </c>
      <c r="BG148" s="158">
        <f>IF(N148="zákl. prenesená",J148,0)</f>
        <v>0</v>
      </c>
      <c r="BH148" s="158">
        <f>IF(N148="zníž. prenesená",J148,0)</f>
        <v>0</v>
      </c>
      <c r="BI148" s="158">
        <f>IF(N148="nulová",J148,0)</f>
        <v>0</v>
      </c>
      <c r="BJ148" s="13" t="s">
        <v>181</v>
      </c>
      <c r="BK148" s="159">
        <f>ROUND(I148*H148,3)</f>
        <v>0</v>
      </c>
      <c r="BL148" s="13" t="s">
        <v>180</v>
      </c>
      <c r="BM148" s="157" t="s">
        <v>227</v>
      </c>
    </row>
    <row r="149" spans="2:65" s="11" customFormat="1" ht="22.9" customHeight="1" x14ac:dyDescent="0.2">
      <c r="B149" s="134"/>
      <c r="D149" s="135" t="s">
        <v>71</v>
      </c>
      <c r="E149" s="145" t="s">
        <v>183</v>
      </c>
      <c r="F149" s="145" t="s">
        <v>265</v>
      </c>
      <c r="I149" s="137"/>
      <c r="J149" s="146">
        <f>BK149</f>
        <v>0</v>
      </c>
      <c r="L149" s="134"/>
      <c r="M149" s="139"/>
      <c r="N149" s="140"/>
      <c r="O149" s="140"/>
      <c r="P149" s="141">
        <f>SUM(P150:P151)</f>
        <v>0</v>
      </c>
      <c r="Q149" s="140"/>
      <c r="R149" s="141">
        <f>SUM(R150:R151)</f>
        <v>0</v>
      </c>
      <c r="S149" s="140"/>
      <c r="T149" s="142">
        <f>SUM(T150:T151)</f>
        <v>0</v>
      </c>
      <c r="AR149" s="135" t="s">
        <v>80</v>
      </c>
      <c r="AT149" s="143" t="s">
        <v>71</v>
      </c>
      <c r="AU149" s="143" t="s">
        <v>80</v>
      </c>
      <c r="AY149" s="135" t="s">
        <v>175</v>
      </c>
      <c r="BK149" s="144">
        <f>SUM(BK150:BK151)</f>
        <v>0</v>
      </c>
    </row>
    <row r="150" spans="2:65" s="1" customFormat="1" ht="24" customHeight="1" x14ac:dyDescent="0.2">
      <c r="B150" s="147"/>
      <c r="C150" s="148" t="s">
        <v>230</v>
      </c>
      <c r="D150" s="215" t="s">
        <v>1519</v>
      </c>
      <c r="E150" s="216"/>
      <c r="F150" s="217"/>
      <c r="G150" s="150" t="s">
        <v>179</v>
      </c>
      <c r="H150" s="151">
        <v>0.28999999999999998</v>
      </c>
      <c r="I150" s="152"/>
      <c r="J150" s="151">
        <f>ROUND(I150*H150,3)</f>
        <v>0</v>
      </c>
      <c r="K150" s="149" t="s">
        <v>1</v>
      </c>
      <c r="L150" s="28"/>
      <c r="M150" s="153" t="s">
        <v>1</v>
      </c>
      <c r="N150" s="154" t="s">
        <v>38</v>
      </c>
      <c r="O150" s="51"/>
      <c r="P150" s="155">
        <f>O150*H150</f>
        <v>0</v>
      </c>
      <c r="Q150" s="155">
        <v>0</v>
      </c>
      <c r="R150" s="155">
        <f>Q150*H150</f>
        <v>0</v>
      </c>
      <c r="S150" s="155">
        <v>0</v>
      </c>
      <c r="T150" s="156">
        <f>S150*H150</f>
        <v>0</v>
      </c>
      <c r="AR150" s="157" t="s">
        <v>180</v>
      </c>
      <c r="AT150" s="157" t="s">
        <v>177</v>
      </c>
      <c r="AU150" s="157" t="s">
        <v>181</v>
      </c>
      <c r="AY150" s="13" t="s">
        <v>175</v>
      </c>
      <c r="BE150" s="158">
        <f>IF(N150="základná",J150,0)</f>
        <v>0</v>
      </c>
      <c r="BF150" s="158">
        <f>IF(N150="znížená",J150,0)</f>
        <v>0</v>
      </c>
      <c r="BG150" s="158">
        <f>IF(N150="zákl. prenesená",J150,0)</f>
        <v>0</v>
      </c>
      <c r="BH150" s="158">
        <f>IF(N150="zníž. prenesená",J150,0)</f>
        <v>0</v>
      </c>
      <c r="BI150" s="158">
        <f>IF(N150="nulová",J150,0)</f>
        <v>0</v>
      </c>
      <c r="BJ150" s="13" t="s">
        <v>181</v>
      </c>
      <c r="BK150" s="159">
        <f>ROUND(I150*H150,3)</f>
        <v>0</v>
      </c>
      <c r="BL150" s="13" t="s">
        <v>180</v>
      </c>
      <c r="BM150" s="157" t="s">
        <v>229</v>
      </c>
    </row>
    <row r="151" spans="2:65" s="1" customFormat="1" ht="24" customHeight="1" x14ac:dyDescent="0.2">
      <c r="B151" s="147"/>
      <c r="C151" s="148" t="s">
        <v>204</v>
      </c>
      <c r="D151" s="215" t="s">
        <v>1417</v>
      </c>
      <c r="E151" s="216"/>
      <c r="F151" s="217"/>
      <c r="G151" s="150" t="s">
        <v>209</v>
      </c>
      <c r="H151" s="151">
        <v>2.9000000000000001E-2</v>
      </c>
      <c r="I151" s="152"/>
      <c r="J151" s="151">
        <f>ROUND(I151*H151,3)</f>
        <v>0</v>
      </c>
      <c r="K151" s="149" t="s">
        <v>1</v>
      </c>
      <c r="L151" s="28"/>
      <c r="M151" s="153" t="s">
        <v>1</v>
      </c>
      <c r="N151" s="154" t="s">
        <v>38</v>
      </c>
      <c r="O151" s="51"/>
      <c r="P151" s="155">
        <f>O151*H151</f>
        <v>0</v>
      </c>
      <c r="Q151" s="155">
        <v>0</v>
      </c>
      <c r="R151" s="155">
        <f>Q151*H151</f>
        <v>0</v>
      </c>
      <c r="S151" s="155">
        <v>0</v>
      </c>
      <c r="T151" s="156">
        <f>S151*H151</f>
        <v>0</v>
      </c>
      <c r="AR151" s="157" t="s">
        <v>180</v>
      </c>
      <c r="AT151" s="157" t="s">
        <v>177</v>
      </c>
      <c r="AU151" s="157" t="s">
        <v>181</v>
      </c>
      <c r="AY151" s="13" t="s">
        <v>175</v>
      </c>
      <c r="BE151" s="158">
        <f>IF(N151="základná",J151,0)</f>
        <v>0</v>
      </c>
      <c r="BF151" s="158">
        <f>IF(N151="znížená",J151,0)</f>
        <v>0</v>
      </c>
      <c r="BG151" s="158">
        <f>IF(N151="zákl. prenesená",J151,0)</f>
        <v>0</v>
      </c>
      <c r="BH151" s="158">
        <f>IF(N151="zníž. prenesená",J151,0)</f>
        <v>0</v>
      </c>
      <c r="BI151" s="158">
        <f>IF(N151="nulová",J151,0)</f>
        <v>0</v>
      </c>
      <c r="BJ151" s="13" t="s">
        <v>181</v>
      </c>
      <c r="BK151" s="159">
        <f>ROUND(I151*H151,3)</f>
        <v>0</v>
      </c>
      <c r="BL151" s="13" t="s">
        <v>180</v>
      </c>
      <c r="BM151" s="157" t="s">
        <v>232</v>
      </c>
    </row>
    <row r="152" spans="2:65" s="11" customFormat="1" ht="22.9" customHeight="1" x14ac:dyDescent="0.2">
      <c r="B152" s="134"/>
      <c r="D152" s="135" t="s">
        <v>71</v>
      </c>
      <c r="E152" s="145" t="s">
        <v>188</v>
      </c>
      <c r="F152" s="145" t="s">
        <v>970</v>
      </c>
      <c r="I152" s="137"/>
      <c r="J152" s="146">
        <f>BK152</f>
        <v>0</v>
      </c>
      <c r="L152" s="134"/>
      <c r="M152" s="139"/>
      <c r="N152" s="140"/>
      <c r="O152" s="140"/>
      <c r="P152" s="141">
        <f>SUM(P153:P161)</f>
        <v>0</v>
      </c>
      <c r="Q152" s="140"/>
      <c r="R152" s="141">
        <f>SUM(R153:R161)</f>
        <v>0</v>
      </c>
      <c r="S152" s="140"/>
      <c r="T152" s="142">
        <f>SUM(T153:T161)</f>
        <v>0</v>
      </c>
      <c r="AR152" s="135" t="s">
        <v>80</v>
      </c>
      <c r="AT152" s="143" t="s">
        <v>71</v>
      </c>
      <c r="AU152" s="143" t="s">
        <v>80</v>
      </c>
      <c r="AY152" s="135" t="s">
        <v>175</v>
      </c>
      <c r="BK152" s="144">
        <f>SUM(BK153:BK161)</f>
        <v>0</v>
      </c>
    </row>
    <row r="153" spans="2:65" s="1" customFormat="1" ht="24" customHeight="1" x14ac:dyDescent="0.2">
      <c r="B153" s="147"/>
      <c r="C153" s="148" t="s">
        <v>235</v>
      </c>
      <c r="D153" s="215" t="s">
        <v>971</v>
      </c>
      <c r="E153" s="216"/>
      <c r="F153" s="217"/>
      <c r="G153" s="150" t="s">
        <v>215</v>
      </c>
      <c r="H153" s="151">
        <v>137.4</v>
      </c>
      <c r="I153" s="152"/>
      <c r="J153" s="151">
        <f t="shared" ref="J153:J161" si="10">ROUND(I153*H153,3)</f>
        <v>0</v>
      </c>
      <c r="K153" s="149" t="s">
        <v>1</v>
      </c>
      <c r="L153" s="28"/>
      <c r="M153" s="153" t="s">
        <v>1</v>
      </c>
      <c r="N153" s="154" t="s">
        <v>38</v>
      </c>
      <c r="O153" s="51"/>
      <c r="P153" s="155">
        <f t="shared" ref="P153:P161" si="11">O153*H153</f>
        <v>0</v>
      </c>
      <c r="Q153" s="155">
        <v>0</v>
      </c>
      <c r="R153" s="155">
        <f t="shared" ref="R153:R161" si="12">Q153*H153</f>
        <v>0</v>
      </c>
      <c r="S153" s="155">
        <v>0</v>
      </c>
      <c r="T153" s="156">
        <f t="shared" ref="T153:T161" si="13">S153*H153</f>
        <v>0</v>
      </c>
      <c r="AR153" s="157" t="s">
        <v>180</v>
      </c>
      <c r="AT153" s="157" t="s">
        <v>177</v>
      </c>
      <c r="AU153" s="157" t="s">
        <v>181</v>
      </c>
      <c r="AY153" s="13" t="s">
        <v>175</v>
      </c>
      <c r="BE153" s="158">
        <f t="shared" ref="BE153:BE161" si="14">IF(N153="základná",J153,0)</f>
        <v>0</v>
      </c>
      <c r="BF153" s="158">
        <f t="shared" ref="BF153:BF161" si="15">IF(N153="znížená",J153,0)</f>
        <v>0</v>
      </c>
      <c r="BG153" s="158">
        <f t="shared" ref="BG153:BG161" si="16">IF(N153="zákl. prenesená",J153,0)</f>
        <v>0</v>
      </c>
      <c r="BH153" s="158">
        <f t="shared" ref="BH153:BH161" si="17">IF(N153="zníž. prenesená",J153,0)</f>
        <v>0</v>
      </c>
      <c r="BI153" s="158">
        <f t="shared" ref="BI153:BI161" si="18">IF(N153="nulová",J153,0)</f>
        <v>0</v>
      </c>
      <c r="BJ153" s="13" t="s">
        <v>181</v>
      </c>
      <c r="BK153" s="159">
        <f t="shared" ref="BK153:BK161" si="19">ROUND(I153*H153,3)</f>
        <v>0</v>
      </c>
      <c r="BL153" s="13" t="s">
        <v>180</v>
      </c>
      <c r="BM153" s="157" t="s">
        <v>234</v>
      </c>
    </row>
    <row r="154" spans="2:65" s="1" customFormat="1" ht="24" customHeight="1" x14ac:dyDescent="0.2">
      <c r="B154" s="147"/>
      <c r="C154" s="148" t="s">
        <v>206</v>
      </c>
      <c r="D154" s="215" t="s">
        <v>972</v>
      </c>
      <c r="E154" s="216"/>
      <c r="F154" s="217"/>
      <c r="G154" s="150" t="s">
        <v>215</v>
      </c>
      <c r="H154" s="151">
        <v>19.841999999999999</v>
      </c>
      <c r="I154" s="152"/>
      <c r="J154" s="151">
        <f t="shared" si="10"/>
        <v>0</v>
      </c>
      <c r="K154" s="149" t="s">
        <v>1</v>
      </c>
      <c r="L154" s="28"/>
      <c r="M154" s="153" t="s">
        <v>1</v>
      </c>
      <c r="N154" s="154" t="s">
        <v>38</v>
      </c>
      <c r="O154" s="51"/>
      <c r="P154" s="155">
        <f t="shared" si="11"/>
        <v>0</v>
      </c>
      <c r="Q154" s="155">
        <v>0</v>
      </c>
      <c r="R154" s="155">
        <f t="shared" si="12"/>
        <v>0</v>
      </c>
      <c r="S154" s="155">
        <v>0</v>
      </c>
      <c r="T154" s="156">
        <f t="shared" si="13"/>
        <v>0</v>
      </c>
      <c r="AR154" s="157" t="s">
        <v>180</v>
      </c>
      <c r="AT154" s="157" t="s">
        <v>177</v>
      </c>
      <c r="AU154" s="157" t="s">
        <v>181</v>
      </c>
      <c r="AY154" s="13" t="s">
        <v>175</v>
      </c>
      <c r="BE154" s="158">
        <f t="shared" si="14"/>
        <v>0</v>
      </c>
      <c r="BF154" s="158">
        <f t="shared" si="15"/>
        <v>0</v>
      </c>
      <c r="BG154" s="158">
        <f t="shared" si="16"/>
        <v>0</v>
      </c>
      <c r="BH154" s="158">
        <f t="shared" si="17"/>
        <v>0</v>
      </c>
      <c r="BI154" s="158">
        <f t="shared" si="18"/>
        <v>0</v>
      </c>
      <c r="BJ154" s="13" t="s">
        <v>181</v>
      </c>
      <c r="BK154" s="159">
        <f t="shared" si="19"/>
        <v>0</v>
      </c>
      <c r="BL154" s="13" t="s">
        <v>180</v>
      </c>
      <c r="BM154" s="157" t="s">
        <v>237</v>
      </c>
    </row>
    <row r="155" spans="2:65" s="1" customFormat="1" ht="24" customHeight="1" x14ac:dyDescent="0.2">
      <c r="B155" s="147"/>
      <c r="C155" s="148" t="s">
        <v>240</v>
      </c>
      <c r="D155" s="215" t="s">
        <v>973</v>
      </c>
      <c r="E155" s="216"/>
      <c r="F155" s="217"/>
      <c r="G155" s="150" t="s">
        <v>215</v>
      </c>
      <c r="H155" s="151">
        <v>77</v>
      </c>
      <c r="I155" s="152"/>
      <c r="J155" s="151">
        <f t="shared" si="10"/>
        <v>0</v>
      </c>
      <c r="K155" s="149" t="s">
        <v>1</v>
      </c>
      <c r="L155" s="28"/>
      <c r="M155" s="153" t="s">
        <v>1</v>
      </c>
      <c r="N155" s="154" t="s">
        <v>38</v>
      </c>
      <c r="O155" s="51"/>
      <c r="P155" s="155">
        <f t="shared" si="11"/>
        <v>0</v>
      </c>
      <c r="Q155" s="155">
        <v>0</v>
      </c>
      <c r="R155" s="155">
        <f t="shared" si="12"/>
        <v>0</v>
      </c>
      <c r="S155" s="155">
        <v>0</v>
      </c>
      <c r="T155" s="156">
        <f t="shared" si="13"/>
        <v>0</v>
      </c>
      <c r="AR155" s="157" t="s">
        <v>180</v>
      </c>
      <c r="AT155" s="157" t="s">
        <v>177</v>
      </c>
      <c r="AU155" s="157" t="s">
        <v>181</v>
      </c>
      <c r="AY155" s="13" t="s">
        <v>175</v>
      </c>
      <c r="BE155" s="158">
        <f t="shared" si="14"/>
        <v>0</v>
      </c>
      <c r="BF155" s="158">
        <f t="shared" si="15"/>
        <v>0</v>
      </c>
      <c r="BG155" s="158">
        <f t="shared" si="16"/>
        <v>0</v>
      </c>
      <c r="BH155" s="158">
        <f t="shared" si="17"/>
        <v>0</v>
      </c>
      <c r="BI155" s="158">
        <f t="shared" si="18"/>
        <v>0</v>
      </c>
      <c r="BJ155" s="13" t="s">
        <v>181</v>
      </c>
      <c r="BK155" s="159">
        <f t="shared" si="19"/>
        <v>0</v>
      </c>
      <c r="BL155" s="13" t="s">
        <v>180</v>
      </c>
      <c r="BM155" s="157" t="s">
        <v>239</v>
      </c>
    </row>
    <row r="156" spans="2:65" s="1" customFormat="1" ht="24" customHeight="1" x14ac:dyDescent="0.2">
      <c r="B156" s="147"/>
      <c r="C156" s="148" t="s">
        <v>210</v>
      </c>
      <c r="D156" s="215" t="s">
        <v>974</v>
      </c>
      <c r="E156" s="216"/>
      <c r="F156" s="217"/>
      <c r="G156" s="150" t="s">
        <v>215</v>
      </c>
      <c r="H156" s="151">
        <v>199</v>
      </c>
      <c r="I156" s="152"/>
      <c r="J156" s="151">
        <f t="shared" si="10"/>
        <v>0</v>
      </c>
      <c r="K156" s="149" t="s">
        <v>1</v>
      </c>
      <c r="L156" s="28"/>
      <c r="M156" s="153" t="s">
        <v>1</v>
      </c>
      <c r="N156" s="154" t="s">
        <v>38</v>
      </c>
      <c r="O156" s="51"/>
      <c r="P156" s="155">
        <f t="shared" si="11"/>
        <v>0</v>
      </c>
      <c r="Q156" s="155">
        <v>0</v>
      </c>
      <c r="R156" s="155">
        <f t="shared" si="12"/>
        <v>0</v>
      </c>
      <c r="S156" s="155">
        <v>0</v>
      </c>
      <c r="T156" s="156">
        <f t="shared" si="13"/>
        <v>0</v>
      </c>
      <c r="AR156" s="157" t="s">
        <v>180</v>
      </c>
      <c r="AT156" s="157" t="s">
        <v>177</v>
      </c>
      <c r="AU156" s="157" t="s">
        <v>181</v>
      </c>
      <c r="AY156" s="13" t="s">
        <v>175</v>
      </c>
      <c r="BE156" s="158">
        <f t="shared" si="14"/>
        <v>0</v>
      </c>
      <c r="BF156" s="158">
        <f t="shared" si="15"/>
        <v>0</v>
      </c>
      <c r="BG156" s="158">
        <f t="shared" si="16"/>
        <v>0</v>
      </c>
      <c r="BH156" s="158">
        <f t="shared" si="17"/>
        <v>0</v>
      </c>
      <c r="BI156" s="158">
        <f t="shared" si="18"/>
        <v>0</v>
      </c>
      <c r="BJ156" s="13" t="s">
        <v>181</v>
      </c>
      <c r="BK156" s="159">
        <f t="shared" si="19"/>
        <v>0</v>
      </c>
      <c r="BL156" s="13" t="s">
        <v>180</v>
      </c>
      <c r="BM156" s="157" t="s">
        <v>241</v>
      </c>
    </row>
    <row r="157" spans="2:65" s="1" customFormat="1" ht="36" customHeight="1" x14ac:dyDescent="0.2">
      <c r="B157" s="147"/>
      <c r="C157" s="148" t="s">
        <v>244</v>
      </c>
      <c r="D157" s="215" t="s">
        <v>975</v>
      </c>
      <c r="E157" s="216"/>
      <c r="F157" s="217"/>
      <c r="G157" s="150" t="s">
        <v>215</v>
      </c>
      <c r="H157" s="151">
        <v>199</v>
      </c>
      <c r="I157" s="152"/>
      <c r="J157" s="151">
        <f t="shared" si="10"/>
        <v>0</v>
      </c>
      <c r="K157" s="149" t="s">
        <v>1</v>
      </c>
      <c r="L157" s="28"/>
      <c r="M157" s="153" t="s">
        <v>1</v>
      </c>
      <c r="N157" s="154" t="s">
        <v>38</v>
      </c>
      <c r="O157" s="51"/>
      <c r="P157" s="155">
        <f t="shared" si="11"/>
        <v>0</v>
      </c>
      <c r="Q157" s="155">
        <v>0</v>
      </c>
      <c r="R157" s="155">
        <f t="shared" si="12"/>
        <v>0</v>
      </c>
      <c r="S157" s="155">
        <v>0</v>
      </c>
      <c r="T157" s="156">
        <f t="shared" si="13"/>
        <v>0</v>
      </c>
      <c r="AR157" s="157" t="s">
        <v>180</v>
      </c>
      <c r="AT157" s="157" t="s">
        <v>177</v>
      </c>
      <c r="AU157" s="157" t="s">
        <v>181</v>
      </c>
      <c r="AY157" s="13" t="s">
        <v>175</v>
      </c>
      <c r="BE157" s="158">
        <f t="shared" si="14"/>
        <v>0</v>
      </c>
      <c r="BF157" s="158">
        <f t="shared" si="15"/>
        <v>0</v>
      </c>
      <c r="BG157" s="158">
        <f t="shared" si="16"/>
        <v>0</v>
      </c>
      <c r="BH157" s="158">
        <f t="shared" si="17"/>
        <v>0</v>
      </c>
      <c r="BI157" s="158">
        <f t="shared" si="18"/>
        <v>0</v>
      </c>
      <c r="BJ157" s="13" t="s">
        <v>181</v>
      </c>
      <c r="BK157" s="159">
        <f t="shared" si="19"/>
        <v>0</v>
      </c>
      <c r="BL157" s="13" t="s">
        <v>180</v>
      </c>
      <c r="BM157" s="157" t="s">
        <v>243</v>
      </c>
    </row>
    <row r="158" spans="2:65" s="1" customFormat="1" ht="24" customHeight="1" x14ac:dyDescent="0.2">
      <c r="B158" s="147"/>
      <c r="C158" s="148" t="s">
        <v>212</v>
      </c>
      <c r="D158" s="215" t="s">
        <v>976</v>
      </c>
      <c r="E158" s="216"/>
      <c r="F158" s="217"/>
      <c r="G158" s="150" t="s">
        <v>215</v>
      </c>
      <c r="H158" s="151">
        <v>31.7</v>
      </c>
      <c r="I158" s="152"/>
      <c r="J158" s="151">
        <f t="shared" si="10"/>
        <v>0</v>
      </c>
      <c r="K158" s="149" t="s">
        <v>1</v>
      </c>
      <c r="L158" s="28"/>
      <c r="M158" s="153" t="s">
        <v>1</v>
      </c>
      <c r="N158" s="154" t="s">
        <v>38</v>
      </c>
      <c r="O158" s="51"/>
      <c r="P158" s="155">
        <f t="shared" si="11"/>
        <v>0</v>
      </c>
      <c r="Q158" s="155">
        <v>0</v>
      </c>
      <c r="R158" s="155">
        <f t="shared" si="12"/>
        <v>0</v>
      </c>
      <c r="S158" s="155">
        <v>0</v>
      </c>
      <c r="T158" s="156">
        <f t="shared" si="13"/>
        <v>0</v>
      </c>
      <c r="AR158" s="157" t="s">
        <v>180</v>
      </c>
      <c r="AT158" s="157" t="s">
        <v>177</v>
      </c>
      <c r="AU158" s="157" t="s">
        <v>181</v>
      </c>
      <c r="AY158" s="13" t="s">
        <v>175</v>
      </c>
      <c r="BE158" s="158">
        <f t="shared" si="14"/>
        <v>0</v>
      </c>
      <c r="BF158" s="158">
        <f t="shared" si="15"/>
        <v>0</v>
      </c>
      <c r="BG158" s="158">
        <f t="shared" si="16"/>
        <v>0</v>
      </c>
      <c r="BH158" s="158">
        <f t="shared" si="17"/>
        <v>0</v>
      </c>
      <c r="BI158" s="158">
        <f t="shared" si="18"/>
        <v>0</v>
      </c>
      <c r="BJ158" s="13" t="s">
        <v>181</v>
      </c>
      <c r="BK158" s="159">
        <f t="shared" si="19"/>
        <v>0</v>
      </c>
      <c r="BL158" s="13" t="s">
        <v>180</v>
      </c>
      <c r="BM158" s="157" t="s">
        <v>246</v>
      </c>
    </row>
    <row r="159" spans="2:65" s="1" customFormat="1" ht="24" customHeight="1" x14ac:dyDescent="0.2">
      <c r="B159" s="147"/>
      <c r="C159" s="160" t="s">
        <v>249</v>
      </c>
      <c r="D159" s="218" t="s">
        <v>1520</v>
      </c>
      <c r="E159" s="219"/>
      <c r="F159" s="220"/>
      <c r="G159" s="162" t="s">
        <v>215</v>
      </c>
      <c r="H159" s="163">
        <v>32.017000000000003</v>
      </c>
      <c r="I159" s="164"/>
      <c r="J159" s="163">
        <f t="shared" si="10"/>
        <v>0</v>
      </c>
      <c r="K159" s="161" t="s">
        <v>1</v>
      </c>
      <c r="L159" s="165"/>
      <c r="M159" s="166" t="s">
        <v>1</v>
      </c>
      <c r="N159" s="167" t="s">
        <v>38</v>
      </c>
      <c r="O159" s="51"/>
      <c r="P159" s="155">
        <f t="shared" si="11"/>
        <v>0</v>
      </c>
      <c r="Q159" s="155">
        <v>0</v>
      </c>
      <c r="R159" s="155">
        <f t="shared" si="12"/>
        <v>0</v>
      </c>
      <c r="S159" s="155">
        <v>0</v>
      </c>
      <c r="T159" s="156">
        <f t="shared" si="13"/>
        <v>0</v>
      </c>
      <c r="AR159" s="157" t="s">
        <v>187</v>
      </c>
      <c r="AT159" s="157" t="s">
        <v>236</v>
      </c>
      <c r="AU159" s="157" t="s">
        <v>181</v>
      </c>
      <c r="AY159" s="13" t="s">
        <v>175</v>
      </c>
      <c r="BE159" s="158">
        <f t="shared" si="14"/>
        <v>0</v>
      </c>
      <c r="BF159" s="158">
        <f t="shared" si="15"/>
        <v>0</v>
      </c>
      <c r="BG159" s="158">
        <f t="shared" si="16"/>
        <v>0</v>
      </c>
      <c r="BH159" s="158">
        <f t="shared" si="17"/>
        <v>0</v>
      </c>
      <c r="BI159" s="158">
        <f t="shared" si="18"/>
        <v>0</v>
      </c>
      <c r="BJ159" s="13" t="s">
        <v>181</v>
      </c>
      <c r="BK159" s="159">
        <f t="shared" si="19"/>
        <v>0</v>
      </c>
      <c r="BL159" s="13" t="s">
        <v>180</v>
      </c>
      <c r="BM159" s="157" t="s">
        <v>248</v>
      </c>
    </row>
    <row r="160" spans="2:65" s="1" customFormat="1" ht="24" customHeight="1" x14ac:dyDescent="0.2">
      <c r="B160" s="147"/>
      <c r="C160" s="148" t="s">
        <v>216</v>
      </c>
      <c r="D160" s="215" t="s">
        <v>977</v>
      </c>
      <c r="E160" s="216"/>
      <c r="F160" s="217"/>
      <c r="G160" s="150" t="s">
        <v>215</v>
      </c>
      <c r="H160" s="151">
        <v>28.7</v>
      </c>
      <c r="I160" s="152"/>
      <c r="J160" s="151">
        <f t="shared" si="10"/>
        <v>0</v>
      </c>
      <c r="K160" s="149" t="s">
        <v>1</v>
      </c>
      <c r="L160" s="28"/>
      <c r="M160" s="153" t="s">
        <v>1</v>
      </c>
      <c r="N160" s="154" t="s">
        <v>38</v>
      </c>
      <c r="O160" s="51"/>
      <c r="P160" s="155">
        <f t="shared" si="11"/>
        <v>0</v>
      </c>
      <c r="Q160" s="155">
        <v>0</v>
      </c>
      <c r="R160" s="155">
        <f t="shared" si="12"/>
        <v>0</v>
      </c>
      <c r="S160" s="155">
        <v>0</v>
      </c>
      <c r="T160" s="156">
        <f t="shared" si="13"/>
        <v>0</v>
      </c>
      <c r="AR160" s="157" t="s">
        <v>180</v>
      </c>
      <c r="AT160" s="157" t="s">
        <v>177</v>
      </c>
      <c r="AU160" s="157" t="s">
        <v>181</v>
      </c>
      <c r="AY160" s="13" t="s">
        <v>175</v>
      </c>
      <c r="BE160" s="158">
        <f t="shared" si="14"/>
        <v>0</v>
      </c>
      <c r="BF160" s="158">
        <f t="shared" si="15"/>
        <v>0</v>
      </c>
      <c r="BG160" s="158">
        <f t="shared" si="16"/>
        <v>0</v>
      </c>
      <c r="BH160" s="158">
        <f t="shared" si="17"/>
        <v>0</v>
      </c>
      <c r="BI160" s="158">
        <f t="shared" si="18"/>
        <v>0</v>
      </c>
      <c r="BJ160" s="13" t="s">
        <v>181</v>
      </c>
      <c r="BK160" s="159">
        <f t="shared" si="19"/>
        <v>0</v>
      </c>
      <c r="BL160" s="13" t="s">
        <v>180</v>
      </c>
      <c r="BM160" s="157" t="s">
        <v>251</v>
      </c>
    </row>
    <row r="161" spans="2:65" s="1" customFormat="1" ht="24" customHeight="1" x14ac:dyDescent="0.2">
      <c r="B161" s="147"/>
      <c r="C161" s="160" t="s">
        <v>254</v>
      </c>
      <c r="D161" s="218" t="s">
        <v>1521</v>
      </c>
      <c r="E161" s="219"/>
      <c r="F161" s="220"/>
      <c r="G161" s="162" t="s">
        <v>215</v>
      </c>
      <c r="H161" s="163">
        <v>28.986999999999998</v>
      </c>
      <c r="I161" s="164"/>
      <c r="J161" s="163">
        <f t="shared" si="10"/>
        <v>0</v>
      </c>
      <c r="K161" s="161" t="s">
        <v>1</v>
      </c>
      <c r="L161" s="165"/>
      <c r="M161" s="166" t="s">
        <v>1</v>
      </c>
      <c r="N161" s="167" t="s">
        <v>38</v>
      </c>
      <c r="O161" s="51"/>
      <c r="P161" s="155">
        <f t="shared" si="11"/>
        <v>0</v>
      </c>
      <c r="Q161" s="155">
        <v>0</v>
      </c>
      <c r="R161" s="155">
        <f t="shared" si="12"/>
        <v>0</v>
      </c>
      <c r="S161" s="155">
        <v>0</v>
      </c>
      <c r="T161" s="156">
        <f t="shared" si="13"/>
        <v>0</v>
      </c>
      <c r="AR161" s="157" t="s">
        <v>187</v>
      </c>
      <c r="AT161" s="157" t="s">
        <v>236</v>
      </c>
      <c r="AU161" s="157" t="s">
        <v>181</v>
      </c>
      <c r="AY161" s="13" t="s">
        <v>175</v>
      </c>
      <c r="BE161" s="158">
        <f t="shared" si="14"/>
        <v>0</v>
      </c>
      <c r="BF161" s="158">
        <f t="shared" si="15"/>
        <v>0</v>
      </c>
      <c r="BG161" s="158">
        <f t="shared" si="16"/>
        <v>0</v>
      </c>
      <c r="BH161" s="158">
        <f t="shared" si="17"/>
        <v>0</v>
      </c>
      <c r="BI161" s="158">
        <f t="shared" si="18"/>
        <v>0</v>
      </c>
      <c r="BJ161" s="13" t="s">
        <v>181</v>
      </c>
      <c r="BK161" s="159">
        <f t="shared" si="19"/>
        <v>0</v>
      </c>
      <c r="BL161" s="13" t="s">
        <v>180</v>
      </c>
      <c r="BM161" s="157" t="s">
        <v>253</v>
      </c>
    </row>
    <row r="162" spans="2:65" s="11" customFormat="1" ht="22.9" customHeight="1" x14ac:dyDescent="0.2">
      <c r="B162" s="134"/>
      <c r="D162" s="135" t="s">
        <v>71</v>
      </c>
      <c r="E162" s="145" t="s">
        <v>198</v>
      </c>
      <c r="F162" s="145" t="s">
        <v>447</v>
      </c>
      <c r="I162" s="137"/>
      <c r="J162" s="146">
        <f>BK162</f>
        <v>0</v>
      </c>
      <c r="L162" s="134"/>
      <c r="M162" s="139"/>
      <c r="N162" s="140"/>
      <c r="O162" s="140"/>
      <c r="P162" s="141">
        <f>SUM(P163:P174)</f>
        <v>0</v>
      </c>
      <c r="Q162" s="140"/>
      <c r="R162" s="141">
        <f>SUM(R163:R174)</f>
        <v>0</v>
      </c>
      <c r="S162" s="140"/>
      <c r="T162" s="142">
        <f>SUM(T163:T174)</f>
        <v>0</v>
      </c>
      <c r="AR162" s="135" t="s">
        <v>80</v>
      </c>
      <c r="AT162" s="143" t="s">
        <v>71</v>
      </c>
      <c r="AU162" s="143" t="s">
        <v>80</v>
      </c>
      <c r="AY162" s="135" t="s">
        <v>175</v>
      </c>
      <c r="BK162" s="144">
        <f>SUM(BK163:BK174)</f>
        <v>0</v>
      </c>
    </row>
    <row r="163" spans="2:65" s="1" customFormat="1" ht="36" customHeight="1" x14ac:dyDescent="0.2">
      <c r="B163" s="147"/>
      <c r="C163" s="148" t="s">
        <v>219</v>
      </c>
      <c r="D163" s="215" t="s">
        <v>978</v>
      </c>
      <c r="E163" s="216"/>
      <c r="F163" s="217"/>
      <c r="G163" s="150" t="s">
        <v>238</v>
      </c>
      <c r="H163" s="151">
        <v>10</v>
      </c>
      <c r="I163" s="152"/>
      <c r="J163" s="151">
        <f t="shared" ref="J163:J174" si="20">ROUND(I163*H163,3)</f>
        <v>0</v>
      </c>
      <c r="K163" s="149" t="s">
        <v>1</v>
      </c>
      <c r="L163" s="28"/>
      <c r="M163" s="153" t="s">
        <v>1</v>
      </c>
      <c r="N163" s="154" t="s">
        <v>38</v>
      </c>
      <c r="O163" s="51"/>
      <c r="P163" s="155">
        <f t="shared" ref="P163:P174" si="21">O163*H163</f>
        <v>0</v>
      </c>
      <c r="Q163" s="155">
        <v>0</v>
      </c>
      <c r="R163" s="155">
        <f t="shared" ref="R163:R174" si="22">Q163*H163</f>
        <v>0</v>
      </c>
      <c r="S163" s="155">
        <v>0</v>
      </c>
      <c r="T163" s="156">
        <f t="shared" ref="T163:T174" si="23">S163*H163</f>
        <v>0</v>
      </c>
      <c r="AR163" s="157" t="s">
        <v>180</v>
      </c>
      <c r="AT163" s="157" t="s">
        <v>177</v>
      </c>
      <c r="AU163" s="157" t="s">
        <v>181</v>
      </c>
      <c r="AY163" s="13" t="s">
        <v>175</v>
      </c>
      <c r="BE163" s="158">
        <f t="shared" ref="BE163:BE174" si="24">IF(N163="základná",J163,0)</f>
        <v>0</v>
      </c>
      <c r="BF163" s="158">
        <f t="shared" ref="BF163:BF174" si="25">IF(N163="znížená",J163,0)</f>
        <v>0</v>
      </c>
      <c r="BG163" s="158">
        <f t="shared" ref="BG163:BG174" si="26">IF(N163="zákl. prenesená",J163,0)</f>
        <v>0</v>
      </c>
      <c r="BH163" s="158">
        <f t="shared" ref="BH163:BH174" si="27">IF(N163="zníž. prenesená",J163,0)</f>
        <v>0</v>
      </c>
      <c r="BI163" s="158">
        <f t="shared" ref="BI163:BI174" si="28">IF(N163="nulová",J163,0)</f>
        <v>0</v>
      </c>
      <c r="BJ163" s="13" t="s">
        <v>181</v>
      </c>
      <c r="BK163" s="159">
        <f t="shared" ref="BK163:BK174" si="29">ROUND(I163*H163,3)</f>
        <v>0</v>
      </c>
      <c r="BL163" s="13" t="s">
        <v>180</v>
      </c>
      <c r="BM163" s="157" t="s">
        <v>256</v>
      </c>
    </row>
    <row r="164" spans="2:65" s="1" customFormat="1" ht="24" customHeight="1" x14ac:dyDescent="0.2">
      <c r="B164" s="147"/>
      <c r="C164" s="160" t="s">
        <v>259</v>
      </c>
      <c r="D164" s="218" t="s">
        <v>1522</v>
      </c>
      <c r="E164" s="219"/>
      <c r="F164" s="220"/>
      <c r="G164" s="162" t="s">
        <v>272</v>
      </c>
      <c r="H164" s="163">
        <v>10.1</v>
      </c>
      <c r="I164" s="164"/>
      <c r="J164" s="163">
        <f t="shared" si="20"/>
        <v>0</v>
      </c>
      <c r="K164" s="161" t="s">
        <v>1</v>
      </c>
      <c r="L164" s="165"/>
      <c r="M164" s="166" t="s">
        <v>1</v>
      </c>
      <c r="N164" s="167" t="s">
        <v>38</v>
      </c>
      <c r="O164" s="51"/>
      <c r="P164" s="155">
        <f t="shared" si="21"/>
        <v>0</v>
      </c>
      <c r="Q164" s="155">
        <v>0</v>
      </c>
      <c r="R164" s="155">
        <f t="shared" si="22"/>
        <v>0</v>
      </c>
      <c r="S164" s="155">
        <v>0</v>
      </c>
      <c r="T164" s="156">
        <f t="shared" si="23"/>
        <v>0</v>
      </c>
      <c r="AR164" s="157" t="s">
        <v>187</v>
      </c>
      <c r="AT164" s="157" t="s">
        <v>236</v>
      </c>
      <c r="AU164" s="157" t="s">
        <v>181</v>
      </c>
      <c r="AY164" s="13" t="s">
        <v>175</v>
      </c>
      <c r="BE164" s="158">
        <f t="shared" si="24"/>
        <v>0</v>
      </c>
      <c r="BF164" s="158">
        <f t="shared" si="25"/>
        <v>0</v>
      </c>
      <c r="BG164" s="158">
        <f t="shared" si="26"/>
        <v>0</v>
      </c>
      <c r="BH164" s="158">
        <f t="shared" si="27"/>
        <v>0</v>
      </c>
      <c r="BI164" s="158">
        <f t="shared" si="28"/>
        <v>0</v>
      </c>
      <c r="BJ164" s="13" t="s">
        <v>181</v>
      </c>
      <c r="BK164" s="159">
        <f t="shared" si="29"/>
        <v>0</v>
      </c>
      <c r="BL164" s="13" t="s">
        <v>180</v>
      </c>
      <c r="BM164" s="157" t="s">
        <v>258</v>
      </c>
    </row>
    <row r="165" spans="2:65" s="1" customFormat="1" ht="36" customHeight="1" x14ac:dyDescent="0.2">
      <c r="B165" s="147"/>
      <c r="C165" s="148" t="s">
        <v>222</v>
      </c>
      <c r="D165" s="215" t="s">
        <v>979</v>
      </c>
      <c r="E165" s="216"/>
      <c r="F165" s="217"/>
      <c r="G165" s="150" t="s">
        <v>238</v>
      </c>
      <c r="H165" s="151">
        <v>29</v>
      </c>
      <c r="I165" s="152"/>
      <c r="J165" s="151">
        <f t="shared" si="20"/>
        <v>0</v>
      </c>
      <c r="K165" s="149" t="s">
        <v>1</v>
      </c>
      <c r="L165" s="28"/>
      <c r="M165" s="153" t="s">
        <v>1</v>
      </c>
      <c r="N165" s="154" t="s">
        <v>38</v>
      </c>
      <c r="O165" s="51"/>
      <c r="P165" s="155">
        <f t="shared" si="21"/>
        <v>0</v>
      </c>
      <c r="Q165" s="155">
        <v>0</v>
      </c>
      <c r="R165" s="155">
        <f t="shared" si="22"/>
        <v>0</v>
      </c>
      <c r="S165" s="155">
        <v>0</v>
      </c>
      <c r="T165" s="156">
        <f t="shared" si="23"/>
        <v>0</v>
      </c>
      <c r="AR165" s="157" t="s">
        <v>180</v>
      </c>
      <c r="AT165" s="157" t="s">
        <v>177</v>
      </c>
      <c r="AU165" s="157" t="s">
        <v>181</v>
      </c>
      <c r="AY165" s="13" t="s">
        <v>175</v>
      </c>
      <c r="BE165" s="158">
        <f t="shared" si="24"/>
        <v>0</v>
      </c>
      <c r="BF165" s="158">
        <f t="shared" si="25"/>
        <v>0</v>
      </c>
      <c r="BG165" s="158">
        <f t="shared" si="26"/>
        <v>0</v>
      </c>
      <c r="BH165" s="158">
        <f t="shared" si="27"/>
        <v>0</v>
      </c>
      <c r="BI165" s="158">
        <f t="shared" si="28"/>
        <v>0</v>
      </c>
      <c r="BJ165" s="13" t="s">
        <v>181</v>
      </c>
      <c r="BK165" s="159">
        <f t="shared" si="29"/>
        <v>0</v>
      </c>
      <c r="BL165" s="13" t="s">
        <v>180</v>
      </c>
      <c r="BM165" s="157" t="s">
        <v>261</v>
      </c>
    </row>
    <row r="166" spans="2:65" s="1" customFormat="1" ht="24" customHeight="1" x14ac:dyDescent="0.2">
      <c r="B166" s="147"/>
      <c r="C166" s="160" t="s">
        <v>263</v>
      </c>
      <c r="D166" s="218" t="s">
        <v>1523</v>
      </c>
      <c r="E166" s="219"/>
      <c r="F166" s="220"/>
      <c r="G166" s="162" t="s">
        <v>272</v>
      </c>
      <c r="H166" s="163">
        <v>29.29</v>
      </c>
      <c r="I166" s="164"/>
      <c r="J166" s="163">
        <f t="shared" si="20"/>
        <v>0</v>
      </c>
      <c r="K166" s="161" t="s">
        <v>1</v>
      </c>
      <c r="L166" s="165"/>
      <c r="M166" s="166" t="s">
        <v>1</v>
      </c>
      <c r="N166" s="167" t="s">
        <v>38</v>
      </c>
      <c r="O166" s="51"/>
      <c r="P166" s="155">
        <f t="shared" si="21"/>
        <v>0</v>
      </c>
      <c r="Q166" s="155">
        <v>0</v>
      </c>
      <c r="R166" s="155">
        <f t="shared" si="22"/>
        <v>0</v>
      </c>
      <c r="S166" s="155">
        <v>0</v>
      </c>
      <c r="T166" s="156">
        <f t="shared" si="23"/>
        <v>0</v>
      </c>
      <c r="AR166" s="157" t="s">
        <v>187</v>
      </c>
      <c r="AT166" s="157" t="s">
        <v>236</v>
      </c>
      <c r="AU166" s="157" t="s">
        <v>181</v>
      </c>
      <c r="AY166" s="13" t="s">
        <v>175</v>
      </c>
      <c r="BE166" s="158">
        <f t="shared" si="24"/>
        <v>0</v>
      </c>
      <c r="BF166" s="158">
        <f t="shared" si="25"/>
        <v>0</v>
      </c>
      <c r="BG166" s="158">
        <f t="shared" si="26"/>
        <v>0</v>
      </c>
      <c r="BH166" s="158">
        <f t="shared" si="27"/>
        <v>0</v>
      </c>
      <c r="BI166" s="158">
        <f t="shared" si="28"/>
        <v>0</v>
      </c>
      <c r="BJ166" s="13" t="s">
        <v>181</v>
      </c>
      <c r="BK166" s="159">
        <f t="shared" si="29"/>
        <v>0</v>
      </c>
      <c r="BL166" s="13" t="s">
        <v>180</v>
      </c>
      <c r="BM166" s="157" t="s">
        <v>262</v>
      </c>
    </row>
    <row r="167" spans="2:65" s="1" customFormat="1" ht="24" customHeight="1" x14ac:dyDescent="0.2">
      <c r="B167" s="147"/>
      <c r="C167" s="148" t="s">
        <v>224</v>
      </c>
      <c r="D167" s="215" t="s">
        <v>980</v>
      </c>
      <c r="E167" s="216"/>
      <c r="F167" s="217"/>
      <c r="G167" s="150" t="s">
        <v>209</v>
      </c>
      <c r="H167" s="151">
        <v>8.6999999999999994E-2</v>
      </c>
      <c r="I167" s="152"/>
      <c r="J167" s="151">
        <f t="shared" si="20"/>
        <v>0</v>
      </c>
      <c r="K167" s="149" t="s">
        <v>1</v>
      </c>
      <c r="L167" s="28"/>
      <c r="M167" s="153" t="s">
        <v>1</v>
      </c>
      <c r="N167" s="154" t="s">
        <v>38</v>
      </c>
      <c r="O167" s="51"/>
      <c r="P167" s="155">
        <f t="shared" si="21"/>
        <v>0</v>
      </c>
      <c r="Q167" s="155">
        <v>0</v>
      </c>
      <c r="R167" s="155">
        <f t="shared" si="22"/>
        <v>0</v>
      </c>
      <c r="S167" s="155">
        <v>0</v>
      </c>
      <c r="T167" s="156">
        <f t="shared" si="23"/>
        <v>0</v>
      </c>
      <c r="AR167" s="157" t="s">
        <v>180</v>
      </c>
      <c r="AT167" s="157" t="s">
        <v>177</v>
      </c>
      <c r="AU167" s="157" t="s">
        <v>181</v>
      </c>
      <c r="AY167" s="13" t="s">
        <v>175</v>
      </c>
      <c r="BE167" s="158">
        <f t="shared" si="24"/>
        <v>0</v>
      </c>
      <c r="BF167" s="158">
        <f t="shared" si="25"/>
        <v>0</v>
      </c>
      <c r="BG167" s="158">
        <f t="shared" si="26"/>
        <v>0</v>
      </c>
      <c r="BH167" s="158">
        <f t="shared" si="27"/>
        <v>0</v>
      </c>
      <c r="BI167" s="158">
        <f t="shared" si="28"/>
        <v>0</v>
      </c>
      <c r="BJ167" s="13" t="s">
        <v>181</v>
      </c>
      <c r="BK167" s="159">
        <f t="shared" si="29"/>
        <v>0</v>
      </c>
      <c r="BL167" s="13" t="s">
        <v>180</v>
      </c>
      <c r="BM167" s="157" t="s">
        <v>264</v>
      </c>
    </row>
    <row r="168" spans="2:65" s="1" customFormat="1" ht="24" customHeight="1" x14ac:dyDescent="0.2">
      <c r="B168" s="147"/>
      <c r="C168" s="148" t="s">
        <v>267</v>
      </c>
      <c r="D168" s="215" t="s">
        <v>981</v>
      </c>
      <c r="E168" s="216"/>
      <c r="F168" s="217"/>
      <c r="G168" s="150" t="s">
        <v>238</v>
      </c>
      <c r="H168" s="151">
        <v>26.635000000000002</v>
      </c>
      <c r="I168" s="152"/>
      <c r="J168" s="151">
        <f t="shared" si="20"/>
        <v>0</v>
      </c>
      <c r="K168" s="149" t="s">
        <v>1</v>
      </c>
      <c r="L168" s="28"/>
      <c r="M168" s="153" t="s">
        <v>1</v>
      </c>
      <c r="N168" s="154" t="s">
        <v>38</v>
      </c>
      <c r="O168" s="51"/>
      <c r="P168" s="155">
        <f t="shared" si="21"/>
        <v>0</v>
      </c>
      <c r="Q168" s="155">
        <v>0</v>
      </c>
      <c r="R168" s="155">
        <f t="shared" si="22"/>
        <v>0</v>
      </c>
      <c r="S168" s="155">
        <v>0</v>
      </c>
      <c r="T168" s="156">
        <f t="shared" si="23"/>
        <v>0</v>
      </c>
      <c r="AR168" s="157" t="s">
        <v>180</v>
      </c>
      <c r="AT168" s="157" t="s">
        <v>177</v>
      </c>
      <c r="AU168" s="157" t="s">
        <v>181</v>
      </c>
      <c r="AY168" s="13" t="s">
        <v>175</v>
      </c>
      <c r="BE168" s="158">
        <f t="shared" si="24"/>
        <v>0</v>
      </c>
      <c r="BF168" s="158">
        <f t="shared" si="25"/>
        <v>0</v>
      </c>
      <c r="BG168" s="158">
        <f t="shared" si="26"/>
        <v>0</v>
      </c>
      <c r="BH168" s="158">
        <f t="shared" si="27"/>
        <v>0</v>
      </c>
      <c r="BI168" s="158">
        <f t="shared" si="28"/>
        <v>0</v>
      </c>
      <c r="BJ168" s="13" t="s">
        <v>181</v>
      </c>
      <c r="BK168" s="159">
        <f t="shared" si="29"/>
        <v>0</v>
      </c>
      <c r="BL168" s="13" t="s">
        <v>180</v>
      </c>
      <c r="BM168" s="157" t="s">
        <v>266</v>
      </c>
    </row>
    <row r="169" spans="2:65" s="1" customFormat="1" ht="24" customHeight="1" x14ac:dyDescent="0.2">
      <c r="B169" s="147"/>
      <c r="C169" s="148" t="s">
        <v>227</v>
      </c>
      <c r="D169" s="215" t="s">
        <v>982</v>
      </c>
      <c r="E169" s="216"/>
      <c r="F169" s="217"/>
      <c r="G169" s="150" t="s">
        <v>238</v>
      </c>
      <c r="H169" s="151">
        <v>26.635000000000002</v>
      </c>
      <c r="I169" s="152"/>
      <c r="J169" s="151">
        <f t="shared" si="20"/>
        <v>0</v>
      </c>
      <c r="K169" s="149" t="s">
        <v>1</v>
      </c>
      <c r="L169" s="28"/>
      <c r="M169" s="153" t="s">
        <v>1</v>
      </c>
      <c r="N169" s="154" t="s">
        <v>38</v>
      </c>
      <c r="O169" s="51"/>
      <c r="P169" s="155">
        <f t="shared" si="21"/>
        <v>0</v>
      </c>
      <c r="Q169" s="155">
        <v>0</v>
      </c>
      <c r="R169" s="155">
        <f t="shared" si="22"/>
        <v>0</v>
      </c>
      <c r="S169" s="155">
        <v>0</v>
      </c>
      <c r="T169" s="156">
        <f t="shared" si="23"/>
        <v>0</v>
      </c>
      <c r="AR169" s="157" t="s">
        <v>180</v>
      </c>
      <c r="AT169" s="157" t="s">
        <v>177</v>
      </c>
      <c r="AU169" s="157" t="s">
        <v>181</v>
      </c>
      <c r="AY169" s="13" t="s">
        <v>175</v>
      </c>
      <c r="BE169" s="158">
        <f t="shared" si="24"/>
        <v>0</v>
      </c>
      <c r="BF169" s="158">
        <f t="shared" si="25"/>
        <v>0</v>
      </c>
      <c r="BG169" s="158">
        <f t="shared" si="26"/>
        <v>0</v>
      </c>
      <c r="BH169" s="158">
        <f t="shared" si="27"/>
        <v>0</v>
      </c>
      <c r="BI169" s="158">
        <f t="shared" si="28"/>
        <v>0</v>
      </c>
      <c r="BJ169" s="13" t="s">
        <v>181</v>
      </c>
      <c r="BK169" s="159">
        <f t="shared" si="29"/>
        <v>0</v>
      </c>
      <c r="BL169" s="13" t="s">
        <v>180</v>
      </c>
      <c r="BM169" s="157" t="s">
        <v>268</v>
      </c>
    </row>
    <row r="170" spans="2:65" s="1" customFormat="1" ht="16.5" customHeight="1" x14ac:dyDescent="0.2">
      <c r="B170" s="147"/>
      <c r="C170" s="148" t="s">
        <v>271</v>
      </c>
      <c r="D170" s="215" t="s">
        <v>532</v>
      </c>
      <c r="E170" s="216"/>
      <c r="F170" s="217"/>
      <c r="G170" s="150" t="s">
        <v>209</v>
      </c>
      <c r="H170" s="151">
        <v>27.251000000000001</v>
      </c>
      <c r="I170" s="152"/>
      <c r="J170" s="151">
        <f t="shared" si="20"/>
        <v>0</v>
      </c>
      <c r="K170" s="149" t="s">
        <v>1</v>
      </c>
      <c r="L170" s="28"/>
      <c r="M170" s="153" t="s">
        <v>1</v>
      </c>
      <c r="N170" s="154" t="s">
        <v>38</v>
      </c>
      <c r="O170" s="51"/>
      <c r="P170" s="155">
        <f t="shared" si="21"/>
        <v>0</v>
      </c>
      <c r="Q170" s="155">
        <v>0</v>
      </c>
      <c r="R170" s="155">
        <f t="shared" si="22"/>
        <v>0</v>
      </c>
      <c r="S170" s="155">
        <v>0</v>
      </c>
      <c r="T170" s="156">
        <f t="shared" si="23"/>
        <v>0</v>
      </c>
      <c r="AR170" s="157" t="s">
        <v>180</v>
      </c>
      <c r="AT170" s="157" t="s">
        <v>177</v>
      </c>
      <c r="AU170" s="157" t="s">
        <v>181</v>
      </c>
      <c r="AY170" s="13" t="s">
        <v>175</v>
      </c>
      <c r="BE170" s="158">
        <f t="shared" si="24"/>
        <v>0</v>
      </c>
      <c r="BF170" s="158">
        <f t="shared" si="25"/>
        <v>0</v>
      </c>
      <c r="BG170" s="158">
        <f t="shared" si="26"/>
        <v>0</v>
      </c>
      <c r="BH170" s="158">
        <f t="shared" si="27"/>
        <v>0</v>
      </c>
      <c r="BI170" s="158">
        <f t="shared" si="28"/>
        <v>0</v>
      </c>
      <c r="BJ170" s="13" t="s">
        <v>181</v>
      </c>
      <c r="BK170" s="159">
        <f t="shared" si="29"/>
        <v>0</v>
      </c>
      <c r="BL170" s="13" t="s">
        <v>180</v>
      </c>
      <c r="BM170" s="157" t="s">
        <v>276</v>
      </c>
    </row>
    <row r="171" spans="2:65" s="1" customFormat="1" ht="24" customHeight="1" x14ac:dyDescent="0.2">
      <c r="B171" s="147"/>
      <c r="C171" s="148" t="s">
        <v>229</v>
      </c>
      <c r="D171" s="215" t="s">
        <v>534</v>
      </c>
      <c r="E171" s="216"/>
      <c r="F171" s="217"/>
      <c r="G171" s="150" t="s">
        <v>209</v>
      </c>
      <c r="H171" s="151">
        <v>245.25899999999999</v>
      </c>
      <c r="I171" s="152"/>
      <c r="J171" s="151">
        <f t="shared" si="20"/>
        <v>0</v>
      </c>
      <c r="K171" s="149" t="s">
        <v>1</v>
      </c>
      <c r="L171" s="28"/>
      <c r="M171" s="153" t="s">
        <v>1</v>
      </c>
      <c r="N171" s="154" t="s">
        <v>38</v>
      </c>
      <c r="O171" s="51"/>
      <c r="P171" s="155">
        <f t="shared" si="21"/>
        <v>0</v>
      </c>
      <c r="Q171" s="155">
        <v>0</v>
      </c>
      <c r="R171" s="155">
        <f t="shared" si="22"/>
        <v>0</v>
      </c>
      <c r="S171" s="155">
        <v>0</v>
      </c>
      <c r="T171" s="156">
        <f t="shared" si="23"/>
        <v>0</v>
      </c>
      <c r="AR171" s="157" t="s">
        <v>180</v>
      </c>
      <c r="AT171" s="157" t="s">
        <v>177</v>
      </c>
      <c r="AU171" s="157" t="s">
        <v>181</v>
      </c>
      <c r="AY171" s="13" t="s">
        <v>175</v>
      </c>
      <c r="BE171" s="158">
        <f t="shared" si="24"/>
        <v>0</v>
      </c>
      <c r="BF171" s="158">
        <f t="shared" si="25"/>
        <v>0</v>
      </c>
      <c r="BG171" s="158">
        <f t="shared" si="26"/>
        <v>0</v>
      </c>
      <c r="BH171" s="158">
        <f t="shared" si="27"/>
        <v>0</v>
      </c>
      <c r="BI171" s="158">
        <f t="shared" si="28"/>
        <v>0</v>
      </c>
      <c r="BJ171" s="13" t="s">
        <v>181</v>
      </c>
      <c r="BK171" s="159">
        <f t="shared" si="29"/>
        <v>0</v>
      </c>
      <c r="BL171" s="13" t="s">
        <v>180</v>
      </c>
      <c r="BM171" s="157" t="s">
        <v>277</v>
      </c>
    </row>
    <row r="172" spans="2:65" s="1" customFormat="1" ht="24" customHeight="1" x14ac:dyDescent="0.2">
      <c r="B172" s="147"/>
      <c r="C172" s="148" t="s">
        <v>275</v>
      </c>
      <c r="D172" s="215" t="s">
        <v>537</v>
      </c>
      <c r="E172" s="216"/>
      <c r="F172" s="217"/>
      <c r="G172" s="150" t="s">
        <v>209</v>
      </c>
      <c r="H172" s="151">
        <v>27.251000000000001</v>
      </c>
      <c r="I172" s="152"/>
      <c r="J172" s="151">
        <f t="shared" si="20"/>
        <v>0</v>
      </c>
      <c r="K172" s="149" t="s">
        <v>1</v>
      </c>
      <c r="L172" s="28"/>
      <c r="M172" s="153" t="s">
        <v>1</v>
      </c>
      <c r="N172" s="154" t="s">
        <v>38</v>
      </c>
      <c r="O172" s="51"/>
      <c r="P172" s="155">
        <f t="shared" si="21"/>
        <v>0</v>
      </c>
      <c r="Q172" s="155">
        <v>0</v>
      </c>
      <c r="R172" s="155">
        <f t="shared" si="22"/>
        <v>0</v>
      </c>
      <c r="S172" s="155">
        <v>0</v>
      </c>
      <c r="T172" s="156">
        <f t="shared" si="23"/>
        <v>0</v>
      </c>
      <c r="AR172" s="157" t="s">
        <v>180</v>
      </c>
      <c r="AT172" s="157" t="s">
        <v>177</v>
      </c>
      <c r="AU172" s="157" t="s">
        <v>181</v>
      </c>
      <c r="AY172" s="13" t="s">
        <v>175</v>
      </c>
      <c r="BE172" s="158">
        <f t="shared" si="24"/>
        <v>0</v>
      </c>
      <c r="BF172" s="158">
        <f t="shared" si="25"/>
        <v>0</v>
      </c>
      <c r="BG172" s="158">
        <f t="shared" si="26"/>
        <v>0</v>
      </c>
      <c r="BH172" s="158">
        <f t="shared" si="27"/>
        <v>0</v>
      </c>
      <c r="BI172" s="158">
        <f t="shared" si="28"/>
        <v>0</v>
      </c>
      <c r="BJ172" s="13" t="s">
        <v>181</v>
      </c>
      <c r="BK172" s="159">
        <f t="shared" si="29"/>
        <v>0</v>
      </c>
      <c r="BL172" s="13" t="s">
        <v>180</v>
      </c>
      <c r="BM172" s="157" t="s">
        <v>280</v>
      </c>
    </row>
    <row r="173" spans="2:65" s="1" customFormat="1" ht="24" customHeight="1" x14ac:dyDescent="0.2">
      <c r="B173" s="147"/>
      <c r="C173" s="148" t="s">
        <v>232</v>
      </c>
      <c r="D173" s="215" t="s">
        <v>539</v>
      </c>
      <c r="E173" s="216"/>
      <c r="F173" s="217"/>
      <c r="G173" s="150" t="s">
        <v>209</v>
      </c>
      <c r="H173" s="151">
        <v>245.25899999999999</v>
      </c>
      <c r="I173" s="152"/>
      <c r="J173" s="151">
        <f t="shared" si="20"/>
        <v>0</v>
      </c>
      <c r="K173" s="149" t="s">
        <v>1</v>
      </c>
      <c r="L173" s="28"/>
      <c r="M173" s="153" t="s">
        <v>1</v>
      </c>
      <c r="N173" s="154" t="s">
        <v>38</v>
      </c>
      <c r="O173" s="51"/>
      <c r="P173" s="155">
        <f t="shared" si="21"/>
        <v>0</v>
      </c>
      <c r="Q173" s="155">
        <v>0</v>
      </c>
      <c r="R173" s="155">
        <f t="shared" si="22"/>
        <v>0</v>
      </c>
      <c r="S173" s="155">
        <v>0</v>
      </c>
      <c r="T173" s="156">
        <f t="shared" si="23"/>
        <v>0</v>
      </c>
      <c r="AR173" s="157" t="s">
        <v>180</v>
      </c>
      <c r="AT173" s="157" t="s">
        <v>177</v>
      </c>
      <c r="AU173" s="157" t="s">
        <v>181</v>
      </c>
      <c r="AY173" s="13" t="s">
        <v>175</v>
      </c>
      <c r="BE173" s="158">
        <f t="shared" si="24"/>
        <v>0</v>
      </c>
      <c r="BF173" s="158">
        <f t="shared" si="25"/>
        <v>0</v>
      </c>
      <c r="BG173" s="158">
        <f t="shared" si="26"/>
        <v>0</v>
      </c>
      <c r="BH173" s="158">
        <f t="shared" si="27"/>
        <v>0</v>
      </c>
      <c r="BI173" s="158">
        <f t="shared" si="28"/>
        <v>0</v>
      </c>
      <c r="BJ173" s="13" t="s">
        <v>181</v>
      </c>
      <c r="BK173" s="159">
        <f t="shared" si="29"/>
        <v>0</v>
      </c>
      <c r="BL173" s="13" t="s">
        <v>180</v>
      </c>
      <c r="BM173" s="157" t="s">
        <v>282</v>
      </c>
    </row>
    <row r="174" spans="2:65" s="1" customFormat="1" ht="24" customHeight="1" x14ac:dyDescent="0.2">
      <c r="B174" s="147"/>
      <c r="C174" s="148" t="s">
        <v>278</v>
      </c>
      <c r="D174" s="215" t="s">
        <v>542</v>
      </c>
      <c r="E174" s="216"/>
      <c r="F174" s="217"/>
      <c r="G174" s="150" t="s">
        <v>209</v>
      </c>
      <c r="H174" s="151">
        <v>27.251000000000001</v>
      </c>
      <c r="I174" s="152"/>
      <c r="J174" s="151">
        <f t="shared" si="20"/>
        <v>0</v>
      </c>
      <c r="K174" s="149" t="s">
        <v>1</v>
      </c>
      <c r="L174" s="28"/>
      <c r="M174" s="153" t="s">
        <v>1</v>
      </c>
      <c r="N174" s="154" t="s">
        <v>38</v>
      </c>
      <c r="O174" s="51"/>
      <c r="P174" s="155">
        <f t="shared" si="21"/>
        <v>0</v>
      </c>
      <c r="Q174" s="155">
        <v>0</v>
      </c>
      <c r="R174" s="155">
        <f t="shared" si="22"/>
        <v>0</v>
      </c>
      <c r="S174" s="155">
        <v>0</v>
      </c>
      <c r="T174" s="156">
        <f t="shared" si="23"/>
        <v>0</v>
      </c>
      <c r="AR174" s="157" t="s">
        <v>180</v>
      </c>
      <c r="AT174" s="157" t="s">
        <v>177</v>
      </c>
      <c r="AU174" s="157" t="s">
        <v>181</v>
      </c>
      <c r="AY174" s="13" t="s">
        <v>175</v>
      </c>
      <c r="BE174" s="158">
        <f t="shared" si="24"/>
        <v>0</v>
      </c>
      <c r="BF174" s="158">
        <f t="shared" si="25"/>
        <v>0</v>
      </c>
      <c r="BG174" s="158">
        <f t="shared" si="26"/>
        <v>0</v>
      </c>
      <c r="BH174" s="158">
        <f t="shared" si="27"/>
        <v>0</v>
      </c>
      <c r="BI174" s="158">
        <f t="shared" si="28"/>
        <v>0</v>
      </c>
      <c r="BJ174" s="13" t="s">
        <v>181</v>
      </c>
      <c r="BK174" s="159">
        <f t="shared" si="29"/>
        <v>0</v>
      </c>
      <c r="BL174" s="13" t="s">
        <v>180</v>
      </c>
      <c r="BM174" s="157" t="s">
        <v>285</v>
      </c>
    </row>
    <row r="175" spans="2:65" s="11" customFormat="1" ht="22.9" customHeight="1" x14ac:dyDescent="0.2">
      <c r="B175" s="134"/>
      <c r="D175" s="135" t="s">
        <v>71</v>
      </c>
      <c r="E175" s="145" t="s">
        <v>405</v>
      </c>
      <c r="F175" s="145" t="s">
        <v>544</v>
      </c>
      <c r="I175" s="137"/>
      <c r="J175" s="146">
        <f>BK175</f>
        <v>0</v>
      </c>
      <c r="L175" s="134"/>
      <c r="M175" s="139"/>
      <c r="N175" s="140"/>
      <c r="O175" s="140"/>
      <c r="P175" s="141">
        <f>P176</f>
        <v>0</v>
      </c>
      <c r="Q175" s="140"/>
      <c r="R175" s="141">
        <f>R176</f>
        <v>0</v>
      </c>
      <c r="S175" s="140"/>
      <c r="T175" s="142">
        <f>T176</f>
        <v>0</v>
      </c>
      <c r="AR175" s="135" t="s">
        <v>80</v>
      </c>
      <c r="AT175" s="143" t="s">
        <v>71</v>
      </c>
      <c r="AU175" s="143" t="s">
        <v>80</v>
      </c>
      <c r="AY175" s="135" t="s">
        <v>175</v>
      </c>
      <c r="BK175" s="144">
        <f>BK176</f>
        <v>0</v>
      </c>
    </row>
    <row r="176" spans="2:65" s="1" customFormat="1" ht="24" customHeight="1" x14ac:dyDescent="0.2">
      <c r="B176" s="147"/>
      <c r="C176" s="148" t="s">
        <v>234</v>
      </c>
      <c r="D176" s="215" t="s">
        <v>983</v>
      </c>
      <c r="E176" s="216"/>
      <c r="F176" s="217"/>
      <c r="G176" s="150" t="s">
        <v>209</v>
      </c>
      <c r="H176" s="151">
        <v>130.29499999999999</v>
      </c>
      <c r="I176" s="152"/>
      <c r="J176" s="151">
        <f>ROUND(I176*H176,3)</f>
        <v>0</v>
      </c>
      <c r="K176" s="149" t="s">
        <v>1</v>
      </c>
      <c r="L176" s="28"/>
      <c r="M176" s="153" t="s">
        <v>1</v>
      </c>
      <c r="N176" s="154" t="s">
        <v>38</v>
      </c>
      <c r="O176" s="51"/>
      <c r="P176" s="155">
        <f>O176*H176</f>
        <v>0</v>
      </c>
      <c r="Q176" s="155">
        <v>0</v>
      </c>
      <c r="R176" s="155">
        <f>Q176*H176</f>
        <v>0</v>
      </c>
      <c r="S176" s="155">
        <v>0</v>
      </c>
      <c r="T176" s="156">
        <f>S176*H176</f>
        <v>0</v>
      </c>
      <c r="AR176" s="157" t="s">
        <v>180</v>
      </c>
      <c r="AT176" s="157" t="s">
        <v>177</v>
      </c>
      <c r="AU176" s="157" t="s">
        <v>181</v>
      </c>
      <c r="AY176" s="13" t="s">
        <v>175</v>
      </c>
      <c r="BE176" s="158">
        <f>IF(N176="základná",J176,0)</f>
        <v>0</v>
      </c>
      <c r="BF176" s="158">
        <f>IF(N176="znížená",J176,0)</f>
        <v>0</v>
      </c>
      <c r="BG176" s="158">
        <f>IF(N176="zákl. prenesená",J176,0)</f>
        <v>0</v>
      </c>
      <c r="BH176" s="158">
        <f>IF(N176="zníž. prenesená",J176,0)</f>
        <v>0</v>
      </c>
      <c r="BI176" s="158">
        <f>IF(N176="nulová",J176,0)</f>
        <v>0</v>
      </c>
      <c r="BJ176" s="13" t="s">
        <v>181</v>
      </c>
      <c r="BK176" s="159">
        <f>ROUND(I176*H176,3)</f>
        <v>0</v>
      </c>
      <c r="BL176" s="13" t="s">
        <v>180</v>
      </c>
      <c r="BM176" s="157" t="s">
        <v>287</v>
      </c>
    </row>
    <row r="177" spans="2:65" s="11" customFormat="1" ht="25.9" customHeight="1" x14ac:dyDescent="0.2">
      <c r="B177" s="134"/>
      <c r="D177" s="135" t="s">
        <v>71</v>
      </c>
      <c r="E177" s="136" t="s">
        <v>547</v>
      </c>
      <c r="F177" s="136" t="s">
        <v>548</v>
      </c>
      <c r="I177" s="137"/>
      <c r="J177" s="138">
        <f>BK177</f>
        <v>0</v>
      </c>
      <c r="L177" s="134"/>
      <c r="M177" s="139"/>
      <c r="N177" s="140"/>
      <c r="O177" s="140"/>
      <c r="P177" s="141">
        <f>P178</f>
        <v>0</v>
      </c>
      <c r="Q177" s="140"/>
      <c r="R177" s="141">
        <f>R178</f>
        <v>0</v>
      </c>
      <c r="S177" s="140"/>
      <c r="T177" s="142">
        <f>T178</f>
        <v>0</v>
      </c>
      <c r="AR177" s="135" t="s">
        <v>181</v>
      </c>
      <c r="AT177" s="143" t="s">
        <v>71</v>
      </c>
      <c r="AU177" s="143" t="s">
        <v>72</v>
      </c>
      <c r="AY177" s="135" t="s">
        <v>175</v>
      </c>
      <c r="BK177" s="144">
        <f>BK178</f>
        <v>0</v>
      </c>
    </row>
    <row r="178" spans="2:65" s="11" customFormat="1" ht="22.9" customHeight="1" x14ac:dyDescent="0.2">
      <c r="B178" s="134"/>
      <c r="D178" s="135" t="s">
        <v>71</v>
      </c>
      <c r="E178" s="145" t="s">
        <v>784</v>
      </c>
      <c r="F178" s="145" t="s">
        <v>785</v>
      </c>
      <c r="I178" s="137"/>
      <c r="J178" s="146">
        <f>BK178</f>
        <v>0</v>
      </c>
      <c r="L178" s="134"/>
      <c r="M178" s="139"/>
      <c r="N178" s="140"/>
      <c r="O178" s="140"/>
      <c r="P178" s="141">
        <f>SUM(P179:P181)</f>
        <v>0</v>
      </c>
      <c r="Q178" s="140"/>
      <c r="R178" s="141">
        <f>SUM(R179:R181)</f>
        <v>0</v>
      </c>
      <c r="S178" s="140"/>
      <c r="T178" s="142">
        <f>SUM(T179:T181)</f>
        <v>0</v>
      </c>
      <c r="AR178" s="135" t="s">
        <v>181</v>
      </c>
      <c r="AT178" s="143" t="s">
        <v>71</v>
      </c>
      <c r="AU178" s="143" t="s">
        <v>80</v>
      </c>
      <c r="AY178" s="135" t="s">
        <v>175</v>
      </c>
      <c r="BK178" s="144">
        <f>SUM(BK179:BK181)</f>
        <v>0</v>
      </c>
    </row>
    <row r="179" spans="2:65" s="1" customFormat="1" ht="24" customHeight="1" x14ac:dyDescent="0.2">
      <c r="B179" s="147"/>
      <c r="C179" s="148" t="s">
        <v>283</v>
      </c>
      <c r="D179" s="215" t="s">
        <v>984</v>
      </c>
      <c r="E179" s="216"/>
      <c r="F179" s="217"/>
      <c r="G179" s="150" t="s">
        <v>238</v>
      </c>
      <c r="H179" s="151">
        <v>13.615</v>
      </c>
      <c r="I179" s="152"/>
      <c r="J179" s="151">
        <f>ROUND(I179*H179,3)</f>
        <v>0</v>
      </c>
      <c r="K179" s="149" t="s">
        <v>1</v>
      </c>
      <c r="L179" s="28"/>
      <c r="M179" s="153" t="s">
        <v>1</v>
      </c>
      <c r="N179" s="154" t="s">
        <v>38</v>
      </c>
      <c r="O179" s="51"/>
      <c r="P179" s="155">
        <f>O179*H179</f>
        <v>0</v>
      </c>
      <c r="Q179" s="155">
        <v>0</v>
      </c>
      <c r="R179" s="155">
        <f>Q179*H179</f>
        <v>0</v>
      </c>
      <c r="S179" s="155">
        <v>0</v>
      </c>
      <c r="T179" s="156">
        <f>S179*H179</f>
        <v>0</v>
      </c>
      <c r="AR179" s="157" t="s">
        <v>197</v>
      </c>
      <c r="AT179" s="157" t="s">
        <v>177</v>
      </c>
      <c r="AU179" s="157" t="s">
        <v>181</v>
      </c>
      <c r="AY179" s="13" t="s">
        <v>175</v>
      </c>
      <c r="BE179" s="158">
        <f>IF(N179="základná",J179,0)</f>
        <v>0</v>
      </c>
      <c r="BF179" s="158">
        <f>IF(N179="znížená",J179,0)</f>
        <v>0</v>
      </c>
      <c r="BG179" s="158">
        <f>IF(N179="zákl. prenesená",J179,0)</f>
        <v>0</v>
      </c>
      <c r="BH179" s="158">
        <f>IF(N179="zníž. prenesená",J179,0)</f>
        <v>0</v>
      </c>
      <c r="BI179" s="158">
        <f>IF(N179="nulová",J179,0)</f>
        <v>0</v>
      </c>
      <c r="BJ179" s="13" t="s">
        <v>181</v>
      </c>
      <c r="BK179" s="159">
        <f>ROUND(I179*H179,3)</f>
        <v>0</v>
      </c>
      <c r="BL179" s="13" t="s">
        <v>197</v>
      </c>
      <c r="BM179" s="157" t="s">
        <v>289</v>
      </c>
    </row>
    <row r="180" spans="2:65" s="1" customFormat="1" ht="24" customHeight="1" x14ac:dyDescent="0.2">
      <c r="B180" s="147"/>
      <c r="C180" s="160" t="s">
        <v>237</v>
      </c>
      <c r="D180" s="218" t="s">
        <v>985</v>
      </c>
      <c r="E180" s="219"/>
      <c r="F180" s="220"/>
      <c r="G180" s="162" t="s">
        <v>209</v>
      </c>
      <c r="H180" s="163">
        <v>0.23499999999999999</v>
      </c>
      <c r="I180" s="164"/>
      <c r="J180" s="163">
        <f>ROUND(I180*H180,3)</f>
        <v>0</v>
      </c>
      <c r="K180" s="161" t="s">
        <v>1</v>
      </c>
      <c r="L180" s="165"/>
      <c r="M180" s="166" t="s">
        <v>1</v>
      </c>
      <c r="N180" s="167" t="s">
        <v>38</v>
      </c>
      <c r="O180" s="51"/>
      <c r="P180" s="155">
        <f>O180*H180</f>
        <v>0</v>
      </c>
      <c r="Q180" s="155">
        <v>0</v>
      </c>
      <c r="R180" s="155">
        <f>Q180*H180</f>
        <v>0</v>
      </c>
      <c r="S180" s="155">
        <v>0</v>
      </c>
      <c r="T180" s="156">
        <f>S180*H180</f>
        <v>0</v>
      </c>
      <c r="AR180" s="157" t="s">
        <v>219</v>
      </c>
      <c r="AT180" s="157" t="s">
        <v>236</v>
      </c>
      <c r="AU180" s="157" t="s">
        <v>181</v>
      </c>
      <c r="AY180" s="13" t="s">
        <v>175</v>
      </c>
      <c r="BE180" s="158">
        <f>IF(N180="základná",J180,0)</f>
        <v>0</v>
      </c>
      <c r="BF180" s="158">
        <f>IF(N180="znížená",J180,0)</f>
        <v>0</v>
      </c>
      <c r="BG180" s="158">
        <f>IF(N180="zákl. prenesená",J180,0)</f>
        <v>0</v>
      </c>
      <c r="BH180" s="158">
        <f>IF(N180="zníž. prenesená",J180,0)</f>
        <v>0</v>
      </c>
      <c r="BI180" s="158">
        <f>IF(N180="nulová",J180,0)</f>
        <v>0</v>
      </c>
      <c r="BJ180" s="13" t="s">
        <v>181</v>
      </c>
      <c r="BK180" s="159">
        <f>ROUND(I180*H180,3)</f>
        <v>0</v>
      </c>
      <c r="BL180" s="13" t="s">
        <v>197</v>
      </c>
      <c r="BM180" s="157" t="s">
        <v>290</v>
      </c>
    </row>
    <row r="181" spans="2:65" s="1" customFormat="1" ht="24" customHeight="1" x14ac:dyDescent="0.2">
      <c r="B181" s="147"/>
      <c r="C181" s="148" t="s">
        <v>288</v>
      </c>
      <c r="D181" s="215" t="s">
        <v>986</v>
      </c>
      <c r="E181" s="216"/>
      <c r="F181" s="217"/>
      <c r="G181" s="150" t="s">
        <v>573</v>
      </c>
      <c r="H181" s="152"/>
      <c r="I181" s="152"/>
      <c r="J181" s="151">
        <f>ROUND(I181*H181,3)</f>
        <v>0</v>
      </c>
      <c r="K181" s="149" t="s">
        <v>1</v>
      </c>
      <c r="L181" s="28"/>
      <c r="M181" s="168" t="s">
        <v>1</v>
      </c>
      <c r="N181" s="169" t="s">
        <v>38</v>
      </c>
      <c r="O181" s="170"/>
      <c r="P181" s="171">
        <f>O181*H181</f>
        <v>0</v>
      </c>
      <c r="Q181" s="171">
        <v>0</v>
      </c>
      <c r="R181" s="171">
        <f>Q181*H181</f>
        <v>0</v>
      </c>
      <c r="S181" s="171">
        <v>0</v>
      </c>
      <c r="T181" s="172">
        <f>S181*H181</f>
        <v>0</v>
      </c>
      <c r="AR181" s="157" t="s">
        <v>197</v>
      </c>
      <c r="AT181" s="157" t="s">
        <v>177</v>
      </c>
      <c r="AU181" s="157" t="s">
        <v>181</v>
      </c>
      <c r="AY181" s="13" t="s">
        <v>175</v>
      </c>
      <c r="BE181" s="158">
        <f>IF(N181="základná",J181,0)</f>
        <v>0</v>
      </c>
      <c r="BF181" s="158">
        <f>IF(N181="znížená",J181,0)</f>
        <v>0</v>
      </c>
      <c r="BG181" s="158">
        <f>IF(N181="zákl. prenesená",J181,0)</f>
        <v>0</v>
      </c>
      <c r="BH181" s="158">
        <f>IF(N181="zníž. prenesená",J181,0)</f>
        <v>0</v>
      </c>
      <c r="BI181" s="158">
        <f>IF(N181="nulová",J181,0)</f>
        <v>0</v>
      </c>
      <c r="BJ181" s="13" t="s">
        <v>181</v>
      </c>
      <c r="BK181" s="159">
        <f>ROUND(I181*H181,3)</f>
        <v>0</v>
      </c>
      <c r="BL181" s="13" t="s">
        <v>197</v>
      </c>
      <c r="BM181" s="157" t="s">
        <v>293</v>
      </c>
    </row>
    <row r="182" spans="2:65" s="1" customFormat="1" ht="6.95" customHeight="1" x14ac:dyDescent="0.2">
      <c r="B182" s="40"/>
      <c r="C182" s="41"/>
      <c r="D182" s="41"/>
      <c r="E182" s="41"/>
      <c r="F182" s="41"/>
      <c r="G182" s="41"/>
      <c r="H182" s="41"/>
      <c r="I182" s="108"/>
      <c r="J182" s="41"/>
      <c r="K182" s="41"/>
      <c r="L182" s="28"/>
    </row>
  </sheetData>
  <mergeCells count="57">
    <mergeCell ref="D180:F180"/>
    <mergeCell ref="D181:F181"/>
    <mergeCell ref="D172:F172"/>
    <mergeCell ref="D173:F173"/>
    <mergeCell ref="D174:F174"/>
    <mergeCell ref="D176:F176"/>
    <mergeCell ref="D179:F179"/>
    <mergeCell ref="D167:F167"/>
    <mergeCell ref="D168:F168"/>
    <mergeCell ref="D169:F169"/>
    <mergeCell ref="D170:F170"/>
    <mergeCell ref="D171:F171"/>
    <mergeCell ref="D161:F161"/>
    <mergeCell ref="D163:F163"/>
    <mergeCell ref="D164:F164"/>
    <mergeCell ref="D165:F165"/>
    <mergeCell ref="D166:F166"/>
    <mergeCell ref="D160:F160"/>
    <mergeCell ref="D153:F153"/>
    <mergeCell ref="D154:F154"/>
    <mergeCell ref="D156:F156"/>
    <mergeCell ref="D157:F157"/>
    <mergeCell ref="D158:F158"/>
    <mergeCell ref="D159:F159"/>
    <mergeCell ref="D155:F155"/>
    <mergeCell ref="D148:F148"/>
    <mergeCell ref="D150:F150"/>
    <mergeCell ref="D151:F151"/>
    <mergeCell ref="D142:F142"/>
    <mergeCell ref="D144:F144"/>
    <mergeCell ref="D145:F145"/>
    <mergeCell ref="D146:F146"/>
    <mergeCell ref="D147:F147"/>
    <mergeCell ref="D137:F137"/>
    <mergeCell ref="D138:F138"/>
    <mergeCell ref="D139:F139"/>
    <mergeCell ref="D140:F140"/>
    <mergeCell ref="D141:F141"/>
    <mergeCell ref="D132:F132"/>
    <mergeCell ref="D133:F133"/>
    <mergeCell ref="D134:F134"/>
    <mergeCell ref="D135:F135"/>
    <mergeCell ref="D136:F136"/>
    <mergeCell ref="D124:F124"/>
    <mergeCell ref="D128:F128"/>
    <mergeCell ref="D129:F129"/>
    <mergeCell ref="D130:F130"/>
    <mergeCell ref="D131:F131"/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16"/>
  <sheetViews>
    <sheetView showGridLines="0" workbookViewId="0">
      <selection activeCell="W15" sqref="W15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87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987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ROUND(J122,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ROUND((SUM(BE122:BE215)),  2)</f>
        <v>0</v>
      </c>
      <c r="I33" s="96">
        <v>0.2</v>
      </c>
      <c r="J33" s="95">
        <f>ROUND(((SUM(BE122:BE215))*I33),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ROUND((SUM(BF122:BF215)),  2)</f>
        <v>0</v>
      </c>
      <c r="I34" s="96">
        <v>0.2</v>
      </c>
      <c r="J34" s="95">
        <f>ROUND(((SUM(BF122:BF215))*I34),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ROUND((SUM(BG122:BG215)),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ROUND((SUM(BH122:BH215)),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ROUND((SUM(BI122:BI215)),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E.3 - Zdravotechnika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J122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140</v>
      </c>
      <c r="E97" s="116"/>
      <c r="F97" s="116"/>
      <c r="G97" s="116"/>
      <c r="H97" s="116"/>
      <c r="I97" s="117"/>
      <c r="J97" s="118">
        <f>J123</f>
        <v>0</v>
      </c>
      <c r="L97" s="114"/>
    </row>
    <row r="98" spans="2:12" s="9" customFormat="1" ht="19.899999999999999" customHeight="1" x14ac:dyDescent="0.2">
      <c r="B98" s="119"/>
      <c r="D98" s="120" t="s">
        <v>988</v>
      </c>
      <c r="E98" s="121"/>
      <c r="F98" s="121"/>
      <c r="G98" s="121"/>
      <c r="H98" s="121"/>
      <c r="I98" s="122"/>
      <c r="J98" s="123">
        <f>J124</f>
        <v>0</v>
      </c>
      <c r="L98" s="119"/>
    </row>
    <row r="99" spans="2:12" s="9" customFormat="1" ht="19.899999999999999" customHeight="1" x14ac:dyDescent="0.2">
      <c r="B99" s="119"/>
      <c r="D99" s="120" t="s">
        <v>989</v>
      </c>
      <c r="E99" s="121"/>
      <c r="F99" s="121"/>
      <c r="G99" s="121"/>
      <c r="H99" s="121"/>
      <c r="I99" s="122"/>
      <c r="J99" s="123">
        <f>J136</f>
        <v>0</v>
      </c>
      <c r="L99" s="119"/>
    </row>
    <row r="100" spans="2:12" s="9" customFormat="1" ht="19.899999999999999" customHeight="1" x14ac:dyDescent="0.2">
      <c r="B100" s="119"/>
      <c r="D100" s="120" t="s">
        <v>990</v>
      </c>
      <c r="E100" s="121"/>
      <c r="F100" s="121"/>
      <c r="G100" s="121"/>
      <c r="H100" s="121"/>
      <c r="I100" s="122"/>
      <c r="J100" s="123">
        <f>J156</f>
        <v>0</v>
      </c>
      <c r="L100" s="119"/>
    </row>
    <row r="101" spans="2:12" s="9" customFormat="1" ht="19.899999999999999" customHeight="1" x14ac:dyDescent="0.2">
      <c r="B101" s="119"/>
      <c r="D101" s="120" t="s">
        <v>991</v>
      </c>
      <c r="E101" s="121"/>
      <c r="F101" s="121"/>
      <c r="G101" s="121"/>
      <c r="H101" s="121"/>
      <c r="I101" s="122"/>
      <c r="J101" s="123">
        <f>J181</f>
        <v>0</v>
      </c>
      <c r="L101" s="119"/>
    </row>
    <row r="102" spans="2:12" s="9" customFormat="1" ht="19.899999999999999" customHeight="1" x14ac:dyDescent="0.2">
      <c r="B102" s="119"/>
      <c r="D102" s="120" t="s">
        <v>992</v>
      </c>
      <c r="E102" s="121"/>
      <c r="F102" s="121"/>
      <c r="G102" s="121"/>
      <c r="H102" s="121"/>
      <c r="I102" s="122"/>
      <c r="J102" s="123">
        <f>J186</f>
        <v>0</v>
      </c>
      <c r="L102" s="119"/>
    </row>
    <row r="103" spans="2:12" s="1" customFormat="1" ht="21.75" customHeight="1" x14ac:dyDescent="0.2">
      <c r="B103" s="28"/>
      <c r="I103" s="87"/>
      <c r="L103" s="28"/>
    </row>
    <row r="104" spans="2:12" s="1" customFormat="1" ht="6.95" customHeight="1" x14ac:dyDescent="0.2">
      <c r="B104" s="40"/>
      <c r="C104" s="41"/>
      <c r="D104" s="41"/>
      <c r="E104" s="41"/>
      <c r="F104" s="41"/>
      <c r="G104" s="41"/>
      <c r="H104" s="41"/>
      <c r="I104" s="108"/>
      <c r="J104" s="41"/>
      <c r="K104" s="41"/>
      <c r="L104" s="28"/>
    </row>
    <row r="108" spans="2:12" s="1" customFormat="1" ht="6.95" customHeight="1" x14ac:dyDescent="0.2">
      <c r="B108" s="42"/>
      <c r="C108" s="43"/>
      <c r="D108" s="43"/>
      <c r="E108" s="43"/>
      <c r="F108" s="43"/>
      <c r="G108" s="43"/>
      <c r="H108" s="43"/>
      <c r="I108" s="109"/>
      <c r="J108" s="43"/>
      <c r="K108" s="43"/>
      <c r="L108" s="28"/>
    </row>
    <row r="109" spans="2:12" s="1" customFormat="1" ht="24.95" customHeight="1" x14ac:dyDescent="0.2">
      <c r="B109" s="28"/>
      <c r="C109" s="17" t="s">
        <v>161</v>
      </c>
      <c r="I109" s="87"/>
      <c r="L109" s="28"/>
    </row>
    <row r="110" spans="2:12" s="1" customFormat="1" ht="6.95" customHeight="1" x14ac:dyDescent="0.2">
      <c r="B110" s="28"/>
      <c r="I110" s="87"/>
      <c r="L110" s="28"/>
    </row>
    <row r="111" spans="2:12" s="1" customFormat="1" ht="12" customHeight="1" x14ac:dyDescent="0.2">
      <c r="B111" s="28"/>
      <c r="C111" s="23" t="s">
        <v>13</v>
      </c>
      <c r="I111" s="87"/>
      <c r="L111" s="28"/>
    </row>
    <row r="112" spans="2:12" s="1" customFormat="1" ht="16.5" customHeight="1" x14ac:dyDescent="0.2">
      <c r="B112" s="28"/>
      <c r="E112" s="222" t="str">
        <f>E7</f>
        <v>Komplexná rekonštrukcia objektu s prístavbou výťahu</v>
      </c>
      <c r="F112" s="223"/>
      <c r="G112" s="223"/>
      <c r="H112" s="223"/>
      <c r="I112" s="87"/>
      <c r="L112" s="28"/>
    </row>
    <row r="113" spans="2:65" s="1" customFormat="1" ht="12" customHeight="1" x14ac:dyDescent="0.2">
      <c r="B113" s="28"/>
      <c r="C113" s="23" t="s">
        <v>125</v>
      </c>
      <c r="I113" s="87"/>
      <c r="L113" s="28"/>
    </row>
    <row r="114" spans="2:65" s="1" customFormat="1" ht="16.5" customHeight="1" x14ac:dyDescent="0.2">
      <c r="B114" s="28"/>
      <c r="E114" s="200" t="str">
        <f>E9</f>
        <v>E.3 - Zdravotechnika</v>
      </c>
      <c r="F114" s="221"/>
      <c r="G114" s="221"/>
      <c r="H114" s="221"/>
      <c r="I114" s="87"/>
      <c r="L114" s="28"/>
    </row>
    <row r="115" spans="2:65" s="1" customFormat="1" ht="6.95" customHeight="1" x14ac:dyDescent="0.2">
      <c r="B115" s="28"/>
      <c r="I115" s="87"/>
      <c r="L115" s="28"/>
    </row>
    <row r="116" spans="2:65" s="1" customFormat="1" ht="12" customHeight="1" x14ac:dyDescent="0.2">
      <c r="B116" s="28"/>
      <c r="C116" s="23" t="s">
        <v>17</v>
      </c>
      <c r="F116" s="21" t="str">
        <f>F12</f>
        <v xml:space="preserve"> </v>
      </c>
      <c r="I116" s="88" t="s">
        <v>19</v>
      </c>
      <c r="J116" s="48" t="str">
        <f>IF(J12="","",J12)</f>
        <v/>
      </c>
      <c r="L116" s="28"/>
    </row>
    <row r="117" spans="2:65" s="1" customFormat="1" ht="6.95" customHeight="1" x14ac:dyDescent="0.2">
      <c r="B117" s="28"/>
      <c r="I117" s="87"/>
      <c r="L117" s="28"/>
    </row>
    <row r="118" spans="2:65" s="1" customFormat="1" ht="15.2" customHeight="1" x14ac:dyDescent="0.2">
      <c r="B118" s="28"/>
      <c r="C118" s="23" t="s">
        <v>20</v>
      </c>
      <c r="F118" s="21" t="str">
        <f>E15</f>
        <v>Domov sociálnych služieb - Nosice</v>
      </c>
      <c r="I118" s="88" t="s">
        <v>26</v>
      </c>
      <c r="J118" s="26" t="str">
        <f>E21</f>
        <v>ARCHICO s.r.o.</v>
      </c>
      <c r="L118" s="28"/>
    </row>
    <row r="119" spans="2:65" s="1" customFormat="1" ht="15.2" customHeight="1" x14ac:dyDescent="0.2">
      <c r="B119" s="28"/>
      <c r="C119" s="23" t="s">
        <v>24</v>
      </c>
      <c r="F119" s="21" t="str">
        <f>IF(E18="","",E18)</f>
        <v>Vyplň údaj</v>
      </c>
      <c r="I119" s="88" t="s">
        <v>30</v>
      </c>
      <c r="J119" s="26" t="str">
        <f>E24</f>
        <v xml:space="preserve"> </v>
      </c>
      <c r="L119" s="28"/>
    </row>
    <row r="120" spans="2:65" s="1" customFormat="1" ht="10.35" customHeight="1" x14ac:dyDescent="0.2">
      <c r="B120" s="28"/>
      <c r="I120" s="87"/>
      <c r="L120" s="28"/>
    </row>
    <row r="121" spans="2:65" s="10" customFormat="1" ht="29.25" customHeight="1" x14ac:dyDescent="0.2">
      <c r="B121" s="124"/>
      <c r="C121" s="125" t="s">
        <v>162</v>
      </c>
      <c r="D121" s="225" t="s">
        <v>54</v>
      </c>
      <c r="E121" s="225"/>
      <c r="F121" s="225"/>
      <c r="G121" s="126" t="s">
        <v>163</v>
      </c>
      <c r="H121" s="126" t="s">
        <v>164</v>
      </c>
      <c r="I121" s="127" t="s">
        <v>165</v>
      </c>
      <c r="J121" s="128" t="s">
        <v>129</v>
      </c>
      <c r="K121" s="129" t="s">
        <v>166</v>
      </c>
      <c r="L121" s="124"/>
      <c r="M121" s="55" t="s">
        <v>1</v>
      </c>
      <c r="N121" s="56" t="s">
        <v>36</v>
      </c>
      <c r="O121" s="56" t="s">
        <v>167</v>
      </c>
      <c r="P121" s="56" t="s">
        <v>168</v>
      </c>
      <c r="Q121" s="56" t="s">
        <v>169</v>
      </c>
      <c r="R121" s="56" t="s">
        <v>170</v>
      </c>
      <c r="S121" s="56" t="s">
        <v>171</v>
      </c>
      <c r="T121" s="57" t="s">
        <v>172</v>
      </c>
    </row>
    <row r="122" spans="2:65" s="1" customFormat="1" ht="22.9" customHeight="1" x14ac:dyDescent="0.25">
      <c r="B122" s="28"/>
      <c r="C122" s="60" t="s">
        <v>130</v>
      </c>
      <c r="I122" s="87"/>
      <c r="J122" s="130">
        <f>BK122</f>
        <v>0</v>
      </c>
      <c r="L122" s="28"/>
      <c r="M122" s="58"/>
      <c r="N122" s="49"/>
      <c r="O122" s="49"/>
      <c r="P122" s="131">
        <f>P123</f>
        <v>0</v>
      </c>
      <c r="Q122" s="49"/>
      <c r="R122" s="131">
        <f>R123</f>
        <v>0</v>
      </c>
      <c r="S122" s="49"/>
      <c r="T122" s="132">
        <f>T123</f>
        <v>0</v>
      </c>
      <c r="AT122" s="13" t="s">
        <v>71</v>
      </c>
      <c r="AU122" s="13" t="s">
        <v>131</v>
      </c>
      <c r="BK122" s="133">
        <f>BK123</f>
        <v>0</v>
      </c>
    </row>
    <row r="123" spans="2:65" s="11" customFormat="1" ht="25.9" customHeight="1" x14ac:dyDescent="0.2">
      <c r="B123" s="134"/>
      <c r="D123" s="135" t="s">
        <v>71</v>
      </c>
      <c r="E123" s="136" t="s">
        <v>547</v>
      </c>
      <c r="F123" s="136" t="s">
        <v>548</v>
      </c>
      <c r="I123" s="137"/>
      <c r="J123" s="138">
        <f>BK123</f>
        <v>0</v>
      </c>
      <c r="L123" s="134"/>
      <c r="M123" s="139"/>
      <c r="N123" s="140"/>
      <c r="O123" s="140"/>
      <c r="P123" s="141">
        <f>P124+P136+P156+P181+P186</f>
        <v>0</v>
      </c>
      <c r="Q123" s="140"/>
      <c r="R123" s="141">
        <f>R124+R136+R156+R181+R186</f>
        <v>0</v>
      </c>
      <c r="S123" s="140"/>
      <c r="T123" s="142">
        <f>T124+T136+T156+T181+T186</f>
        <v>0</v>
      </c>
      <c r="AR123" s="135" t="s">
        <v>181</v>
      </c>
      <c r="AT123" s="143" t="s">
        <v>71</v>
      </c>
      <c r="AU123" s="143" t="s">
        <v>72</v>
      </c>
      <c r="AY123" s="135" t="s">
        <v>175</v>
      </c>
      <c r="BK123" s="144">
        <f>BK124+BK136+BK156+BK181+BK186</f>
        <v>0</v>
      </c>
    </row>
    <row r="124" spans="2:65" s="11" customFormat="1" ht="22.9" customHeight="1" x14ac:dyDescent="0.2">
      <c r="B124" s="134"/>
      <c r="D124" s="135" t="s">
        <v>71</v>
      </c>
      <c r="E124" s="145" t="s">
        <v>596</v>
      </c>
      <c r="F124" s="145" t="s">
        <v>993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SUM(P125:P135)</f>
        <v>0</v>
      </c>
      <c r="Q124" s="140"/>
      <c r="R124" s="141">
        <f>SUM(R125:R135)</f>
        <v>0</v>
      </c>
      <c r="S124" s="140"/>
      <c r="T124" s="142">
        <f>SUM(T125:T135)</f>
        <v>0</v>
      </c>
      <c r="AR124" s="135" t="s">
        <v>181</v>
      </c>
      <c r="AT124" s="143" t="s">
        <v>71</v>
      </c>
      <c r="AU124" s="143" t="s">
        <v>80</v>
      </c>
      <c r="AY124" s="135" t="s">
        <v>175</v>
      </c>
      <c r="BK124" s="144">
        <f>SUM(BK125:BK135)</f>
        <v>0</v>
      </c>
    </row>
    <row r="125" spans="2:65" s="1" customFormat="1" ht="16.5" customHeight="1" x14ac:dyDescent="0.2">
      <c r="B125" s="147"/>
      <c r="C125" s="148" t="s">
        <v>80</v>
      </c>
      <c r="D125" s="215" t="s">
        <v>994</v>
      </c>
      <c r="E125" s="216"/>
      <c r="F125" s="217"/>
      <c r="G125" s="150" t="s">
        <v>238</v>
      </c>
      <c r="H125" s="151">
        <v>91</v>
      </c>
      <c r="I125" s="152"/>
      <c r="J125" s="151">
        <f t="shared" ref="J125:J135" si="0">ROUND(I125*H125,3)</f>
        <v>0</v>
      </c>
      <c r="K125" s="149" t="s">
        <v>1</v>
      </c>
      <c r="L125" s="28"/>
      <c r="M125" s="153" t="s">
        <v>1</v>
      </c>
      <c r="N125" s="154" t="s">
        <v>38</v>
      </c>
      <c r="O125" s="51"/>
      <c r="P125" s="155">
        <f t="shared" ref="P125:P135" si="1">O125*H125</f>
        <v>0</v>
      </c>
      <c r="Q125" s="155">
        <v>0</v>
      </c>
      <c r="R125" s="155">
        <f t="shared" ref="R125:R135" si="2">Q125*H125</f>
        <v>0</v>
      </c>
      <c r="S125" s="155">
        <v>0</v>
      </c>
      <c r="T125" s="156">
        <f t="shared" ref="T125:T135" si="3">S125*H125</f>
        <v>0</v>
      </c>
      <c r="AR125" s="157" t="s">
        <v>197</v>
      </c>
      <c r="AT125" s="157" t="s">
        <v>177</v>
      </c>
      <c r="AU125" s="157" t="s">
        <v>181</v>
      </c>
      <c r="AY125" s="13" t="s">
        <v>175</v>
      </c>
      <c r="BE125" s="158">
        <f t="shared" ref="BE125:BE135" si="4">IF(N125="základná",J125,0)</f>
        <v>0</v>
      </c>
      <c r="BF125" s="158">
        <f t="shared" ref="BF125:BF135" si="5">IF(N125="znížená",J125,0)</f>
        <v>0</v>
      </c>
      <c r="BG125" s="158">
        <f t="shared" ref="BG125:BG135" si="6">IF(N125="zákl. prenesená",J125,0)</f>
        <v>0</v>
      </c>
      <c r="BH125" s="158">
        <f t="shared" ref="BH125:BH135" si="7">IF(N125="zníž. prenesená",J125,0)</f>
        <v>0</v>
      </c>
      <c r="BI125" s="158">
        <f t="shared" ref="BI125:BI135" si="8">IF(N125="nulová",J125,0)</f>
        <v>0</v>
      </c>
      <c r="BJ125" s="13" t="s">
        <v>181</v>
      </c>
      <c r="BK125" s="159">
        <f t="shared" ref="BK125:BK135" si="9">ROUND(I125*H125,3)</f>
        <v>0</v>
      </c>
      <c r="BL125" s="13" t="s">
        <v>197</v>
      </c>
      <c r="BM125" s="157" t="s">
        <v>181</v>
      </c>
    </row>
    <row r="126" spans="2:65" s="1" customFormat="1" ht="24" customHeight="1" x14ac:dyDescent="0.2">
      <c r="B126" s="147"/>
      <c r="C126" s="160" t="s">
        <v>181</v>
      </c>
      <c r="D126" s="218" t="s">
        <v>1524</v>
      </c>
      <c r="E126" s="219"/>
      <c r="F126" s="220"/>
      <c r="G126" s="162" t="s">
        <v>238</v>
      </c>
      <c r="H126" s="163">
        <v>7</v>
      </c>
      <c r="I126" s="164"/>
      <c r="J126" s="163">
        <f t="shared" si="0"/>
        <v>0</v>
      </c>
      <c r="K126" s="161" t="s">
        <v>1</v>
      </c>
      <c r="L126" s="165"/>
      <c r="M126" s="166" t="s">
        <v>1</v>
      </c>
      <c r="N126" s="167" t="s">
        <v>38</v>
      </c>
      <c r="O126" s="51"/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AR126" s="157" t="s">
        <v>219</v>
      </c>
      <c r="AT126" s="157" t="s">
        <v>236</v>
      </c>
      <c r="AU126" s="157" t="s">
        <v>181</v>
      </c>
      <c r="AY126" s="13" t="s">
        <v>175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3" t="s">
        <v>181</v>
      </c>
      <c r="BK126" s="159">
        <f t="shared" si="9"/>
        <v>0</v>
      </c>
      <c r="BL126" s="13" t="s">
        <v>197</v>
      </c>
      <c r="BM126" s="157" t="s">
        <v>180</v>
      </c>
    </row>
    <row r="127" spans="2:65" s="1" customFormat="1" ht="24" customHeight="1" x14ac:dyDescent="0.2">
      <c r="B127" s="147"/>
      <c r="C127" s="160" t="s">
        <v>183</v>
      </c>
      <c r="D127" s="218" t="s">
        <v>1525</v>
      </c>
      <c r="E127" s="219"/>
      <c r="F127" s="220"/>
      <c r="G127" s="162" t="s">
        <v>238</v>
      </c>
      <c r="H127" s="163">
        <v>33</v>
      </c>
      <c r="I127" s="164"/>
      <c r="J127" s="163">
        <f t="shared" si="0"/>
        <v>0</v>
      </c>
      <c r="K127" s="161" t="s">
        <v>1</v>
      </c>
      <c r="L127" s="165"/>
      <c r="M127" s="166" t="s">
        <v>1</v>
      </c>
      <c r="N127" s="167" t="s">
        <v>38</v>
      </c>
      <c r="O127" s="51"/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AR127" s="157" t="s">
        <v>219</v>
      </c>
      <c r="AT127" s="157" t="s">
        <v>236</v>
      </c>
      <c r="AU127" s="157" t="s">
        <v>181</v>
      </c>
      <c r="AY127" s="13" t="s">
        <v>175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3" t="s">
        <v>181</v>
      </c>
      <c r="BK127" s="159">
        <f t="shared" si="9"/>
        <v>0</v>
      </c>
      <c r="BL127" s="13" t="s">
        <v>197</v>
      </c>
      <c r="BM127" s="157" t="s">
        <v>185</v>
      </c>
    </row>
    <row r="128" spans="2:65" s="1" customFormat="1" ht="24" customHeight="1" x14ac:dyDescent="0.2">
      <c r="B128" s="147"/>
      <c r="C128" s="160" t="s">
        <v>180</v>
      </c>
      <c r="D128" s="218" t="s">
        <v>1526</v>
      </c>
      <c r="E128" s="219"/>
      <c r="F128" s="220"/>
      <c r="G128" s="162" t="s">
        <v>238</v>
      </c>
      <c r="H128" s="163">
        <v>8</v>
      </c>
      <c r="I128" s="164"/>
      <c r="J128" s="163">
        <f t="shared" si="0"/>
        <v>0</v>
      </c>
      <c r="K128" s="161" t="s">
        <v>1</v>
      </c>
      <c r="L128" s="165"/>
      <c r="M128" s="166" t="s">
        <v>1</v>
      </c>
      <c r="N128" s="167" t="s">
        <v>38</v>
      </c>
      <c r="O128" s="51"/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AR128" s="157" t="s">
        <v>219</v>
      </c>
      <c r="AT128" s="157" t="s">
        <v>236</v>
      </c>
      <c r="AU128" s="157" t="s">
        <v>181</v>
      </c>
      <c r="AY128" s="13" t="s">
        <v>175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3" t="s">
        <v>181</v>
      </c>
      <c r="BK128" s="159">
        <f t="shared" si="9"/>
        <v>0</v>
      </c>
      <c r="BL128" s="13" t="s">
        <v>197</v>
      </c>
      <c r="BM128" s="157" t="s">
        <v>187</v>
      </c>
    </row>
    <row r="129" spans="2:65" s="1" customFormat="1" ht="24" customHeight="1" x14ac:dyDescent="0.2">
      <c r="B129" s="147"/>
      <c r="C129" s="160" t="s">
        <v>188</v>
      </c>
      <c r="D129" s="218" t="s">
        <v>1527</v>
      </c>
      <c r="E129" s="219"/>
      <c r="F129" s="220"/>
      <c r="G129" s="162" t="s">
        <v>238</v>
      </c>
      <c r="H129" s="163">
        <v>9</v>
      </c>
      <c r="I129" s="164"/>
      <c r="J129" s="163">
        <f t="shared" si="0"/>
        <v>0</v>
      </c>
      <c r="K129" s="161" t="s">
        <v>1</v>
      </c>
      <c r="L129" s="165"/>
      <c r="M129" s="166" t="s">
        <v>1</v>
      </c>
      <c r="N129" s="167" t="s">
        <v>38</v>
      </c>
      <c r="O129" s="51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AR129" s="157" t="s">
        <v>219</v>
      </c>
      <c r="AT129" s="157" t="s">
        <v>236</v>
      </c>
      <c r="AU129" s="157" t="s">
        <v>181</v>
      </c>
      <c r="AY129" s="13" t="s">
        <v>175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3" t="s">
        <v>181</v>
      </c>
      <c r="BK129" s="159">
        <f t="shared" si="9"/>
        <v>0</v>
      </c>
      <c r="BL129" s="13" t="s">
        <v>197</v>
      </c>
      <c r="BM129" s="157" t="s">
        <v>190</v>
      </c>
    </row>
    <row r="130" spans="2:65" s="1" customFormat="1" ht="24" customHeight="1" x14ac:dyDescent="0.2">
      <c r="B130" s="147"/>
      <c r="C130" s="160" t="s">
        <v>185</v>
      </c>
      <c r="D130" s="218" t="s">
        <v>1528</v>
      </c>
      <c r="E130" s="219"/>
      <c r="F130" s="220"/>
      <c r="G130" s="162" t="s">
        <v>238</v>
      </c>
      <c r="H130" s="163">
        <v>34</v>
      </c>
      <c r="I130" s="164"/>
      <c r="J130" s="163">
        <f t="shared" si="0"/>
        <v>0</v>
      </c>
      <c r="K130" s="161" t="s">
        <v>1</v>
      </c>
      <c r="L130" s="165"/>
      <c r="M130" s="166" t="s">
        <v>1</v>
      </c>
      <c r="N130" s="167" t="s">
        <v>38</v>
      </c>
      <c r="O130" s="51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AR130" s="157" t="s">
        <v>219</v>
      </c>
      <c r="AT130" s="157" t="s">
        <v>236</v>
      </c>
      <c r="AU130" s="157" t="s">
        <v>181</v>
      </c>
      <c r="AY130" s="13" t="s">
        <v>175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3" t="s">
        <v>181</v>
      </c>
      <c r="BK130" s="159">
        <f t="shared" si="9"/>
        <v>0</v>
      </c>
      <c r="BL130" s="13" t="s">
        <v>197</v>
      </c>
      <c r="BM130" s="157" t="s">
        <v>192</v>
      </c>
    </row>
    <row r="131" spans="2:65" s="1" customFormat="1" ht="16.5" customHeight="1" x14ac:dyDescent="0.2">
      <c r="B131" s="147"/>
      <c r="C131" s="148" t="s">
        <v>193</v>
      </c>
      <c r="D131" s="215" t="s">
        <v>995</v>
      </c>
      <c r="E131" s="216"/>
      <c r="F131" s="217"/>
      <c r="G131" s="150" t="s">
        <v>238</v>
      </c>
      <c r="H131" s="151">
        <v>85</v>
      </c>
      <c r="I131" s="152"/>
      <c r="J131" s="151">
        <f t="shared" si="0"/>
        <v>0</v>
      </c>
      <c r="K131" s="149" t="s">
        <v>1</v>
      </c>
      <c r="L131" s="28"/>
      <c r="M131" s="153" t="s">
        <v>1</v>
      </c>
      <c r="N131" s="154" t="s">
        <v>38</v>
      </c>
      <c r="O131" s="51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AR131" s="157" t="s">
        <v>197</v>
      </c>
      <c r="AT131" s="157" t="s">
        <v>177</v>
      </c>
      <c r="AU131" s="157" t="s">
        <v>181</v>
      </c>
      <c r="AY131" s="13" t="s">
        <v>175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3" t="s">
        <v>181</v>
      </c>
      <c r="BK131" s="159">
        <f t="shared" si="9"/>
        <v>0</v>
      </c>
      <c r="BL131" s="13" t="s">
        <v>197</v>
      </c>
      <c r="BM131" s="157" t="s">
        <v>195</v>
      </c>
    </row>
    <row r="132" spans="2:65" s="1" customFormat="1" ht="24" customHeight="1" x14ac:dyDescent="0.2">
      <c r="B132" s="147"/>
      <c r="C132" s="160" t="s">
        <v>187</v>
      </c>
      <c r="D132" s="218" t="s">
        <v>1529</v>
      </c>
      <c r="E132" s="219"/>
      <c r="F132" s="220"/>
      <c r="G132" s="162" t="s">
        <v>238</v>
      </c>
      <c r="H132" s="163">
        <v>13</v>
      </c>
      <c r="I132" s="164"/>
      <c r="J132" s="163">
        <f t="shared" si="0"/>
        <v>0</v>
      </c>
      <c r="K132" s="161" t="s">
        <v>1</v>
      </c>
      <c r="L132" s="165"/>
      <c r="M132" s="166" t="s">
        <v>1</v>
      </c>
      <c r="N132" s="167" t="s">
        <v>38</v>
      </c>
      <c r="O132" s="51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7" t="s">
        <v>219</v>
      </c>
      <c r="AT132" s="157" t="s">
        <v>236</v>
      </c>
      <c r="AU132" s="157" t="s">
        <v>181</v>
      </c>
      <c r="AY132" s="13" t="s">
        <v>175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3" t="s">
        <v>181</v>
      </c>
      <c r="BK132" s="159">
        <f t="shared" si="9"/>
        <v>0</v>
      </c>
      <c r="BL132" s="13" t="s">
        <v>197</v>
      </c>
      <c r="BM132" s="157" t="s">
        <v>197</v>
      </c>
    </row>
    <row r="133" spans="2:65" s="1" customFormat="1" ht="24" customHeight="1" x14ac:dyDescent="0.2">
      <c r="B133" s="147"/>
      <c r="C133" s="160" t="s">
        <v>198</v>
      </c>
      <c r="D133" s="218" t="s">
        <v>1530</v>
      </c>
      <c r="E133" s="219"/>
      <c r="F133" s="220"/>
      <c r="G133" s="162" t="s">
        <v>238</v>
      </c>
      <c r="H133" s="163">
        <v>45</v>
      </c>
      <c r="I133" s="164"/>
      <c r="J133" s="163">
        <f t="shared" si="0"/>
        <v>0</v>
      </c>
      <c r="K133" s="161" t="s">
        <v>1</v>
      </c>
      <c r="L133" s="165"/>
      <c r="M133" s="166" t="s">
        <v>1</v>
      </c>
      <c r="N133" s="167" t="s">
        <v>38</v>
      </c>
      <c r="O133" s="51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AR133" s="157" t="s">
        <v>219</v>
      </c>
      <c r="AT133" s="157" t="s">
        <v>236</v>
      </c>
      <c r="AU133" s="157" t="s">
        <v>181</v>
      </c>
      <c r="AY133" s="13" t="s">
        <v>175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3" t="s">
        <v>181</v>
      </c>
      <c r="BK133" s="159">
        <f t="shared" si="9"/>
        <v>0</v>
      </c>
      <c r="BL133" s="13" t="s">
        <v>197</v>
      </c>
      <c r="BM133" s="157" t="s">
        <v>200</v>
      </c>
    </row>
    <row r="134" spans="2:65" s="1" customFormat="1" ht="24" customHeight="1" x14ac:dyDescent="0.2">
      <c r="B134" s="147"/>
      <c r="C134" s="160" t="s">
        <v>190</v>
      </c>
      <c r="D134" s="218" t="s">
        <v>1531</v>
      </c>
      <c r="E134" s="219"/>
      <c r="F134" s="220"/>
      <c r="G134" s="162" t="s">
        <v>238</v>
      </c>
      <c r="H134" s="163">
        <v>27</v>
      </c>
      <c r="I134" s="164"/>
      <c r="J134" s="163">
        <f t="shared" si="0"/>
        <v>0</v>
      </c>
      <c r="K134" s="161" t="s">
        <v>1</v>
      </c>
      <c r="L134" s="165"/>
      <c r="M134" s="166" t="s">
        <v>1</v>
      </c>
      <c r="N134" s="167" t="s">
        <v>38</v>
      </c>
      <c r="O134" s="51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AR134" s="157" t="s">
        <v>219</v>
      </c>
      <c r="AT134" s="157" t="s">
        <v>236</v>
      </c>
      <c r="AU134" s="157" t="s">
        <v>181</v>
      </c>
      <c r="AY134" s="13" t="s">
        <v>175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3" t="s">
        <v>181</v>
      </c>
      <c r="BK134" s="159">
        <f t="shared" si="9"/>
        <v>0</v>
      </c>
      <c r="BL134" s="13" t="s">
        <v>197</v>
      </c>
      <c r="BM134" s="157" t="s">
        <v>7</v>
      </c>
    </row>
    <row r="135" spans="2:65" s="1" customFormat="1" ht="24" customHeight="1" x14ac:dyDescent="0.2">
      <c r="B135" s="147"/>
      <c r="C135" s="148" t="s">
        <v>202</v>
      </c>
      <c r="D135" s="215" t="s">
        <v>633</v>
      </c>
      <c r="E135" s="216"/>
      <c r="F135" s="217"/>
      <c r="G135" s="150" t="s">
        <v>573</v>
      </c>
      <c r="H135" s="152"/>
      <c r="I135" s="152"/>
      <c r="J135" s="151">
        <f t="shared" si="0"/>
        <v>0</v>
      </c>
      <c r="K135" s="149" t="s">
        <v>1</v>
      </c>
      <c r="L135" s="28"/>
      <c r="M135" s="153" t="s">
        <v>1</v>
      </c>
      <c r="N135" s="154" t="s">
        <v>38</v>
      </c>
      <c r="O135" s="51"/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AR135" s="157" t="s">
        <v>197</v>
      </c>
      <c r="AT135" s="157" t="s">
        <v>177</v>
      </c>
      <c r="AU135" s="157" t="s">
        <v>181</v>
      </c>
      <c r="AY135" s="13" t="s">
        <v>175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3" t="s">
        <v>181</v>
      </c>
      <c r="BK135" s="159">
        <f t="shared" si="9"/>
        <v>0</v>
      </c>
      <c r="BL135" s="13" t="s">
        <v>197</v>
      </c>
      <c r="BM135" s="157" t="s">
        <v>204</v>
      </c>
    </row>
    <row r="136" spans="2:65" s="11" customFormat="1" ht="22.9" customHeight="1" x14ac:dyDescent="0.2">
      <c r="B136" s="134"/>
      <c r="D136" s="135" t="s">
        <v>71</v>
      </c>
      <c r="E136" s="145" t="s">
        <v>635</v>
      </c>
      <c r="F136" s="145" t="s">
        <v>996</v>
      </c>
      <c r="I136" s="137"/>
      <c r="J136" s="146">
        <f>BK136</f>
        <v>0</v>
      </c>
      <c r="L136" s="134"/>
      <c r="M136" s="139"/>
      <c r="N136" s="140"/>
      <c r="O136" s="140"/>
      <c r="P136" s="141">
        <f>SUM(P137:P155)</f>
        <v>0</v>
      </c>
      <c r="Q136" s="140"/>
      <c r="R136" s="141">
        <f>SUM(R137:R155)</f>
        <v>0</v>
      </c>
      <c r="S136" s="140"/>
      <c r="T136" s="142">
        <f>SUM(T137:T155)</f>
        <v>0</v>
      </c>
      <c r="AR136" s="135" t="s">
        <v>181</v>
      </c>
      <c r="AT136" s="143" t="s">
        <v>71</v>
      </c>
      <c r="AU136" s="143" t="s">
        <v>80</v>
      </c>
      <c r="AY136" s="135" t="s">
        <v>175</v>
      </c>
      <c r="BK136" s="144">
        <f>SUM(BK137:BK155)</f>
        <v>0</v>
      </c>
    </row>
    <row r="137" spans="2:65" s="1" customFormat="1" ht="16.5" customHeight="1" x14ac:dyDescent="0.2">
      <c r="B137" s="147"/>
      <c r="C137" s="148" t="s">
        <v>192</v>
      </c>
      <c r="D137" s="215" t="s">
        <v>997</v>
      </c>
      <c r="E137" s="216"/>
      <c r="F137" s="217"/>
      <c r="G137" s="150" t="s">
        <v>238</v>
      </c>
      <c r="H137" s="151">
        <v>3</v>
      </c>
      <c r="I137" s="152"/>
      <c r="J137" s="151">
        <f t="shared" ref="J137:J155" si="10">ROUND(I137*H137,3)</f>
        <v>0</v>
      </c>
      <c r="K137" s="149" t="s">
        <v>1</v>
      </c>
      <c r="L137" s="28"/>
      <c r="M137" s="153" t="s">
        <v>1</v>
      </c>
      <c r="N137" s="154" t="s">
        <v>38</v>
      </c>
      <c r="O137" s="51"/>
      <c r="P137" s="155">
        <f t="shared" ref="P137:P155" si="11">O137*H137</f>
        <v>0</v>
      </c>
      <c r="Q137" s="155">
        <v>0</v>
      </c>
      <c r="R137" s="155">
        <f t="shared" ref="R137:R155" si="12">Q137*H137</f>
        <v>0</v>
      </c>
      <c r="S137" s="155">
        <v>0</v>
      </c>
      <c r="T137" s="156">
        <f t="shared" ref="T137:T155" si="13">S137*H137</f>
        <v>0</v>
      </c>
      <c r="AR137" s="157" t="s">
        <v>197</v>
      </c>
      <c r="AT137" s="157" t="s">
        <v>177</v>
      </c>
      <c r="AU137" s="157" t="s">
        <v>181</v>
      </c>
      <c r="AY137" s="13" t="s">
        <v>175</v>
      </c>
      <c r="BE137" s="158">
        <f t="shared" ref="BE137:BE155" si="14">IF(N137="základná",J137,0)</f>
        <v>0</v>
      </c>
      <c r="BF137" s="158">
        <f t="shared" ref="BF137:BF155" si="15">IF(N137="znížená",J137,0)</f>
        <v>0</v>
      </c>
      <c r="BG137" s="158">
        <f t="shared" ref="BG137:BG155" si="16">IF(N137="zákl. prenesená",J137,0)</f>
        <v>0</v>
      </c>
      <c r="BH137" s="158">
        <f t="shared" ref="BH137:BH155" si="17">IF(N137="zníž. prenesená",J137,0)</f>
        <v>0</v>
      </c>
      <c r="BI137" s="158">
        <f t="shared" ref="BI137:BI155" si="18">IF(N137="nulová",J137,0)</f>
        <v>0</v>
      </c>
      <c r="BJ137" s="13" t="s">
        <v>181</v>
      </c>
      <c r="BK137" s="159">
        <f t="shared" ref="BK137:BK155" si="19">ROUND(I137*H137,3)</f>
        <v>0</v>
      </c>
      <c r="BL137" s="13" t="s">
        <v>197</v>
      </c>
      <c r="BM137" s="157" t="s">
        <v>206</v>
      </c>
    </row>
    <row r="138" spans="2:65" s="1" customFormat="1" ht="16.5" customHeight="1" x14ac:dyDescent="0.2">
      <c r="B138" s="147"/>
      <c r="C138" s="148" t="s">
        <v>207</v>
      </c>
      <c r="D138" s="215" t="s">
        <v>998</v>
      </c>
      <c r="E138" s="216"/>
      <c r="F138" s="217"/>
      <c r="G138" s="150" t="s">
        <v>238</v>
      </c>
      <c r="H138" s="151">
        <v>14</v>
      </c>
      <c r="I138" s="152"/>
      <c r="J138" s="151">
        <f t="shared" si="10"/>
        <v>0</v>
      </c>
      <c r="K138" s="149" t="s">
        <v>1</v>
      </c>
      <c r="L138" s="28"/>
      <c r="M138" s="153" t="s">
        <v>1</v>
      </c>
      <c r="N138" s="154" t="s">
        <v>38</v>
      </c>
      <c r="O138" s="51"/>
      <c r="P138" s="155">
        <f t="shared" si="11"/>
        <v>0</v>
      </c>
      <c r="Q138" s="155">
        <v>0</v>
      </c>
      <c r="R138" s="155">
        <f t="shared" si="12"/>
        <v>0</v>
      </c>
      <c r="S138" s="155">
        <v>0</v>
      </c>
      <c r="T138" s="156">
        <f t="shared" si="13"/>
        <v>0</v>
      </c>
      <c r="AR138" s="157" t="s">
        <v>197</v>
      </c>
      <c r="AT138" s="157" t="s">
        <v>177</v>
      </c>
      <c r="AU138" s="157" t="s">
        <v>181</v>
      </c>
      <c r="AY138" s="13" t="s">
        <v>175</v>
      </c>
      <c r="BE138" s="158">
        <f t="shared" si="14"/>
        <v>0</v>
      </c>
      <c r="BF138" s="158">
        <f t="shared" si="15"/>
        <v>0</v>
      </c>
      <c r="BG138" s="158">
        <f t="shared" si="16"/>
        <v>0</v>
      </c>
      <c r="BH138" s="158">
        <f t="shared" si="17"/>
        <v>0</v>
      </c>
      <c r="BI138" s="158">
        <f t="shared" si="18"/>
        <v>0</v>
      </c>
      <c r="BJ138" s="13" t="s">
        <v>181</v>
      </c>
      <c r="BK138" s="159">
        <f t="shared" si="19"/>
        <v>0</v>
      </c>
      <c r="BL138" s="13" t="s">
        <v>197</v>
      </c>
      <c r="BM138" s="157" t="s">
        <v>210</v>
      </c>
    </row>
    <row r="139" spans="2:65" s="1" customFormat="1" ht="24" customHeight="1" x14ac:dyDescent="0.2">
      <c r="B139" s="147"/>
      <c r="C139" s="148" t="s">
        <v>195</v>
      </c>
      <c r="D139" s="215" t="s">
        <v>1532</v>
      </c>
      <c r="E139" s="216"/>
      <c r="F139" s="217"/>
      <c r="G139" s="150" t="s">
        <v>238</v>
      </c>
      <c r="H139" s="151">
        <v>26</v>
      </c>
      <c r="I139" s="152"/>
      <c r="J139" s="151">
        <f t="shared" si="10"/>
        <v>0</v>
      </c>
      <c r="K139" s="149" t="s">
        <v>1</v>
      </c>
      <c r="L139" s="28"/>
      <c r="M139" s="153" t="s">
        <v>1</v>
      </c>
      <c r="N139" s="154" t="s">
        <v>38</v>
      </c>
      <c r="O139" s="51"/>
      <c r="P139" s="155">
        <f t="shared" si="11"/>
        <v>0</v>
      </c>
      <c r="Q139" s="155">
        <v>0</v>
      </c>
      <c r="R139" s="155">
        <f t="shared" si="12"/>
        <v>0</v>
      </c>
      <c r="S139" s="155">
        <v>0</v>
      </c>
      <c r="T139" s="156">
        <f t="shared" si="13"/>
        <v>0</v>
      </c>
      <c r="AR139" s="157" t="s">
        <v>197</v>
      </c>
      <c r="AT139" s="157" t="s">
        <v>177</v>
      </c>
      <c r="AU139" s="157" t="s">
        <v>181</v>
      </c>
      <c r="AY139" s="13" t="s">
        <v>175</v>
      </c>
      <c r="BE139" s="158">
        <f t="shared" si="14"/>
        <v>0</v>
      </c>
      <c r="BF139" s="158">
        <f t="shared" si="15"/>
        <v>0</v>
      </c>
      <c r="BG139" s="158">
        <f t="shared" si="16"/>
        <v>0</v>
      </c>
      <c r="BH139" s="158">
        <f t="shared" si="17"/>
        <v>0</v>
      </c>
      <c r="BI139" s="158">
        <f t="shared" si="18"/>
        <v>0</v>
      </c>
      <c r="BJ139" s="13" t="s">
        <v>181</v>
      </c>
      <c r="BK139" s="159">
        <f t="shared" si="19"/>
        <v>0</v>
      </c>
      <c r="BL139" s="13" t="s">
        <v>197</v>
      </c>
      <c r="BM139" s="157" t="s">
        <v>212</v>
      </c>
    </row>
    <row r="140" spans="2:65" s="1" customFormat="1" ht="24" customHeight="1" x14ac:dyDescent="0.2">
      <c r="B140" s="147"/>
      <c r="C140" s="148" t="s">
        <v>213</v>
      </c>
      <c r="D140" s="215" t="s">
        <v>1533</v>
      </c>
      <c r="E140" s="216"/>
      <c r="F140" s="217"/>
      <c r="G140" s="150" t="s">
        <v>238</v>
      </c>
      <c r="H140" s="151">
        <v>26</v>
      </c>
      <c r="I140" s="152"/>
      <c r="J140" s="151">
        <f t="shared" si="10"/>
        <v>0</v>
      </c>
      <c r="K140" s="149" t="s">
        <v>1</v>
      </c>
      <c r="L140" s="28"/>
      <c r="M140" s="153" t="s">
        <v>1</v>
      </c>
      <c r="N140" s="154" t="s">
        <v>38</v>
      </c>
      <c r="O140" s="51"/>
      <c r="P140" s="155">
        <f t="shared" si="11"/>
        <v>0</v>
      </c>
      <c r="Q140" s="155">
        <v>0</v>
      </c>
      <c r="R140" s="155">
        <f t="shared" si="12"/>
        <v>0</v>
      </c>
      <c r="S140" s="155">
        <v>0</v>
      </c>
      <c r="T140" s="156">
        <f t="shared" si="13"/>
        <v>0</v>
      </c>
      <c r="AR140" s="157" t="s">
        <v>197</v>
      </c>
      <c r="AT140" s="157" t="s">
        <v>177</v>
      </c>
      <c r="AU140" s="157" t="s">
        <v>181</v>
      </c>
      <c r="AY140" s="13" t="s">
        <v>175</v>
      </c>
      <c r="BE140" s="158">
        <f t="shared" si="14"/>
        <v>0</v>
      </c>
      <c r="BF140" s="158">
        <f t="shared" si="15"/>
        <v>0</v>
      </c>
      <c r="BG140" s="158">
        <f t="shared" si="16"/>
        <v>0</v>
      </c>
      <c r="BH140" s="158">
        <f t="shared" si="17"/>
        <v>0</v>
      </c>
      <c r="BI140" s="158">
        <f t="shared" si="18"/>
        <v>0</v>
      </c>
      <c r="BJ140" s="13" t="s">
        <v>181</v>
      </c>
      <c r="BK140" s="159">
        <f t="shared" si="19"/>
        <v>0</v>
      </c>
      <c r="BL140" s="13" t="s">
        <v>197</v>
      </c>
      <c r="BM140" s="157" t="s">
        <v>216</v>
      </c>
    </row>
    <row r="141" spans="2:65" s="1" customFormat="1" ht="16.5" customHeight="1" x14ac:dyDescent="0.2">
      <c r="B141" s="147"/>
      <c r="C141" s="148" t="s">
        <v>197</v>
      </c>
      <c r="D141" s="215" t="s">
        <v>1534</v>
      </c>
      <c r="E141" s="216"/>
      <c r="F141" s="217"/>
      <c r="G141" s="150" t="s">
        <v>238</v>
      </c>
      <c r="H141" s="151">
        <v>2</v>
      </c>
      <c r="I141" s="152"/>
      <c r="J141" s="151">
        <f t="shared" si="10"/>
        <v>0</v>
      </c>
      <c r="K141" s="149" t="s">
        <v>1</v>
      </c>
      <c r="L141" s="28"/>
      <c r="M141" s="153" t="s">
        <v>1</v>
      </c>
      <c r="N141" s="154" t="s">
        <v>38</v>
      </c>
      <c r="O141" s="51"/>
      <c r="P141" s="155">
        <f t="shared" si="11"/>
        <v>0</v>
      </c>
      <c r="Q141" s="155">
        <v>0</v>
      </c>
      <c r="R141" s="155">
        <f t="shared" si="12"/>
        <v>0</v>
      </c>
      <c r="S141" s="155">
        <v>0</v>
      </c>
      <c r="T141" s="156">
        <f t="shared" si="13"/>
        <v>0</v>
      </c>
      <c r="AR141" s="157" t="s">
        <v>197</v>
      </c>
      <c r="AT141" s="157" t="s">
        <v>177</v>
      </c>
      <c r="AU141" s="157" t="s">
        <v>181</v>
      </c>
      <c r="AY141" s="13" t="s">
        <v>175</v>
      </c>
      <c r="BE141" s="158">
        <f t="shared" si="14"/>
        <v>0</v>
      </c>
      <c r="BF141" s="158">
        <f t="shared" si="15"/>
        <v>0</v>
      </c>
      <c r="BG141" s="158">
        <f t="shared" si="16"/>
        <v>0</v>
      </c>
      <c r="BH141" s="158">
        <f t="shared" si="17"/>
        <v>0</v>
      </c>
      <c r="BI141" s="158">
        <f t="shared" si="18"/>
        <v>0</v>
      </c>
      <c r="BJ141" s="13" t="s">
        <v>181</v>
      </c>
      <c r="BK141" s="159">
        <f t="shared" si="19"/>
        <v>0</v>
      </c>
      <c r="BL141" s="13" t="s">
        <v>197</v>
      </c>
      <c r="BM141" s="157" t="s">
        <v>219</v>
      </c>
    </row>
    <row r="142" spans="2:65" s="1" customFormat="1" ht="16.5" customHeight="1" x14ac:dyDescent="0.2">
      <c r="B142" s="147"/>
      <c r="C142" s="148" t="s">
        <v>220</v>
      </c>
      <c r="D142" s="215" t="s">
        <v>1535</v>
      </c>
      <c r="E142" s="216"/>
      <c r="F142" s="217"/>
      <c r="G142" s="150" t="s">
        <v>238</v>
      </c>
      <c r="H142" s="151">
        <v>14</v>
      </c>
      <c r="I142" s="152"/>
      <c r="J142" s="151">
        <f t="shared" si="10"/>
        <v>0</v>
      </c>
      <c r="K142" s="149" t="s">
        <v>1</v>
      </c>
      <c r="L142" s="28"/>
      <c r="M142" s="153" t="s">
        <v>1</v>
      </c>
      <c r="N142" s="154" t="s">
        <v>38</v>
      </c>
      <c r="O142" s="51"/>
      <c r="P142" s="155">
        <f t="shared" si="11"/>
        <v>0</v>
      </c>
      <c r="Q142" s="155">
        <v>0</v>
      </c>
      <c r="R142" s="155">
        <f t="shared" si="12"/>
        <v>0</v>
      </c>
      <c r="S142" s="155">
        <v>0</v>
      </c>
      <c r="T142" s="156">
        <f t="shared" si="13"/>
        <v>0</v>
      </c>
      <c r="AR142" s="157" t="s">
        <v>197</v>
      </c>
      <c r="AT142" s="157" t="s">
        <v>177</v>
      </c>
      <c r="AU142" s="157" t="s">
        <v>181</v>
      </c>
      <c r="AY142" s="13" t="s">
        <v>175</v>
      </c>
      <c r="BE142" s="158">
        <f t="shared" si="14"/>
        <v>0</v>
      </c>
      <c r="BF142" s="158">
        <f t="shared" si="15"/>
        <v>0</v>
      </c>
      <c r="BG142" s="158">
        <f t="shared" si="16"/>
        <v>0</v>
      </c>
      <c r="BH142" s="158">
        <f t="shared" si="17"/>
        <v>0</v>
      </c>
      <c r="BI142" s="158">
        <f t="shared" si="18"/>
        <v>0</v>
      </c>
      <c r="BJ142" s="13" t="s">
        <v>181</v>
      </c>
      <c r="BK142" s="159">
        <f t="shared" si="19"/>
        <v>0</v>
      </c>
      <c r="BL142" s="13" t="s">
        <v>197</v>
      </c>
      <c r="BM142" s="157" t="s">
        <v>222</v>
      </c>
    </row>
    <row r="143" spans="2:65" s="1" customFormat="1" ht="24" customHeight="1" x14ac:dyDescent="0.2">
      <c r="B143" s="147"/>
      <c r="C143" s="148" t="s">
        <v>200</v>
      </c>
      <c r="D143" s="215" t="s">
        <v>1536</v>
      </c>
      <c r="E143" s="216"/>
      <c r="F143" s="217"/>
      <c r="G143" s="150" t="s">
        <v>238</v>
      </c>
      <c r="H143" s="151">
        <v>2</v>
      </c>
      <c r="I143" s="152"/>
      <c r="J143" s="151">
        <f t="shared" si="10"/>
        <v>0</v>
      </c>
      <c r="K143" s="149" t="s">
        <v>1</v>
      </c>
      <c r="L143" s="28"/>
      <c r="M143" s="153" t="s">
        <v>1</v>
      </c>
      <c r="N143" s="154" t="s">
        <v>38</v>
      </c>
      <c r="O143" s="51"/>
      <c r="P143" s="155">
        <f t="shared" si="11"/>
        <v>0</v>
      </c>
      <c r="Q143" s="155">
        <v>0</v>
      </c>
      <c r="R143" s="155">
        <f t="shared" si="12"/>
        <v>0</v>
      </c>
      <c r="S143" s="155">
        <v>0</v>
      </c>
      <c r="T143" s="156">
        <f t="shared" si="13"/>
        <v>0</v>
      </c>
      <c r="AR143" s="157" t="s">
        <v>197</v>
      </c>
      <c r="AT143" s="157" t="s">
        <v>177</v>
      </c>
      <c r="AU143" s="157" t="s">
        <v>181</v>
      </c>
      <c r="AY143" s="13" t="s">
        <v>175</v>
      </c>
      <c r="BE143" s="158">
        <f t="shared" si="14"/>
        <v>0</v>
      </c>
      <c r="BF143" s="158">
        <f t="shared" si="15"/>
        <v>0</v>
      </c>
      <c r="BG143" s="158">
        <f t="shared" si="16"/>
        <v>0</v>
      </c>
      <c r="BH143" s="158">
        <f t="shared" si="17"/>
        <v>0</v>
      </c>
      <c r="BI143" s="158">
        <f t="shared" si="18"/>
        <v>0</v>
      </c>
      <c r="BJ143" s="13" t="s">
        <v>181</v>
      </c>
      <c r="BK143" s="159">
        <f t="shared" si="19"/>
        <v>0</v>
      </c>
      <c r="BL143" s="13" t="s">
        <v>197</v>
      </c>
      <c r="BM143" s="157" t="s">
        <v>224</v>
      </c>
    </row>
    <row r="144" spans="2:65" s="1" customFormat="1" ht="16.5" customHeight="1" x14ac:dyDescent="0.2">
      <c r="B144" s="147"/>
      <c r="C144" s="148" t="s">
        <v>225</v>
      </c>
      <c r="D144" s="215" t="s">
        <v>999</v>
      </c>
      <c r="E144" s="216"/>
      <c r="F144" s="217"/>
      <c r="G144" s="150" t="s">
        <v>272</v>
      </c>
      <c r="H144" s="151">
        <v>4</v>
      </c>
      <c r="I144" s="152"/>
      <c r="J144" s="151">
        <f t="shared" si="10"/>
        <v>0</v>
      </c>
      <c r="K144" s="149" t="s">
        <v>1</v>
      </c>
      <c r="L144" s="28"/>
      <c r="M144" s="153" t="s">
        <v>1</v>
      </c>
      <c r="N144" s="154" t="s">
        <v>38</v>
      </c>
      <c r="O144" s="51"/>
      <c r="P144" s="155">
        <f t="shared" si="11"/>
        <v>0</v>
      </c>
      <c r="Q144" s="155">
        <v>0</v>
      </c>
      <c r="R144" s="155">
        <f t="shared" si="12"/>
        <v>0</v>
      </c>
      <c r="S144" s="155">
        <v>0</v>
      </c>
      <c r="T144" s="156">
        <f t="shared" si="13"/>
        <v>0</v>
      </c>
      <c r="AR144" s="157" t="s">
        <v>197</v>
      </c>
      <c r="AT144" s="157" t="s">
        <v>177</v>
      </c>
      <c r="AU144" s="157" t="s">
        <v>181</v>
      </c>
      <c r="AY144" s="13" t="s">
        <v>175</v>
      </c>
      <c r="BE144" s="158">
        <f t="shared" si="14"/>
        <v>0</v>
      </c>
      <c r="BF144" s="158">
        <f t="shared" si="15"/>
        <v>0</v>
      </c>
      <c r="BG144" s="158">
        <f t="shared" si="16"/>
        <v>0</v>
      </c>
      <c r="BH144" s="158">
        <f t="shared" si="17"/>
        <v>0</v>
      </c>
      <c r="BI144" s="158">
        <f t="shared" si="18"/>
        <v>0</v>
      </c>
      <c r="BJ144" s="13" t="s">
        <v>181</v>
      </c>
      <c r="BK144" s="159">
        <f t="shared" si="19"/>
        <v>0</v>
      </c>
      <c r="BL144" s="13" t="s">
        <v>197</v>
      </c>
      <c r="BM144" s="157" t="s">
        <v>227</v>
      </c>
    </row>
    <row r="145" spans="2:65" s="1" customFormat="1" ht="24" customHeight="1" x14ac:dyDescent="0.2">
      <c r="B145" s="147"/>
      <c r="C145" s="160" t="s">
        <v>7</v>
      </c>
      <c r="D145" s="218" t="s">
        <v>1537</v>
      </c>
      <c r="E145" s="219"/>
      <c r="F145" s="220"/>
      <c r="G145" s="162" t="s">
        <v>272</v>
      </c>
      <c r="H145" s="163">
        <v>2</v>
      </c>
      <c r="I145" s="164"/>
      <c r="J145" s="163">
        <f t="shared" si="10"/>
        <v>0</v>
      </c>
      <c r="K145" s="161" t="s">
        <v>1</v>
      </c>
      <c r="L145" s="165"/>
      <c r="M145" s="166" t="s">
        <v>1</v>
      </c>
      <c r="N145" s="167" t="s">
        <v>38</v>
      </c>
      <c r="O145" s="51"/>
      <c r="P145" s="155">
        <f t="shared" si="11"/>
        <v>0</v>
      </c>
      <c r="Q145" s="155">
        <v>0</v>
      </c>
      <c r="R145" s="155">
        <f t="shared" si="12"/>
        <v>0</v>
      </c>
      <c r="S145" s="155">
        <v>0</v>
      </c>
      <c r="T145" s="156">
        <f t="shared" si="13"/>
        <v>0</v>
      </c>
      <c r="AR145" s="157" t="s">
        <v>219</v>
      </c>
      <c r="AT145" s="157" t="s">
        <v>236</v>
      </c>
      <c r="AU145" s="157" t="s">
        <v>181</v>
      </c>
      <c r="AY145" s="13" t="s">
        <v>175</v>
      </c>
      <c r="BE145" s="158">
        <f t="shared" si="14"/>
        <v>0</v>
      </c>
      <c r="BF145" s="158">
        <f t="shared" si="15"/>
        <v>0</v>
      </c>
      <c r="BG145" s="158">
        <f t="shared" si="16"/>
        <v>0</v>
      </c>
      <c r="BH145" s="158">
        <f t="shared" si="17"/>
        <v>0</v>
      </c>
      <c r="BI145" s="158">
        <f t="shared" si="18"/>
        <v>0</v>
      </c>
      <c r="BJ145" s="13" t="s">
        <v>181</v>
      </c>
      <c r="BK145" s="159">
        <f t="shared" si="19"/>
        <v>0</v>
      </c>
      <c r="BL145" s="13" t="s">
        <v>197</v>
      </c>
      <c r="BM145" s="157" t="s">
        <v>229</v>
      </c>
    </row>
    <row r="146" spans="2:65" s="1" customFormat="1" ht="24" customHeight="1" x14ac:dyDescent="0.2">
      <c r="B146" s="147"/>
      <c r="C146" s="160" t="s">
        <v>230</v>
      </c>
      <c r="D146" s="218" t="s">
        <v>1000</v>
      </c>
      <c r="E146" s="219"/>
      <c r="F146" s="220"/>
      <c r="G146" s="162" t="s">
        <v>272</v>
      </c>
      <c r="H146" s="163">
        <v>2</v>
      </c>
      <c r="I146" s="164"/>
      <c r="J146" s="163">
        <f t="shared" si="10"/>
        <v>0</v>
      </c>
      <c r="K146" s="161" t="s">
        <v>1</v>
      </c>
      <c r="L146" s="165"/>
      <c r="M146" s="166" t="s">
        <v>1</v>
      </c>
      <c r="N146" s="167" t="s">
        <v>38</v>
      </c>
      <c r="O146" s="51"/>
      <c r="P146" s="155">
        <f t="shared" si="11"/>
        <v>0</v>
      </c>
      <c r="Q146" s="155">
        <v>0</v>
      </c>
      <c r="R146" s="155">
        <f t="shared" si="12"/>
        <v>0</v>
      </c>
      <c r="S146" s="155">
        <v>0</v>
      </c>
      <c r="T146" s="156">
        <f t="shared" si="13"/>
        <v>0</v>
      </c>
      <c r="AR146" s="157" t="s">
        <v>219</v>
      </c>
      <c r="AT146" s="157" t="s">
        <v>236</v>
      </c>
      <c r="AU146" s="157" t="s">
        <v>181</v>
      </c>
      <c r="AY146" s="13" t="s">
        <v>175</v>
      </c>
      <c r="BE146" s="158">
        <f t="shared" si="14"/>
        <v>0</v>
      </c>
      <c r="BF146" s="158">
        <f t="shared" si="15"/>
        <v>0</v>
      </c>
      <c r="BG146" s="158">
        <f t="shared" si="16"/>
        <v>0</v>
      </c>
      <c r="BH146" s="158">
        <f t="shared" si="17"/>
        <v>0</v>
      </c>
      <c r="BI146" s="158">
        <f t="shared" si="18"/>
        <v>0</v>
      </c>
      <c r="BJ146" s="13" t="s">
        <v>181</v>
      </c>
      <c r="BK146" s="159">
        <f t="shared" si="19"/>
        <v>0</v>
      </c>
      <c r="BL146" s="13" t="s">
        <v>197</v>
      </c>
      <c r="BM146" s="157" t="s">
        <v>232</v>
      </c>
    </row>
    <row r="147" spans="2:65" s="1" customFormat="1" ht="24" customHeight="1" x14ac:dyDescent="0.2">
      <c r="B147" s="147"/>
      <c r="C147" s="148" t="s">
        <v>204</v>
      </c>
      <c r="D147" s="215" t="s">
        <v>1001</v>
      </c>
      <c r="E147" s="216"/>
      <c r="F147" s="217"/>
      <c r="G147" s="150" t="s">
        <v>272</v>
      </c>
      <c r="H147" s="151">
        <v>4</v>
      </c>
      <c r="I147" s="152"/>
      <c r="J147" s="151">
        <f t="shared" si="10"/>
        <v>0</v>
      </c>
      <c r="K147" s="149" t="s">
        <v>1</v>
      </c>
      <c r="L147" s="28"/>
      <c r="M147" s="153" t="s">
        <v>1</v>
      </c>
      <c r="N147" s="154" t="s">
        <v>38</v>
      </c>
      <c r="O147" s="51"/>
      <c r="P147" s="155">
        <f t="shared" si="11"/>
        <v>0</v>
      </c>
      <c r="Q147" s="155">
        <v>0</v>
      </c>
      <c r="R147" s="155">
        <f t="shared" si="12"/>
        <v>0</v>
      </c>
      <c r="S147" s="155">
        <v>0</v>
      </c>
      <c r="T147" s="156">
        <f t="shared" si="13"/>
        <v>0</v>
      </c>
      <c r="AR147" s="157" t="s">
        <v>197</v>
      </c>
      <c r="AT147" s="157" t="s">
        <v>177</v>
      </c>
      <c r="AU147" s="157" t="s">
        <v>181</v>
      </c>
      <c r="AY147" s="13" t="s">
        <v>175</v>
      </c>
      <c r="BE147" s="158">
        <f t="shared" si="14"/>
        <v>0</v>
      </c>
      <c r="BF147" s="158">
        <f t="shared" si="15"/>
        <v>0</v>
      </c>
      <c r="BG147" s="158">
        <f t="shared" si="16"/>
        <v>0</v>
      </c>
      <c r="BH147" s="158">
        <f t="shared" si="17"/>
        <v>0</v>
      </c>
      <c r="BI147" s="158">
        <f t="shared" si="18"/>
        <v>0</v>
      </c>
      <c r="BJ147" s="13" t="s">
        <v>181</v>
      </c>
      <c r="BK147" s="159">
        <f t="shared" si="19"/>
        <v>0</v>
      </c>
      <c r="BL147" s="13" t="s">
        <v>197</v>
      </c>
      <c r="BM147" s="157" t="s">
        <v>234</v>
      </c>
    </row>
    <row r="148" spans="2:65" s="1" customFormat="1" ht="24" customHeight="1" x14ac:dyDescent="0.2">
      <c r="B148" s="147"/>
      <c r="C148" s="148" t="s">
        <v>235</v>
      </c>
      <c r="D148" s="215" t="s">
        <v>1002</v>
      </c>
      <c r="E148" s="216"/>
      <c r="F148" s="217"/>
      <c r="G148" s="150" t="s">
        <v>272</v>
      </c>
      <c r="H148" s="151">
        <v>7</v>
      </c>
      <c r="I148" s="152"/>
      <c r="J148" s="151">
        <f t="shared" si="10"/>
        <v>0</v>
      </c>
      <c r="K148" s="149" t="s">
        <v>1</v>
      </c>
      <c r="L148" s="28"/>
      <c r="M148" s="153" t="s">
        <v>1</v>
      </c>
      <c r="N148" s="154" t="s">
        <v>38</v>
      </c>
      <c r="O148" s="51"/>
      <c r="P148" s="155">
        <f t="shared" si="11"/>
        <v>0</v>
      </c>
      <c r="Q148" s="155">
        <v>0</v>
      </c>
      <c r="R148" s="155">
        <f t="shared" si="12"/>
        <v>0</v>
      </c>
      <c r="S148" s="155">
        <v>0</v>
      </c>
      <c r="T148" s="156">
        <f t="shared" si="13"/>
        <v>0</v>
      </c>
      <c r="AR148" s="157" t="s">
        <v>197</v>
      </c>
      <c r="AT148" s="157" t="s">
        <v>177</v>
      </c>
      <c r="AU148" s="157" t="s">
        <v>181</v>
      </c>
      <c r="AY148" s="13" t="s">
        <v>175</v>
      </c>
      <c r="BE148" s="158">
        <f t="shared" si="14"/>
        <v>0</v>
      </c>
      <c r="BF148" s="158">
        <f t="shared" si="15"/>
        <v>0</v>
      </c>
      <c r="BG148" s="158">
        <f t="shared" si="16"/>
        <v>0</v>
      </c>
      <c r="BH148" s="158">
        <f t="shared" si="17"/>
        <v>0</v>
      </c>
      <c r="BI148" s="158">
        <f t="shared" si="18"/>
        <v>0</v>
      </c>
      <c r="BJ148" s="13" t="s">
        <v>181</v>
      </c>
      <c r="BK148" s="159">
        <f t="shared" si="19"/>
        <v>0</v>
      </c>
      <c r="BL148" s="13" t="s">
        <v>197</v>
      </c>
      <c r="BM148" s="157" t="s">
        <v>237</v>
      </c>
    </row>
    <row r="149" spans="2:65" s="1" customFormat="1" ht="24" customHeight="1" x14ac:dyDescent="0.2">
      <c r="B149" s="147"/>
      <c r="C149" s="148" t="s">
        <v>206</v>
      </c>
      <c r="D149" s="215" t="s">
        <v>1003</v>
      </c>
      <c r="E149" s="216"/>
      <c r="F149" s="217"/>
      <c r="G149" s="150" t="s">
        <v>272</v>
      </c>
      <c r="H149" s="151">
        <v>4</v>
      </c>
      <c r="I149" s="152"/>
      <c r="J149" s="151">
        <f t="shared" si="10"/>
        <v>0</v>
      </c>
      <c r="K149" s="149" t="s">
        <v>1</v>
      </c>
      <c r="L149" s="28"/>
      <c r="M149" s="153" t="s">
        <v>1</v>
      </c>
      <c r="N149" s="154" t="s">
        <v>38</v>
      </c>
      <c r="O149" s="51"/>
      <c r="P149" s="155">
        <f t="shared" si="11"/>
        <v>0</v>
      </c>
      <c r="Q149" s="155">
        <v>0</v>
      </c>
      <c r="R149" s="155">
        <f t="shared" si="12"/>
        <v>0</v>
      </c>
      <c r="S149" s="155">
        <v>0</v>
      </c>
      <c r="T149" s="156">
        <f t="shared" si="13"/>
        <v>0</v>
      </c>
      <c r="AR149" s="157" t="s">
        <v>197</v>
      </c>
      <c r="AT149" s="157" t="s">
        <v>177</v>
      </c>
      <c r="AU149" s="157" t="s">
        <v>181</v>
      </c>
      <c r="AY149" s="13" t="s">
        <v>175</v>
      </c>
      <c r="BE149" s="158">
        <f t="shared" si="14"/>
        <v>0</v>
      </c>
      <c r="BF149" s="158">
        <f t="shared" si="15"/>
        <v>0</v>
      </c>
      <c r="BG149" s="158">
        <f t="shared" si="16"/>
        <v>0</v>
      </c>
      <c r="BH149" s="158">
        <f t="shared" si="17"/>
        <v>0</v>
      </c>
      <c r="BI149" s="158">
        <f t="shared" si="18"/>
        <v>0</v>
      </c>
      <c r="BJ149" s="13" t="s">
        <v>181</v>
      </c>
      <c r="BK149" s="159">
        <f t="shared" si="19"/>
        <v>0</v>
      </c>
      <c r="BL149" s="13" t="s">
        <v>197</v>
      </c>
      <c r="BM149" s="157" t="s">
        <v>239</v>
      </c>
    </row>
    <row r="150" spans="2:65" s="1" customFormat="1" ht="16.5" customHeight="1" x14ac:dyDescent="0.2">
      <c r="B150" s="147"/>
      <c r="C150" s="148" t="s">
        <v>240</v>
      </c>
      <c r="D150" s="215" t="s">
        <v>1004</v>
      </c>
      <c r="E150" s="216"/>
      <c r="F150" s="217"/>
      <c r="G150" s="150" t="s">
        <v>272</v>
      </c>
      <c r="H150" s="151">
        <v>3</v>
      </c>
      <c r="I150" s="152"/>
      <c r="J150" s="151">
        <f t="shared" si="10"/>
        <v>0</v>
      </c>
      <c r="K150" s="149" t="s">
        <v>1</v>
      </c>
      <c r="L150" s="28"/>
      <c r="M150" s="153" t="s">
        <v>1</v>
      </c>
      <c r="N150" s="154" t="s">
        <v>38</v>
      </c>
      <c r="O150" s="51"/>
      <c r="P150" s="155">
        <f t="shared" si="11"/>
        <v>0</v>
      </c>
      <c r="Q150" s="155">
        <v>0</v>
      </c>
      <c r="R150" s="155">
        <f t="shared" si="12"/>
        <v>0</v>
      </c>
      <c r="S150" s="155">
        <v>0</v>
      </c>
      <c r="T150" s="156">
        <f t="shared" si="13"/>
        <v>0</v>
      </c>
      <c r="AR150" s="157" t="s">
        <v>197</v>
      </c>
      <c r="AT150" s="157" t="s">
        <v>177</v>
      </c>
      <c r="AU150" s="157" t="s">
        <v>181</v>
      </c>
      <c r="AY150" s="13" t="s">
        <v>175</v>
      </c>
      <c r="BE150" s="158">
        <f t="shared" si="14"/>
        <v>0</v>
      </c>
      <c r="BF150" s="158">
        <f t="shared" si="15"/>
        <v>0</v>
      </c>
      <c r="BG150" s="158">
        <f t="shared" si="16"/>
        <v>0</v>
      </c>
      <c r="BH150" s="158">
        <f t="shared" si="17"/>
        <v>0</v>
      </c>
      <c r="BI150" s="158">
        <f t="shared" si="18"/>
        <v>0</v>
      </c>
      <c r="BJ150" s="13" t="s">
        <v>181</v>
      </c>
      <c r="BK150" s="159">
        <f t="shared" si="19"/>
        <v>0</v>
      </c>
      <c r="BL150" s="13" t="s">
        <v>197</v>
      </c>
      <c r="BM150" s="157" t="s">
        <v>241</v>
      </c>
    </row>
    <row r="151" spans="2:65" s="1" customFormat="1" ht="16.5" customHeight="1" x14ac:dyDescent="0.2">
      <c r="B151" s="147"/>
      <c r="C151" s="160" t="s">
        <v>210</v>
      </c>
      <c r="D151" s="218" t="s">
        <v>1005</v>
      </c>
      <c r="E151" s="219"/>
      <c r="F151" s="220"/>
      <c r="G151" s="162" t="s">
        <v>272</v>
      </c>
      <c r="H151" s="163">
        <v>1</v>
      </c>
      <c r="I151" s="164"/>
      <c r="J151" s="163">
        <f t="shared" si="10"/>
        <v>0</v>
      </c>
      <c r="K151" s="161" t="s">
        <v>1</v>
      </c>
      <c r="L151" s="165"/>
      <c r="M151" s="166" t="s">
        <v>1</v>
      </c>
      <c r="N151" s="167" t="s">
        <v>38</v>
      </c>
      <c r="O151" s="51"/>
      <c r="P151" s="155">
        <f t="shared" si="11"/>
        <v>0</v>
      </c>
      <c r="Q151" s="155">
        <v>0</v>
      </c>
      <c r="R151" s="155">
        <f t="shared" si="12"/>
        <v>0</v>
      </c>
      <c r="S151" s="155">
        <v>0</v>
      </c>
      <c r="T151" s="156">
        <f t="shared" si="13"/>
        <v>0</v>
      </c>
      <c r="AR151" s="157" t="s">
        <v>219</v>
      </c>
      <c r="AT151" s="157" t="s">
        <v>236</v>
      </c>
      <c r="AU151" s="157" t="s">
        <v>181</v>
      </c>
      <c r="AY151" s="13" t="s">
        <v>175</v>
      </c>
      <c r="BE151" s="158">
        <f t="shared" si="14"/>
        <v>0</v>
      </c>
      <c r="BF151" s="158">
        <f t="shared" si="15"/>
        <v>0</v>
      </c>
      <c r="BG151" s="158">
        <f t="shared" si="16"/>
        <v>0</v>
      </c>
      <c r="BH151" s="158">
        <f t="shared" si="17"/>
        <v>0</v>
      </c>
      <c r="BI151" s="158">
        <f t="shared" si="18"/>
        <v>0</v>
      </c>
      <c r="BJ151" s="13" t="s">
        <v>181</v>
      </c>
      <c r="BK151" s="159">
        <f t="shared" si="19"/>
        <v>0</v>
      </c>
      <c r="BL151" s="13" t="s">
        <v>197</v>
      </c>
      <c r="BM151" s="157" t="s">
        <v>243</v>
      </c>
    </row>
    <row r="152" spans="2:65" s="1" customFormat="1" ht="16.5" customHeight="1" x14ac:dyDescent="0.2">
      <c r="B152" s="147"/>
      <c r="C152" s="160" t="s">
        <v>244</v>
      </c>
      <c r="D152" s="218" t="s">
        <v>1006</v>
      </c>
      <c r="E152" s="219"/>
      <c r="F152" s="220"/>
      <c r="G152" s="162" t="s">
        <v>272</v>
      </c>
      <c r="H152" s="163">
        <v>1</v>
      </c>
      <c r="I152" s="164"/>
      <c r="J152" s="163">
        <f t="shared" si="10"/>
        <v>0</v>
      </c>
      <c r="K152" s="161" t="s">
        <v>1</v>
      </c>
      <c r="L152" s="165"/>
      <c r="M152" s="166" t="s">
        <v>1</v>
      </c>
      <c r="N152" s="167" t="s">
        <v>38</v>
      </c>
      <c r="O152" s="51"/>
      <c r="P152" s="155">
        <f t="shared" si="11"/>
        <v>0</v>
      </c>
      <c r="Q152" s="155">
        <v>0</v>
      </c>
      <c r="R152" s="155">
        <f t="shared" si="12"/>
        <v>0</v>
      </c>
      <c r="S152" s="155">
        <v>0</v>
      </c>
      <c r="T152" s="156">
        <f t="shared" si="13"/>
        <v>0</v>
      </c>
      <c r="AR152" s="157" t="s">
        <v>219</v>
      </c>
      <c r="AT152" s="157" t="s">
        <v>236</v>
      </c>
      <c r="AU152" s="157" t="s">
        <v>181</v>
      </c>
      <c r="AY152" s="13" t="s">
        <v>175</v>
      </c>
      <c r="BE152" s="158">
        <f t="shared" si="14"/>
        <v>0</v>
      </c>
      <c r="BF152" s="158">
        <f t="shared" si="15"/>
        <v>0</v>
      </c>
      <c r="BG152" s="158">
        <f t="shared" si="16"/>
        <v>0</v>
      </c>
      <c r="BH152" s="158">
        <f t="shared" si="17"/>
        <v>0</v>
      </c>
      <c r="BI152" s="158">
        <f t="shared" si="18"/>
        <v>0</v>
      </c>
      <c r="BJ152" s="13" t="s">
        <v>181</v>
      </c>
      <c r="BK152" s="159">
        <f t="shared" si="19"/>
        <v>0</v>
      </c>
      <c r="BL152" s="13" t="s">
        <v>197</v>
      </c>
      <c r="BM152" s="157" t="s">
        <v>246</v>
      </c>
    </row>
    <row r="153" spans="2:65" s="1" customFormat="1" ht="36" customHeight="1" x14ac:dyDescent="0.2">
      <c r="B153" s="147"/>
      <c r="C153" s="160" t="s">
        <v>212</v>
      </c>
      <c r="D153" s="218" t="s">
        <v>1538</v>
      </c>
      <c r="E153" s="219"/>
      <c r="F153" s="220"/>
      <c r="G153" s="162" t="s">
        <v>272</v>
      </c>
      <c r="H153" s="163">
        <v>1</v>
      </c>
      <c r="I153" s="164"/>
      <c r="J153" s="163">
        <f t="shared" si="10"/>
        <v>0</v>
      </c>
      <c r="K153" s="161" t="s">
        <v>1</v>
      </c>
      <c r="L153" s="165"/>
      <c r="M153" s="166" t="s">
        <v>1</v>
      </c>
      <c r="N153" s="167" t="s">
        <v>38</v>
      </c>
      <c r="O153" s="51"/>
      <c r="P153" s="155">
        <f t="shared" si="11"/>
        <v>0</v>
      </c>
      <c r="Q153" s="155">
        <v>0</v>
      </c>
      <c r="R153" s="155">
        <f t="shared" si="12"/>
        <v>0</v>
      </c>
      <c r="S153" s="155">
        <v>0</v>
      </c>
      <c r="T153" s="156">
        <f t="shared" si="13"/>
        <v>0</v>
      </c>
      <c r="AR153" s="157" t="s">
        <v>219</v>
      </c>
      <c r="AT153" s="157" t="s">
        <v>236</v>
      </c>
      <c r="AU153" s="157" t="s">
        <v>181</v>
      </c>
      <c r="AY153" s="13" t="s">
        <v>175</v>
      </c>
      <c r="BE153" s="158">
        <f t="shared" si="14"/>
        <v>0</v>
      </c>
      <c r="BF153" s="158">
        <f t="shared" si="15"/>
        <v>0</v>
      </c>
      <c r="BG153" s="158">
        <f t="shared" si="16"/>
        <v>0</v>
      </c>
      <c r="BH153" s="158">
        <f t="shared" si="17"/>
        <v>0</v>
      </c>
      <c r="BI153" s="158">
        <f t="shared" si="18"/>
        <v>0</v>
      </c>
      <c r="BJ153" s="13" t="s">
        <v>181</v>
      </c>
      <c r="BK153" s="159">
        <f t="shared" si="19"/>
        <v>0</v>
      </c>
      <c r="BL153" s="13" t="s">
        <v>197</v>
      </c>
      <c r="BM153" s="157" t="s">
        <v>248</v>
      </c>
    </row>
    <row r="154" spans="2:65" s="1" customFormat="1" ht="24" customHeight="1" x14ac:dyDescent="0.2">
      <c r="B154" s="147"/>
      <c r="C154" s="148" t="s">
        <v>249</v>
      </c>
      <c r="D154" s="215" t="s">
        <v>1007</v>
      </c>
      <c r="E154" s="216"/>
      <c r="F154" s="217"/>
      <c r="G154" s="150" t="s">
        <v>238</v>
      </c>
      <c r="H154" s="151">
        <v>87</v>
      </c>
      <c r="I154" s="152"/>
      <c r="J154" s="151">
        <f t="shared" si="10"/>
        <v>0</v>
      </c>
      <c r="K154" s="149" t="s">
        <v>1</v>
      </c>
      <c r="L154" s="28"/>
      <c r="M154" s="153" t="s">
        <v>1</v>
      </c>
      <c r="N154" s="154" t="s">
        <v>38</v>
      </c>
      <c r="O154" s="51"/>
      <c r="P154" s="155">
        <f t="shared" si="11"/>
        <v>0</v>
      </c>
      <c r="Q154" s="155">
        <v>0</v>
      </c>
      <c r="R154" s="155">
        <f t="shared" si="12"/>
        <v>0</v>
      </c>
      <c r="S154" s="155">
        <v>0</v>
      </c>
      <c r="T154" s="156">
        <f t="shared" si="13"/>
        <v>0</v>
      </c>
      <c r="AR154" s="157" t="s">
        <v>197</v>
      </c>
      <c r="AT154" s="157" t="s">
        <v>177</v>
      </c>
      <c r="AU154" s="157" t="s">
        <v>181</v>
      </c>
      <c r="AY154" s="13" t="s">
        <v>175</v>
      </c>
      <c r="BE154" s="158">
        <f t="shared" si="14"/>
        <v>0</v>
      </c>
      <c r="BF154" s="158">
        <f t="shared" si="15"/>
        <v>0</v>
      </c>
      <c r="BG154" s="158">
        <f t="shared" si="16"/>
        <v>0</v>
      </c>
      <c r="BH154" s="158">
        <f t="shared" si="17"/>
        <v>0</v>
      </c>
      <c r="BI154" s="158">
        <f t="shared" si="18"/>
        <v>0</v>
      </c>
      <c r="BJ154" s="13" t="s">
        <v>181</v>
      </c>
      <c r="BK154" s="159">
        <f t="shared" si="19"/>
        <v>0</v>
      </c>
      <c r="BL154" s="13" t="s">
        <v>197</v>
      </c>
      <c r="BM154" s="157" t="s">
        <v>251</v>
      </c>
    </row>
    <row r="155" spans="2:65" s="1" customFormat="1" ht="24" customHeight="1" x14ac:dyDescent="0.2">
      <c r="B155" s="147"/>
      <c r="C155" s="148" t="s">
        <v>216</v>
      </c>
      <c r="D155" s="215" t="s">
        <v>1008</v>
      </c>
      <c r="E155" s="216"/>
      <c r="F155" s="217"/>
      <c r="G155" s="150" t="s">
        <v>573</v>
      </c>
      <c r="H155" s="152"/>
      <c r="I155" s="152"/>
      <c r="J155" s="151">
        <f t="shared" si="10"/>
        <v>0</v>
      </c>
      <c r="K155" s="149" t="s">
        <v>1</v>
      </c>
      <c r="L155" s="28"/>
      <c r="M155" s="153" t="s">
        <v>1</v>
      </c>
      <c r="N155" s="154" t="s">
        <v>38</v>
      </c>
      <c r="O155" s="51"/>
      <c r="P155" s="155">
        <f t="shared" si="11"/>
        <v>0</v>
      </c>
      <c r="Q155" s="155">
        <v>0</v>
      </c>
      <c r="R155" s="155">
        <f t="shared" si="12"/>
        <v>0</v>
      </c>
      <c r="S155" s="155">
        <v>0</v>
      </c>
      <c r="T155" s="156">
        <f t="shared" si="13"/>
        <v>0</v>
      </c>
      <c r="AR155" s="157" t="s">
        <v>197</v>
      </c>
      <c r="AT155" s="157" t="s">
        <v>177</v>
      </c>
      <c r="AU155" s="157" t="s">
        <v>181</v>
      </c>
      <c r="AY155" s="13" t="s">
        <v>175</v>
      </c>
      <c r="BE155" s="158">
        <f t="shared" si="14"/>
        <v>0</v>
      </c>
      <c r="BF155" s="158">
        <f t="shared" si="15"/>
        <v>0</v>
      </c>
      <c r="BG155" s="158">
        <f t="shared" si="16"/>
        <v>0</v>
      </c>
      <c r="BH155" s="158">
        <f t="shared" si="17"/>
        <v>0</v>
      </c>
      <c r="BI155" s="158">
        <f t="shared" si="18"/>
        <v>0</v>
      </c>
      <c r="BJ155" s="13" t="s">
        <v>181</v>
      </c>
      <c r="BK155" s="159">
        <f t="shared" si="19"/>
        <v>0</v>
      </c>
      <c r="BL155" s="13" t="s">
        <v>197</v>
      </c>
      <c r="BM155" s="157" t="s">
        <v>253</v>
      </c>
    </row>
    <row r="156" spans="2:65" s="11" customFormat="1" ht="22.9" customHeight="1" x14ac:dyDescent="0.2">
      <c r="B156" s="134"/>
      <c r="D156" s="135" t="s">
        <v>71</v>
      </c>
      <c r="E156" s="145" t="s">
        <v>1009</v>
      </c>
      <c r="F156" s="145" t="s">
        <v>1010</v>
      </c>
      <c r="I156" s="137"/>
      <c r="J156" s="146">
        <f>BK156</f>
        <v>0</v>
      </c>
      <c r="L156" s="134"/>
      <c r="M156" s="139"/>
      <c r="N156" s="140"/>
      <c r="O156" s="140"/>
      <c r="P156" s="141">
        <f>SUM(P157:P180)</f>
        <v>0</v>
      </c>
      <c r="Q156" s="140"/>
      <c r="R156" s="141">
        <f>SUM(R157:R180)</f>
        <v>0</v>
      </c>
      <c r="S156" s="140"/>
      <c r="T156" s="142">
        <f>SUM(T157:T180)</f>
        <v>0</v>
      </c>
      <c r="AR156" s="135" t="s">
        <v>181</v>
      </c>
      <c r="AT156" s="143" t="s">
        <v>71</v>
      </c>
      <c r="AU156" s="143" t="s">
        <v>80</v>
      </c>
      <c r="AY156" s="135" t="s">
        <v>175</v>
      </c>
      <c r="BK156" s="144">
        <f>SUM(BK157:BK180)</f>
        <v>0</v>
      </c>
    </row>
    <row r="157" spans="2:65" s="1" customFormat="1" ht="24" customHeight="1" x14ac:dyDescent="0.2">
      <c r="B157" s="147"/>
      <c r="C157" s="148" t="s">
        <v>254</v>
      </c>
      <c r="D157" s="215" t="s">
        <v>1011</v>
      </c>
      <c r="E157" s="216"/>
      <c r="F157" s="217"/>
      <c r="G157" s="150" t="s">
        <v>238</v>
      </c>
      <c r="H157" s="151">
        <v>4</v>
      </c>
      <c r="I157" s="152"/>
      <c r="J157" s="151">
        <f t="shared" ref="J157:J180" si="20">ROUND(I157*H157,3)</f>
        <v>0</v>
      </c>
      <c r="K157" s="149" t="s">
        <v>1</v>
      </c>
      <c r="L157" s="28"/>
      <c r="M157" s="153" t="s">
        <v>1</v>
      </c>
      <c r="N157" s="154" t="s">
        <v>38</v>
      </c>
      <c r="O157" s="51"/>
      <c r="P157" s="155">
        <f t="shared" ref="P157:P180" si="21">O157*H157</f>
        <v>0</v>
      </c>
      <c r="Q157" s="155">
        <v>0</v>
      </c>
      <c r="R157" s="155">
        <f t="shared" ref="R157:R180" si="22">Q157*H157</f>
        <v>0</v>
      </c>
      <c r="S157" s="155">
        <v>0</v>
      </c>
      <c r="T157" s="156">
        <f t="shared" ref="T157:T180" si="23">S157*H157</f>
        <v>0</v>
      </c>
      <c r="AR157" s="157" t="s">
        <v>197</v>
      </c>
      <c r="AT157" s="157" t="s">
        <v>177</v>
      </c>
      <c r="AU157" s="157" t="s">
        <v>181</v>
      </c>
      <c r="AY157" s="13" t="s">
        <v>175</v>
      </c>
      <c r="BE157" s="158">
        <f t="shared" ref="BE157:BE180" si="24">IF(N157="základná",J157,0)</f>
        <v>0</v>
      </c>
      <c r="BF157" s="158">
        <f t="shared" ref="BF157:BF180" si="25">IF(N157="znížená",J157,0)</f>
        <v>0</v>
      </c>
      <c r="BG157" s="158">
        <f t="shared" ref="BG157:BG180" si="26">IF(N157="zákl. prenesená",J157,0)</f>
        <v>0</v>
      </c>
      <c r="BH157" s="158">
        <f t="shared" ref="BH157:BH180" si="27">IF(N157="zníž. prenesená",J157,0)</f>
        <v>0</v>
      </c>
      <c r="BI157" s="158">
        <f t="shared" ref="BI157:BI180" si="28">IF(N157="nulová",J157,0)</f>
        <v>0</v>
      </c>
      <c r="BJ157" s="13" t="s">
        <v>181</v>
      </c>
      <c r="BK157" s="159">
        <f t="shared" ref="BK157:BK180" si="29">ROUND(I157*H157,3)</f>
        <v>0</v>
      </c>
      <c r="BL157" s="13" t="s">
        <v>197</v>
      </c>
      <c r="BM157" s="157" t="s">
        <v>256</v>
      </c>
    </row>
    <row r="158" spans="2:65" s="1" customFormat="1" ht="24" customHeight="1" x14ac:dyDescent="0.2">
      <c r="B158" s="147"/>
      <c r="C158" s="148" t="s">
        <v>219</v>
      </c>
      <c r="D158" s="215" t="s">
        <v>1012</v>
      </c>
      <c r="E158" s="216"/>
      <c r="F158" s="217"/>
      <c r="G158" s="150" t="s">
        <v>238</v>
      </c>
      <c r="H158" s="151">
        <v>9</v>
      </c>
      <c r="I158" s="152"/>
      <c r="J158" s="151">
        <f t="shared" si="20"/>
        <v>0</v>
      </c>
      <c r="K158" s="149" t="s">
        <v>1</v>
      </c>
      <c r="L158" s="28"/>
      <c r="M158" s="153" t="s">
        <v>1</v>
      </c>
      <c r="N158" s="154" t="s">
        <v>38</v>
      </c>
      <c r="O158" s="51"/>
      <c r="P158" s="155">
        <f t="shared" si="21"/>
        <v>0</v>
      </c>
      <c r="Q158" s="155">
        <v>0</v>
      </c>
      <c r="R158" s="155">
        <f t="shared" si="22"/>
        <v>0</v>
      </c>
      <c r="S158" s="155">
        <v>0</v>
      </c>
      <c r="T158" s="156">
        <f t="shared" si="23"/>
        <v>0</v>
      </c>
      <c r="AR158" s="157" t="s">
        <v>197</v>
      </c>
      <c r="AT158" s="157" t="s">
        <v>177</v>
      </c>
      <c r="AU158" s="157" t="s">
        <v>181</v>
      </c>
      <c r="AY158" s="13" t="s">
        <v>175</v>
      </c>
      <c r="BE158" s="158">
        <f t="shared" si="24"/>
        <v>0</v>
      </c>
      <c r="BF158" s="158">
        <f t="shared" si="25"/>
        <v>0</v>
      </c>
      <c r="BG158" s="158">
        <f t="shared" si="26"/>
        <v>0</v>
      </c>
      <c r="BH158" s="158">
        <f t="shared" si="27"/>
        <v>0</v>
      </c>
      <c r="BI158" s="158">
        <f t="shared" si="28"/>
        <v>0</v>
      </c>
      <c r="BJ158" s="13" t="s">
        <v>181</v>
      </c>
      <c r="BK158" s="159">
        <f t="shared" si="29"/>
        <v>0</v>
      </c>
      <c r="BL158" s="13" t="s">
        <v>197</v>
      </c>
      <c r="BM158" s="157" t="s">
        <v>258</v>
      </c>
    </row>
    <row r="159" spans="2:65" s="1" customFormat="1" ht="24" customHeight="1" x14ac:dyDescent="0.2">
      <c r="B159" s="147"/>
      <c r="C159" s="148" t="s">
        <v>259</v>
      </c>
      <c r="D159" s="215" t="s">
        <v>1013</v>
      </c>
      <c r="E159" s="216"/>
      <c r="F159" s="217"/>
      <c r="G159" s="150" t="s">
        <v>238</v>
      </c>
      <c r="H159" s="151">
        <v>34</v>
      </c>
      <c r="I159" s="152"/>
      <c r="J159" s="151">
        <f t="shared" si="20"/>
        <v>0</v>
      </c>
      <c r="K159" s="149" t="s">
        <v>1</v>
      </c>
      <c r="L159" s="28"/>
      <c r="M159" s="153" t="s">
        <v>1</v>
      </c>
      <c r="N159" s="154" t="s">
        <v>38</v>
      </c>
      <c r="O159" s="51"/>
      <c r="P159" s="155">
        <f t="shared" si="21"/>
        <v>0</v>
      </c>
      <c r="Q159" s="155">
        <v>0</v>
      </c>
      <c r="R159" s="155">
        <f t="shared" si="22"/>
        <v>0</v>
      </c>
      <c r="S159" s="155">
        <v>0</v>
      </c>
      <c r="T159" s="156">
        <f t="shared" si="23"/>
        <v>0</v>
      </c>
      <c r="AR159" s="157" t="s">
        <v>197</v>
      </c>
      <c r="AT159" s="157" t="s">
        <v>177</v>
      </c>
      <c r="AU159" s="157" t="s">
        <v>181</v>
      </c>
      <c r="AY159" s="13" t="s">
        <v>175</v>
      </c>
      <c r="BE159" s="158">
        <f t="shared" si="24"/>
        <v>0</v>
      </c>
      <c r="BF159" s="158">
        <f t="shared" si="25"/>
        <v>0</v>
      </c>
      <c r="BG159" s="158">
        <f t="shared" si="26"/>
        <v>0</v>
      </c>
      <c r="BH159" s="158">
        <f t="shared" si="27"/>
        <v>0</v>
      </c>
      <c r="BI159" s="158">
        <f t="shared" si="28"/>
        <v>0</v>
      </c>
      <c r="BJ159" s="13" t="s">
        <v>181</v>
      </c>
      <c r="BK159" s="159">
        <f t="shared" si="29"/>
        <v>0</v>
      </c>
      <c r="BL159" s="13" t="s">
        <v>197</v>
      </c>
      <c r="BM159" s="157" t="s">
        <v>261</v>
      </c>
    </row>
    <row r="160" spans="2:65" s="1" customFormat="1" ht="16.5" customHeight="1" x14ac:dyDescent="0.2">
      <c r="B160" s="147"/>
      <c r="C160" s="148" t="s">
        <v>222</v>
      </c>
      <c r="D160" s="215" t="s">
        <v>1539</v>
      </c>
      <c r="E160" s="216"/>
      <c r="F160" s="217"/>
      <c r="G160" s="150" t="s">
        <v>238</v>
      </c>
      <c r="H160" s="151">
        <v>20</v>
      </c>
      <c r="I160" s="152"/>
      <c r="J160" s="151">
        <f t="shared" si="20"/>
        <v>0</v>
      </c>
      <c r="K160" s="149" t="s">
        <v>1</v>
      </c>
      <c r="L160" s="28"/>
      <c r="M160" s="153" t="s">
        <v>1</v>
      </c>
      <c r="N160" s="154" t="s">
        <v>38</v>
      </c>
      <c r="O160" s="51"/>
      <c r="P160" s="155">
        <f t="shared" si="21"/>
        <v>0</v>
      </c>
      <c r="Q160" s="155">
        <v>0</v>
      </c>
      <c r="R160" s="155">
        <f t="shared" si="22"/>
        <v>0</v>
      </c>
      <c r="S160" s="155">
        <v>0</v>
      </c>
      <c r="T160" s="156">
        <f t="shared" si="23"/>
        <v>0</v>
      </c>
      <c r="AR160" s="157" t="s">
        <v>197</v>
      </c>
      <c r="AT160" s="157" t="s">
        <v>177</v>
      </c>
      <c r="AU160" s="157" t="s">
        <v>181</v>
      </c>
      <c r="AY160" s="13" t="s">
        <v>175</v>
      </c>
      <c r="BE160" s="158">
        <f t="shared" si="24"/>
        <v>0</v>
      </c>
      <c r="BF160" s="158">
        <f t="shared" si="25"/>
        <v>0</v>
      </c>
      <c r="BG160" s="158">
        <f t="shared" si="26"/>
        <v>0</v>
      </c>
      <c r="BH160" s="158">
        <f t="shared" si="27"/>
        <v>0</v>
      </c>
      <c r="BI160" s="158">
        <f t="shared" si="28"/>
        <v>0</v>
      </c>
      <c r="BJ160" s="13" t="s">
        <v>181</v>
      </c>
      <c r="BK160" s="159">
        <f t="shared" si="29"/>
        <v>0</v>
      </c>
      <c r="BL160" s="13" t="s">
        <v>197</v>
      </c>
      <c r="BM160" s="157" t="s">
        <v>262</v>
      </c>
    </row>
    <row r="161" spans="2:65" s="1" customFormat="1" ht="16.5" customHeight="1" x14ac:dyDescent="0.2">
      <c r="B161" s="147"/>
      <c r="C161" s="148" t="s">
        <v>263</v>
      </c>
      <c r="D161" s="215" t="s">
        <v>1540</v>
      </c>
      <c r="E161" s="216"/>
      <c r="F161" s="217"/>
      <c r="G161" s="150" t="s">
        <v>238</v>
      </c>
      <c r="H161" s="151">
        <v>74</v>
      </c>
      <c r="I161" s="152"/>
      <c r="J161" s="151">
        <f t="shared" si="20"/>
        <v>0</v>
      </c>
      <c r="K161" s="149" t="s">
        <v>1</v>
      </c>
      <c r="L161" s="28"/>
      <c r="M161" s="153" t="s">
        <v>1</v>
      </c>
      <c r="N161" s="154" t="s">
        <v>38</v>
      </c>
      <c r="O161" s="51"/>
      <c r="P161" s="155">
        <f t="shared" si="21"/>
        <v>0</v>
      </c>
      <c r="Q161" s="155">
        <v>0</v>
      </c>
      <c r="R161" s="155">
        <f t="shared" si="22"/>
        <v>0</v>
      </c>
      <c r="S161" s="155">
        <v>0</v>
      </c>
      <c r="T161" s="156">
        <f t="shared" si="23"/>
        <v>0</v>
      </c>
      <c r="AR161" s="157" t="s">
        <v>197</v>
      </c>
      <c r="AT161" s="157" t="s">
        <v>177</v>
      </c>
      <c r="AU161" s="157" t="s">
        <v>181</v>
      </c>
      <c r="AY161" s="13" t="s">
        <v>175</v>
      </c>
      <c r="BE161" s="158">
        <f t="shared" si="24"/>
        <v>0</v>
      </c>
      <c r="BF161" s="158">
        <f t="shared" si="25"/>
        <v>0</v>
      </c>
      <c r="BG161" s="158">
        <f t="shared" si="26"/>
        <v>0</v>
      </c>
      <c r="BH161" s="158">
        <f t="shared" si="27"/>
        <v>0</v>
      </c>
      <c r="BI161" s="158">
        <f t="shared" si="28"/>
        <v>0</v>
      </c>
      <c r="BJ161" s="13" t="s">
        <v>181</v>
      </c>
      <c r="BK161" s="159">
        <f t="shared" si="29"/>
        <v>0</v>
      </c>
      <c r="BL161" s="13" t="s">
        <v>197</v>
      </c>
      <c r="BM161" s="157" t="s">
        <v>264</v>
      </c>
    </row>
    <row r="162" spans="2:65" s="1" customFormat="1" ht="16.5" customHeight="1" x14ac:dyDescent="0.2">
      <c r="B162" s="147"/>
      <c r="C162" s="148" t="s">
        <v>224</v>
      </c>
      <c r="D162" s="215" t="s">
        <v>1541</v>
      </c>
      <c r="E162" s="216"/>
      <c r="F162" s="217"/>
      <c r="G162" s="150" t="s">
        <v>238</v>
      </c>
      <c r="H162" s="151">
        <v>35</v>
      </c>
      <c r="I162" s="152"/>
      <c r="J162" s="151">
        <f t="shared" si="20"/>
        <v>0</v>
      </c>
      <c r="K162" s="149" t="s">
        <v>1</v>
      </c>
      <c r="L162" s="28"/>
      <c r="M162" s="153" t="s">
        <v>1</v>
      </c>
      <c r="N162" s="154" t="s">
        <v>38</v>
      </c>
      <c r="O162" s="51"/>
      <c r="P162" s="155">
        <f t="shared" si="21"/>
        <v>0</v>
      </c>
      <c r="Q162" s="155">
        <v>0</v>
      </c>
      <c r="R162" s="155">
        <f t="shared" si="22"/>
        <v>0</v>
      </c>
      <c r="S162" s="155">
        <v>0</v>
      </c>
      <c r="T162" s="156">
        <f t="shared" si="23"/>
        <v>0</v>
      </c>
      <c r="AR162" s="157" t="s">
        <v>197</v>
      </c>
      <c r="AT162" s="157" t="s">
        <v>177</v>
      </c>
      <c r="AU162" s="157" t="s">
        <v>181</v>
      </c>
      <c r="AY162" s="13" t="s">
        <v>175</v>
      </c>
      <c r="BE162" s="158">
        <f t="shared" si="24"/>
        <v>0</v>
      </c>
      <c r="BF162" s="158">
        <f t="shared" si="25"/>
        <v>0</v>
      </c>
      <c r="BG162" s="158">
        <f t="shared" si="26"/>
        <v>0</v>
      </c>
      <c r="BH162" s="158">
        <f t="shared" si="27"/>
        <v>0</v>
      </c>
      <c r="BI162" s="158">
        <f t="shared" si="28"/>
        <v>0</v>
      </c>
      <c r="BJ162" s="13" t="s">
        <v>181</v>
      </c>
      <c r="BK162" s="159">
        <f t="shared" si="29"/>
        <v>0</v>
      </c>
      <c r="BL162" s="13" t="s">
        <v>197</v>
      </c>
      <c r="BM162" s="157" t="s">
        <v>266</v>
      </c>
    </row>
    <row r="163" spans="2:65" s="1" customFormat="1" ht="16.5" customHeight="1" x14ac:dyDescent="0.2">
      <c r="B163" s="147"/>
      <c r="C163" s="148" t="s">
        <v>267</v>
      </c>
      <c r="D163" s="215" t="s">
        <v>1014</v>
      </c>
      <c r="E163" s="216"/>
      <c r="F163" s="217"/>
      <c r="G163" s="150" t="s">
        <v>272</v>
      </c>
      <c r="H163" s="151">
        <v>40</v>
      </c>
      <c r="I163" s="152"/>
      <c r="J163" s="151">
        <f t="shared" si="20"/>
        <v>0</v>
      </c>
      <c r="K163" s="149" t="s">
        <v>1</v>
      </c>
      <c r="L163" s="28"/>
      <c r="M163" s="153" t="s">
        <v>1</v>
      </c>
      <c r="N163" s="154" t="s">
        <v>38</v>
      </c>
      <c r="O163" s="51"/>
      <c r="P163" s="155">
        <f t="shared" si="21"/>
        <v>0</v>
      </c>
      <c r="Q163" s="155">
        <v>0</v>
      </c>
      <c r="R163" s="155">
        <f t="shared" si="22"/>
        <v>0</v>
      </c>
      <c r="S163" s="155">
        <v>0</v>
      </c>
      <c r="T163" s="156">
        <f t="shared" si="23"/>
        <v>0</v>
      </c>
      <c r="AR163" s="157" t="s">
        <v>197</v>
      </c>
      <c r="AT163" s="157" t="s">
        <v>177</v>
      </c>
      <c r="AU163" s="157" t="s">
        <v>181</v>
      </c>
      <c r="AY163" s="13" t="s">
        <v>175</v>
      </c>
      <c r="BE163" s="158">
        <f t="shared" si="24"/>
        <v>0</v>
      </c>
      <c r="BF163" s="158">
        <f t="shared" si="25"/>
        <v>0</v>
      </c>
      <c r="BG163" s="158">
        <f t="shared" si="26"/>
        <v>0</v>
      </c>
      <c r="BH163" s="158">
        <f t="shared" si="27"/>
        <v>0</v>
      </c>
      <c r="BI163" s="158">
        <f t="shared" si="28"/>
        <v>0</v>
      </c>
      <c r="BJ163" s="13" t="s">
        <v>181</v>
      </c>
      <c r="BK163" s="159">
        <f t="shared" si="29"/>
        <v>0</v>
      </c>
      <c r="BL163" s="13" t="s">
        <v>197</v>
      </c>
      <c r="BM163" s="157" t="s">
        <v>268</v>
      </c>
    </row>
    <row r="164" spans="2:65" s="1" customFormat="1" ht="24" customHeight="1" x14ac:dyDescent="0.2">
      <c r="B164" s="147"/>
      <c r="C164" s="148" t="s">
        <v>227</v>
      </c>
      <c r="D164" s="215" t="s">
        <v>1015</v>
      </c>
      <c r="E164" s="216"/>
      <c r="F164" s="217"/>
      <c r="G164" s="150" t="s">
        <v>272</v>
      </c>
      <c r="H164" s="151">
        <v>32</v>
      </c>
      <c r="I164" s="152"/>
      <c r="J164" s="151">
        <f t="shared" si="20"/>
        <v>0</v>
      </c>
      <c r="K164" s="149" t="s">
        <v>1</v>
      </c>
      <c r="L164" s="28"/>
      <c r="M164" s="153" t="s">
        <v>1</v>
      </c>
      <c r="N164" s="154" t="s">
        <v>38</v>
      </c>
      <c r="O164" s="51"/>
      <c r="P164" s="155">
        <f t="shared" si="21"/>
        <v>0</v>
      </c>
      <c r="Q164" s="155">
        <v>0</v>
      </c>
      <c r="R164" s="155">
        <f t="shared" si="22"/>
        <v>0</v>
      </c>
      <c r="S164" s="155">
        <v>0</v>
      </c>
      <c r="T164" s="156">
        <f t="shared" si="23"/>
        <v>0</v>
      </c>
      <c r="AR164" s="157" t="s">
        <v>197</v>
      </c>
      <c r="AT164" s="157" t="s">
        <v>177</v>
      </c>
      <c r="AU164" s="157" t="s">
        <v>181</v>
      </c>
      <c r="AY164" s="13" t="s">
        <v>175</v>
      </c>
      <c r="BE164" s="158">
        <f t="shared" si="24"/>
        <v>0</v>
      </c>
      <c r="BF164" s="158">
        <f t="shared" si="25"/>
        <v>0</v>
      </c>
      <c r="BG164" s="158">
        <f t="shared" si="26"/>
        <v>0</v>
      </c>
      <c r="BH164" s="158">
        <f t="shared" si="27"/>
        <v>0</v>
      </c>
      <c r="BI164" s="158">
        <f t="shared" si="28"/>
        <v>0</v>
      </c>
      <c r="BJ164" s="13" t="s">
        <v>181</v>
      </c>
      <c r="BK164" s="159">
        <f t="shared" si="29"/>
        <v>0</v>
      </c>
      <c r="BL164" s="13" t="s">
        <v>197</v>
      </c>
      <c r="BM164" s="157" t="s">
        <v>276</v>
      </c>
    </row>
    <row r="165" spans="2:65" s="1" customFormat="1" ht="24" customHeight="1" x14ac:dyDescent="0.2">
      <c r="B165" s="147"/>
      <c r="C165" s="148" t="s">
        <v>271</v>
      </c>
      <c r="D165" s="215" t="s">
        <v>1016</v>
      </c>
      <c r="E165" s="216"/>
      <c r="F165" s="217"/>
      <c r="G165" s="150" t="s">
        <v>1017</v>
      </c>
      <c r="H165" s="151">
        <v>4</v>
      </c>
      <c r="I165" s="152"/>
      <c r="J165" s="151">
        <f t="shared" si="20"/>
        <v>0</v>
      </c>
      <c r="K165" s="149" t="s">
        <v>1</v>
      </c>
      <c r="L165" s="28"/>
      <c r="M165" s="153" t="s">
        <v>1</v>
      </c>
      <c r="N165" s="154" t="s">
        <v>38</v>
      </c>
      <c r="O165" s="51"/>
      <c r="P165" s="155">
        <f t="shared" si="21"/>
        <v>0</v>
      </c>
      <c r="Q165" s="155">
        <v>0</v>
      </c>
      <c r="R165" s="155">
        <f t="shared" si="22"/>
        <v>0</v>
      </c>
      <c r="S165" s="155">
        <v>0</v>
      </c>
      <c r="T165" s="156">
        <f t="shared" si="23"/>
        <v>0</v>
      </c>
      <c r="AR165" s="157" t="s">
        <v>197</v>
      </c>
      <c r="AT165" s="157" t="s">
        <v>177</v>
      </c>
      <c r="AU165" s="157" t="s">
        <v>181</v>
      </c>
      <c r="AY165" s="13" t="s">
        <v>175</v>
      </c>
      <c r="BE165" s="158">
        <f t="shared" si="24"/>
        <v>0</v>
      </c>
      <c r="BF165" s="158">
        <f t="shared" si="25"/>
        <v>0</v>
      </c>
      <c r="BG165" s="158">
        <f t="shared" si="26"/>
        <v>0</v>
      </c>
      <c r="BH165" s="158">
        <f t="shared" si="27"/>
        <v>0</v>
      </c>
      <c r="BI165" s="158">
        <f t="shared" si="28"/>
        <v>0</v>
      </c>
      <c r="BJ165" s="13" t="s">
        <v>181</v>
      </c>
      <c r="BK165" s="159">
        <f t="shared" si="29"/>
        <v>0</v>
      </c>
      <c r="BL165" s="13" t="s">
        <v>197</v>
      </c>
      <c r="BM165" s="157" t="s">
        <v>277</v>
      </c>
    </row>
    <row r="166" spans="2:65" s="1" customFormat="1" ht="24" customHeight="1" x14ac:dyDescent="0.2">
      <c r="B166" s="147"/>
      <c r="C166" s="148" t="s">
        <v>229</v>
      </c>
      <c r="D166" s="215" t="s">
        <v>1018</v>
      </c>
      <c r="E166" s="216"/>
      <c r="F166" s="217"/>
      <c r="G166" s="150" t="s">
        <v>272</v>
      </c>
      <c r="H166" s="151">
        <v>8</v>
      </c>
      <c r="I166" s="152"/>
      <c r="J166" s="151">
        <f t="shared" si="20"/>
        <v>0</v>
      </c>
      <c r="K166" s="149" t="s">
        <v>1</v>
      </c>
      <c r="L166" s="28"/>
      <c r="M166" s="153" t="s">
        <v>1</v>
      </c>
      <c r="N166" s="154" t="s">
        <v>38</v>
      </c>
      <c r="O166" s="51"/>
      <c r="P166" s="155">
        <f t="shared" si="21"/>
        <v>0</v>
      </c>
      <c r="Q166" s="155">
        <v>0</v>
      </c>
      <c r="R166" s="155">
        <f t="shared" si="22"/>
        <v>0</v>
      </c>
      <c r="S166" s="155">
        <v>0</v>
      </c>
      <c r="T166" s="156">
        <f t="shared" si="23"/>
        <v>0</v>
      </c>
      <c r="AR166" s="157" t="s">
        <v>197</v>
      </c>
      <c r="AT166" s="157" t="s">
        <v>177</v>
      </c>
      <c r="AU166" s="157" t="s">
        <v>181</v>
      </c>
      <c r="AY166" s="13" t="s">
        <v>175</v>
      </c>
      <c r="BE166" s="158">
        <f t="shared" si="24"/>
        <v>0</v>
      </c>
      <c r="BF166" s="158">
        <f t="shared" si="25"/>
        <v>0</v>
      </c>
      <c r="BG166" s="158">
        <f t="shared" si="26"/>
        <v>0</v>
      </c>
      <c r="BH166" s="158">
        <f t="shared" si="27"/>
        <v>0</v>
      </c>
      <c r="BI166" s="158">
        <f t="shared" si="28"/>
        <v>0</v>
      </c>
      <c r="BJ166" s="13" t="s">
        <v>181</v>
      </c>
      <c r="BK166" s="159">
        <f t="shared" si="29"/>
        <v>0</v>
      </c>
      <c r="BL166" s="13" t="s">
        <v>197</v>
      </c>
      <c r="BM166" s="157" t="s">
        <v>280</v>
      </c>
    </row>
    <row r="167" spans="2:65" s="1" customFormat="1" ht="24" customHeight="1" x14ac:dyDescent="0.2">
      <c r="B167" s="147"/>
      <c r="C167" s="160" t="s">
        <v>275</v>
      </c>
      <c r="D167" s="218" t="s">
        <v>1557</v>
      </c>
      <c r="E167" s="219"/>
      <c r="F167" s="220"/>
      <c r="G167" s="162" t="s">
        <v>272</v>
      </c>
      <c r="H167" s="163">
        <v>8</v>
      </c>
      <c r="I167" s="164"/>
      <c r="J167" s="163">
        <f t="shared" si="20"/>
        <v>0</v>
      </c>
      <c r="K167" s="161" t="s">
        <v>1</v>
      </c>
      <c r="L167" s="165"/>
      <c r="M167" s="166" t="s">
        <v>1</v>
      </c>
      <c r="N167" s="167" t="s">
        <v>38</v>
      </c>
      <c r="O167" s="51"/>
      <c r="P167" s="155">
        <f t="shared" si="21"/>
        <v>0</v>
      </c>
      <c r="Q167" s="155">
        <v>0</v>
      </c>
      <c r="R167" s="155">
        <f t="shared" si="22"/>
        <v>0</v>
      </c>
      <c r="S167" s="155">
        <v>0</v>
      </c>
      <c r="T167" s="156">
        <f t="shared" si="23"/>
        <v>0</v>
      </c>
      <c r="AR167" s="157" t="s">
        <v>219</v>
      </c>
      <c r="AT167" s="157" t="s">
        <v>236</v>
      </c>
      <c r="AU167" s="157" t="s">
        <v>181</v>
      </c>
      <c r="AY167" s="13" t="s">
        <v>175</v>
      </c>
      <c r="BE167" s="158">
        <f t="shared" si="24"/>
        <v>0</v>
      </c>
      <c r="BF167" s="158">
        <f t="shared" si="25"/>
        <v>0</v>
      </c>
      <c r="BG167" s="158">
        <f t="shared" si="26"/>
        <v>0</v>
      </c>
      <c r="BH167" s="158">
        <f t="shared" si="27"/>
        <v>0</v>
      </c>
      <c r="BI167" s="158">
        <f t="shared" si="28"/>
        <v>0</v>
      </c>
      <c r="BJ167" s="13" t="s">
        <v>181</v>
      </c>
      <c r="BK167" s="159">
        <f t="shared" si="29"/>
        <v>0</v>
      </c>
      <c r="BL167" s="13" t="s">
        <v>197</v>
      </c>
      <c r="BM167" s="157" t="s">
        <v>282</v>
      </c>
    </row>
    <row r="168" spans="2:65" s="1" customFormat="1" ht="24" customHeight="1" x14ac:dyDescent="0.2">
      <c r="B168" s="147"/>
      <c r="C168" s="148" t="s">
        <v>232</v>
      </c>
      <c r="D168" s="215" t="s">
        <v>1019</v>
      </c>
      <c r="E168" s="216"/>
      <c r="F168" s="217"/>
      <c r="G168" s="150" t="s">
        <v>272</v>
      </c>
      <c r="H168" s="151">
        <v>6</v>
      </c>
      <c r="I168" s="152"/>
      <c r="J168" s="151">
        <f t="shared" si="20"/>
        <v>0</v>
      </c>
      <c r="K168" s="149" t="s">
        <v>1</v>
      </c>
      <c r="L168" s="28"/>
      <c r="M168" s="153" t="s">
        <v>1</v>
      </c>
      <c r="N168" s="154" t="s">
        <v>38</v>
      </c>
      <c r="O168" s="51"/>
      <c r="P168" s="155">
        <f t="shared" si="21"/>
        <v>0</v>
      </c>
      <c r="Q168" s="155">
        <v>0</v>
      </c>
      <c r="R168" s="155">
        <f t="shared" si="22"/>
        <v>0</v>
      </c>
      <c r="S168" s="155">
        <v>0</v>
      </c>
      <c r="T168" s="156">
        <f t="shared" si="23"/>
        <v>0</v>
      </c>
      <c r="AR168" s="157" t="s">
        <v>197</v>
      </c>
      <c r="AT168" s="157" t="s">
        <v>177</v>
      </c>
      <c r="AU168" s="157" t="s">
        <v>181</v>
      </c>
      <c r="AY168" s="13" t="s">
        <v>175</v>
      </c>
      <c r="BE168" s="158">
        <f t="shared" si="24"/>
        <v>0</v>
      </c>
      <c r="BF168" s="158">
        <f t="shared" si="25"/>
        <v>0</v>
      </c>
      <c r="BG168" s="158">
        <f t="shared" si="26"/>
        <v>0</v>
      </c>
      <c r="BH168" s="158">
        <f t="shared" si="27"/>
        <v>0</v>
      </c>
      <c r="BI168" s="158">
        <f t="shared" si="28"/>
        <v>0</v>
      </c>
      <c r="BJ168" s="13" t="s">
        <v>181</v>
      </c>
      <c r="BK168" s="159">
        <f t="shared" si="29"/>
        <v>0</v>
      </c>
      <c r="BL168" s="13" t="s">
        <v>197</v>
      </c>
      <c r="BM168" s="157" t="s">
        <v>285</v>
      </c>
    </row>
    <row r="169" spans="2:65" s="1" customFormat="1" ht="24" customHeight="1" x14ac:dyDescent="0.2">
      <c r="B169" s="147"/>
      <c r="C169" s="160" t="s">
        <v>278</v>
      </c>
      <c r="D169" s="218" t="s">
        <v>1558</v>
      </c>
      <c r="E169" s="219"/>
      <c r="F169" s="220"/>
      <c r="G169" s="162" t="s">
        <v>272</v>
      </c>
      <c r="H169" s="163">
        <v>6</v>
      </c>
      <c r="I169" s="164"/>
      <c r="J169" s="163">
        <f t="shared" si="20"/>
        <v>0</v>
      </c>
      <c r="K169" s="161" t="s">
        <v>1</v>
      </c>
      <c r="L169" s="165"/>
      <c r="M169" s="166" t="s">
        <v>1</v>
      </c>
      <c r="N169" s="167" t="s">
        <v>38</v>
      </c>
      <c r="O169" s="51"/>
      <c r="P169" s="155">
        <f t="shared" si="21"/>
        <v>0</v>
      </c>
      <c r="Q169" s="155">
        <v>0</v>
      </c>
      <c r="R169" s="155">
        <f t="shared" si="22"/>
        <v>0</v>
      </c>
      <c r="S169" s="155">
        <v>0</v>
      </c>
      <c r="T169" s="156">
        <f t="shared" si="23"/>
        <v>0</v>
      </c>
      <c r="AR169" s="157" t="s">
        <v>219</v>
      </c>
      <c r="AT169" s="157" t="s">
        <v>236</v>
      </c>
      <c r="AU169" s="157" t="s">
        <v>181</v>
      </c>
      <c r="AY169" s="13" t="s">
        <v>175</v>
      </c>
      <c r="BE169" s="158">
        <f t="shared" si="24"/>
        <v>0</v>
      </c>
      <c r="BF169" s="158">
        <f t="shared" si="25"/>
        <v>0</v>
      </c>
      <c r="BG169" s="158">
        <f t="shared" si="26"/>
        <v>0</v>
      </c>
      <c r="BH169" s="158">
        <f t="shared" si="27"/>
        <v>0</v>
      </c>
      <c r="BI169" s="158">
        <f t="shared" si="28"/>
        <v>0</v>
      </c>
      <c r="BJ169" s="13" t="s">
        <v>181</v>
      </c>
      <c r="BK169" s="159">
        <f t="shared" si="29"/>
        <v>0</v>
      </c>
      <c r="BL169" s="13" t="s">
        <v>197</v>
      </c>
      <c r="BM169" s="157" t="s">
        <v>287</v>
      </c>
    </row>
    <row r="170" spans="2:65" s="1" customFormat="1" ht="24" customHeight="1" x14ac:dyDescent="0.2">
      <c r="B170" s="147"/>
      <c r="C170" s="148" t="s">
        <v>234</v>
      </c>
      <c r="D170" s="215" t="s">
        <v>1020</v>
      </c>
      <c r="E170" s="216"/>
      <c r="F170" s="217"/>
      <c r="G170" s="150" t="s">
        <v>272</v>
      </c>
      <c r="H170" s="151">
        <v>3</v>
      </c>
      <c r="I170" s="152"/>
      <c r="J170" s="151">
        <f t="shared" si="20"/>
        <v>0</v>
      </c>
      <c r="K170" s="149" t="s">
        <v>1</v>
      </c>
      <c r="L170" s="28"/>
      <c r="M170" s="153" t="s">
        <v>1</v>
      </c>
      <c r="N170" s="154" t="s">
        <v>38</v>
      </c>
      <c r="O170" s="51"/>
      <c r="P170" s="155">
        <f t="shared" si="21"/>
        <v>0</v>
      </c>
      <c r="Q170" s="155">
        <v>0</v>
      </c>
      <c r="R170" s="155">
        <f t="shared" si="22"/>
        <v>0</v>
      </c>
      <c r="S170" s="155">
        <v>0</v>
      </c>
      <c r="T170" s="156">
        <f t="shared" si="23"/>
        <v>0</v>
      </c>
      <c r="AR170" s="157" t="s">
        <v>197</v>
      </c>
      <c r="AT170" s="157" t="s">
        <v>177</v>
      </c>
      <c r="AU170" s="157" t="s">
        <v>181</v>
      </c>
      <c r="AY170" s="13" t="s">
        <v>175</v>
      </c>
      <c r="BE170" s="158">
        <f t="shared" si="24"/>
        <v>0</v>
      </c>
      <c r="BF170" s="158">
        <f t="shared" si="25"/>
        <v>0</v>
      </c>
      <c r="BG170" s="158">
        <f t="shared" si="26"/>
        <v>0</v>
      </c>
      <c r="BH170" s="158">
        <f t="shared" si="27"/>
        <v>0</v>
      </c>
      <c r="BI170" s="158">
        <f t="shared" si="28"/>
        <v>0</v>
      </c>
      <c r="BJ170" s="13" t="s">
        <v>181</v>
      </c>
      <c r="BK170" s="159">
        <f t="shared" si="29"/>
        <v>0</v>
      </c>
      <c r="BL170" s="13" t="s">
        <v>197</v>
      </c>
      <c r="BM170" s="157" t="s">
        <v>289</v>
      </c>
    </row>
    <row r="171" spans="2:65" s="1" customFormat="1" ht="24" customHeight="1" x14ac:dyDescent="0.2">
      <c r="B171" s="147"/>
      <c r="C171" s="160" t="s">
        <v>283</v>
      </c>
      <c r="D171" s="218" t="s">
        <v>1542</v>
      </c>
      <c r="E171" s="219"/>
      <c r="F171" s="220"/>
      <c r="G171" s="162" t="s">
        <v>272</v>
      </c>
      <c r="H171" s="163">
        <v>3</v>
      </c>
      <c r="I171" s="164"/>
      <c r="J171" s="163">
        <f t="shared" si="20"/>
        <v>0</v>
      </c>
      <c r="K171" s="161" t="s">
        <v>1</v>
      </c>
      <c r="L171" s="165"/>
      <c r="M171" s="166" t="s">
        <v>1</v>
      </c>
      <c r="N171" s="167" t="s">
        <v>38</v>
      </c>
      <c r="O171" s="51"/>
      <c r="P171" s="155">
        <f t="shared" si="21"/>
        <v>0</v>
      </c>
      <c r="Q171" s="155">
        <v>0</v>
      </c>
      <c r="R171" s="155">
        <f t="shared" si="22"/>
        <v>0</v>
      </c>
      <c r="S171" s="155">
        <v>0</v>
      </c>
      <c r="T171" s="156">
        <f t="shared" si="23"/>
        <v>0</v>
      </c>
      <c r="AR171" s="157" t="s">
        <v>219</v>
      </c>
      <c r="AT171" s="157" t="s">
        <v>236</v>
      </c>
      <c r="AU171" s="157" t="s">
        <v>181</v>
      </c>
      <c r="AY171" s="13" t="s">
        <v>175</v>
      </c>
      <c r="BE171" s="158">
        <f t="shared" si="24"/>
        <v>0</v>
      </c>
      <c r="BF171" s="158">
        <f t="shared" si="25"/>
        <v>0</v>
      </c>
      <c r="BG171" s="158">
        <f t="shared" si="26"/>
        <v>0</v>
      </c>
      <c r="BH171" s="158">
        <f t="shared" si="27"/>
        <v>0</v>
      </c>
      <c r="BI171" s="158">
        <f t="shared" si="28"/>
        <v>0</v>
      </c>
      <c r="BJ171" s="13" t="s">
        <v>181</v>
      </c>
      <c r="BK171" s="159">
        <f t="shared" si="29"/>
        <v>0</v>
      </c>
      <c r="BL171" s="13" t="s">
        <v>197</v>
      </c>
      <c r="BM171" s="157" t="s">
        <v>290</v>
      </c>
    </row>
    <row r="172" spans="2:65" s="1" customFormat="1" ht="24" customHeight="1" x14ac:dyDescent="0.2">
      <c r="B172" s="147"/>
      <c r="C172" s="148" t="s">
        <v>237</v>
      </c>
      <c r="D172" s="215" t="s">
        <v>1021</v>
      </c>
      <c r="E172" s="216"/>
      <c r="F172" s="217"/>
      <c r="G172" s="150" t="s">
        <v>272</v>
      </c>
      <c r="H172" s="151">
        <v>3</v>
      </c>
      <c r="I172" s="152"/>
      <c r="J172" s="151">
        <f t="shared" si="20"/>
        <v>0</v>
      </c>
      <c r="K172" s="149" t="s">
        <v>1</v>
      </c>
      <c r="L172" s="28"/>
      <c r="M172" s="153" t="s">
        <v>1</v>
      </c>
      <c r="N172" s="154" t="s">
        <v>38</v>
      </c>
      <c r="O172" s="51"/>
      <c r="P172" s="155">
        <f t="shared" si="21"/>
        <v>0</v>
      </c>
      <c r="Q172" s="155">
        <v>0</v>
      </c>
      <c r="R172" s="155">
        <f t="shared" si="22"/>
        <v>0</v>
      </c>
      <c r="S172" s="155">
        <v>0</v>
      </c>
      <c r="T172" s="156">
        <f t="shared" si="23"/>
        <v>0</v>
      </c>
      <c r="AR172" s="157" t="s">
        <v>197</v>
      </c>
      <c r="AT172" s="157" t="s">
        <v>177</v>
      </c>
      <c r="AU172" s="157" t="s">
        <v>181</v>
      </c>
      <c r="AY172" s="13" t="s">
        <v>175</v>
      </c>
      <c r="BE172" s="158">
        <f t="shared" si="24"/>
        <v>0</v>
      </c>
      <c r="BF172" s="158">
        <f t="shared" si="25"/>
        <v>0</v>
      </c>
      <c r="BG172" s="158">
        <f t="shared" si="26"/>
        <v>0</v>
      </c>
      <c r="BH172" s="158">
        <f t="shared" si="27"/>
        <v>0</v>
      </c>
      <c r="BI172" s="158">
        <f t="shared" si="28"/>
        <v>0</v>
      </c>
      <c r="BJ172" s="13" t="s">
        <v>181</v>
      </c>
      <c r="BK172" s="159">
        <f t="shared" si="29"/>
        <v>0</v>
      </c>
      <c r="BL172" s="13" t="s">
        <v>197</v>
      </c>
      <c r="BM172" s="157" t="s">
        <v>293</v>
      </c>
    </row>
    <row r="173" spans="2:65" s="1" customFormat="1" ht="16.5" customHeight="1" x14ac:dyDescent="0.2">
      <c r="B173" s="147"/>
      <c r="C173" s="160" t="s">
        <v>288</v>
      </c>
      <c r="D173" s="218" t="s">
        <v>1022</v>
      </c>
      <c r="E173" s="219"/>
      <c r="F173" s="220"/>
      <c r="G173" s="162" t="s">
        <v>272</v>
      </c>
      <c r="H173" s="163">
        <v>3</v>
      </c>
      <c r="I173" s="164"/>
      <c r="J173" s="163">
        <f t="shared" si="20"/>
        <v>0</v>
      </c>
      <c r="K173" s="161" t="s">
        <v>1</v>
      </c>
      <c r="L173" s="165"/>
      <c r="M173" s="166" t="s">
        <v>1</v>
      </c>
      <c r="N173" s="167" t="s">
        <v>38</v>
      </c>
      <c r="O173" s="51"/>
      <c r="P173" s="155">
        <f t="shared" si="21"/>
        <v>0</v>
      </c>
      <c r="Q173" s="155">
        <v>0</v>
      </c>
      <c r="R173" s="155">
        <f t="shared" si="22"/>
        <v>0</v>
      </c>
      <c r="S173" s="155">
        <v>0</v>
      </c>
      <c r="T173" s="156">
        <f t="shared" si="23"/>
        <v>0</v>
      </c>
      <c r="AR173" s="157" t="s">
        <v>219</v>
      </c>
      <c r="AT173" s="157" t="s">
        <v>236</v>
      </c>
      <c r="AU173" s="157" t="s">
        <v>181</v>
      </c>
      <c r="AY173" s="13" t="s">
        <v>175</v>
      </c>
      <c r="BE173" s="158">
        <f t="shared" si="24"/>
        <v>0</v>
      </c>
      <c r="BF173" s="158">
        <f t="shared" si="25"/>
        <v>0</v>
      </c>
      <c r="BG173" s="158">
        <f t="shared" si="26"/>
        <v>0</v>
      </c>
      <c r="BH173" s="158">
        <f t="shared" si="27"/>
        <v>0</v>
      </c>
      <c r="BI173" s="158">
        <f t="shared" si="28"/>
        <v>0</v>
      </c>
      <c r="BJ173" s="13" t="s">
        <v>181</v>
      </c>
      <c r="BK173" s="159">
        <f t="shared" si="29"/>
        <v>0</v>
      </c>
      <c r="BL173" s="13" t="s">
        <v>197</v>
      </c>
      <c r="BM173" s="157" t="s">
        <v>295</v>
      </c>
    </row>
    <row r="174" spans="2:65" s="1" customFormat="1" ht="16.5" customHeight="1" x14ac:dyDescent="0.2">
      <c r="B174" s="147"/>
      <c r="C174" s="148" t="s">
        <v>239</v>
      </c>
      <c r="D174" s="215" t="s">
        <v>1023</v>
      </c>
      <c r="E174" s="216"/>
      <c r="F174" s="217"/>
      <c r="G174" s="150" t="s">
        <v>272</v>
      </c>
      <c r="H174" s="151">
        <v>2</v>
      </c>
      <c r="I174" s="152"/>
      <c r="J174" s="151">
        <f t="shared" si="20"/>
        <v>0</v>
      </c>
      <c r="K174" s="149" t="s">
        <v>1</v>
      </c>
      <c r="L174" s="28"/>
      <c r="M174" s="153" t="s">
        <v>1</v>
      </c>
      <c r="N174" s="154" t="s">
        <v>38</v>
      </c>
      <c r="O174" s="51"/>
      <c r="P174" s="155">
        <f t="shared" si="21"/>
        <v>0</v>
      </c>
      <c r="Q174" s="155">
        <v>0</v>
      </c>
      <c r="R174" s="155">
        <f t="shared" si="22"/>
        <v>0</v>
      </c>
      <c r="S174" s="155">
        <v>0</v>
      </c>
      <c r="T174" s="156">
        <f t="shared" si="23"/>
        <v>0</v>
      </c>
      <c r="AR174" s="157" t="s">
        <v>197</v>
      </c>
      <c r="AT174" s="157" t="s">
        <v>177</v>
      </c>
      <c r="AU174" s="157" t="s">
        <v>181</v>
      </c>
      <c r="AY174" s="13" t="s">
        <v>175</v>
      </c>
      <c r="BE174" s="158">
        <f t="shared" si="24"/>
        <v>0</v>
      </c>
      <c r="BF174" s="158">
        <f t="shared" si="25"/>
        <v>0</v>
      </c>
      <c r="BG174" s="158">
        <f t="shared" si="26"/>
        <v>0</v>
      </c>
      <c r="BH174" s="158">
        <f t="shared" si="27"/>
        <v>0</v>
      </c>
      <c r="BI174" s="158">
        <f t="shared" si="28"/>
        <v>0</v>
      </c>
      <c r="BJ174" s="13" t="s">
        <v>181</v>
      </c>
      <c r="BK174" s="159">
        <f t="shared" si="29"/>
        <v>0</v>
      </c>
      <c r="BL174" s="13" t="s">
        <v>197</v>
      </c>
      <c r="BM174" s="157" t="s">
        <v>298</v>
      </c>
    </row>
    <row r="175" spans="2:65" s="1" customFormat="1" ht="30" customHeight="1" x14ac:dyDescent="0.2">
      <c r="B175" s="147"/>
      <c r="C175" s="160" t="s">
        <v>291</v>
      </c>
      <c r="D175" s="218" t="s">
        <v>1543</v>
      </c>
      <c r="E175" s="219"/>
      <c r="F175" s="220"/>
      <c r="G175" s="162" t="s">
        <v>272</v>
      </c>
      <c r="H175" s="163">
        <v>2</v>
      </c>
      <c r="I175" s="164"/>
      <c r="J175" s="163">
        <f t="shared" si="20"/>
        <v>0</v>
      </c>
      <c r="K175" s="161" t="s">
        <v>1</v>
      </c>
      <c r="L175" s="165"/>
      <c r="M175" s="166" t="s">
        <v>1</v>
      </c>
      <c r="N175" s="167" t="s">
        <v>38</v>
      </c>
      <c r="O175" s="51"/>
      <c r="P175" s="155">
        <f t="shared" si="21"/>
        <v>0</v>
      </c>
      <c r="Q175" s="155">
        <v>0</v>
      </c>
      <c r="R175" s="155">
        <f t="shared" si="22"/>
        <v>0</v>
      </c>
      <c r="S175" s="155">
        <v>0</v>
      </c>
      <c r="T175" s="156">
        <f t="shared" si="23"/>
        <v>0</v>
      </c>
      <c r="AR175" s="157" t="s">
        <v>219</v>
      </c>
      <c r="AT175" s="157" t="s">
        <v>236</v>
      </c>
      <c r="AU175" s="157" t="s">
        <v>181</v>
      </c>
      <c r="AY175" s="13" t="s">
        <v>175</v>
      </c>
      <c r="BE175" s="158">
        <f t="shared" si="24"/>
        <v>0</v>
      </c>
      <c r="BF175" s="158">
        <f t="shared" si="25"/>
        <v>0</v>
      </c>
      <c r="BG175" s="158">
        <f t="shared" si="26"/>
        <v>0</v>
      </c>
      <c r="BH175" s="158">
        <f t="shared" si="27"/>
        <v>0</v>
      </c>
      <c r="BI175" s="158">
        <f t="shared" si="28"/>
        <v>0</v>
      </c>
      <c r="BJ175" s="13" t="s">
        <v>181</v>
      </c>
      <c r="BK175" s="159">
        <f t="shared" si="29"/>
        <v>0</v>
      </c>
      <c r="BL175" s="13" t="s">
        <v>197</v>
      </c>
      <c r="BM175" s="157" t="s">
        <v>300</v>
      </c>
    </row>
    <row r="176" spans="2:65" s="1" customFormat="1" ht="16.5" customHeight="1" x14ac:dyDescent="0.2">
      <c r="B176" s="147"/>
      <c r="C176" s="148" t="s">
        <v>241</v>
      </c>
      <c r="D176" s="215" t="s">
        <v>1024</v>
      </c>
      <c r="E176" s="216"/>
      <c r="F176" s="217"/>
      <c r="G176" s="150" t="s">
        <v>272</v>
      </c>
      <c r="H176" s="151">
        <v>6</v>
      </c>
      <c r="I176" s="152"/>
      <c r="J176" s="151">
        <f t="shared" si="20"/>
        <v>0</v>
      </c>
      <c r="K176" s="149" t="s">
        <v>1</v>
      </c>
      <c r="L176" s="28"/>
      <c r="M176" s="153" t="s">
        <v>1</v>
      </c>
      <c r="N176" s="154" t="s">
        <v>38</v>
      </c>
      <c r="O176" s="51"/>
      <c r="P176" s="155">
        <f t="shared" si="21"/>
        <v>0</v>
      </c>
      <c r="Q176" s="155">
        <v>0</v>
      </c>
      <c r="R176" s="155">
        <f t="shared" si="22"/>
        <v>0</v>
      </c>
      <c r="S176" s="155">
        <v>0</v>
      </c>
      <c r="T176" s="156">
        <f t="shared" si="23"/>
        <v>0</v>
      </c>
      <c r="AR176" s="157" t="s">
        <v>197</v>
      </c>
      <c r="AT176" s="157" t="s">
        <v>177</v>
      </c>
      <c r="AU176" s="157" t="s">
        <v>181</v>
      </c>
      <c r="AY176" s="13" t="s">
        <v>175</v>
      </c>
      <c r="BE176" s="158">
        <f t="shared" si="24"/>
        <v>0</v>
      </c>
      <c r="BF176" s="158">
        <f t="shared" si="25"/>
        <v>0</v>
      </c>
      <c r="BG176" s="158">
        <f t="shared" si="26"/>
        <v>0</v>
      </c>
      <c r="BH176" s="158">
        <f t="shared" si="27"/>
        <v>0</v>
      </c>
      <c r="BI176" s="158">
        <f t="shared" si="28"/>
        <v>0</v>
      </c>
      <c r="BJ176" s="13" t="s">
        <v>181</v>
      </c>
      <c r="BK176" s="159">
        <f t="shared" si="29"/>
        <v>0</v>
      </c>
      <c r="BL176" s="13" t="s">
        <v>197</v>
      </c>
      <c r="BM176" s="157" t="s">
        <v>302</v>
      </c>
    </row>
    <row r="177" spans="2:65" s="1" customFormat="1" ht="24" customHeight="1" x14ac:dyDescent="0.2">
      <c r="B177" s="147"/>
      <c r="C177" s="148" t="s">
        <v>296</v>
      </c>
      <c r="D177" s="215" t="s">
        <v>1025</v>
      </c>
      <c r="E177" s="216"/>
      <c r="F177" s="217"/>
      <c r="G177" s="150" t="s">
        <v>1026</v>
      </c>
      <c r="H177" s="151">
        <v>6</v>
      </c>
      <c r="I177" s="152"/>
      <c r="J177" s="151">
        <f t="shared" si="20"/>
        <v>0</v>
      </c>
      <c r="K177" s="149" t="s">
        <v>1</v>
      </c>
      <c r="L177" s="28"/>
      <c r="M177" s="153" t="s">
        <v>1</v>
      </c>
      <c r="N177" s="154" t="s">
        <v>38</v>
      </c>
      <c r="O177" s="51"/>
      <c r="P177" s="155">
        <f t="shared" si="21"/>
        <v>0</v>
      </c>
      <c r="Q177" s="155">
        <v>0</v>
      </c>
      <c r="R177" s="155">
        <f t="shared" si="22"/>
        <v>0</v>
      </c>
      <c r="S177" s="155">
        <v>0</v>
      </c>
      <c r="T177" s="156">
        <f t="shared" si="23"/>
        <v>0</v>
      </c>
      <c r="AR177" s="157" t="s">
        <v>197</v>
      </c>
      <c r="AT177" s="157" t="s">
        <v>177</v>
      </c>
      <c r="AU177" s="157" t="s">
        <v>181</v>
      </c>
      <c r="AY177" s="13" t="s">
        <v>175</v>
      </c>
      <c r="BE177" s="158">
        <f t="shared" si="24"/>
        <v>0</v>
      </c>
      <c r="BF177" s="158">
        <f t="shared" si="25"/>
        <v>0</v>
      </c>
      <c r="BG177" s="158">
        <f t="shared" si="26"/>
        <v>0</v>
      </c>
      <c r="BH177" s="158">
        <f t="shared" si="27"/>
        <v>0</v>
      </c>
      <c r="BI177" s="158">
        <f t="shared" si="28"/>
        <v>0</v>
      </c>
      <c r="BJ177" s="13" t="s">
        <v>181</v>
      </c>
      <c r="BK177" s="159">
        <f t="shared" si="29"/>
        <v>0</v>
      </c>
      <c r="BL177" s="13" t="s">
        <v>197</v>
      </c>
      <c r="BM177" s="157" t="s">
        <v>303</v>
      </c>
    </row>
    <row r="178" spans="2:65" s="1" customFormat="1" ht="24" customHeight="1" x14ac:dyDescent="0.2">
      <c r="B178" s="147"/>
      <c r="C178" s="148" t="s">
        <v>243</v>
      </c>
      <c r="D178" s="215" t="s">
        <v>1027</v>
      </c>
      <c r="E178" s="216"/>
      <c r="F178" s="217"/>
      <c r="G178" s="150" t="s">
        <v>238</v>
      </c>
      <c r="H178" s="151">
        <v>176</v>
      </c>
      <c r="I178" s="152"/>
      <c r="J178" s="151">
        <f t="shared" si="20"/>
        <v>0</v>
      </c>
      <c r="K178" s="149" t="s">
        <v>1</v>
      </c>
      <c r="L178" s="28"/>
      <c r="M178" s="153" t="s">
        <v>1</v>
      </c>
      <c r="N178" s="154" t="s">
        <v>38</v>
      </c>
      <c r="O178" s="51"/>
      <c r="P178" s="155">
        <f t="shared" si="21"/>
        <v>0</v>
      </c>
      <c r="Q178" s="155">
        <v>0</v>
      </c>
      <c r="R178" s="155">
        <f t="shared" si="22"/>
        <v>0</v>
      </c>
      <c r="S178" s="155">
        <v>0</v>
      </c>
      <c r="T178" s="156">
        <f t="shared" si="23"/>
        <v>0</v>
      </c>
      <c r="AR178" s="157" t="s">
        <v>197</v>
      </c>
      <c r="AT178" s="157" t="s">
        <v>177</v>
      </c>
      <c r="AU178" s="157" t="s">
        <v>181</v>
      </c>
      <c r="AY178" s="13" t="s">
        <v>175</v>
      </c>
      <c r="BE178" s="158">
        <f t="shared" si="24"/>
        <v>0</v>
      </c>
      <c r="BF178" s="158">
        <f t="shared" si="25"/>
        <v>0</v>
      </c>
      <c r="BG178" s="158">
        <f t="shared" si="26"/>
        <v>0</v>
      </c>
      <c r="BH178" s="158">
        <f t="shared" si="27"/>
        <v>0</v>
      </c>
      <c r="BI178" s="158">
        <f t="shared" si="28"/>
        <v>0</v>
      </c>
      <c r="BJ178" s="13" t="s">
        <v>181</v>
      </c>
      <c r="BK178" s="159">
        <f t="shared" si="29"/>
        <v>0</v>
      </c>
      <c r="BL178" s="13" t="s">
        <v>197</v>
      </c>
      <c r="BM178" s="157" t="s">
        <v>305</v>
      </c>
    </row>
    <row r="179" spans="2:65" s="1" customFormat="1" ht="24" customHeight="1" x14ac:dyDescent="0.2">
      <c r="B179" s="147"/>
      <c r="C179" s="148" t="s">
        <v>301</v>
      </c>
      <c r="D179" s="215" t="s">
        <v>1028</v>
      </c>
      <c r="E179" s="216"/>
      <c r="F179" s="217"/>
      <c r="G179" s="150" t="s">
        <v>238</v>
      </c>
      <c r="H179" s="151">
        <v>176</v>
      </c>
      <c r="I179" s="152"/>
      <c r="J179" s="151">
        <f t="shared" si="20"/>
        <v>0</v>
      </c>
      <c r="K179" s="149" t="s">
        <v>1</v>
      </c>
      <c r="L179" s="28"/>
      <c r="M179" s="153" t="s">
        <v>1</v>
      </c>
      <c r="N179" s="154" t="s">
        <v>38</v>
      </c>
      <c r="O179" s="51"/>
      <c r="P179" s="155">
        <f t="shared" si="21"/>
        <v>0</v>
      </c>
      <c r="Q179" s="155">
        <v>0</v>
      </c>
      <c r="R179" s="155">
        <f t="shared" si="22"/>
        <v>0</v>
      </c>
      <c r="S179" s="155">
        <v>0</v>
      </c>
      <c r="T179" s="156">
        <f t="shared" si="23"/>
        <v>0</v>
      </c>
      <c r="AR179" s="157" t="s">
        <v>197</v>
      </c>
      <c r="AT179" s="157" t="s">
        <v>177</v>
      </c>
      <c r="AU179" s="157" t="s">
        <v>181</v>
      </c>
      <c r="AY179" s="13" t="s">
        <v>175</v>
      </c>
      <c r="BE179" s="158">
        <f t="shared" si="24"/>
        <v>0</v>
      </c>
      <c r="BF179" s="158">
        <f t="shared" si="25"/>
        <v>0</v>
      </c>
      <c r="BG179" s="158">
        <f t="shared" si="26"/>
        <v>0</v>
      </c>
      <c r="BH179" s="158">
        <f t="shared" si="27"/>
        <v>0</v>
      </c>
      <c r="BI179" s="158">
        <f t="shared" si="28"/>
        <v>0</v>
      </c>
      <c r="BJ179" s="13" t="s">
        <v>181</v>
      </c>
      <c r="BK179" s="159">
        <f t="shared" si="29"/>
        <v>0</v>
      </c>
      <c r="BL179" s="13" t="s">
        <v>197</v>
      </c>
      <c r="BM179" s="157" t="s">
        <v>306</v>
      </c>
    </row>
    <row r="180" spans="2:65" s="1" customFormat="1" ht="24" customHeight="1" x14ac:dyDescent="0.2">
      <c r="B180" s="147"/>
      <c r="C180" s="148" t="s">
        <v>246</v>
      </c>
      <c r="D180" s="215" t="s">
        <v>1029</v>
      </c>
      <c r="E180" s="216"/>
      <c r="F180" s="217"/>
      <c r="G180" s="150" t="s">
        <v>209</v>
      </c>
      <c r="H180" s="151">
        <v>2.1840000000000002</v>
      </c>
      <c r="I180" s="152"/>
      <c r="J180" s="151">
        <f t="shared" si="20"/>
        <v>0</v>
      </c>
      <c r="K180" s="149" t="s">
        <v>1</v>
      </c>
      <c r="L180" s="28"/>
      <c r="M180" s="153" t="s">
        <v>1</v>
      </c>
      <c r="N180" s="154" t="s">
        <v>38</v>
      </c>
      <c r="O180" s="51"/>
      <c r="P180" s="155">
        <f t="shared" si="21"/>
        <v>0</v>
      </c>
      <c r="Q180" s="155">
        <v>0</v>
      </c>
      <c r="R180" s="155">
        <f t="shared" si="22"/>
        <v>0</v>
      </c>
      <c r="S180" s="155">
        <v>0</v>
      </c>
      <c r="T180" s="156">
        <f t="shared" si="23"/>
        <v>0</v>
      </c>
      <c r="AR180" s="157" t="s">
        <v>197</v>
      </c>
      <c r="AT180" s="157" t="s">
        <v>177</v>
      </c>
      <c r="AU180" s="157" t="s">
        <v>181</v>
      </c>
      <c r="AY180" s="13" t="s">
        <v>175</v>
      </c>
      <c r="BE180" s="158">
        <f t="shared" si="24"/>
        <v>0</v>
      </c>
      <c r="BF180" s="158">
        <f t="shared" si="25"/>
        <v>0</v>
      </c>
      <c r="BG180" s="158">
        <f t="shared" si="26"/>
        <v>0</v>
      </c>
      <c r="BH180" s="158">
        <f t="shared" si="27"/>
        <v>0</v>
      </c>
      <c r="BI180" s="158">
        <f t="shared" si="28"/>
        <v>0</v>
      </c>
      <c r="BJ180" s="13" t="s">
        <v>181</v>
      </c>
      <c r="BK180" s="159">
        <f t="shared" si="29"/>
        <v>0</v>
      </c>
      <c r="BL180" s="13" t="s">
        <v>197</v>
      </c>
      <c r="BM180" s="157" t="s">
        <v>308</v>
      </c>
    </row>
    <row r="181" spans="2:65" s="11" customFormat="1" ht="22.9" customHeight="1" x14ac:dyDescent="0.2">
      <c r="B181" s="134"/>
      <c r="D181" s="135" t="s">
        <v>71</v>
      </c>
      <c r="E181" s="145" t="s">
        <v>1030</v>
      </c>
      <c r="F181" s="145" t="s">
        <v>1031</v>
      </c>
      <c r="I181" s="137"/>
      <c r="J181" s="146">
        <f>BK181</f>
        <v>0</v>
      </c>
      <c r="L181" s="134"/>
      <c r="M181" s="139"/>
      <c r="N181" s="140"/>
      <c r="O181" s="140"/>
      <c r="P181" s="141">
        <f>SUM(P182:P185)</f>
        <v>0</v>
      </c>
      <c r="Q181" s="140"/>
      <c r="R181" s="141">
        <f>SUM(R182:R185)</f>
        <v>0</v>
      </c>
      <c r="S181" s="140"/>
      <c r="T181" s="142">
        <f>SUM(T182:T185)</f>
        <v>0</v>
      </c>
      <c r="AR181" s="135" t="s">
        <v>181</v>
      </c>
      <c r="AT181" s="143" t="s">
        <v>71</v>
      </c>
      <c r="AU181" s="143" t="s">
        <v>80</v>
      </c>
      <c r="AY181" s="135" t="s">
        <v>175</v>
      </c>
      <c r="BK181" s="144">
        <f>SUM(BK182:BK185)</f>
        <v>0</v>
      </c>
    </row>
    <row r="182" spans="2:65" s="1" customFormat="1" ht="24" customHeight="1" x14ac:dyDescent="0.2">
      <c r="B182" s="147"/>
      <c r="C182" s="148" t="s">
        <v>304</v>
      </c>
      <c r="D182" s="215" t="s">
        <v>1032</v>
      </c>
      <c r="E182" s="216"/>
      <c r="F182" s="217"/>
      <c r="G182" s="150" t="s">
        <v>272</v>
      </c>
      <c r="H182" s="151">
        <v>1</v>
      </c>
      <c r="I182" s="152"/>
      <c r="J182" s="151">
        <f>ROUND(I182*H182,3)</f>
        <v>0</v>
      </c>
      <c r="K182" s="149" t="s">
        <v>1</v>
      </c>
      <c r="L182" s="28"/>
      <c r="M182" s="153" t="s">
        <v>1</v>
      </c>
      <c r="N182" s="154" t="s">
        <v>38</v>
      </c>
      <c r="O182" s="51"/>
      <c r="P182" s="155">
        <f>O182*H182</f>
        <v>0</v>
      </c>
      <c r="Q182" s="155">
        <v>0</v>
      </c>
      <c r="R182" s="155">
        <f>Q182*H182</f>
        <v>0</v>
      </c>
      <c r="S182" s="155">
        <v>0</v>
      </c>
      <c r="T182" s="156">
        <f>S182*H182</f>
        <v>0</v>
      </c>
      <c r="AR182" s="157" t="s">
        <v>197</v>
      </c>
      <c r="AT182" s="157" t="s">
        <v>177</v>
      </c>
      <c r="AU182" s="157" t="s">
        <v>181</v>
      </c>
      <c r="AY182" s="13" t="s">
        <v>175</v>
      </c>
      <c r="BE182" s="158">
        <f>IF(N182="základná",J182,0)</f>
        <v>0</v>
      </c>
      <c r="BF182" s="158">
        <f>IF(N182="znížená",J182,0)</f>
        <v>0</v>
      </c>
      <c r="BG182" s="158">
        <f>IF(N182="zákl. prenesená",J182,0)</f>
        <v>0</v>
      </c>
      <c r="BH182" s="158">
        <f>IF(N182="zníž. prenesená",J182,0)</f>
        <v>0</v>
      </c>
      <c r="BI182" s="158">
        <f>IF(N182="nulová",J182,0)</f>
        <v>0</v>
      </c>
      <c r="BJ182" s="13" t="s">
        <v>181</v>
      </c>
      <c r="BK182" s="159">
        <f>ROUND(I182*H182,3)</f>
        <v>0</v>
      </c>
      <c r="BL182" s="13" t="s">
        <v>197</v>
      </c>
      <c r="BM182" s="157" t="s">
        <v>311</v>
      </c>
    </row>
    <row r="183" spans="2:65" s="1" customFormat="1" ht="54" customHeight="1" x14ac:dyDescent="0.2">
      <c r="B183" s="147"/>
      <c r="C183" s="160" t="s">
        <v>248</v>
      </c>
      <c r="D183" s="218" t="s">
        <v>1545</v>
      </c>
      <c r="E183" s="219"/>
      <c r="F183" s="220"/>
      <c r="G183" s="162" t="s">
        <v>272</v>
      </c>
      <c r="H183" s="163">
        <v>1</v>
      </c>
      <c r="I183" s="164"/>
      <c r="J183" s="163">
        <f>ROUND(I183*H183,3)</f>
        <v>0</v>
      </c>
      <c r="K183" s="161" t="s">
        <v>1</v>
      </c>
      <c r="L183" s="165"/>
      <c r="M183" s="166" t="s">
        <v>1</v>
      </c>
      <c r="N183" s="167" t="s">
        <v>38</v>
      </c>
      <c r="O183" s="51"/>
      <c r="P183" s="155">
        <f>O183*H183</f>
        <v>0</v>
      </c>
      <c r="Q183" s="155">
        <v>0</v>
      </c>
      <c r="R183" s="155">
        <f>Q183*H183</f>
        <v>0</v>
      </c>
      <c r="S183" s="155">
        <v>0</v>
      </c>
      <c r="T183" s="156">
        <f>S183*H183</f>
        <v>0</v>
      </c>
      <c r="AR183" s="157" t="s">
        <v>219</v>
      </c>
      <c r="AT183" s="157" t="s">
        <v>236</v>
      </c>
      <c r="AU183" s="157" t="s">
        <v>181</v>
      </c>
      <c r="AY183" s="13" t="s">
        <v>175</v>
      </c>
      <c r="BE183" s="158">
        <f>IF(N183="základná",J183,0)</f>
        <v>0</v>
      </c>
      <c r="BF183" s="158">
        <f>IF(N183="znížená",J183,0)</f>
        <v>0</v>
      </c>
      <c r="BG183" s="158">
        <f>IF(N183="zákl. prenesená",J183,0)</f>
        <v>0</v>
      </c>
      <c r="BH183" s="158">
        <f>IF(N183="zníž. prenesená",J183,0)</f>
        <v>0</v>
      </c>
      <c r="BI183" s="158">
        <f>IF(N183="nulová",J183,0)</f>
        <v>0</v>
      </c>
      <c r="BJ183" s="13" t="s">
        <v>181</v>
      </c>
      <c r="BK183" s="159">
        <f>ROUND(I183*H183,3)</f>
        <v>0</v>
      </c>
      <c r="BL183" s="13" t="s">
        <v>197</v>
      </c>
      <c r="BM183" s="157" t="s">
        <v>314</v>
      </c>
    </row>
    <row r="184" spans="2:65" s="1" customFormat="1" ht="16.5" customHeight="1" x14ac:dyDescent="0.2">
      <c r="B184" s="147"/>
      <c r="C184" s="160" t="s">
        <v>307</v>
      </c>
      <c r="D184" s="218" t="s">
        <v>1544</v>
      </c>
      <c r="E184" s="219"/>
      <c r="F184" s="220"/>
      <c r="G184" s="162" t="s">
        <v>272</v>
      </c>
      <c r="H184" s="163">
        <v>1</v>
      </c>
      <c r="I184" s="164"/>
      <c r="J184" s="163">
        <f>ROUND(I184*H184,3)</f>
        <v>0</v>
      </c>
      <c r="K184" s="161" t="s">
        <v>1</v>
      </c>
      <c r="L184" s="165"/>
      <c r="M184" s="166" t="s">
        <v>1</v>
      </c>
      <c r="N184" s="167" t="s">
        <v>38</v>
      </c>
      <c r="O184" s="51"/>
      <c r="P184" s="155">
        <f>O184*H184</f>
        <v>0</v>
      </c>
      <c r="Q184" s="155">
        <v>0</v>
      </c>
      <c r="R184" s="155">
        <f>Q184*H184</f>
        <v>0</v>
      </c>
      <c r="S184" s="155">
        <v>0</v>
      </c>
      <c r="T184" s="156">
        <f>S184*H184</f>
        <v>0</v>
      </c>
      <c r="AR184" s="157" t="s">
        <v>219</v>
      </c>
      <c r="AT184" s="157" t="s">
        <v>236</v>
      </c>
      <c r="AU184" s="157" t="s">
        <v>181</v>
      </c>
      <c r="AY184" s="13" t="s">
        <v>175</v>
      </c>
      <c r="BE184" s="158">
        <f>IF(N184="základná",J184,0)</f>
        <v>0</v>
      </c>
      <c r="BF184" s="158">
        <f>IF(N184="znížená",J184,0)</f>
        <v>0</v>
      </c>
      <c r="BG184" s="158">
        <f>IF(N184="zákl. prenesená",J184,0)</f>
        <v>0</v>
      </c>
      <c r="BH184" s="158">
        <f>IF(N184="zníž. prenesená",J184,0)</f>
        <v>0</v>
      </c>
      <c r="BI184" s="158">
        <f>IF(N184="nulová",J184,0)</f>
        <v>0</v>
      </c>
      <c r="BJ184" s="13" t="s">
        <v>181</v>
      </c>
      <c r="BK184" s="159">
        <f>ROUND(I184*H184,3)</f>
        <v>0</v>
      </c>
      <c r="BL184" s="13" t="s">
        <v>197</v>
      </c>
      <c r="BM184" s="157" t="s">
        <v>316</v>
      </c>
    </row>
    <row r="185" spans="2:65" s="1" customFormat="1" ht="24" customHeight="1" x14ac:dyDescent="0.2">
      <c r="B185" s="147"/>
      <c r="C185" s="148" t="s">
        <v>251</v>
      </c>
      <c r="D185" s="215" t="s">
        <v>1033</v>
      </c>
      <c r="E185" s="216"/>
      <c r="F185" s="217"/>
      <c r="G185" s="150" t="s">
        <v>209</v>
      </c>
      <c r="H185" s="151">
        <v>0.154</v>
      </c>
      <c r="I185" s="152"/>
      <c r="J185" s="151">
        <f>ROUND(I185*H185,3)</f>
        <v>0</v>
      </c>
      <c r="K185" s="149" t="s">
        <v>1</v>
      </c>
      <c r="L185" s="28"/>
      <c r="M185" s="153" t="s">
        <v>1</v>
      </c>
      <c r="N185" s="154" t="s">
        <v>38</v>
      </c>
      <c r="O185" s="51"/>
      <c r="P185" s="155">
        <f>O185*H185</f>
        <v>0</v>
      </c>
      <c r="Q185" s="155">
        <v>0</v>
      </c>
      <c r="R185" s="155">
        <f>Q185*H185</f>
        <v>0</v>
      </c>
      <c r="S185" s="155">
        <v>0</v>
      </c>
      <c r="T185" s="156">
        <f>S185*H185</f>
        <v>0</v>
      </c>
      <c r="AR185" s="157" t="s">
        <v>197</v>
      </c>
      <c r="AT185" s="157" t="s">
        <v>177</v>
      </c>
      <c r="AU185" s="157" t="s">
        <v>181</v>
      </c>
      <c r="AY185" s="13" t="s">
        <v>175</v>
      </c>
      <c r="BE185" s="158">
        <f>IF(N185="základná",J185,0)</f>
        <v>0</v>
      </c>
      <c r="BF185" s="158">
        <f>IF(N185="znížená",J185,0)</f>
        <v>0</v>
      </c>
      <c r="BG185" s="158">
        <f>IF(N185="zákl. prenesená",J185,0)</f>
        <v>0</v>
      </c>
      <c r="BH185" s="158">
        <f>IF(N185="zníž. prenesená",J185,0)</f>
        <v>0</v>
      </c>
      <c r="BI185" s="158">
        <f>IF(N185="nulová",J185,0)</f>
        <v>0</v>
      </c>
      <c r="BJ185" s="13" t="s">
        <v>181</v>
      </c>
      <c r="BK185" s="159">
        <f>ROUND(I185*H185,3)</f>
        <v>0</v>
      </c>
      <c r="BL185" s="13" t="s">
        <v>197</v>
      </c>
      <c r="BM185" s="157" t="s">
        <v>319</v>
      </c>
    </row>
    <row r="186" spans="2:65" s="11" customFormat="1" ht="22.9" customHeight="1" x14ac:dyDescent="0.2">
      <c r="B186" s="134"/>
      <c r="D186" s="135" t="s">
        <v>71</v>
      </c>
      <c r="E186" s="145" t="s">
        <v>1034</v>
      </c>
      <c r="F186" s="145" t="s">
        <v>1035</v>
      </c>
      <c r="I186" s="137"/>
      <c r="J186" s="146">
        <f>BK186</f>
        <v>0</v>
      </c>
      <c r="L186" s="134"/>
      <c r="M186" s="139"/>
      <c r="N186" s="140"/>
      <c r="O186" s="140"/>
      <c r="P186" s="141">
        <f>SUM(P187:P215)</f>
        <v>0</v>
      </c>
      <c r="Q186" s="140"/>
      <c r="R186" s="141">
        <f>SUM(R187:R215)</f>
        <v>0</v>
      </c>
      <c r="S186" s="140"/>
      <c r="T186" s="142">
        <f>SUM(T187:T215)</f>
        <v>0</v>
      </c>
      <c r="AR186" s="135" t="s">
        <v>181</v>
      </c>
      <c r="AT186" s="143" t="s">
        <v>71</v>
      </c>
      <c r="AU186" s="143" t="s">
        <v>80</v>
      </c>
      <c r="AY186" s="135" t="s">
        <v>175</v>
      </c>
      <c r="BK186" s="144">
        <f>SUM(BK187:BK215)</f>
        <v>0</v>
      </c>
    </row>
    <row r="187" spans="2:65" s="1" customFormat="1" ht="24" customHeight="1" x14ac:dyDescent="0.2">
      <c r="B187" s="147"/>
      <c r="C187" s="148" t="s">
        <v>312</v>
      </c>
      <c r="D187" s="215" t="s">
        <v>1036</v>
      </c>
      <c r="E187" s="216"/>
      <c r="F187" s="217"/>
      <c r="G187" s="150" t="s">
        <v>272</v>
      </c>
      <c r="H187" s="151">
        <v>4</v>
      </c>
      <c r="I187" s="152"/>
      <c r="J187" s="151">
        <f t="shared" ref="J187:J215" si="30">ROUND(I187*H187,3)</f>
        <v>0</v>
      </c>
      <c r="K187" s="149" t="s">
        <v>1</v>
      </c>
      <c r="L187" s="28"/>
      <c r="M187" s="153" t="s">
        <v>1</v>
      </c>
      <c r="N187" s="154" t="s">
        <v>38</v>
      </c>
      <c r="O187" s="51"/>
      <c r="P187" s="155">
        <f t="shared" ref="P187:P215" si="31">O187*H187</f>
        <v>0</v>
      </c>
      <c r="Q187" s="155">
        <v>0</v>
      </c>
      <c r="R187" s="155">
        <f t="shared" ref="R187:R215" si="32">Q187*H187</f>
        <v>0</v>
      </c>
      <c r="S187" s="155">
        <v>0</v>
      </c>
      <c r="T187" s="156">
        <f t="shared" ref="T187:T215" si="33">S187*H187</f>
        <v>0</v>
      </c>
      <c r="AR187" s="157" t="s">
        <v>197</v>
      </c>
      <c r="AT187" s="157" t="s">
        <v>177</v>
      </c>
      <c r="AU187" s="157" t="s">
        <v>181</v>
      </c>
      <c r="AY187" s="13" t="s">
        <v>175</v>
      </c>
      <c r="BE187" s="158">
        <f t="shared" ref="BE187:BE215" si="34">IF(N187="základná",J187,0)</f>
        <v>0</v>
      </c>
      <c r="BF187" s="158">
        <f t="shared" ref="BF187:BF215" si="35">IF(N187="znížená",J187,0)</f>
        <v>0</v>
      </c>
      <c r="BG187" s="158">
        <f t="shared" ref="BG187:BG215" si="36">IF(N187="zákl. prenesená",J187,0)</f>
        <v>0</v>
      </c>
      <c r="BH187" s="158">
        <f t="shared" ref="BH187:BH215" si="37">IF(N187="zníž. prenesená",J187,0)</f>
        <v>0</v>
      </c>
      <c r="BI187" s="158">
        <f t="shared" ref="BI187:BI215" si="38">IF(N187="nulová",J187,0)</f>
        <v>0</v>
      </c>
      <c r="BJ187" s="13" t="s">
        <v>181</v>
      </c>
      <c r="BK187" s="159">
        <f t="shared" ref="BK187:BK215" si="39">ROUND(I187*H187,3)</f>
        <v>0</v>
      </c>
      <c r="BL187" s="13" t="s">
        <v>197</v>
      </c>
      <c r="BM187" s="157" t="s">
        <v>321</v>
      </c>
    </row>
    <row r="188" spans="2:65" s="1" customFormat="1" ht="36" customHeight="1" x14ac:dyDescent="0.2">
      <c r="B188" s="147"/>
      <c r="C188" s="160" t="s">
        <v>253</v>
      </c>
      <c r="D188" s="218" t="s">
        <v>1546</v>
      </c>
      <c r="E188" s="219"/>
      <c r="F188" s="220"/>
      <c r="G188" s="162" t="s">
        <v>272</v>
      </c>
      <c r="H188" s="163">
        <v>4</v>
      </c>
      <c r="I188" s="164"/>
      <c r="J188" s="163">
        <f t="shared" si="30"/>
        <v>0</v>
      </c>
      <c r="K188" s="161" t="s">
        <v>1</v>
      </c>
      <c r="L188" s="165"/>
      <c r="M188" s="166" t="s">
        <v>1</v>
      </c>
      <c r="N188" s="167" t="s">
        <v>38</v>
      </c>
      <c r="O188" s="51"/>
      <c r="P188" s="155">
        <f t="shared" si="31"/>
        <v>0</v>
      </c>
      <c r="Q188" s="155">
        <v>0</v>
      </c>
      <c r="R188" s="155">
        <f t="shared" si="32"/>
        <v>0</v>
      </c>
      <c r="S188" s="155">
        <v>0</v>
      </c>
      <c r="T188" s="156">
        <f t="shared" si="33"/>
        <v>0</v>
      </c>
      <c r="AR188" s="157" t="s">
        <v>219</v>
      </c>
      <c r="AT188" s="157" t="s">
        <v>236</v>
      </c>
      <c r="AU188" s="157" t="s">
        <v>181</v>
      </c>
      <c r="AY188" s="13" t="s">
        <v>175</v>
      </c>
      <c r="BE188" s="158">
        <f t="shared" si="34"/>
        <v>0</v>
      </c>
      <c r="BF188" s="158">
        <f t="shared" si="35"/>
        <v>0</v>
      </c>
      <c r="BG188" s="158">
        <f t="shared" si="36"/>
        <v>0</v>
      </c>
      <c r="BH188" s="158">
        <f t="shared" si="37"/>
        <v>0</v>
      </c>
      <c r="BI188" s="158">
        <f t="shared" si="38"/>
        <v>0</v>
      </c>
      <c r="BJ188" s="13" t="s">
        <v>181</v>
      </c>
      <c r="BK188" s="159">
        <f t="shared" si="39"/>
        <v>0</v>
      </c>
      <c r="BL188" s="13" t="s">
        <v>197</v>
      </c>
      <c r="BM188" s="157" t="s">
        <v>324</v>
      </c>
    </row>
    <row r="189" spans="2:65" s="1" customFormat="1" ht="24" customHeight="1" x14ac:dyDescent="0.2">
      <c r="B189" s="147"/>
      <c r="C189" s="160" t="s">
        <v>317</v>
      </c>
      <c r="D189" s="218" t="s">
        <v>1547</v>
      </c>
      <c r="E189" s="219"/>
      <c r="F189" s="220"/>
      <c r="G189" s="162" t="s">
        <v>272</v>
      </c>
      <c r="H189" s="163">
        <v>4</v>
      </c>
      <c r="I189" s="164"/>
      <c r="J189" s="163">
        <f t="shared" si="30"/>
        <v>0</v>
      </c>
      <c r="K189" s="161" t="s">
        <v>1</v>
      </c>
      <c r="L189" s="165"/>
      <c r="M189" s="166" t="s">
        <v>1</v>
      </c>
      <c r="N189" s="167" t="s">
        <v>38</v>
      </c>
      <c r="O189" s="51"/>
      <c r="P189" s="155">
        <f t="shared" si="31"/>
        <v>0</v>
      </c>
      <c r="Q189" s="155">
        <v>0</v>
      </c>
      <c r="R189" s="155">
        <f t="shared" si="32"/>
        <v>0</v>
      </c>
      <c r="S189" s="155">
        <v>0</v>
      </c>
      <c r="T189" s="156">
        <f t="shared" si="33"/>
        <v>0</v>
      </c>
      <c r="AR189" s="157" t="s">
        <v>219</v>
      </c>
      <c r="AT189" s="157" t="s">
        <v>236</v>
      </c>
      <c r="AU189" s="157" t="s">
        <v>181</v>
      </c>
      <c r="AY189" s="13" t="s">
        <v>175</v>
      </c>
      <c r="BE189" s="158">
        <f t="shared" si="34"/>
        <v>0</v>
      </c>
      <c r="BF189" s="158">
        <f t="shared" si="35"/>
        <v>0</v>
      </c>
      <c r="BG189" s="158">
        <f t="shared" si="36"/>
        <v>0</v>
      </c>
      <c r="BH189" s="158">
        <f t="shared" si="37"/>
        <v>0</v>
      </c>
      <c r="BI189" s="158">
        <f t="shared" si="38"/>
        <v>0</v>
      </c>
      <c r="BJ189" s="13" t="s">
        <v>181</v>
      </c>
      <c r="BK189" s="159">
        <f t="shared" si="39"/>
        <v>0</v>
      </c>
      <c r="BL189" s="13" t="s">
        <v>197</v>
      </c>
      <c r="BM189" s="157" t="s">
        <v>326</v>
      </c>
    </row>
    <row r="190" spans="2:65" s="1" customFormat="1" ht="16.5" customHeight="1" x14ac:dyDescent="0.2">
      <c r="B190" s="147"/>
      <c r="C190" s="148" t="s">
        <v>256</v>
      </c>
      <c r="D190" s="215" t="s">
        <v>1037</v>
      </c>
      <c r="E190" s="216"/>
      <c r="F190" s="217"/>
      <c r="G190" s="150" t="s">
        <v>637</v>
      </c>
      <c r="H190" s="151">
        <v>4</v>
      </c>
      <c r="I190" s="152"/>
      <c r="J190" s="151">
        <f t="shared" si="30"/>
        <v>0</v>
      </c>
      <c r="K190" s="149" t="s">
        <v>1</v>
      </c>
      <c r="L190" s="28"/>
      <c r="M190" s="153" t="s">
        <v>1</v>
      </c>
      <c r="N190" s="154" t="s">
        <v>38</v>
      </c>
      <c r="O190" s="51"/>
      <c r="P190" s="155">
        <f t="shared" si="31"/>
        <v>0</v>
      </c>
      <c r="Q190" s="155">
        <v>0</v>
      </c>
      <c r="R190" s="155">
        <f t="shared" si="32"/>
        <v>0</v>
      </c>
      <c r="S190" s="155">
        <v>0</v>
      </c>
      <c r="T190" s="156">
        <f t="shared" si="33"/>
        <v>0</v>
      </c>
      <c r="AR190" s="157" t="s">
        <v>197</v>
      </c>
      <c r="AT190" s="157" t="s">
        <v>177</v>
      </c>
      <c r="AU190" s="157" t="s">
        <v>181</v>
      </c>
      <c r="AY190" s="13" t="s">
        <v>175</v>
      </c>
      <c r="BE190" s="158">
        <f t="shared" si="34"/>
        <v>0</v>
      </c>
      <c r="BF190" s="158">
        <f t="shared" si="35"/>
        <v>0</v>
      </c>
      <c r="BG190" s="158">
        <f t="shared" si="36"/>
        <v>0</v>
      </c>
      <c r="BH190" s="158">
        <f t="shared" si="37"/>
        <v>0</v>
      </c>
      <c r="BI190" s="158">
        <f t="shared" si="38"/>
        <v>0</v>
      </c>
      <c r="BJ190" s="13" t="s">
        <v>181</v>
      </c>
      <c r="BK190" s="159">
        <f t="shared" si="39"/>
        <v>0</v>
      </c>
      <c r="BL190" s="13" t="s">
        <v>197</v>
      </c>
      <c r="BM190" s="157" t="s">
        <v>328</v>
      </c>
    </row>
    <row r="191" spans="2:65" s="1" customFormat="1" ht="16.5" customHeight="1" x14ac:dyDescent="0.2">
      <c r="B191" s="147"/>
      <c r="C191" s="148" t="s">
        <v>322</v>
      </c>
      <c r="D191" s="215" t="s">
        <v>1548</v>
      </c>
      <c r="E191" s="216"/>
      <c r="F191" s="217"/>
      <c r="G191" s="150" t="s">
        <v>637</v>
      </c>
      <c r="H191" s="151">
        <v>4</v>
      </c>
      <c r="I191" s="152"/>
      <c r="J191" s="151">
        <f t="shared" si="30"/>
        <v>0</v>
      </c>
      <c r="K191" s="149" t="s">
        <v>1</v>
      </c>
      <c r="L191" s="28"/>
      <c r="M191" s="153" t="s">
        <v>1</v>
      </c>
      <c r="N191" s="154" t="s">
        <v>38</v>
      </c>
      <c r="O191" s="51"/>
      <c r="P191" s="155">
        <f t="shared" si="31"/>
        <v>0</v>
      </c>
      <c r="Q191" s="155">
        <v>0</v>
      </c>
      <c r="R191" s="155">
        <f t="shared" si="32"/>
        <v>0</v>
      </c>
      <c r="S191" s="155">
        <v>0</v>
      </c>
      <c r="T191" s="156">
        <f t="shared" si="33"/>
        <v>0</v>
      </c>
      <c r="AR191" s="157" t="s">
        <v>197</v>
      </c>
      <c r="AT191" s="157" t="s">
        <v>177</v>
      </c>
      <c r="AU191" s="157" t="s">
        <v>181</v>
      </c>
      <c r="AY191" s="13" t="s">
        <v>175</v>
      </c>
      <c r="BE191" s="158">
        <f t="shared" si="34"/>
        <v>0</v>
      </c>
      <c r="BF191" s="158">
        <f t="shared" si="35"/>
        <v>0</v>
      </c>
      <c r="BG191" s="158">
        <f t="shared" si="36"/>
        <v>0</v>
      </c>
      <c r="BH191" s="158">
        <f t="shared" si="37"/>
        <v>0</v>
      </c>
      <c r="BI191" s="158">
        <f t="shared" si="38"/>
        <v>0</v>
      </c>
      <c r="BJ191" s="13" t="s">
        <v>181</v>
      </c>
      <c r="BK191" s="159">
        <f t="shared" si="39"/>
        <v>0</v>
      </c>
      <c r="BL191" s="13" t="s">
        <v>197</v>
      </c>
      <c r="BM191" s="157" t="s">
        <v>330</v>
      </c>
    </row>
    <row r="192" spans="2:65" s="1" customFormat="1" ht="24" customHeight="1" x14ac:dyDescent="0.2">
      <c r="B192" s="147"/>
      <c r="C192" s="160" t="s">
        <v>258</v>
      </c>
      <c r="D192" s="218" t="s">
        <v>1620</v>
      </c>
      <c r="E192" s="219"/>
      <c r="F192" s="220"/>
      <c r="G192" s="162" t="s">
        <v>272</v>
      </c>
      <c r="H192" s="163">
        <v>4</v>
      </c>
      <c r="I192" s="164"/>
      <c r="J192" s="163">
        <f t="shared" si="30"/>
        <v>0</v>
      </c>
      <c r="K192" s="161" t="s">
        <v>1</v>
      </c>
      <c r="L192" s="165"/>
      <c r="M192" s="166" t="s">
        <v>1</v>
      </c>
      <c r="N192" s="167" t="s">
        <v>38</v>
      </c>
      <c r="O192" s="51"/>
      <c r="P192" s="155">
        <f t="shared" si="31"/>
        <v>0</v>
      </c>
      <c r="Q192" s="155">
        <v>0</v>
      </c>
      <c r="R192" s="155">
        <f t="shared" si="32"/>
        <v>0</v>
      </c>
      <c r="S192" s="155">
        <v>0</v>
      </c>
      <c r="T192" s="156">
        <f t="shared" si="33"/>
        <v>0</v>
      </c>
      <c r="AR192" s="157" t="s">
        <v>219</v>
      </c>
      <c r="AT192" s="157" t="s">
        <v>236</v>
      </c>
      <c r="AU192" s="157" t="s">
        <v>181</v>
      </c>
      <c r="AY192" s="13" t="s">
        <v>175</v>
      </c>
      <c r="BE192" s="158">
        <f t="shared" si="34"/>
        <v>0</v>
      </c>
      <c r="BF192" s="158">
        <f t="shared" si="35"/>
        <v>0</v>
      </c>
      <c r="BG192" s="158">
        <f t="shared" si="36"/>
        <v>0</v>
      </c>
      <c r="BH192" s="158">
        <f t="shared" si="37"/>
        <v>0</v>
      </c>
      <c r="BI192" s="158">
        <f t="shared" si="38"/>
        <v>0</v>
      </c>
      <c r="BJ192" s="13" t="s">
        <v>181</v>
      </c>
      <c r="BK192" s="159">
        <f t="shared" si="39"/>
        <v>0</v>
      </c>
      <c r="BL192" s="13" t="s">
        <v>197</v>
      </c>
      <c r="BM192" s="157" t="s">
        <v>332</v>
      </c>
    </row>
    <row r="193" spans="2:65" s="1" customFormat="1" ht="16.5" customHeight="1" x14ac:dyDescent="0.2">
      <c r="B193" s="147"/>
      <c r="C193" s="160" t="s">
        <v>327</v>
      </c>
      <c r="D193" s="218" t="s">
        <v>1549</v>
      </c>
      <c r="E193" s="219"/>
      <c r="F193" s="220"/>
      <c r="G193" s="162" t="s">
        <v>272</v>
      </c>
      <c r="H193" s="163">
        <v>4</v>
      </c>
      <c r="I193" s="164"/>
      <c r="J193" s="163">
        <f t="shared" si="30"/>
        <v>0</v>
      </c>
      <c r="K193" s="161" t="s">
        <v>1</v>
      </c>
      <c r="L193" s="165"/>
      <c r="M193" s="166" t="s">
        <v>1</v>
      </c>
      <c r="N193" s="167" t="s">
        <v>38</v>
      </c>
      <c r="O193" s="51"/>
      <c r="P193" s="155">
        <f t="shared" si="31"/>
        <v>0</v>
      </c>
      <c r="Q193" s="155">
        <v>0</v>
      </c>
      <c r="R193" s="155">
        <f t="shared" si="32"/>
        <v>0</v>
      </c>
      <c r="S193" s="155">
        <v>0</v>
      </c>
      <c r="T193" s="156">
        <f t="shared" si="33"/>
        <v>0</v>
      </c>
      <c r="AR193" s="157" t="s">
        <v>219</v>
      </c>
      <c r="AT193" s="157" t="s">
        <v>236</v>
      </c>
      <c r="AU193" s="157" t="s">
        <v>181</v>
      </c>
      <c r="AY193" s="13" t="s">
        <v>175</v>
      </c>
      <c r="BE193" s="158">
        <f t="shared" si="34"/>
        <v>0</v>
      </c>
      <c r="BF193" s="158">
        <f t="shared" si="35"/>
        <v>0</v>
      </c>
      <c r="BG193" s="158">
        <f t="shared" si="36"/>
        <v>0</v>
      </c>
      <c r="BH193" s="158">
        <f t="shared" si="37"/>
        <v>0</v>
      </c>
      <c r="BI193" s="158">
        <f t="shared" si="38"/>
        <v>0</v>
      </c>
      <c r="BJ193" s="13" t="s">
        <v>181</v>
      </c>
      <c r="BK193" s="159">
        <f t="shared" si="39"/>
        <v>0</v>
      </c>
      <c r="BL193" s="13" t="s">
        <v>197</v>
      </c>
      <c r="BM193" s="157" t="s">
        <v>334</v>
      </c>
    </row>
    <row r="194" spans="2:65" s="1" customFormat="1" ht="24" customHeight="1" x14ac:dyDescent="0.2">
      <c r="B194" s="147"/>
      <c r="C194" s="160" t="s">
        <v>261</v>
      </c>
      <c r="D194" s="218" t="s">
        <v>1550</v>
      </c>
      <c r="E194" s="219"/>
      <c r="F194" s="220"/>
      <c r="G194" s="162" t="s">
        <v>272</v>
      </c>
      <c r="H194" s="163">
        <v>4</v>
      </c>
      <c r="I194" s="164"/>
      <c r="J194" s="163">
        <f t="shared" si="30"/>
        <v>0</v>
      </c>
      <c r="K194" s="161" t="s">
        <v>1</v>
      </c>
      <c r="L194" s="165"/>
      <c r="M194" s="166" t="s">
        <v>1</v>
      </c>
      <c r="N194" s="167" t="s">
        <v>38</v>
      </c>
      <c r="O194" s="51"/>
      <c r="P194" s="155">
        <f t="shared" si="31"/>
        <v>0</v>
      </c>
      <c r="Q194" s="155">
        <v>0</v>
      </c>
      <c r="R194" s="155">
        <f t="shared" si="32"/>
        <v>0</v>
      </c>
      <c r="S194" s="155">
        <v>0</v>
      </c>
      <c r="T194" s="156">
        <f t="shared" si="33"/>
        <v>0</v>
      </c>
      <c r="AR194" s="157" t="s">
        <v>219</v>
      </c>
      <c r="AT194" s="157" t="s">
        <v>236</v>
      </c>
      <c r="AU194" s="157" t="s">
        <v>181</v>
      </c>
      <c r="AY194" s="13" t="s">
        <v>175</v>
      </c>
      <c r="BE194" s="158">
        <f t="shared" si="34"/>
        <v>0</v>
      </c>
      <c r="BF194" s="158">
        <f t="shared" si="35"/>
        <v>0</v>
      </c>
      <c r="BG194" s="158">
        <f t="shared" si="36"/>
        <v>0</v>
      </c>
      <c r="BH194" s="158">
        <f t="shared" si="37"/>
        <v>0</v>
      </c>
      <c r="BI194" s="158">
        <f t="shared" si="38"/>
        <v>0</v>
      </c>
      <c r="BJ194" s="13" t="s">
        <v>181</v>
      </c>
      <c r="BK194" s="159">
        <f t="shared" si="39"/>
        <v>0</v>
      </c>
      <c r="BL194" s="13" t="s">
        <v>197</v>
      </c>
      <c r="BM194" s="157" t="s">
        <v>337</v>
      </c>
    </row>
    <row r="195" spans="2:65" s="1" customFormat="1" ht="36" customHeight="1" x14ac:dyDescent="0.2">
      <c r="B195" s="147"/>
      <c r="C195" s="160" t="s">
        <v>331</v>
      </c>
      <c r="D195" s="218" t="s">
        <v>1551</v>
      </c>
      <c r="E195" s="219"/>
      <c r="F195" s="220"/>
      <c r="G195" s="162" t="s">
        <v>272</v>
      </c>
      <c r="H195" s="163">
        <v>4</v>
      </c>
      <c r="I195" s="164"/>
      <c r="J195" s="163">
        <f t="shared" si="30"/>
        <v>0</v>
      </c>
      <c r="K195" s="161" t="s">
        <v>1</v>
      </c>
      <c r="L195" s="165"/>
      <c r="M195" s="166" t="s">
        <v>1</v>
      </c>
      <c r="N195" s="167" t="s">
        <v>38</v>
      </c>
      <c r="O195" s="51"/>
      <c r="P195" s="155">
        <f t="shared" si="31"/>
        <v>0</v>
      </c>
      <c r="Q195" s="155">
        <v>0</v>
      </c>
      <c r="R195" s="155">
        <f t="shared" si="32"/>
        <v>0</v>
      </c>
      <c r="S195" s="155">
        <v>0</v>
      </c>
      <c r="T195" s="156">
        <f t="shared" si="33"/>
        <v>0</v>
      </c>
      <c r="AR195" s="157" t="s">
        <v>219</v>
      </c>
      <c r="AT195" s="157" t="s">
        <v>236</v>
      </c>
      <c r="AU195" s="157" t="s">
        <v>181</v>
      </c>
      <c r="AY195" s="13" t="s">
        <v>175</v>
      </c>
      <c r="BE195" s="158">
        <f t="shared" si="34"/>
        <v>0</v>
      </c>
      <c r="BF195" s="158">
        <f t="shared" si="35"/>
        <v>0</v>
      </c>
      <c r="BG195" s="158">
        <f t="shared" si="36"/>
        <v>0</v>
      </c>
      <c r="BH195" s="158">
        <f t="shared" si="37"/>
        <v>0</v>
      </c>
      <c r="BI195" s="158">
        <f t="shared" si="38"/>
        <v>0</v>
      </c>
      <c r="BJ195" s="13" t="s">
        <v>181</v>
      </c>
      <c r="BK195" s="159">
        <f t="shared" si="39"/>
        <v>0</v>
      </c>
      <c r="BL195" s="13" t="s">
        <v>197</v>
      </c>
      <c r="BM195" s="157" t="s">
        <v>339</v>
      </c>
    </row>
    <row r="196" spans="2:65" s="1" customFormat="1" ht="24" customHeight="1" x14ac:dyDescent="0.2">
      <c r="B196" s="147"/>
      <c r="C196" s="148" t="s">
        <v>262</v>
      </c>
      <c r="D196" s="215" t="s">
        <v>1038</v>
      </c>
      <c r="E196" s="216"/>
      <c r="F196" s="217"/>
      <c r="G196" s="150" t="s">
        <v>964</v>
      </c>
      <c r="H196" s="151">
        <v>14</v>
      </c>
      <c r="I196" s="152"/>
      <c r="J196" s="151">
        <f t="shared" si="30"/>
        <v>0</v>
      </c>
      <c r="K196" s="149" t="s">
        <v>1</v>
      </c>
      <c r="L196" s="28"/>
      <c r="M196" s="153" t="s">
        <v>1</v>
      </c>
      <c r="N196" s="154" t="s">
        <v>38</v>
      </c>
      <c r="O196" s="51"/>
      <c r="P196" s="155">
        <f t="shared" si="31"/>
        <v>0</v>
      </c>
      <c r="Q196" s="155">
        <v>0</v>
      </c>
      <c r="R196" s="155">
        <f t="shared" si="32"/>
        <v>0</v>
      </c>
      <c r="S196" s="155">
        <v>0</v>
      </c>
      <c r="T196" s="156">
        <f t="shared" si="33"/>
        <v>0</v>
      </c>
      <c r="AR196" s="157" t="s">
        <v>197</v>
      </c>
      <c r="AT196" s="157" t="s">
        <v>177</v>
      </c>
      <c r="AU196" s="157" t="s">
        <v>181</v>
      </c>
      <c r="AY196" s="13" t="s">
        <v>175</v>
      </c>
      <c r="BE196" s="158">
        <f t="shared" si="34"/>
        <v>0</v>
      </c>
      <c r="BF196" s="158">
        <f t="shared" si="35"/>
        <v>0</v>
      </c>
      <c r="BG196" s="158">
        <f t="shared" si="36"/>
        <v>0</v>
      </c>
      <c r="BH196" s="158">
        <f t="shared" si="37"/>
        <v>0</v>
      </c>
      <c r="BI196" s="158">
        <f t="shared" si="38"/>
        <v>0</v>
      </c>
      <c r="BJ196" s="13" t="s">
        <v>181</v>
      </c>
      <c r="BK196" s="159">
        <f t="shared" si="39"/>
        <v>0</v>
      </c>
      <c r="BL196" s="13" t="s">
        <v>197</v>
      </c>
      <c r="BM196" s="157" t="s">
        <v>342</v>
      </c>
    </row>
    <row r="197" spans="2:65" s="1" customFormat="1" ht="24" customHeight="1" x14ac:dyDescent="0.2">
      <c r="B197" s="147"/>
      <c r="C197" s="160" t="s">
        <v>335</v>
      </c>
      <c r="D197" s="218" t="s">
        <v>1552</v>
      </c>
      <c r="E197" s="219"/>
      <c r="F197" s="220"/>
      <c r="G197" s="162" t="s">
        <v>272</v>
      </c>
      <c r="H197" s="163">
        <v>14</v>
      </c>
      <c r="I197" s="164"/>
      <c r="J197" s="163">
        <f t="shared" si="30"/>
        <v>0</v>
      </c>
      <c r="K197" s="161" t="s">
        <v>1</v>
      </c>
      <c r="L197" s="165"/>
      <c r="M197" s="166" t="s">
        <v>1</v>
      </c>
      <c r="N197" s="167" t="s">
        <v>38</v>
      </c>
      <c r="O197" s="51"/>
      <c r="P197" s="155">
        <f t="shared" si="31"/>
        <v>0</v>
      </c>
      <c r="Q197" s="155">
        <v>0</v>
      </c>
      <c r="R197" s="155">
        <f t="shared" si="32"/>
        <v>0</v>
      </c>
      <c r="S197" s="155">
        <v>0</v>
      </c>
      <c r="T197" s="156">
        <f t="shared" si="33"/>
        <v>0</v>
      </c>
      <c r="AR197" s="157" t="s">
        <v>219</v>
      </c>
      <c r="AT197" s="157" t="s">
        <v>236</v>
      </c>
      <c r="AU197" s="157" t="s">
        <v>181</v>
      </c>
      <c r="AY197" s="13" t="s">
        <v>175</v>
      </c>
      <c r="BE197" s="158">
        <f t="shared" si="34"/>
        <v>0</v>
      </c>
      <c r="BF197" s="158">
        <f t="shared" si="35"/>
        <v>0</v>
      </c>
      <c r="BG197" s="158">
        <f t="shared" si="36"/>
        <v>0</v>
      </c>
      <c r="BH197" s="158">
        <f t="shared" si="37"/>
        <v>0</v>
      </c>
      <c r="BI197" s="158">
        <f t="shared" si="38"/>
        <v>0</v>
      </c>
      <c r="BJ197" s="13" t="s">
        <v>181</v>
      </c>
      <c r="BK197" s="159">
        <f t="shared" si="39"/>
        <v>0</v>
      </c>
      <c r="BL197" s="13" t="s">
        <v>197</v>
      </c>
      <c r="BM197" s="157" t="s">
        <v>344</v>
      </c>
    </row>
    <row r="198" spans="2:65" s="1" customFormat="1" ht="16.5" customHeight="1" x14ac:dyDescent="0.2">
      <c r="B198" s="147"/>
      <c r="C198" s="148" t="s">
        <v>264</v>
      </c>
      <c r="D198" s="215" t="s">
        <v>1039</v>
      </c>
      <c r="E198" s="216"/>
      <c r="F198" s="217"/>
      <c r="G198" s="150" t="s">
        <v>964</v>
      </c>
      <c r="H198" s="151">
        <v>8</v>
      </c>
      <c r="I198" s="152"/>
      <c r="J198" s="151">
        <f t="shared" si="30"/>
        <v>0</v>
      </c>
      <c r="K198" s="149" t="s">
        <v>1</v>
      </c>
      <c r="L198" s="28"/>
      <c r="M198" s="153" t="s">
        <v>1</v>
      </c>
      <c r="N198" s="154" t="s">
        <v>38</v>
      </c>
      <c r="O198" s="51"/>
      <c r="P198" s="155">
        <f t="shared" si="31"/>
        <v>0</v>
      </c>
      <c r="Q198" s="155">
        <v>0</v>
      </c>
      <c r="R198" s="155">
        <f t="shared" si="32"/>
        <v>0</v>
      </c>
      <c r="S198" s="155">
        <v>0</v>
      </c>
      <c r="T198" s="156">
        <f t="shared" si="33"/>
        <v>0</v>
      </c>
      <c r="AR198" s="157" t="s">
        <v>197</v>
      </c>
      <c r="AT198" s="157" t="s">
        <v>177</v>
      </c>
      <c r="AU198" s="157" t="s">
        <v>181</v>
      </c>
      <c r="AY198" s="13" t="s">
        <v>175</v>
      </c>
      <c r="BE198" s="158">
        <f t="shared" si="34"/>
        <v>0</v>
      </c>
      <c r="BF198" s="158">
        <f t="shared" si="35"/>
        <v>0</v>
      </c>
      <c r="BG198" s="158">
        <f t="shared" si="36"/>
        <v>0</v>
      </c>
      <c r="BH198" s="158">
        <f t="shared" si="37"/>
        <v>0</v>
      </c>
      <c r="BI198" s="158">
        <f t="shared" si="38"/>
        <v>0</v>
      </c>
      <c r="BJ198" s="13" t="s">
        <v>181</v>
      </c>
      <c r="BK198" s="159">
        <f t="shared" si="39"/>
        <v>0</v>
      </c>
      <c r="BL198" s="13" t="s">
        <v>197</v>
      </c>
      <c r="BM198" s="157" t="s">
        <v>347</v>
      </c>
    </row>
    <row r="199" spans="2:65" s="1" customFormat="1" ht="24" customHeight="1" x14ac:dyDescent="0.2">
      <c r="B199" s="147"/>
      <c r="C199" s="160" t="s">
        <v>340</v>
      </c>
      <c r="D199" s="218" t="s">
        <v>1553</v>
      </c>
      <c r="E199" s="219"/>
      <c r="F199" s="220"/>
      <c r="G199" s="162" t="s">
        <v>272</v>
      </c>
      <c r="H199" s="163">
        <v>4</v>
      </c>
      <c r="I199" s="164"/>
      <c r="J199" s="163">
        <f t="shared" si="30"/>
        <v>0</v>
      </c>
      <c r="K199" s="161" t="s">
        <v>1</v>
      </c>
      <c r="L199" s="165"/>
      <c r="M199" s="166" t="s">
        <v>1</v>
      </c>
      <c r="N199" s="167" t="s">
        <v>38</v>
      </c>
      <c r="O199" s="51"/>
      <c r="P199" s="155">
        <f t="shared" si="31"/>
        <v>0</v>
      </c>
      <c r="Q199" s="155">
        <v>0</v>
      </c>
      <c r="R199" s="155">
        <f t="shared" si="32"/>
        <v>0</v>
      </c>
      <c r="S199" s="155">
        <v>0</v>
      </c>
      <c r="T199" s="156">
        <f t="shared" si="33"/>
        <v>0</v>
      </c>
      <c r="AR199" s="157" t="s">
        <v>219</v>
      </c>
      <c r="AT199" s="157" t="s">
        <v>236</v>
      </c>
      <c r="AU199" s="157" t="s">
        <v>181</v>
      </c>
      <c r="AY199" s="13" t="s">
        <v>175</v>
      </c>
      <c r="BE199" s="158">
        <f t="shared" si="34"/>
        <v>0</v>
      </c>
      <c r="BF199" s="158">
        <f t="shared" si="35"/>
        <v>0</v>
      </c>
      <c r="BG199" s="158">
        <f t="shared" si="36"/>
        <v>0</v>
      </c>
      <c r="BH199" s="158">
        <f t="shared" si="37"/>
        <v>0</v>
      </c>
      <c r="BI199" s="158">
        <f t="shared" si="38"/>
        <v>0</v>
      </c>
      <c r="BJ199" s="13" t="s">
        <v>181</v>
      </c>
      <c r="BK199" s="159">
        <f t="shared" si="39"/>
        <v>0</v>
      </c>
      <c r="BL199" s="13" t="s">
        <v>197</v>
      </c>
      <c r="BM199" s="157" t="s">
        <v>349</v>
      </c>
    </row>
    <row r="200" spans="2:65" s="1" customFormat="1" ht="24" customHeight="1" x14ac:dyDescent="0.2">
      <c r="B200" s="147"/>
      <c r="C200" s="160" t="s">
        <v>266</v>
      </c>
      <c r="D200" s="218" t="s">
        <v>1554</v>
      </c>
      <c r="E200" s="219"/>
      <c r="F200" s="220"/>
      <c r="G200" s="162" t="s">
        <v>272</v>
      </c>
      <c r="H200" s="163">
        <v>4</v>
      </c>
      <c r="I200" s="164"/>
      <c r="J200" s="163">
        <f t="shared" si="30"/>
        <v>0</v>
      </c>
      <c r="K200" s="161" t="s">
        <v>1</v>
      </c>
      <c r="L200" s="165"/>
      <c r="M200" s="166" t="s">
        <v>1</v>
      </c>
      <c r="N200" s="167" t="s">
        <v>38</v>
      </c>
      <c r="O200" s="51"/>
      <c r="P200" s="155">
        <f t="shared" si="31"/>
        <v>0</v>
      </c>
      <c r="Q200" s="155">
        <v>0</v>
      </c>
      <c r="R200" s="155">
        <f t="shared" si="32"/>
        <v>0</v>
      </c>
      <c r="S200" s="155">
        <v>0</v>
      </c>
      <c r="T200" s="156">
        <f t="shared" si="33"/>
        <v>0</v>
      </c>
      <c r="AR200" s="157" t="s">
        <v>219</v>
      </c>
      <c r="AT200" s="157" t="s">
        <v>236</v>
      </c>
      <c r="AU200" s="157" t="s">
        <v>181</v>
      </c>
      <c r="AY200" s="13" t="s">
        <v>175</v>
      </c>
      <c r="BE200" s="158">
        <f t="shared" si="34"/>
        <v>0</v>
      </c>
      <c r="BF200" s="158">
        <f t="shared" si="35"/>
        <v>0</v>
      </c>
      <c r="BG200" s="158">
        <f t="shared" si="36"/>
        <v>0</v>
      </c>
      <c r="BH200" s="158">
        <f t="shared" si="37"/>
        <v>0</v>
      </c>
      <c r="BI200" s="158">
        <f t="shared" si="38"/>
        <v>0</v>
      </c>
      <c r="BJ200" s="13" t="s">
        <v>181</v>
      </c>
      <c r="BK200" s="159">
        <f t="shared" si="39"/>
        <v>0</v>
      </c>
      <c r="BL200" s="13" t="s">
        <v>197</v>
      </c>
      <c r="BM200" s="157" t="s">
        <v>352</v>
      </c>
    </row>
    <row r="201" spans="2:65" s="1" customFormat="1" ht="24" customHeight="1" x14ac:dyDescent="0.2">
      <c r="B201" s="147"/>
      <c r="C201" s="148" t="s">
        <v>345</v>
      </c>
      <c r="D201" s="215" t="s">
        <v>1040</v>
      </c>
      <c r="E201" s="216"/>
      <c r="F201" s="217"/>
      <c r="G201" s="150" t="s">
        <v>964</v>
      </c>
      <c r="H201" s="151">
        <v>4</v>
      </c>
      <c r="I201" s="152"/>
      <c r="J201" s="151">
        <f t="shared" si="30"/>
        <v>0</v>
      </c>
      <c r="K201" s="149" t="s">
        <v>1</v>
      </c>
      <c r="L201" s="28"/>
      <c r="M201" s="153" t="s">
        <v>1</v>
      </c>
      <c r="N201" s="154" t="s">
        <v>38</v>
      </c>
      <c r="O201" s="51"/>
      <c r="P201" s="155">
        <f t="shared" si="31"/>
        <v>0</v>
      </c>
      <c r="Q201" s="155">
        <v>0</v>
      </c>
      <c r="R201" s="155">
        <f t="shared" si="32"/>
        <v>0</v>
      </c>
      <c r="S201" s="155">
        <v>0</v>
      </c>
      <c r="T201" s="156">
        <f t="shared" si="33"/>
        <v>0</v>
      </c>
      <c r="AR201" s="157" t="s">
        <v>197</v>
      </c>
      <c r="AT201" s="157" t="s">
        <v>177</v>
      </c>
      <c r="AU201" s="157" t="s">
        <v>181</v>
      </c>
      <c r="AY201" s="13" t="s">
        <v>175</v>
      </c>
      <c r="BE201" s="158">
        <f t="shared" si="34"/>
        <v>0</v>
      </c>
      <c r="BF201" s="158">
        <f t="shared" si="35"/>
        <v>0</v>
      </c>
      <c r="BG201" s="158">
        <f t="shared" si="36"/>
        <v>0</v>
      </c>
      <c r="BH201" s="158">
        <f t="shared" si="37"/>
        <v>0</v>
      </c>
      <c r="BI201" s="158">
        <f t="shared" si="38"/>
        <v>0</v>
      </c>
      <c r="BJ201" s="13" t="s">
        <v>181</v>
      </c>
      <c r="BK201" s="159">
        <f t="shared" si="39"/>
        <v>0</v>
      </c>
      <c r="BL201" s="13" t="s">
        <v>197</v>
      </c>
      <c r="BM201" s="157" t="s">
        <v>354</v>
      </c>
    </row>
    <row r="202" spans="2:65" s="1" customFormat="1" ht="24" customHeight="1" x14ac:dyDescent="0.2">
      <c r="B202" s="147"/>
      <c r="C202" s="160" t="s">
        <v>268</v>
      </c>
      <c r="D202" s="218" t="s">
        <v>1555</v>
      </c>
      <c r="E202" s="219"/>
      <c r="F202" s="220"/>
      <c r="G202" s="162" t="s">
        <v>272</v>
      </c>
      <c r="H202" s="163">
        <v>4</v>
      </c>
      <c r="I202" s="164"/>
      <c r="J202" s="163">
        <f t="shared" si="30"/>
        <v>0</v>
      </c>
      <c r="K202" s="161" t="s">
        <v>1</v>
      </c>
      <c r="L202" s="165"/>
      <c r="M202" s="166" t="s">
        <v>1</v>
      </c>
      <c r="N202" s="167" t="s">
        <v>38</v>
      </c>
      <c r="O202" s="51"/>
      <c r="P202" s="155">
        <f t="shared" si="31"/>
        <v>0</v>
      </c>
      <c r="Q202" s="155">
        <v>0</v>
      </c>
      <c r="R202" s="155">
        <f t="shared" si="32"/>
        <v>0</v>
      </c>
      <c r="S202" s="155">
        <v>0</v>
      </c>
      <c r="T202" s="156">
        <f t="shared" si="33"/>
        <v>0</v>
      </c>
      <c r="AR202" s="157" t="s">
        <v>219</v>
      </c>
      <c r="AT202" s="157" t="s">
        <v>236</v>
      </c>
      <c r="AU202" s="157" t="s">
        <v>181</v>
      </c>
      <c r="AY202" s="13" t="s">
        <v>175</v>
      </c>
      <c r="BE202" s="158">
        <f t="shared" si="34"/>
        <v>0</v>
      </c>
      <c r="BF202" s="158">
        <f t="shared" si="35"/>
        <v>0</v>
      </c>
      <c r="BG202" s="158">
        <f t="shared" si="36"/>
        <v>0</v>
      </c>
      <c r="BH202" s="158">
        <f t="shared" si="37"/>
        <v>0</v>
      </c>
      <c r="BI202" s="158">
        <f t="shared" si="38"/>
        <v>0</v>
      </c>
      <c r="BJ202" s="13" t="s">
        <v>181</v>
      </c>
      <c r="BK202" s="159">
        <f t="shared" si="39"/>
        <v>0</v>
      </c>
      <c r="BL202" s="13" t="s">
        <v>197</v>
      </c>
      <c r="BM202" s="157" t="s">
        <v>357</v>
      </c>
    </row>
    <row r="203" spans="2:65" s="1" customFormat="1" ht="16.5" customHeight="1" x14ac:dyDescent="0.2">
      <c r="B203" s="147"/>
      <c r="C203" s="148" t="s">
        <v>350</v>
      </c>
      <c r="D203" s="215" t="s">
        <v>1041</v>
      </c>
      <c r="E203" s="216"/>
      <c r="F203" s="217"/>
      <c r="G203" s="150" t="s">
        <v>637</v>
      </c>
      <c r="H203" s="151">
        <v>28</v>
      </c>
      <c r="I203" s="152"/>
      <c r="J203" s="151">
        <f t="shared" si="30"/>
        <v>0</v>
      </c>
      <c r="K203" s="149" t="s">
        <v>1</v>
      </c>
      <c r="L203" s="28"/>
      <c r="M203" s="153" t="s">
        <v>1</v>
      </c>
      <c r="N203" s="154" t="s">
        <v>38</v>
      </c>
      <c r="O203" s="51"/>
      <c r="P203" s="155">
        <f t="shared" si="31"/>
        <v>0</v>
      </c>
      <c r="Q203" s="155">
        <v>0</v>
      </c>
      <c r="R203" s="155">
        <f t="shared" si="32"/>
        <v>0</v>
      </c>
      <c r="S203" s="155">
        <v>0</v>
      </c>
      <c r="T203" s="156">
        <f t="shared" si="33"/>
        <v>0</v>
      </c>
      <c r="AR203" s="157" t="s">
        <v>197</v>
      </c>
      <c r="AT203" s="157" t="s">
        <v>177</v>
      </c>
      <c r="AU203" s="157" t="s">
        <v>181</v>
      </c>
      <c r="AY203" s="13" t="s">
        <v>175</v>
      </c>
      <c r="BE203" s="158">
        <f t="shared" si="34"/>
        <v>0</v>
      </c>
      <c r="BF203" s="158">
        <f t="shared" si="35"/>
        <v>0</v>
      </c>
      <c r="BG203" s="158">
        <f t="shared" si="36"/>
        <v>0</v>
      </c>
      <c r="BH203" s="158">
        <f t="shared" si="37"/>
        <v>0</v>
      </c>
      <c r="BI203" s="158">
        <f t="shared" si="38"/>
        <v>0</v>
      </c>
      <c r="BJ203" s="13" t="s">
        <v>181</v>
      </c>
      <c r="BK203" s="159">
        <f t="shared" si="39"/>
        <v>0</v>
      </c>
      <c r="BL203" s="13" t="s">
        <v>197</v>
      </c>
      <c r="BM203" s="157" t="s">
        <v>359</v>
      </c>
    </row>
    <row r="204" spans="2:65" s="1" customFormat="1" ht="16.5" customHeight="1" x14ac:dyDescent="0.2">
      <c r="B204" s="147"/>
      <c r="C204" s="160" t="s">
        <v>276</v>
      </c>
      <c r="D204" s="218" t="s">
        <v>1042</v>
      </c>
      <c r="E204" s="219"/>
      <c r="F204" s="220"/>
      <c r="G204" s="162" t="s">
        <v>272</v>
      </c>
      <c r="H204" s="163">
        <v>28</v>
      </c>
      <c r="I204" s="164"/>
      <c r="J204" s="163">
        <f t="shared" si="30"/>
        <v>0</v>
      </c>
      <c r="K204" s="161" t="s">
        <v>1</v>
      </c>
      <c r="L204" s="165"/>
      <c r="M204" s="166" t="s">
        <v>1</v>
      </c>
      <c r="N204" s="167" t="s">
        <v>38</v>
      </c>
      <c r="O204" s="51"/>
      <c r="P204" s="155">
        <f t="shared" si="31"/>
        <v>0</v>
      </c>
      <c r="Q204" s="155">
        <v>0</v>
      </c>
      <c r="R204" s="155">
        <f t="shared" si="32"/>
        <v>0</v>
      </c>
      <c r="S204" s="155">
        <v>0</v>
      </c>
      <c r="T204" s="156">
        <f t="shared" si="33"/>
        <v>0</v>
      </c>
      <c r="AR204" s="157" t="s">
        <v>219</v>
      </c>
      <c r="AT204" s="157" t="s">
        <v>236</v>
      </c>
      <c r="AU204" s="157" t="s">
        <v>181</v>
      </c>
      <c r="AY204" s="13" t="s">
        <v>175</v>
      </c>
      <c r="BE204" s="158">
        <f t="shared" si="34"/>
        <v>0</v>
      </c>
      <c r="BF204" s="158">
        <f t="shared" si="35"/>
        <v>0</v>
      </c>
      <c r="BG204" s="158">
        <f t="shared" si="36"/>
        <v>0</v>
      </c>
      <c r="BH204" s="158">
        <f t="shared" si="37"/>
        <v>0</v>
      </c>
      <c r="BI204" s="158">
        <f t="shared" si="38"/>
        <v>0</v>
      </c>
      <c r="BJ204" s="13" t="s">
        <v>181</v>
      </c>
      <c r="BK204" s="159">
        <f t="shared" si="39"/>
        <v>0</v>
      </c>
      <c r="BL204" s="13" t="s">
        <v>197</v>
      </c>
      <c r="BM204" s="157" t="s">
        <v>362</v>
      </c>
    </row>
    <row r="205" spans="2:65" s="1" customFormat="1" ht="16.5" customHeight="1" x14ac:dyDescent="0.2">
      <c r="B205" s="147"/>
      <c r="C205" s="148" t="s">
        <v>355</v>
      </c>
      <c r="D205" s="215" t="s">
        <v>1043</v>
      </c>
      <c r="E205" s="216"/>
      <c r="F205" s="217"/>
      <c r="G205" s="150" t="s">
        <v>272</v>
      </c>
      <c r="H205" s="151">
        <v>14</v>
      </c>
      <c r="I205" s="152"/>
      <c r="J205" s="151">
        <f t="shared" si="30"/>
        <v>0</v>
      </c>
      <c r="K205" s="149" t="s">
        <v>1</v>
      </c>
      <c r="L205" s="28"/>
      <c r="M205" s="153" t="s">
        <v>1</v>
      </c>
      <c r="N205" s="154" t="s">
        <v>38</v>
      </c>
      <c r="O205" s="51"/>
      <c r="P205" s="155">
        <f t="shared" si="31"/>
        <v>0</v>
      </c>
      <c r="Q205" s="155">
        <v>0</v>
      </c>
      <c r="R205" s="155">
        <f t="shared" si="32"/>
        <v>0</v>
      </c>
      <c r="S205" s="155">
        <v>0</v>
      </c>
      <c r="T205" s="156">
        <f t="shared" si="33"/>
        <v>0</v>
      </c>
      <c r="AR205" s="157" t="s">
        <v>197</v>
      </c>
      <c r="AT205" s="157" t="s">
        <v>177</v>
      </c>
      <c r="AU205" s="157" t="s">
        <v>181</v>
      </c>
      <c r="AY205" s="13" t="s">
        <v>175</v>
      </c>
      <c r="BE205" s="158">
        <f t="shared" si="34"/>
        <v>0</v>
      </c>
      <c r="BF205" s="158">
        <f t="shared" si="35"/>
        <v>0</v>
      </c>
      <c r="BG205" s="158">
        <f t="shared" si="36"/>
        <v>0</v>
      </c>
      <c r="BH205" s="158">
        <f t="shared" si="37"/>
        <v>0</v>
      </c>
      <c r="BI205" s="158">
        <f t="shared" si="38"/>
        <v>0</v>
      </c>
      <c r="BJ205" s="13" t="s">
        <v>181</v>
      </c>
      <c r="BK205" s="159">
        <f t="shared" si="39"/>
        <v>0</v>
      </c>
      <c r="BL205" s="13" t="s">
        <v>197</v>
      </c>
      <c r="BM205" s="157" t="s">
        <v>364</v>
      </c>
    </row>
    <row r="206" spans="2:65" s="1" customFormat="1" ht="16.5" customHeight="1" x14ac:dyDescent="0.2">
      <c r="B206" s="147"/>
      <c r="C206" s="160" t="s">
        <v>277</v>
      </c>
      <c r="D206" s="218" t="s">
        <v>1044</v>
      </c>
      <c r="E206" s="219"/>
      <c r="F206" s="220"/>
      <c r="G206" s="162" t="s">
        <v>272</v>
      </c>
      <c r="H206" s="163">
        <v>14</v>
      </c>
      <c r="I206" s="164"/>
      <c r="J206" s="163">
        <f t="shared" si="30"/>
        <v>0</v>
      </c>
      <c r="K206" s="161" t="s">
        <v>1</v>
      </c>
      <c r="L206" s="165"/>
      <c r="M206" s="166" t="s">
        <v>1</v>
      </c>
      <c r="N206" s="167" t="s">
        <v>38</v>
      </c>
      <c r="O206" s="51"/>
      <c r="P206" s="155">
        <f t="shared" si="31"/>
        <v>0</v>
      </c>
      <c r="Q206" s="155">
        <v>0</v>
      </c>
      <c r="R206" s="155">
        <f t="shared" si="32"/>
        <v>0</v>
      </c>
      <c r="S206" s="155">
        <v>0</v>
      </c>
      <c r="T206" s="156">
        <f t="shared" si="33"/>
        <v>0</v>
      </c>
      <c r="AR206" s="157" t="s">
        <v>219</v>
      </c>
      <c r="AT206" s="157" t="s">
        <v>236</v>
      </c>
      <c r="AU206" s="157" t="s">
        <v>181</v>
      </c>
      <c r="AY206" s="13" t="s">
        <v>175</v>
      </c>
      <c r="BE206" s="158">
        <f t="shared" si="34"/>
        <v>0</v>
      </c>
      <c r="BF206" s="158">
        <f t="shared" si="35"/>
        <v>0</v>
      </c>
      <c r="BG206" s="158">
        <f t="shared" si="36"/>
        <v>0</v>
      </c>
      <c r="BH206" s="158">
        <f t="shared" si="37"/>
        <v>0</v>
      </c>
      <c r="BI206" s="158">
        <f t="shared" si="38"/>
        <v>0</v>
      </c>
      <c r="BJ206" s="13" t="s">
        <v>181</v>
      </c>
      <c r="BK206" s="159">
        <f t="shared" si="39"/>
        <v>0</v>
      </c>
      <c r="BL206" s="13" t="s">
        <v>197</v>
      </c>
      <c r="BM206" s="157" t="s">
        <v>367</v>
      </c>
    </row>
    <row r="207" spans="2:65" s="1" customFormat="1" ht="24" customHeight="1" x14ac:dyDescent="0.2">
      <c r="B207" s="147"/>
      <c r="C207" s="148" t="s">
        <v>360</v>
      </c>
      <c r="D207" s="215" t="s">
        <v>1045</v>
      </c>
      <c r="E207" s="216"/>
      <c r="F207" s="217"/>
      <c r="G207" s="150" t="s">
        <v>272</v>
      </c>
      <c r="H207" s="151">
        <v>4</v>
      </c>
      <c r="I207" s="152"/>
      <c r="J207" s="151">
        <f t="shared" si="30"/>
        <v>0</v>
      </c>
      <c r="K207" s="149" t="s">
        <v>1</v>
      </c>
      <c r="L207" s="28"/>
      <c r="M207" s="153" t="s">
        <v>1</v>
      </c>
      <c r="N207" s="154" t="s">
        <v>38</v>
      </c>
      <c r="O207" s="51"/>
      <c r="P207" s="155">
        <f t="shared" si="31"/>
        <v>0</v>
      </c>
      <c r="Q207" s="155">
        <v>0</v>
      </c>
      <c r="R207" s="155">
        <f t="shared" si="32"/>
        <v>0</v>
      </c>
      <c r="S207" s="155">
        <v>0</v>
      </c>
      <c r="T207" s="156">
        <f t="shared" si="33"/>
        <v>0</v>
      </c>
      <c r="AR207" s="157" t="s">
        <v>197</v>
      </c>
      <c r="AT207" s="157" t="s">
        <v>177</v>
      </c>
      <c r="AU207" s="157" t="s">
        <v>181</v>
      </c>
      <c r="AY207" s="13" t="s">
        <v>175</v>
      </c>
      <c r="BE207" s="158">
        <f t="shared" si="34"/>
        <v>0</v>
      </c>
      <c r="BF207" s="158">
        <f t="shared" si="35"/>
        <v>0</v>
      </c>
      <c r="BG207" s="158">
        <f t="shared" si="36"/>
        <v>0</v>
      </c>
      <c r="BH207" s="158">
        <f t="shared" si="37"/>
        <v>0</v>
      </c>
      <c r="BI207" s="158">
        <f t="shared" si="38"/>
        <v>0</v>
      </c>
      <c r="BJ207" s="13" t="s">
        <v>181</v>
      </c>
      <c r="BK207" s="159">
        <f t="shared" si="39"/>
        <v>0</v>
      </c>
      <c r="BL207" s="13" t="s">
        <v>197</v>
      </c>
      <c r="BM207" s="157" t="s">
        <v>369</v>
      </c>
    </row>
    <row r="208" spans="2:65" s="1" customFormat="1" ht="16.5" customHeight="1" x14ac:dyDescent="0.2">
      <c r="B208" s="147"/>
      <c r="C208" s="160" t="s">
        <v>280</v>
      </c>
      <c r="D208" s="218" t="s">
        <v>1046</v>
      </c>
      <c r="E208" s="219"/>
      <c r="F208" s="220"/>
      <c r="G208" s="162" t="s">
        <v>272</v>
      </c>
      <c r="H208" s="163">
        <v>4</v>
      </c>
      <c r="I208" s="164"/>
      <c r="J208" s="163">
        <f t="shared" si="30"/>
        <v>0</v>
      </c>
      <c r="K208" s="161" t="s">
        <v>1</v>
      </c>
      <c r="L208" s="165"/>
      <c r="M208" s="166" t="s">
        <v>1</v>
      </c>
      <c r="N208" s="167" t="s">
        <v>38</v>
      </c>
      <c r="O208" s="51"/>
      <c r="P208" s="155">
        <f t="shared" si="31"/>
        <v>0</v>
      </c>
      <c r="Q208" s="155">
        <v>0</v>
      </c>
      <c r="R208" s="155">
        <f t="shared" si="32"/>
        <v>0</v>
      </c>
      <c r="S208" s="155">
        <v>0</v>
      </c>
      <c r="T208" s="156">
        <f t="shared" si="33"/>
        <v>0</v>
      </c>
      <c r="AR208" s="157" t="s">
        <v>219</v>
      </c>
      <c r="AT208" s="157" t="s">
        <v>236</v>
      </c>
      <c r="AU208" s="157" t="s">
        <v>181</v>
      </c>
      <c r="AY208" s="13" t="s">
        <v>175</v>
      </c>
      <c r="BE208" s="158">
        <f t="shared" si="34"/>
        <v>0</v>
      </c>
      <c r="BF208" s="158">
        <f t="shared" si="35"/>
        <v>0</v>
      </c>
      <c r="BG208" s="158">
        <f t="shared" si="36"/>
        <v>0</v>
      </c>
      <c r="BH208" s="158">
        <f t="shared" si="37"/>
        <v>0</v>
      </c>
      <c r="BI208" s="158">
        <f t="shared" si="38"/>
        <v>0</v>
      </c>
      <c r="BJ208" s="13" t="s">
        <v>181</v>
      </c>
      <c r="BK208" s="159">
        <f t="shared" si="39"/>
        <v>0</v>
      </c>
      <c r="BL208" s="13" t="s">
        <v>197</v>
      </c>
      <c r="BM208" s="157" t="s">
        <v>372</v>
      </c>
    </row>
    <row r="209" spans="2:65" s="1" customFormat="1" ht="16.5" customHeight="1" x14ac:dyDescent="0.2">
      <c r="B209" s="147"/>
      <c r="C209" s="148" t="s">
        <v>365</v>
      </c>
      <c r="D209" s="215" t="s">
        <v>1047</v>
      </c>
      <c r="E209" s="216"/>
      <c r="F209" s="217"/>
      <c r="G209" s="150" t="s">
        <v>272</v>
      </c>
      <c r="H209" s="151">
        <v>4</v>
      </c>
      <c r="I209" s="152"/>
      <c r="J209" s="151">
        <f t="shared" si="30"/>
        <v>0</v>
      </c>
      <c r="K209" s="149" t="s">
        <v>1</v>
      </c>
      <c r="L209" s="28"/>
      <c r="M209" s="153" t="s">
        <v>1</v>
      </c>
      <c r="N209" s="154" t="s">
        <v>38</v>
      </c>
      <c r="O209" s="51"/>
      <c r="P209" s="155">
        <f t="shared" si="31"/>
        <v>0</v>
      </c>
      <c r="Q209" s="155">
        <v>0</v>
      </c>
      <c r="R209" s="155">
        <f t="shared" si="32"/>
        <v>0</v>
      </c>
      <c r="S209" s="155">
        <v>0</v>
      </c>
      <c r="T209" s="156">
        <f t="shared" si="33"/>
        <v>0</v>
      </c>
      <c r="AR209" s="157" t="s">
        <v>197</v>
      </c>
      <c r="AT209" s="157" t="s">
        <v>177</v>
      </c>
      <c r="AU209" s="157" t="s">
        <v>181</v>
      </c>
      <c r="AY209" s="13" t="s">
        <v>175</v>
      </c>
      <c r="BE209" s="158">
        <f t="shared" si="34"/>
        <v>0</v>
      </c>
      <c r="BF209" s="158">
        <f t="shared" si="35"/>
        <v>0</v>
      </c>
      <c r="BG209" s="158">
        <f t="shared" si="36"/>
        <v>0</v>
      </c>
      <c r="BH209" s="158">
        <f t="shared" si="37"/>
        <v>0</v>
      </c>
      <c r="BI209" s="158">
        <f t="shared" si="38"/>
        <v>0</v>
      </c>
      <c r="BJ209" s="13" t="s">
        <v>181</v>
      </c>
      <c r="BK209" s="159">
        <f t="shared" si="39"/>
        <v>0</v>
      </c>
      <c r="BL209" s="13" t="s">
        <v>197</v>
      </c>
      <c r="BM209" s="157" t="s">
        <v>374</v>
      </c>
    </row>
    <row r="210" spans="2:65" s="1" customFormat="1" ht="16.5" customHeight="1" x14ac:dyDescent="0.2">
      <c r="B210" s="147"/>
      <c r="C210" s="160" t="s">
        <v>282</v>
      </c>
      <c r="D210" s="218" t="s">
        <v>1048</v>
      </c>
      <c r="E210" s="219"/>
      <c r="F210" s="220"/>
      <c r="G210" s="162" t="s">
        <v>272</v>
      </c>
      <c r="H210" s="163">
        <v>4</v>
      </c>
      <c r="I210" s="164"/>
      <c r="J210" s="163">
        <f t="shared" si="30"/>
        <v>0</v>
      </c>
      <c r="K210" s="161" t="s">
        <v>1</v>
      </c>
      <c r="L210" s="165"/>
      <c r="M210" s="166" t="s">
        <v>1</v>
      </c>
      <c r="N210" s="167" t="s">
        <v>38</v>
      </c>
      <c r="O210" s="51"/>
      <c r="P210" s="155">
        <f t="shared" si="31"/>
        <v>0</v>
      </c>
      <c r="Q210" s="155">
        <v>0</v>
      </c>
      <c r="R210" s="155">
        <f t="shared" si="32"/>
        <v>0</v>
      </c>
      <c r="S210" s="155">
        <v>0</v>
      </c>
      <c r="T210" s="156">
        <f t="shared" si="33"/>
        <v>0</v>
      </c>
      <c r="AR210" s="157" t="s">
        <v>219</v>
      </c>
      <c r="AT210" s="157" t="s">
        <v>236</v>
      </c>
      <c r="AU210" s="157" t="s">
        <v>181</v>
      </c>
      <c r="AY210" s="13" t="s">
        <v>175</v>
      </c>
      <c r="BE210" s="158">
        <f t="shared" si="34"/>
        <v>0</v>
      </c>
      <c r="BF210" s="158">
        <f t="shared" si="35"/>
        <v>0</v>
      </c>
      <c r="BG210" s="158">
        <f t="shared" si="36"/>
        <v>0</v>
      </c>
      <c r="BH210" s="158">
        <f t="shared" si="37"/>
        <v>0</v>
      </c>
      <c r="BI210" s="158">
        <f t="shared" si="38"/>
        <v>0</v>
      </c>
      <c r="BJ210" s="13" t="s">
        <v>181</v>
      </c>
      <c r="BK210" s="159">
        <f t="shared" si="39"/>
        <v>0</v>
      </c>
      <c r="BL210" s="13" t="s">
        <v>197</v>
      </c>
      <c r="BM210" s="157" t="s">
        <v>377</v>
      </c>
    </row>
    <row r="211" spans="2:65" s="1" customFormat="1" ht="24" customHeight="1" x14ac:dyDescent="0.2">
      <c r="B211" s="147"/>
      <c r="C211" s="148" t="s">
        <v>370</v>
      </c>
      <c r="D211" s="215" t="s">
        <v>1049</v>
      </c>
      <c r="E211" s="216"/>
      <c r="F211" s="217"/>
      <c r="G211" s="150" t="s">
        <v>272</v>
      </c>
      <c r="H211" s="151">
        <v>14</v>
      </c>
      <c r="I211" s="152"/>
      <c r="J211" s="151">
        <f t="shared" si="30"/>
        <v>0</v>
      </c>
      <c r="K211" s="149" t="s">
        <v>1</v>
      </c>
      <c r="L211" s="28"/>
      <c r="M211" s="153" t="s">
        <v>1</v>
      </c>
      <c r="N211" s="154" t="s">
        <v>38</v>
      </c>
      <c r="O211" s="51"/>
      <c r="P211" s="155">
        <f t="shared" si="31"/>
        <v>0</v>
      </c>
      <c r="Q211" s="155">
        <v>0</v>
      </c>
      <c r="R211" s="155">
        <f t="shared" si="32"/>
        <v>0</v>
      </c>
      <c r="S211" s="155">
        <v>0</v>
      </c>
      <c r="T211" s="156">
        <f t="shared" si="33"/>
        <v>0</v>
      </c>
      <c r="AR211" s="157" t="s">
        <v>197</v>
      </c>
      <c r="AT211" s="157" t="s">
        <v>177</v>
      </c>
      <c r="AU211" s="157" t="s">
        <v>181</v>
      </c>
      <c r="AY211" s="13" t="s">
        <v>175</v>
      </c>
      <c r="BE211" s="158">
        <f t="shared" si="34"/>
        <v>0</v>
      </c>
      <c r="BF211" s="158">
        <f t="shared" si="35"/>
        <v>0</v>
      </c>
      <c r="BG211" s="158">
        <f t="shared" si="36"/>
        <v>0</v>
      </c>
      <c r="BH211" s="158">
        <f t="shared" si="37"/>
        <v>0</v>
      </c>
      <c r="BI211" s="158">
        <f t="shared" si="38"/>
        <v>0</v>
      </c>
      <c r="BJ211" s="13" t="s">
        <v>181</v>
      </c>
      <c r="BK211" s="159">
        <f t="shared" si="39"/>
        <v>0</v>
      </c>
      <c r="BL211" s="13" t="s">
        <v>197</v>
      </c>
      <c r="BM211" s="157" t="s">
        <v>379</v>
      </c>
    </row>
    <row r="212" spans="2:65" s="1" customFormat="1" ht="36" customHeight="1" x14ac:dyDescent="0.2">
      <c r="B212" s="147"/>
      <c r="C212" s="160" t="s">
        <v>285</v>
      </c>
      <c r="D212" s="218" t="s">
        <v>1556</v>
      </c>
      <c r="E212" s="219"/>
      <c r="F212" s="220"/>
      <c r="G212" s="162" t="s">
        <v>272</v>
      </c>
      <c r="H212" s="163">
        <v>14</v>
      </c>
      <c r="I212" s="164"/>
      <c r="J212" s="163">
        <f t="shared" si="30"/>
        <v>0</v>
      </c>
      <c r="K212" s="161" t="s">
        <v>1</v>
      </c>
      <c r="L212" s="165"/>
      <c r="M212" s="166" t="s">
        <v>1</v>
      </c>
      <c r="N212" s="167" t="s">
        <v>38</v>
      </c>
      <c r="O212" s="51"/>
      <c r="P212" s="155">
        <f t="shared" si="31"/>
        <v>0</v>
      </c>
      <c r="Q212" s="155">
        <v>0</v>
      </c>
      <c r="R212" s="155">
        <f t="shared" si="32"/>
        <v>0</v>
      </c>
      <c r="S212" s="155">
        <v>0</v>
      </c>
      <c r="T212" s="156">
        <f t="shared" si="33"/>
        <v>0</v>
      </c>
      <c r="AR212" s="157" t="s">
        <v>219</v>
      </c>
      <c r="AT212" s="157" t="s">
        <v>236</v>
      </c>
      <c r="AU212" s="157" t="s">
        <v>181</v>
      </c>
      <c r="AY212" s="13" t="s">
        <v>175</v>
      </c>
      <c r="BE212" s="158">
        <f t="shared" si="34"/>
        <v>0</v>
      </c>
      <c r="BF212" s="158">
        <f t="shared" si="35"/>
        <v>0</v>
      </c>
      <c r="BG212" s="158">
        <f t="shared" si="36"/>
        <v>0</v>
      </c>
      <c r="BH212" s="158">
        <f t="shared" si="37"/>
        <v>0</v>
      </c>
      <c r="BI212" s="158">
        <f t="shared" si="38"/>
        <v>0</v>
      </c>
      <c r="BJ212" s="13" t="s">
        <v>181</v>
      </c>
      <c r="BK212" s="159">
        <f t="shared" si="39"/>
        <v>0</v>
      </c>
      <c r="BL212" s="13" t="s">
        <v>197</v>
      </c>
      <c r="BM212" s="157" t="s">
        <v>382</v>
      </c>
    </row>
    <row r="213" spans="2:65" s="1" customFormat="1" ht="16.5" customHeight="1" x14ac:dyDescent="0.2">
      <c r="B213" s="147"/>
      <c r="C213" s="148" t="s">
        <v>375</v>
      </c>
      <c r="D213" s="215" t="s">
        <v>1050</v>
      </c>
      <c r="E213" s="216"/>
      <c r="F213" s="217"/>
      <c r="G213" s="150" t="s">
        <v>272</v>
      </c>
      <c r="H213" s="151">
        <v>4</v>
      </c>
      <c r="I213" s="152"/>
      <c r="J213" s="151">
        <f t="shared" si="30"/>
        <v>0</v>
      </c>
      <c r="K213" s="149" t="s">
        <v>1</v>
      </c>
      <c r="L213" s="28"/>
      <c r="M213" s="153" t="s">
        <v>1</v>
      </c>
      <c r="N213" s="154" t="s">
        <v>38</v>
      </c>
      <c r="O213" s="51"/>
      <c r="P213" s="155">
        <f t="shared" si="31"/>
        <v>0</v>
      </c>
      <c r="Q213" s="155">
        <v>0</v>
      </c>
      <c r="R213" s="155">
        <f t="shared" si="32"/>
        <v>0</v>
      </c>
      <c r="S213" s="155">
        <v>0</v>
      </c>
      <c r="T213" s="156">
        <f t="shared" si="33"/>
        <v>0</v>
      </c>
      <c r="AR213" s="157" t="s">
        <v>197</v>
      </c>
      <c r="AT213" s="157" t="s">
        <v>177</v>
      </c>
      <c r="AU213" s="157" t="s">
        <v>181</v>
      </c>
      <c r="AY213" s="13" t="s">
        <v>175</v>
      </c>
      <c r="BE213" s="158">
        <f t="shared" si="34"/>
        <v>0</v>
      </c>
      <c r="BF213" s="158">
        <f t="shared" si="35"/>
        <v>0</v>
      </c>
      <c r="BG213" s="158">
        <f t="shared" si="36"/>
        <v>0</v>
      </c>
      <c r="BH213" s="158">
        <f t="shared" si="37"/>
        <v>0</v>
      </c>
      <c r="BI213" s="158">
        <f t="shared" si="38"/>
        <v>0</v>
      </c>
      <c r="BJ213" s="13" t="s">
        <v>181</v>
      </c>
      <c r="BK213" s="159">
        <f t="shared" si="39"/>
        <v>0</v>
      </c>
      <c r="BL213" s="13" t="s">
        <v>197</v>
      </c>
      <c r="BM213" s="157" t="s">
        <v>385</v>
      </c>
    </row>
    <row r="214" spans="2:65" s="1" customFormat="1" ht="16.5" customHeight="1" x14ac:dyDescent="0.2">
      <c r="B214" s="147"/>
      <c r="C214" s="160" t="s">
        <v>287</v>
      </c>
      <c r="D214" s="218" t="s">
        <v>1051</v>
      </c>
      <c r="E214" s="219"/>
      <c r="F214" s="220"/>
      <c r="G214" s="162" t="s">
        <v>272</v>
      </c>
      <c r="H214" s="163">
        <v>4</v>
      </c>
      <c r="I214" s="164"/>
      <c r="J214" s="163">
        <f t="shared" si="30"/>
        <v>0</v>
      </c>
      <c r="K214" s="161" t="s">
        <v>1</v>
      </c>
      <c r="L214" s="165"/>
      <c r="M214" s="166" t="s">
        <v>1</v>
      </c>
      <c r="N214" s="167" t="s">
        <v>38</v>
      </c>
      <c r="O214" s="51"/>
      <c r="P214" s="155">
        <f t="shared" si="31"/>
        <v>0</v>
      </c>
      <c r="Q214" s="155">
        <v>0</v>
      </c>
      <c r="R214" s="155">
        <f t="shared" si="32"/>
        <v>0</v>
      </c>
      <c r="S214" s="155">
        <v>0</v>
      </c>
      <c r="T214" s="156">
        <f t="shared" si="33"/>
        <v>0</v>
      </c>
      <c r="AR214" s="157" t="s">
        <v>219</v>
      </c>
      <c r="AT214" s="157" t="s">
        <v>236</v>
      </c>
      <c r="AU214" s="157" t="s">
        <v>181</v>
      </c>
      <c r="AY214" s="13" t="s">
        <v>175</v>
      </c>
      <c r="BE214" s="158">
        <f t="shared" si="34"/>
        <v>0</v>
      </c>
      <c r="BF214" s="158">
        <f t="shared" si="35"/>
        <v>0</v>
      </c>
      <c r="BG214" s="158">
        <f t="shared" si="36"/>
        <v>0</v>
      </c>
      <c r="BH214" s="158">
        <f t="shared" si="37"/>
        <v>0</v>
      </c>
      <c r="BI214" s="158">
        <f t="shared" si="38"/>
        <v>0</v>
      </c>
      <c r="BJ214" s="13" t="s">
        <v>181</v>
      </c>
      <c r="BK214" s="159">
        <f t="shared" si="39"/>
        <v>0</v>
      </c>
      <c r="BL214" s="13" t="s">
        <v>197</v>
      </c>
      <c r="BM214" s="157" t="s">
        <v>387</v>
      </c>
    </row>
    <row r="215" spans="2:65" s="1" customFormat="1" ht="24" customHeight="1" x14ac:dyDescent="0.2">
      <c r="B215" s="147"/>
      <c r="C215" s="148" t="s">
        <v>380</v>
      </c>
      <c r="D215" s="215" t="s">
        <v>1052</v>
      </c>
      <c r="E215" s="216"/>
      <c r="F215" s="217"/>
      <c r="G215" s="150" t="s">
        <v>573</v>
      </c>
      <c r="H215" s="152"/>
      <c r="I215" s="152"/>
      <c r="J215" s="151">
        <f t="shared" si="30"/>
        <v>0</v>
      </c>
      <c r="K215" s="149" t="s">
        <v>1</v>
      </c>
      <c r="L215" s="28"/>
      <c r="M215" s="168" t="s">
        <v>1</v>
      </c>
      <c r="N215" s="169" t="s">
        <v>38</v>
      </c>
      <c r="O215" s="170"/>
      <c r="P215" s="171">
        <f t="shared" si="31"/>
        <v>0</v>
      </c>
      <c r="Q215" s="171">
        <v>0</v>
      </c>
      <c r="R215" s="171">
        <f t="shared" si="32"/>
        <v>0</v>
      </c>
      <c r="S215" s="171">
        <v>0</v>
      </c>
      <c r="T215" s="172">
        <f t="shared" si="33"/>
        <v>0</v>
      </c>
      <c r="AR215" s="157" t="s">
        <v>197</v>
      </c>
      <c r="AT215" s="157" t="s">
        <v>177</v>
      </c>
      <c r="AU215" s="157" t="s">
        <v>181</v>
      </c>
      <c r="AY215" s="13" t="s">
        <v>175</v>
      </c>
      <c r="BE215" s="158">
        <f t="shared" si="34"/>
        <v>0</v>
      </c>
      <c r="BF215" s="158">
        <f t="shared" si="35"/>
        <v>0</v>
      </c>
      <c r="BG215" s="158">
        <f t="shared" si="36"/>
        <v>0</v>
      </c>
      <c r="BH215" s="158">
        <f t="shared" si="37"/>
        <v>0</v>
      </c>
      <c r="BI215" s="158">
        <f t="shared" si="38"/>
        <v>0</v>
      </c>
      <c r="BJ215" s="13" t="s">
        <v>181</v>
      </c>
      <c r="BK215" s="159">
        <f t="shared" si="39"/>
        <v>0</v>
      </c>
      <c r="BL215" s="13" t="s">
        <v>197</v>
      </c>
      <c r="BM215" s="157" t="s">
        <v>388</v>
      </c>
    </row>
    <row r="216" spans="2:65" s="1" customFormat="1" ht="6.95" customHeight="1" x14ac:dyDescent="0.2">
      <c r="B216" s="40"/>
      <c r="C216" s="41"/>
      <c r="D216" s="41"/>
      <c r="E216" s="41"/>
      <c r="F216" s="41"/>
      <c r="G216" s="41"/>
      <c r="H216" s="41"/>
      <c r="I216" s="108"/>
      <c r="J216" s="41"/>
      <c r="K216" s="41"/>
      <c r="L216" s="28"/>
    </row>
  </sheetData>
  <mergeCells count="97">
    <mergeCell ref="D213:F213"/>
    <mergeCell ref="D214:F214"/>
    <mergeCell ref="D215:F215"/>
    <mergeCell ref="D208:F208"/>
    <mergeCell ref="D209:F209"/>
    <mergeCell ref="D210:F210"/>
    <mergeCell ref="D211:F211"/>
    <mergeCell ref="D212:F212"/>
    <mergeCell ref="D203:F203"/>
    <mergeCell ref="D204:F204"/>
    <mergeCell ref="D205:F205"/>
    <mergeCell ref="D206:F206"/>
    <mergeCell ref="D207:F207"/>
    <mergeCell ref="D198:F198"/>
    <mergeCell ref="D199:F199"/>
    <mergeCell ref="D200:F200"/>
    <mergeCell ref="D201:F201"/>
    <mergeCell ref="D202:F202"/>
    <mergeCell ref="D193:F193"/>
    <mergeCell ref="D194:F194"/>
    <mergeCell ref="D195:F195"/>
    <mergeCell ref="D196:F196"/>
    <mergeCell ref="D197:F197"/>
    <mergeCell ref="D188:F188"/>
    <mergeCell ref="D189:F189"/>
    <mergeCell ref="D190:F190"/>
    <mergeCell ref="D191:F191"/>
    <mergeCell ref="D192:F192"/>
    <mergeCell ref="D182:F182"/>
    <mergeCell ref="D183:F183"/>
    <mergeCell ref="D184:F184"/>
    <mergeCell ref="D185:F185"/>
    <mergeCell ref="D187:F187"/>
    <mergeCell ref="D176:F176"/>
    <mergeCell ref="D177:F177"/>
    <mergeCell ref="D178:F178"/>
    <mergeCell ref="D179:F179"/>
    <mergeCell ref="D180:F180"/>
    <mergeCell ref="D171:F171"/>
    <mergeCell ref="D172:F172"/>
    <mergeCell ref="D173:F173"/>
    <mergeCell ref="D174:F174"/>
    <mergeCell ref="D175:F175"/>
    <mergeCell ref="D166:F166"/>
    <mergeCell ref="D167:F167"/>
    <mergeCell ref="D168:F168"/>
    <mergeCell ref="D169:F169"/>
    <mergeCell ref="D170:F170"/>
    <mergeCell ref="D161:F161"/>
    <mergeCell ref="D162:F162"/>
    <mergeCell ref="D163:F163"/>
    <mergeCell ref="D164:F164"/>
    <mergeCell ref="D165:F165"/>
    <mergeCell ref="D155:F155"/>
    <mergeCell ref="D157:F157"/>
    <mergeCell ref="D158:F158"/>
    <mergeCell ref="D159:F159"/>
    <mergeCell ref="D160:F160"/>
    <mergeCell ref="D150:F150"/>
    <mergeCell ref="D151:F151"/>
    <mergeCell ref="D152:F152"/>
    <mergeCell ref="D153:F153"/>
    <mergeCell ref="D154:F154"/>
    <mergeCell ref="D145:F145"/>
    <mergeCell ref="D146:F146"/>
    <mergeCell ref="D147:F147"/>
    <mergeCell ref="D148:F148"/>
    <mergeCell ref="D149:F149"/>
    <mergeCell ref="D140:F140"/>
    <mergeCell ref="D141:F141"/>
    <mergeCell ref="D142:F142"/>
    <mergeCell ref="D143:F143"/>
    <mergeCell ref="D144:F144"/>
    <mergeCell ref="D134:F134"/>
    <mergeCell ref="D135:F135"/>
    <mergeCell ref="D137:F137"/>
    <mergeCell ref="D138:F138"/>
    <mergeCell ref="D139:F139"/>
    <mergeCell ref="D129:F129"/>
    <mergeCell ref="D130:F130"/>
    <mergeCell ref="D131:F131"/>
    <mergeCell ref="D132:F132"/>
    <mergeCell ref="D133:F133"/>
    <mergeCell ref="D121:F121"/>
    <mergeCell ref="D125:F125"/>
    <mergeCell ref="D126:F126"/>
    <mergeCell ref="D127:F127"/>
    <mergeCell ref="D128:F128"/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8"/>
  <sheetViews>
    <sheetView showGridLines="0" workbookViewId="0">
      <selection activeCell="X11" sqref="X11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90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1053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ROUND(J121,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ROUND((SUM(BE121:BE157)),  2)</f>
        <v>0</v>
      </c>
      <c r="I33" s="96">
        <v>0.2</v>
      </c>
      <c r="J33" s="95">
        <f>ROUND(((SUM(BE121:BE157))*I33),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ROUND((SUM(BF121:BF157)),  2)</f>
        <v>0</v>
      </c>
      <c r="I34" s="96">
        <v>0.2</v>
      </c>
      <c r="J34" s="95">
        <f>ROUND(((SUM(BF121:BF157))*I34),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ROUND((SUM(BG121:BG157)),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ROUND((SUM(BH121:BH157)),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ROUND((SUM(BI121:BI157)),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E.3.1 - Vonkajšia kanalizácia dažďová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J121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132</v>
      </c>
      <c r="E97" s="116"/>
      <c r="F97" s="116"/>
      <c r="G97" s="116"/>
      <c r="H97" s="116"/>
      <c r="I97" s="117"/>
      <c r="J97" s="118">
        <f>J122</f>
        <v>0</v>
      </c>
      <c r="L97" s="114"/>
    </row>
    <row r="98" spans="2:12" s="9" customFormat="1" ht="19.899999999999999" customHeight="1" x14ac:dyDescent="0.2">
      <c r="B98" s="119"/>
      <c r="D98" s="120" t="s">
        <v>133</v>
      </c>
      <c r="E98" s="121"/>
      <c r="F98" s="121"/>
      <c r="G98" s="121"/>
      <c r="H98" s="121"/>
      <c r="I98" s="122"/>
      <c r="J98" s="123">
        <f>J123</f>
        <v>0</v>
      </c>
      <c r="L98" s="119"/>
    </row>
    <row r="99" spans="2:12" s="9" customFormat="1" ht="19.899999999999999" customHeight="1" x14ac:dyDescent="0.2">
      <c r="B99" s="119"/>
      <c r="D99" s="120" t="s">
        <v>136</v>
      </c>
      <c r="E99" s="121"/>
      <c r="F99" s="121"/>
      <c r="G99" s="121"/>
      <c r="H99" s="121"/>
      <c r="I99" s="122"/>
      <c r="J99" s="123">
        <f>J135</f>
        <v>0</v>
      </c>
      <c r="L99" s="119"/>
    </row>
    <row r="100" spans="2:12" s="9" customFormat="1" ht="19.899999999999999" customHeight="1" x14ac:dyDescent="0.2">
      <c r="B100" s="119"/>
      <c r="D100" s="120" t="s">
        <v>1054</v>
      </c>
      <c r="E100" s="121"/>
      <c r="F100" s="121"/>
      <c r="G100" s="121"/>
      <c r="H100" s="121"/>
      <c r="I100" s="122"/>
      <c r="J100" s="123">
        <f>J137</f>
        <v>0</v>
      </c>
      <c r="L100" s="119"/>
    </row>
    <row r="101" spans="2:12" s="9" customFormat="1" ht="19.899999999999999" customHeight="1" x14ac:dyDescent="0.2">
      <c r="B101" s="119"/>
      <c r="D101" s="120" t="s">
        <v>139</v>
      </c>
      <c r="E101" s="121"/>
      <c r="F101" s="121"/>
      <c r="G101" s="121"/>
      <c r="H101" s="121"/>
      <c r="I101" s="122"/>
      <c r="J101" s="123">
        <f>J156</f>
        <v>0</v>
      </c>
      <c r="L101" s="119"/>
    </row>
    <row r="102" spans="2:12" s="1" customFormat="1" ht="21.75" customHeight="1" x14ac:dyDescent="0.2">
      <c r="B102" s="28"/>
      <c r="I102" s="87"/>
      <c r="L102" s="28"/>
    </row>
    <row r="103" spans="2:12" s="1" customFormat="1" ht="6.95" customHeight="1" x14ac:dyDescent="0.2">
      <c r="B103" s="40"/>
      <c r="C103" s="41"/>
      <c r="D103" s="41"/>
      <c r="E103" s="41"/>
      <c r="F103" s="41"/>
      <c r="G103" s="41"/>
      <c r="H103" s="41"/>
      <c r="I103" s="108"/>
      <c r="J103" s="41"/>
      <c r="K103" s="41"/>
      <c r="L103" s="28"/>
    </row>
    <row r="107" spans="2:12" s="1" customFormat="1" ht="6.95" customHeight="1" x14ac:dyDescent="0.2">
      <c r="B107" s="42"/>
      <c r="C107" s="43"/>
      <c r="D107" s="43"/>
      <c r="E107" s="43"/>
      <c r="F107" s="43"/>
      <c r="G107" s="43"/>
      <c r="H107" s="43"/>
      <c r="I107" s="109"/>
      <c r="J107" s="43"/>
      <c r="K107" s="43"/>
      <c r="L107" s="28"/>
    </row>
    <row r="108" spans="2:12" s="1" customFormat="1" ht="24.95" customHeight="1" x14ac:dyDescent="0.2">
      <c r="B108" s="28"/>
      <c r="C108" s="17" t="s">
        <v>161</v>
      </c>
      <c r="I108" s="87"/>
      <c r="L108" s="28"/>
    </row>
    <row r="109" spans="2:12" s="1" customFormat="1" ht="6.95" customHeight="1" x14ac:dyDescent="0.2">
      <c r="B109" s="28"/>
      <c r="I109" s="87"/>
      <c r="L109" s="28"/>
    </row>
    <row r="110" spans="2:12" s="1" customFormat="1" ht="12" customHeight="1" x14ac:dyDescent="0.2">
      <c r="B110" s="28"/>
      <c r="C110" s="23" t="s">
        <v>13</v>
      </c>
      <c r="I110" s="87"/>
      <c r="L110" s="28"/>
    </row>
    <row r="111" spans="2:12" s="1" customFormat="1" ht="16.5" customHeight="1" x14ac:dyDescent="0.2">
      <c r="B111" s="28"/>
      <c r="E111" s="222" t="str">
        <f>E7</f>
        <v>Komplexná rekonštrukcia objektu s prístavbou výťahu</v>
      </c>
      <c r="F111" s="223"/>
      <c r="G111" s="223"/>
      <c r="H111" s="223"/>
      <c r="I111" s="87"/>
      <c r="L111" s="28"/>
    </row>
    <row r="112" spans="2:12" s="1" customFormat="1" ht="12" customHeight="1" x14ac:dyDescent="0.2">
      <c r="B112" s="28"/>
      <c r="C112" s="23" t="s">
        <v>125</v>
      </c>
      <c r="I112" s="87"/>
      <c r="L112" s="28"/>
    </row>
    <row r="113" spans="2:65" s="1" customFormat="1" ht="16.5" customHeight="1" x14ac:dyDescent="0.2">
      <c r="B113" s="28"/>
      <c r="E113" s="200" t="str">
        <f>E9</f>
        <v>E.3.1 - Vonkajšia kanalizácia dažďová</v>
      </c>
      <c r="F113" s="221"/>
      <c r="G113" s="221"/>
      <c r="H113" s="221"/>
      <c r="I113" s="87"/>
      <c r="L113" s="28"/>
    </row>
    <row r="114" spans="2:65" s="1" customFormat="1" ht="6.95" customHeight="1" x14ac:dyDescent="0.2">
      <c r="B114" s="28"/>
      <c r="I114" s="87"/>
      <c r="L114" s="28"/>
    </row>
    <row r="115" spans="2:65" s="1" customFormat="1" ht="12" customHeight="1" x14ac:dyDescent="0.2">
      <c r="B115" s="28"/>
      <c r="C115" s="23" t="s">
        <v>17</v>
      </c>
      <c r="F115" s="21" t="str">
        <f>F12</f>
        <v xml:space="preserve"> </v>
      </c>
      <c r="I115" s="88" t="s">
        <v>19</v>
      </c>
      <c r="J115" s="48" t="str">
        <f>IF(J12="","",J12)</f>
        <v/>
      </c>
      <c r="L115" s="28"/>
    </row>
    <row r="116" spans="2:65" s="1" customFormat="1" ht="6.95" customHeight="1" x14ac:dyDescent="0.2">
      <c r="B116" s="28"/>
      <c r="I116" s="87"/>
      <c r="L116" s="28"/>
    </row>
    <row r="117" spans="2:65" s="1" customFormat="1" ht="15.2" customHeight="1" x14ac:dyDescent="0.2">
      <c r="B117" s="28"/>
      <c r="C117" s="23" t="s">
        <v>20</v>
      </c>
      <c r="F117" s="21" t="str">
        <f>E15</f>
        <v>Domov sociálnych služieb - Nosice</v>
      </c>
      <c r="I117" s="88" t="s">
        <v>26</v>
      </c>
      <c r="J117" s="26" t="str">
        <f>E21</f>
        <v>ARCHICO s.r.o.</v>
      </c>
      <c r="L117" s="28"/>
    </row>
    <row r="118" spans="2:65" s="1" customFormat="1" ht="15.2" customHeight="1" x14ac:dyDescent="0.2">
      <c r="B118" s="28"/>
      <c r="C118" s="23" t="s">
        <v>24</v>
      </c>
      <c r="F118" s="21" t="str">
        <f>IF(E18="","",E18)</f>
        <v>Vyplň údaj</v>
      </c>
      <c r="I118" s="88" t="s">
        <v>30</v>
      </c>
      <c r="J118" s="26" t="str">
        <f>E24</f>
        <v xml:space="preserve"> </v>
      </c>
      <c r="L118" s="28"/>
    </row>
    <row r="119" spans="2:65" s="1" customFormat="1" ht="10.35" customHeight="1" x14ac:dyDescent="0.2">
      <c r="B119" s="28"/>
      <c r="I119" s="87"/>
      <c r="L119" s="28"/>
    </row>
    <row r="120" spans="2:65" s="10" customFormat="1" ht="29.25" customHeight="1" x14ac:dyDescent="0.2">
      <c r="B120" s="124"/>
      <c r="C120" s="125" t="s">
        <v>162</v>
      </c>
      <c r="D120" s="225" t="s">
        <v>54</v>
      </c>
      <c r="E120" s="225"/>
      <c r="F120" s="225"/>
      <c r="G120" s="126" t="s">
        <v>163</v>
      </c>
      <c r="H120" s="126" t="s">
        <v>164</v>
      </c>
      <c r="I120" s="127" t="s">
        <v>165</v>
      </c>
      <c r="J120" s="128" t="s">
        <v>129</v>
      </c>
      <c r="K120" s="129" t="s">
        <v>166</v>
      </c>
      <c r="L120" s="124"/>
      <c r="M120" s="55" t="s">
        <v>1</v>
      </c>
      <c r="N120" s="56" t="s">
        <v>36</v>
      </c>
      <c r="O120" s="56" t="s">
        <v>167</v>
      </c>
      <c r="P120" s="56" t="s">
        <v>168</v>
      </c>
      <c r="Q120" s="56" t="s">
        <v>169</v>
      </c>
      <c r="R120" s="56" t="s">
        <v>170</v>
      </c>
      <c r="S120" s="56" t="s">
        <v>171</v>
      </c>
      <c r="T120" s="57" t="s">
        <v>172</v>
      </c>
    </row>
    <row r="121" spans="2:65" s="1" customFormat="1" ht="22.9" customHeight="1" x14ac:dyDescent="0.25">
      <c r="B121" s="28"/>
      <c r="C121" s="60" t="s">
        <v>130</v>
      </c>
      <c r="I121" s="87"/>
      <c r="J121" s="130">
        <f>BK121</f>
        <v>0</v>
      </c>
      <c r="L121" s="28"/>
      <c r="M121" s="58"/>
      <c r="N121" s="49"/>
      <c r="O121" s="49"/>
      <c r="P121" s="131">
        <f>P122</f>
        <v>0</v>
      </c>
      <c r="Q121" s="49"/>
      <c r="R121" s="131">
        <f>R122</f>
        <v>0</v>
      </c>
      <c r="S121" s="49"/>
      <c r="T121" s="132">
        <f>T122</f>
        <v>0</v>
      </c>
      <c r="AT121" s="13" t="s">
        <v>71</v>
      </c>
      <c r="AU121" s="13" t="s">
        <v>131</v>
      </c>
      <c r="BK121" s="133">
        <f>BK122</f>
        <v>0</v>
      </c>
    </row>
    <row r="122" spans="2:65" s="11" customFormat="1" ht="25.9" customHeight="1" x14ac:dyDescent="0.2">
      <c r="B122" s="134"/>
      <c r="D122" s="135" t="s">
        <v>71</v>
      </c>
      <c r="E122" s="136" t="s">
        <v>173</v>
      </c>
      <c r="F122" s="136" t="s">
        <v>174</v>
      </c>
      <c r="I122" s="137"/>
      <c r="J122" s="138">
        <f>BK122</f>
        <v>0</v>
      </c>
      <c r="L122" s="134"/>
      <c r="M122" s="139"/>
      <c r="N122" s="140"/>
      <c r="O122" s="140"/>
      <c r="P122" s="141">
        <f>P123+P135+P137+P156</f>
        <v>0</v>
      </c>
      <c r="Q122" s="140"/>
      <c r="R122" s="141">
        <f>R123+R135+R137+R156</f>
        <v>0</v>
      </c>
      <c r="S122" s="140"/>
      <c r="T122" s="142">
        <f>T123+T135+T137+T156</f>
        <v>0</v>
      </c>
      <c r="AR122" s="135" t="s">
        <v>80</v>
      </c>
      <c r="AT122" s="143" t="s">
        <v>71</v>
      </c>
      <c r="AU122" s="143" t="s">
        <v>72</v>
      </c>
      <c r="AY122" s="135" t="s">
        <v>175</v>
      </c>
      <c r="BK122" s="144">
        <f>BK123+BK135+BK137+BK156</f>
        <v>0</v>
      </c>
    </row>
    <row r="123" spans="2:65" s="11" customFormat="1" ht="22.9" customHeight="1" x14ac:dyDescent="0.2">
      <c r="B123" s="134"/>
      <c r="D123" s="135" t="s">
        <v>71</v>
      </c>
      <c r="E123" s="145" t="s">
        <v>80</v>
      </c>
      <c r="F123" s="145" t="s">
        <v>176</v>
      </c>
      <c r="I123" s="137"/>
      <c r="J123" s="146">
        <f>BK123</f>
        <v>0</v>
      </c>
      <c r="L123" s="134"/>
      <c r="M123" s="139"/>
      <c r="N123" s="140"/>
      <c r="O123" s="140"/>
      <c r="P123" s="141">
        <f>SUM(P124:P134)</f>
        <v>0</v>
      </c>
      <c r="Q123" s="140"/>
      <c r="R123" s="141">
        <f>SUM(R124:R134)</f>
        <v>0</v>
      </c>
      <c r="S123" s="140"/>
      <c r="T123" s="142">
        <f>SUM(T124:T134)</f>
        <v>0</v>
      </c>
      <c r="AR123" s="135" t="s">
        <v>80</v>
      </c>
      <c r="AT123" s="143" t="s">
        <v>71</v>
      </c>
      <c r="AU123" s="143" t="s">
        <v>80</v>
      </c>
      <c r="AY123" s="135" t="s">
        <v>175</v>
      </c>
      <c r="BK123" s="144">
        <f>SUM(BK124:BK134)</f>
        <v>0</v>
      </c>
    </row>
    <row r="124" spans="2:65" s="1" customFormat="1" ht="16.5" customHeight="1" x14ac:dyDescent="0.2">
      <c r="B124" s="147"/>
      <c r="C124" s="148" t="s">
        <v>80</v>
      </c>
      <c r="D124" s="215" t="s">
        <v>186</v>
      </c>
      <c r="E124" s="216"/>
      <c r="F124" s="217"/>
      <c r="G124" s="150" t="s">
        <v>179</v>
      </c>
      <c r="H124" s="151">
        <v>11.66</v>
      </c>
      <c r="I124" s="152"/>
      <c r="J124" s="151">
        <f t="shared" ref="J124:J134" si="0">ROUND(I124*H124,3)</f>
        <v>0</v>
      </c>
      <c r="K124" s="149" t="s">
        <v>1</v>
      </c>
      <c r="L124" s="28"/>
      <c r="M124" s="153" t="s">
        <v>1</v>
      </c>
      <c r="N124" s="154" t="s">
        <v>38</v>
      </c>
      <c r="O124" s="51"/>
      <c r="P124" s="155">
        <f t="shared" ref="P124:P134" si="1">O124*H124</f>
        <v>0</v>
      </c>
      <c r="Q124" s="155">
        <v>0</v>
      </c>
      <c r="R124" s="155">
        <f t="shared" ref="R124:R134" si="2">Q124*H124</f>
        <v>0</v>
      </c>
      <c r="S124" s="155">
        <v>0</v>
      </c>
      <c r="T124" s="156">
        <f t="shared" ref="T124:T134" si="3">S124*H124</f>
        <v>0</v>
      </c>
      <c r="AR124" s="157" t="s">
        <v>180</v>
      </c>
      <c r="AT124" s="157" t="s">
        <v>177</v>
      </c>
      <c r="AU124" s="157" t="s">
        <v>181</v>
      </c>
      <c r="AY124" s="13" t="s">
        <v>175</v>
      </c>
      <c r="BE124" s="158">
        <f t="shared" ref="BE124:BE134" si="4">IF(N124="základná",J124,0)</f>
        <v>0</v>
      </c>
      <c r="BF124" s="158">
        <f t="shared" ref="BF124:BF134" si="5">IF(N124="znížená",J124,0)</f>
        <v>0</v>
      </c>
      <c r="BG124" s="158">
        <f t="shared" ref="BG124:BG134" si="6">IF(N124="zákl. prenesená",J124,0)</f>
        <v>0</v>
      </c>
      <c r="BH124" s="158">
        <f t="shared" ref="BH124:BH134" si="7">IF(N124="zníž. prenesená",J124,0)</f>
        <v>0</v>
      </c>
      <c r="BI124" s="158">
        <f t="shared" ref="BI124:BI134" si="8">IF(N124="nulová",J124,0)</f>
        <v>0</v>
      </c>
      <c r="BJ124" s="13" t="s">
        <v>181</v>
      </c>
      <c r="BK124" s="159">
        <f t="shared" ref="BK124:BK134" si="9">ROUND(I124*H124,3)</f>
        <v>0</v>
      </c>
      <c r="BL124" s="13" t="s">
        <v>180</v>
      </c>
      <c r="BM124" s="157" t="s">
        <v>181</v>
      </c>
    </row>
    <row r="125" spans="2:65" s="1" customFormat="1" ht="24" customHeight="1" x14ac:dyDescent="0.2">
      <c r="B125" s="147"/>
      <c r="C125" s="148" t="s">
        <v>181</v>
      </c>
      <c r="D125" s="215" t="s">
        <v>189</v>
      </c>
      <c r="E125" s="216"/>
      <c r="F125" s="217"/>
      <c r="G125" s="150" t="s">
        <v>179</v>
      </c>
      <c r="H125" s="151">
        <v>3.887</v>
      </c>
      <c r="I125" s="152"/>
      <c r="J125" s="151">
        <f t="shared" si="0"/>
        <v>0</v>
      </c>
      <c r="K125" s="149" t="s">
        <v>1</v>
      </c>
      <c r="L125" s="28"/>
      <c r="M125" s="153" t="s">
        <v>1</v>
      </c>
      <c r="N125" s="154" t="s">
        <v>38</v>
      </c>
      <c r="O125" s="51"/>
      <c r="P125" s="155">
        <f t="shared" si="1"/>
        <v>0</v>
      </c>
      <c r="Q125" s="155">
        <v>0</v>
      </c>
      <c r="R125" s="155">
        <f t="shared" si="2"/>
        <v>0</v>
      </c>
      <c r="S125" s="155">
        <v>0</v>
      </c>
      <c r="T125" s="156">
        <f t="shared" si="3"/>
        <v>0</v>
      </c>
      <c r="AR125" s="157" t="s">
        <v>180</v>
      </c>
      <c r="AT125" s="157" t="s">
        <v>177</v>
      </c>
      <c r="AU125" s="157" t="s">
        <v>181</v>
      </c>
      <c r="AY125" s="13" t="s">
        <v>175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3" t="s">
        <v>181</v>
      </c>
      <c r="BK125" s="159">
        <f t="shared" si="9"/>
        <v>0</v>
      </c>
      <c r="BL125" s="13" t="s">
        <v>180</v>
      </c>
      <c r="BM125" s="157" t="s">
        <v>180</v>
      </c>
    </row>
    <row r="126" spans="2:65" s="1" customFormat="1" ht="16.5" customHeight="1" x14ac:dyDescent="0.2">
      <c r="B126" s="147"/>
      <c r="C126" s="148" t="s">
        <v>183</v>
      </c>
      <c r="D126" s="215" t="s">
        <v>196</v>
      </c>
      <c r="E126" s="216"/>
      <c r="F126" s="217"/>
      <c r="G126" s="150" t="s">
        <v>179</v>
      </c>
      <c r="H126" s="151">
        <v>94.66</v>
      </c>
      <c r="I126" s="152"/>
      <c r="J126" s="151">
        <f t="shared" si="0"/>
        <v>0</v>
      </c>
      <c r="K126" s="149" t="s">
        <v>1</v>
      </c>
      <c r="L126" s="28"/>
      <c r="M126" s="153" t="s">
        <v>1</v>
      </c>
      <c r="N126" s="154" t="s">
        <v>38</v>
      </c>
      <c r="O126" s="51"/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AR126" s="157" t="s">
        <v>180</v>
      </c>
      <c r="AT126" s="157" t="s">
        <v>177</v>
      </c>
      <c r="AU126" s="157" t="s">
        <v>181</v>
      </c>
      <c r="AY126" s="13" t="s">
        <v>175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3" t="s">
        <v>181</v>
      </c>
      <c r="BK126" s="159">
        <f t="shared" si="9"/>
        <v>0</v>
      </c>
      <c r="BL126" s="13" t="s">
        <v>180</v>
      </c>
      <c r="BM126" s="157" t="s">
        <v>185</v>
      </c>
    </row>
    <row r="127" spans="2:65" s="1" customFormat="1" ht="36" customHeight="1" x14ac:dyDescent="0.2">
      <c r="B127" s="147"/>
      <c r="C127" s="148" t="s">
        <v>180</v>
      </c>
      <c r="D127" s="215" t="s">
        <v>1055</v>
      </c>
      <c r="E127" s="216"/>
      <c r="F127" s="217"/>
      <c r="G127" s="150" t="s">
        <v>179</v>
      </c>
      <c r="H127" s="151">
        <v>31.553000000000001</v>
      </c>
      <c r="I127" s="152"/>
      <c r="J127" s="151">
        <f t="shared" si="0"/>
        <v>0</v>
      </c>
      <c r="K127" s="149" t="s">
        <v>1</v>
      </c>
      <c r="L127" s="28"/>
      <c r="M127" s="153" t="s">
        <v>1</v>
      </c>
      <c r="N127" s="154" t="s">
        <v>38</v>
      </c>
      <c r="O127" s="51"/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AR127" s="157" t="s">
        <v>180</v>
      </c>
      <c r="AT127" s="157" t="s">
        <v>177</v>
      </c>
      <c r="AU127" s="157" t="s">
        <v>181</v>
      </c>
      <c r="AY127" s="13" t="s">
        <v>175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3" t="s">
        <v>181</v>
      </c>
      <c r="BK127" s="159">
        <f t="shared" si="9"/>
        <v>0</v>
      </c>
      <c r="BL127" s="13" t="s">
        <v>180</v>
      </c>
      <c r="BM127" s="157" t="s">
        <v>187</v>
      </c>
    </row>
    <row r="128" spans="2:65" s="1" customFormat="1" ht="24" customHeight="1" x14ac:dyDescent="0.2">
      <c r="B128" s="147"/>
      <c r="C128" s="148" t="s">
        <v>188</v>
      </c>
      <c r="D128" s="215" t="s">
        <v>1056</v>
      </c>
      <c r="E128" s="216"/>
      <c r="F128" s="217"/>
      <c r="G128" s="150" t="s">
        <v>179</v>
      </c>
      <c r="H128" s="151">
        <v>11.404</v>
      </c>
      <c r="I128" s="152"/>
      <c r="J128" s="151">
        <f t="shared" si="0"/>
        <v>0</v>
      </c>
      <c r="K128" s="149" t="s">
        <v>1</v>
      </c>
      <c r="L128" s="28"/>
      <c r="M128" s="153" t="s">
        <v>1</v>
      </c>
      <c r="N128" s="154" t="s">
        <v>38</v>
      </c>
      <c r="O128" s="51"/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AR128" s="157" t="s">
        <v>180</v>
      </c>
      <c r="AT128" s="157" t="s">
        <v>177</v>
      </c>
      <c r="AU128" s="157" t="s">
        <v>181</v>
      </c>
      <c r="AY128" s="13" t="s">
        <v>175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3" t="s">
        <v>181</v>
      </c>
      <c r="BK128" s="159">
        <f t="shared" si="9"/>
        <v>0</v>
      </c>
      <c r="BL128" s="13" t="s">
        <v>180</v>
      </c>
      <c r="BM128" s="157" t="s">
        <v>190</v>
      </c>
    </row>
    <row r="129" spans="2:65" s="1" customFormat="1" ht="36" customHeight="1" x14ac:dyDescent="0.2">
      <c r="B129" s="147"/>
      <c r="C129" s="148" t="s">
        <v>185</v>
      </c>
      <c r="D129" s="215" t="s">
        <v>1057</v>
      </c>
      <c r="E129" s="216"/>
      <c r="F129" s="217"/>
      <c r="G129" s="150" t="s">
        <v>179</v>
      </c>
      <c r="H129" s="151">
        <v>114.04</v>
      </c>
      <c r="I129" s="152"/>
      <c r="J129" s="151">
        <f t="shared" si="0"/>
        <v>0</v>
      </c>
      <c r="K129" s="149" t="s">
        <v>1</v>
      </c>
      <c r="L129" s="28"/>
      <c r="M129" s="153" t="s">
        <v>1</v>
      </c>
      <c r="N129" s="154" t="s">
        <v>38</v>
      </c>
      <c r="O129" s="51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AR129" s="157" t="s">
        <v>180</v>
      </c>
      <c r="AT129" s="157" t="s">
        <v>177</v>
      </c>
      <c r="AU129" s="157" t="s">
        <v>181</v>
      </c>
      <c r="AY129" s="13" t="s">
        <v>175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3" t="s">
        <v>181</v>
      </c>
      <c r="BK129" s="159">
        <f t="shared" si="9"/>
        <v>0</v>
      </c>
      <c r="BL129" s="13" t="s">
        <v>180</v>
      </c>
      <c r="BM129" s="157" t="s">
        <v>192</v>
      </c>
    </row>
    <row r="130" spans="2:65" s="1" customFormat="1" ht="24" customHeight="1" x14ac:dyDescent="0.2">
      <c r="B130" s="147"/>
      <c r="C130" s="148" t="s">
        <v>193</v>
      </c>
      <c r="D130" s="215" t="s">
        <v>1058</v>
      </c>
      <c r="E130" s="216"/>
      <c r="F130" s="217"/>
      <c r="G130" s="150" t="s">
        <v>179</v>
      </c>
      <c r="H130" s="151">
        <v>11.404</v>
      </c>
      <c r="I130" s="152"/>
      <c r="J130" s="151">
        <f t="shared" si="0"/>
        <v>0</v>
      </c>
      <c r="K130" s="149" t="s">
        <v>1</v>
      </c>
      <c r="L130" s="28"/>
      <c r="M130" s="153" t="s">
        <v>1</v>
      </c>
      <c r="N130" s="154" t="s">
        <v>38</v>
      </c>
      <c r="O130" s="51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AR130" s="157" t="s">
        <v>180</v>
      </c>
      <c r="AT130" s="157" t="s">
        <v>177</v>
      </c>
      <c r="AU130" s="157" t="s">
        <v>181</v>
      </c>
      <c r="AY130" s="13" t="s">
        <v>175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3" t="s">
        <v>181</v>
      </c>
      <c r="BK130" s="159">
        <f t="shared" si="9"/>
        <v>0</v>
      </c>
      <c r="BL130" s="13" t="s">
        <v>180</v>
      </c>
      <c r="BM130" s="157" t="s">
        <v>195</v>
      </c>
    </row>
    <row r="131" spans="2:65" s="1" customFormat="1" ht="16.5" customHeight="1" x14ac:dyDescent="0.2">
      <c r="B131" s="147"/>
      <c r="C131" s="148" t="s">
        <v>187</v>
      </c>
      <c r="D131" s="215" t="s">
        <v>961</v>
      </c>
      <c r="E131" s="216"/>
      <c r="F131" s="217"/>
      <c r="G131" s="150" t="s">
        <v>179</v>
      </c>
      <c r="H131" s="151">
        <v>11.404</v>
      </c>
      <c r="I131" s="152"/>
      <c r="J131" s="151">
        <f t="shared" si="0"/>
        <v>0</v>
      </c>
      <c r="K131" s="149" t="s">
        <v>1</v>
      </c>
      <c r="L131" s="28"/>
      <c r="M131" s="153" t="s">
        <v>1</v>
      </c>
      <c r="N131" s="154" t="s">
        <v>38</v>
      </c>
      <c r="O131" s="51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AR131" s="157" t="s">
        <v>180</v>
      </c>
      <c r="AT131" s="157" t="s">
        <v>177</v>
      </c>
      <c r="AU131" s="157" t="s">
        <v>181</v>
      </c>
      <c r="AY131" s="13" t="s">
        <v>175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3" t="s">
        <v>181</v>
      </c>
      <c r="BK131" s="159">
        <f t="shared" si="9"/>
        <v>0</v>
      </c>
      <c r="BL131" s="13" t="s">
        <v>180</v>
      </c>
      <c r="BM131" s="157" t="s">
        <v>197</v>
      </c>
    </row>
    <row r="132" spans="2:65" s="1" customFormat="1" ht="24" customHeight="1" x14ac:dyDescent="0.2">
      <c r="B132" s="147"/>
      <c r="C132" s="148" t="s">
        <v>198</v>
      </c>
      <c r="D132" s="215" t="s">
        <v>962</v>
      </c>
      <c r="E132" s="216"/>
      <c r="F132" s="217"/>
      <c r="G132" s="150" t="s">
        <v>179</v>
      </c>
      <c r="H132" s="151">
        <v>94.915999999999997</v>
      </c>
      <c r="I132" s="152"/>
      <c r="J132" s="151">
        <f t="shared" si="0"/>
        <v>0</v>
      </c>
      <c r="K132" s="149" t="s">
        <v>1</v>
      </c>
      <c r="L132" s="28"/>
      <c r="M132" s="153" t="s">
        <v>1</v>
      </c>
      <c r="N132" s="154" t="s">
        <v>38</v>
      </c>
      <c r="O132" s="51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7" t="s">
        <v>180</v>
      </c>
      <c r="AT132" s="157" t="s">
        <v>177</v>
      </c>
      <c r="AU132" s="157" t="s">
        <v>181</v>
      </c>
      <c r="AY132" s="13" t="s">
        <v>175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3" t="s">
        <v>181</v>
      </c>
      <c r="BK132" s="159">
        <f t="shared" si="9"/>
        <v>0</v>
      </c>
      <c r="BL132" s="13" t="s">
        <v>180</v>
      </c>
      <c r="BM132" s="157" t="s">
        <v>200</v>
      </c>
    </row>
    <row r="133" spans="2:65" s="1" customFormat="1" ht="24" customHeight="1" x14ac:dyDescent="0.2">
      <c r="B133" s="147"/>
      <c r="C133" s="148" t="s">
        <v>190</v>
      </c>
      <c r="D133" s="215" t="s">
        <v>1059</v>
      </c>
      <c r="E133" s="216"/>
      <c r="F133" s="217"/>
      <c r="G133" s="150" t="s">
        <v>179</v>
      </c>
      <c r="H133" s="151">
        <v>5.09</v>
      </c>
      <c r="I133" s="152"/>
      <c r="J133" s="151">
        <f t="shared" si="0"/>
        <v>0</v>
      </c>
      <c r="K133" s="149" t="s">
        <v>1</v>
      </c>
      <c r="L133" s="28"/>
      <c r="M133" s="153" t="s">
        <v>1</v>
      </c>
      <c r="N133" s="154" t="s">
        <v>38</v>
      </c>
      <c r="O133" s="51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AR133" s="157" t="s">
        <v>180</v>
      </c>
      <c r="AT133" s="157" t="s">
        <v>177</v>
      </c>
      <c r="AU133" s="157" t="s">
        <v>181</v>
      </c>
      <c r="AY133" s="13" t="s">
        <v>175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3" t="s">
        <v>181</v>
      </c>
      <c r="BK133" s="159">
        <f t="shared" si="9"/>
        <v>0</v>
      </c>
      <c r="BL133" s="13" t="s">
        <v>180</v>
      </c>
      <c r="BM133" s="157" t="s">
        <v>7</v>
      </c>
    </row>
    <row r="134" spans="2:65" s="1" customFormat="1" ht="16.5" customHeight="1" x14ac:dyDescent="0.2">
      <c r="B134" s="147"/>
      <c r="C134" s="160" t="s">
        <v>202</v>
      </c>
      <c r="D134" s="218" t="s">
        <v>1060</v>
      </c>
      <c r="E134" s="219"/>
      <c r="F134" s="220"/>
      <c r="G134" s="162" t="s">
        <v>209</v>
      </c>
      <c r="H134" s="163">
        <v>8.5</v>
      </c>
      <c r="I134" s="164"/>
      <c r="J134" s="163">
        <f t="shared" si="0"/>
        <v>0</v>
      </c>
      <c r="K134" s="161" t="s">
        <v>1</v>
      </c>
      <c r="L134" s="165"/>
      <c r="M134" s="166" t="s">
        <v>1</v>
      </c>
      <c r="N134" s="167" t="s">
        <v>38</v>
      </c>
      <c r="O134" s="51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AR134" s="157" t="s">
        <v>187</v>
      </c>
      <c r="AT134" s="157" t="s">
        <v>236</v>
      </c>
      <c r="AU134" s="157" t="s">
        <v>181</v>
      </c>
      <c r="AY134" s="13" t="s">
        <v>175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3" t="s">
        <v>181</v>
      </c>
      <c r="BK134" s="159">
        <f t="shared" si="9"/>
        <v>0</v>
      </c>
      <c r="BL134" s="13" t="s">
        <v>180</v>
      </c>
      <c r="BM134" s="157" t="s">
        <v>204</v>
      </c>
    </row>
    <row r="135" spans="2:65" s="11" customFormat="1" ht="22.9" customHeight="1" x14ac:dyDescent="0.2">
      <c r="B135" s="134"/>
      <c r="D135" s="135" t="s">
        <v>71</v>
      </c>
      <c r="E135" s="145" t="s">
        <v>180</v>
      </c>
      <c r="F135" s="145" t="s">
        <v>309</v>
      </c>
      <c r="I135" s="137"/>
      <c r="J135" s="146">
        <f>BK135</f>
        <v>0</v>
      </c>
      <c r="L135" s="134"/>
      <c r="M135" s="139"/>
      <c r="N135" s="140"/>
      <c r="O135" s="140"/>
      <c r="P135" s="141">
        <f>P136</f>
        <v>0</v>
      </c>
      <c r="Q135" s="140"/>
      <c r="R135" s="141">
        <f>R136</f>
        <v>0</v>
      </c>
      <c r="S135" s="140"/>
      <c r="T135" s="142">
        <f>T136</f>
        <v>0</v>
      </c>
      <c r="AR135" s="135" t="s">
        <v>80</v>
      </c>
      <c r="AT135" s="143" t="s">
        <v>71</v>
      </c>
      <c r="AU135" s="143" t="s">
        <v>80</v>
      </c>
      <c r="AY135" s="135" t="s">
        <v>175</v>
      </c>
      <c r="BK135" s="144">
        <f>BK136</f>
        <v>0</v>
      </c>
    </row>
    <row r="136" spans="2:65" s="1" customFormat="1" ht="24" customHeight="1" x14ac:dyDescent="0.2">
      <c r="B136" s="147"/>
      <c r="C136" s="148" t="s">
        <v>192</v>
      </c>
      <c r="D136" s="215" t="s">
        <v>1061</v>
      </c>
      <c r="E136" s="216"/>
      <c r="F136" s="217"/>
      <c r="G136" s="150" t="s">
        <v>179</v>
      </c>
      <c r="H136" s="151">
        <v>2.2639999999999998</v>
      </c>
      <c r="I136" s="152"/>
      <c r="J136" s="151">
        <f>ROUND(I136*H136,3)</f>
        <v>0</v>
      </c>
      <c r="K136" s="149" t="s">
        <v>1</v>
      </c>
      <c r="L136" s="28"/>
      <c r="M136" s="153" t="s">
        <v>1</v>
      </c>
      <c r="N136" s="154" t="s">
        <v>38</v>
      </c>
      <c r="O136" s="51"/>
      <c r="P136" s="155">
        <f>O136*H136</f>
        <v>0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AR136" s="157" t="s">
        <v>180</v>
      </c>
      <c r="AT136" s="157" t="s">
        <v>177</v>
      </c>
      <c r="AU136" s="157" t="s">
        <v>181</v>
      </c>
      <c r="AY136" s="13" t="s">
        <v>175</v>
      </c>
      <c r="BE136" s="158">
        <f>IF(N136="základná",J136,0)</f>
        <v>0</v>
      </c>
      <c r="BF136" s="158">
        <f>IF(N136="znížená",J136,0)</f>
        <v>0</v>
      </c>
      <c r="BG136" s="158">
        <f>IF(N136="zákl. prenesená",J136,0)</f>
        <v>0</v>
      </c>
      <c r="BH136" s="158">
        <f>IF(N136="zníž. prenesená",J136,0)</f>
        <v>0</v>
      </c>
      <c r="BI136" s="158">
        <f>IF(N136="nulová",J136,0)</f>
        <v>0</v>
      </c>
      <c r="BJ136" s="13" t="s">
        <v>181</v>
      </c>
      <c r="BK136" s="159">
        <f>ROUND(I136*H136,3)</f>
        <v>0</v>
      </c>
      <c r="BL136" s="13" t="s">
        <v>180</v>
      </c>
      <c r="BM136" s="157" t="s">
        <v>206</v>
      </c>
    </row>
    <row r="137" spans="2:65" s="11" customFormat="1" ht="22.9" customHeight="1" x14ac:dyDescent="0.2">
      <c r="B137" s="134"/>
      <c r="D137" s="135" t="s">
        <v>71</v>
      </c>
      <c r="E137" s="145" t="s">
        <v>187</v>
      </c>
      <c r="F137" s="145" t="s">
        <v>1062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SUM(P138:P155)</f>
        <v>0</v>
      </c>
      <c r="Q137" s="140"/>
      <c r="R137" s="141">
        <f>SUM(R138:R155)</f>
        <v>0</v>
      </c>
      <c r="S137" s="140"/>
      <c r="T137" s="142">
        <f>SUM(T138:T155)</f>
        <v>0</v>
      </c>
      <c r="AR137" s="135" t="s">
        <v>80</v>
      </c>
      <c r="AT137" s="143" t="s">
        <v>71</v>
      </c>
      <c r="AU137" s="143" t="s">
        <v>80</v>
      </c>
      <c r="AY137" s="135" t="s">
        <v>175</v>
      </c>
      <c r="BK137" s="144">
        <f>SUM(BK138:BK155)</f>
        <v>0</v>
      </c>
    </row>
    <row r="138" spans="2:65" s="1" customFormat="1" ht="24" customHeight="1" x14ac:dyDescent="0.2">
      <c r="B138" s="147"/>
      <c r="C138" s="148" t="s">
        <v>207</v>
      </c>
      <c r="D138" s="215" t="s">
        <v>1063</v>
      </c>
      <c r="E138" s="216"/>
      <c r="F138" s="217"/>
      <c r="G138" s="150" t="s">
        <v>238</v>
      </c>
      <c r="H138" s="151">
        <v>30</v>
      </c>
      <c r="I138" s="152"/>
      <c r="J138" s="151">
        <f t="shared" ref="J138:J155" si="10">ROUND(I138*H138,3)</f>
        <v>0</v>
      </c>
      <c r="K138" s="149" t="s">
        <v>1</v>
      </c>
      <c r="L138" s="28"/>
      <c r="M138" s="153" t="s">
        <v>1</v>
      </c>
      <c r="N138" s="154" t="s">
        <v>38</v>
      </c>
      <c r="O138" s="51"/>
      <c r="P138" s="155">
        <f t="shared" ref="P138:P155" si="11">O138*H138</f>
        <v>0</v>
      </c>
      <c r="Q138" s="155">
        <v>0</v>
      </c>
      <c r="R138" s="155">
        <f t="shared" ref="R138:R155" si="12">Q138*H138</f>
        <v>0</v>
      </c>
      <c r="S138" s="155">
        <v>0</v>
      </c>
      <c r="T138" s="156">
        <f t="shared" ref="T138:T155" si="13">S138*H138</f>
        <v>0</v>
      </c>
      <c r="AR138" s="157" t="s">
        <v>180</v>
      </c>
      <c r="AT138" s="157" t="s">
        <v>177</v>
      </c>
      <c r="AU138" s="157" t="s">
        <v>181</v>
      </c>
      <c r="AY138" s="13" t="s">
        <v>175</v>
      </c>
      <c r="BE138" s="158">
        <f t="shared" ref="BE138:BE155" si="14">IF(N138="základná",J138,0)</f>
        <v>0</v>
      </c>
      <c r="BF138" s="158">
        <f t="shared" ref="BF138:BF155" si="15">IF(N138="znížená",J138,0)</f>
        <v>0</v>
      </c>
      <c r="BG138" s="158">
        <f t="shared" ref="BG138:BG155" si="16">IF(N138="zákl. prenesená",J138,0)</f>
        <v>0</v>
      </c>
      <c r="BH138" s="158">
        <f t="shared" ref="BH138:BH155" si="17">IF(N138="zníž. prenesená",J138,0)</f>
        <v>0</v>
      </c>
      <c r="BI138" s="158">
        <f t="shared" ref="BI138:BI155" si="18">IF(N138="nulová",J138,0)</f>
        <v>0</v>
      </c>
      <c r="BJ138" s="13" t="s">
        <v>181</v>
      </c>
      <c r="BK138" s="159">
        <f t="shared" ref="BK138:BK155" si="19">ROUND(I138*H138,3)</f>
        <v>0</v>
      </c>
      <c r="BL138" s="13" t="s">
        <v>180</v>
      </c>
      <c r="BM138" s="157" t="s">
        <v>210</v>
      </c>
    </row>
    <row r="139" spans="2:65" s="1" customFormat="1" ht="24" customHeight="1" x14ac:dyDescent="0.2">
      <c r="B139" s="147"/>
      <c r="C139" s="160" t="s">
        <v>195</v>
      </c>
      <c r="D139" s="218" t="s">
        <v>1064</v>
      </c>
      <c r="E139" s="219"/>
      <c r="F139" s="220"/>
      <c r="G139" s="162" t="s">
        <v>272</v>
      </c>
      <c r="H139" s="163">
        <v>5</v>
      </c>
      <c r="I139" s="164"/>
      <c r="J139" s="163">
        <f t="shared" si="10"/>
        <v>0</v>
      </c>
      <c r="K139" s="161" t="s">
        <v>1</v>
      </c>
      <c r="L139" s="165"/>
      <c r="M139" s="166" t="s">
        <v>1</v>
      </c>
      <c r="N139" s="167" t="s">
        <v>38</v>
      </c>
      <c r="O139" s="51"/>
      <c r="P139" s="155">
        <f t="shared" si="11"/>
        <v>0</v>
      </c>
      <c r="Q139" s="155">
        <v>0</v>
      </c>
      <c r="R139" s="155">
        <f t="shared" si="12"/>
        <v>0</v>
      </c>
      <c r="S139" s="155">
        <v>0</v>
      </c>
      <c r="T139" s="156">
        <f t="shared" si="13"/>
        <v>0</v>
      </c>
      <c r="AR139" s="157" t="s">
        <v>187</v>
      </c>
      <c r="AT139" s="157" t="s">
        <v>236</v>
      </c>
      <c r="AU139" s="157" t="s">
        <v>181</v>
      </c>
      <c r="AY139" s="13" t="s">
        <v>175</v>
      </c>
      <c r="BE139" s="158">
        <f t="shared" si="14"/>
        <v>0</v>
      </c>
      <c r="BF139" s="158">
        <f t="shared" si="15"/>
        <v>0</v>
      </c>
      <c r="BG139" s="158">
        <f t="shared" si="16"/>
        <v>0</v>
      </c>
      <c r="BH139" s="158">
        <f t="shared" si="17"/>
        <v>0</v>
      </c>
      <c r="BI139" s="158">
        <f t="shared" si="18"/>
        <v>0</v>
      </c>
      <c r="BJ139" s="13" t="s">
        <v>181</v>
      </c>
      <c r="BK139" s="159">
        <f t="shared" si="19"/>
        <v>0</v>
      </c>
      <c r="BL139" s="13" t="s">
        <v>180</v>
      </c>
      <c r="BM139" s="157" t="s">
        <v>212</v>
      </c>
    </row>
    <row r="140" spans="2:65" s="1" customFormat="1" ht="24" customHeight="1" x14ac:dyDescent="0.2">
      <c r="B140" s="147"/>
      <c r="C140" s="160" t="s">
        <v>213</v>
      </c>
      <c r="D140" s="218" t="s">
        <v>1065</v>
      </c>
      <c r="E140" s="219"/>
      <c r="F140" s="220"/>
      <c r="G140" s="162" t="s">
        <v>272</v>
      </c>
      <c r="H140" s="163">
        <v>5</v>
      </c>
      <c r="I140" s="164"/>
      <c r="J140" s="163">
        <f t="shared" si="10"/>
        <v>0</v>
      </c>
      <c r="K140" s="161" t="s">
        <v>1</v>
      </c>
      <c r="L140" s="165"/>
      <c r="M140" s="166" t="s">
        <v>1</v>
      </c>
      <c r="N140" s="167" t="s">
        <v>38</v>
      </c>
      <c r="O140" s="51"/>
      <c r="P140" s="155">
        <f t="shared" si="11"/>
        <v>0</v>
      </c>
      <c r="Q140" s="155">
        <v>0</v>
      </c>
      <c r="R140" s="155">
        <f t="shared" si="12"/>
        <v>0</v>
      </c>
      <c r="S140" s="155">
        <v>0</v>
      </c>
      <c r="T140" s="156">
        <f t="shared" si="13"/>
        <v>0</v>
      </c>
      <c r="AR140" s="157" t="s">
        <v>187</v>
      </c>
      <c r="AT140" s="157" t="s">
        <v>236</v>
      </c>
      <c r="AU140" s="157" t="s">
        <v>181</v>
      </c>
      <c r="AY140" s="13" t="s">
        <v>175</v>
      </c>
      <c r="BE140" s="158">
        <f t="shared" si="14"/>
        <v>0</v>
      </c>
      <c r="BF140" s="158">
        <f t="shared" si="15"/>
        <v>0</v>
      </c>
      <c r="BG140" s="158">
        <f t="shared" si="16"/>
        <v>0</v>
      </c>
      <c r="BH140" s="158">
        <f t="shared" si="17"/>
        <v>0</v>
      </c>
      <c r="BI140" s="158">
        <f t="shared" si="18"/>
        <v>0</v>
      </c>
      <c r="BJ140" s="13" t="s">
        <v>181</v>
      </c>
      <c r="BK140" s="159">
        <f t="shared" si="19"/>
        <v>0</v>
      </c>
      <c r="BL140" s="13" t="s">
        <v>180</v>
      </c>
      <c r="BM140" s="157" t="s">
        <v>216</v>
      </c>
    </row>
    <row r="141" spans="2:65" s="1" customFormat="1" ht="16.5" customHeight="1" x14ac:dyDescent="0.2">
      <c r="B141" s="147"/>
      <c r="C141" s="148" t="s">
        <v>197</v>
      </c>
      <c r="D141" s="215" t="s">
        <v>1066</v>
      </c>
      <c r="E141" s="216"/>
      <c r="F141" s="217"/>
      <c r="G141" s="150" t="s">
        <v>238</v>
      </c>
      <c r="H141" s="151">
        <v>30</v>
      </c>
      <c r="I141" s="152"/>
      <c r="J141" s="151">
        <f t="shared" si="10"/>
        <v>0</v>
      </c>
      <c r="K141" s="149" t="s">
        <v>1</v>
      </c>
      <c r="L141" s="28"/>
      <c r="M141" s="153" t="s">
        <v>1</v>
      </c>
      <c r="N141" s="154" t="s">
        <v>38</v>
      </c>
      <c r="O141" s="51"/>
      <c r="P141" s="155">
        <f t="shared" si="11"/>
        <v>0</v>
      </c>
      <c r="Q141" s="155">
        <v>0</v>
      </c>
      <c r="R141" s="155">
        <f t="shared" si="12"/>
        <v>0</v>
      </c>
      <c r="S141" s="155">
        <v>0</v>
      </c>
      <c r="T141" s="156">
        <f t="shared" si="13"/>
        <v>0</v>
      </c>
      <c r="AR141" s="157" t="s">
        <v>180</v>
      </c>
      <c r="AT141" s="157" t="s">
        <v>177</v>
      </c>
      <c r="AU141" s="157" t="s">
        <v>181</v>
      </c>
      <c r="AY141" s="13" t="s">
        <v>175</v>
      </c>
      <c r="BE141" s="158">
        <f t="shared" si="14"/>
        <v>0</v>
      </c>
      <c r="BF141" s="158">
        <f t="shared" si="15"/>
        <v>0</v>
      </c>
      <c r="BG141" s="158">
        <f t="shared" si="16"/>
        <v>0</v>
      </c>
      <c r="BH141" s="158">
        <f t="shared" si="17"/>
        <v>0</v>
      </c>
      <c r="BI141" s="158">
        <f t="shared" si="18"/>
        <v>0</v>
      </c>
      <c r="BJ141" s="13" t="s">
        <v>181</v>
      </c>
      <c r="BK141" s="159">
        <f t="shared" si="19"/>
        <v>0</v>
      </c>
      <c r="BL141" s="13" t="s">
        <v>180</v>
      </c>
      <c r="BM141" s="157" t="s">
        <v>219</v>
      </c>
    </row>
    <row r="142" spans="2:65" s="1" customFormat="1" ht="16.5" customHeight="1" x14ac:dyDescent="0.2">
      <c r="B142" s="147"/>
      <c r="C142" s="148" t="s">
        <v>220</v>
      </c>
      <c r="D142" s="215" t="s">
        <v>1067</v>
      </c>
      <c r="E142" s="216"/>
      <c r="F142" s="217"/>
      <c r="G142" s="150" t="s">
        <v>272</v>
      </c>
      <c r="H142" s="151">
        <v>1</v>
      </c>
      <c r="I142" s="152"/>
      <c r="J142" s="151">
        <f t="shared" si="10"/>
        <v>0</v>
      </c>
      <c r="K142" s="149" t="s">
        <v>1</v>
      </c>
      <c r="L142" s="28"/>
      <c r="M142" s="153" t="s">
        <v>1</v>
      </c>
      <c r="N142" s="154" t="s">
        <v>38</v>
      </c>
      <c r="O142" s="51"/>
      <c r="P142" s="155">
        <f t="shared" si="11"/>
        <v>0</v>
      </c>
      <c r="Q142" s="155">
        <v>0</v>
      </c>
      <c r="R142" s="155">
        <f t="shared" si="12"/>
        <v>0</v>
      </c>
      <c r="S142" s="155">
        <v>0</v>
      </c>
      <c r="T142" s="156">
        <f t="shared" si="13"/>
        <v>0</v>
      </c>
      <c r="AR142" s="157" t="s">
        <v>180</v>
      </c>
      <c r="AT142" s="157" t="s">
        <v>177</v>
      </c>
      <c r="AU142" s="157" t="s">
        <v>181</v>
      </c>
      <c r="AY142" s="13" t="s">
        <v>175</v>
      </c>
      <c r="BE142" s="158">
        <f t="shared" si="14"/>
        <v>0</v>
      </c>
      <c r="BF142" s="158">
        <f t="shared" si="15"/>
        <v>0</v>
      </c>
      <c r="BG142" s="158">
        <f t="shared" si="16"/>
        <v>0</v>
      </c>
      <c r="BH142" s="158">
        <f t="shared" si="17"/>
        <v>0</v>
      </c>
      <c r="BI142" s="158">
        <f t="shared" si="18"/>
        <v>0</v>
      </c>
      <c r="BJ142" s="13" t="s">
        <v>181</v>
      </c>
      <c r="BK142" s="159">
        <f t="shared" si="19"/>
        <v>0</v>
      </c>
      <c r="BL142" s="13" t="s">
        <v>180</v>
      </c>
      <c r="BM142" s="157" t="s">
        <v>222</v>
      </c>
    </row>
    <row r="143" spans="2:65" s="1" customFormat="1" ht="16.5" customHeight="1" x14ac:dyDescent="0.2">
      <c r="B143" s="147"/>
      <c r="C143" s="160" t="s">
        <v>200</v>
      </c>
      <c r="D143" s="218" t="s">
        <v>1068</v>
      </c>
      <c r="E143" s="219"/>
      <c r="F143" s="220"/>
      <c r="G143" s="162" t="s">
        <v>1069</v>
      </c>
      <c r="H143" s="163">
        <v>1</v>
      </c>
      <c r="I143" s="164"/>
      <c r="J143" s="163">
        <f t="shared" si="10"/>
        <v>0</v>
      </c>
      <c r="K143" s="161" t="s">
        <v>1</v>
      </c>
      <c r="L143" s="165"/>
      <c r="M143" s="166" t="s">
        <v>1</v>
      </c>
      <c r="N143" s="167" t="s">
        <v>38</v>
      </c>
      <c r="O143" s="51"/>
      <c r="P143" s="155">
        <f t="shared" si="11"/>
        <v>0</v>
      </c>
      <c r="Q143" s="155">
        <v>0</v>
      </c>
      <c r="R143" s="155">
        <f t="shared" si="12"/>
        <v>0</v>
      </c>
      <c r="S143" s="155">
        <v>0</v>
      </c>
      <c r="T143" s="156">
        <f t="shared" si="13"/>
        <v>0</v>
      </c>
      <c r="AR143" s="157" t="s">
        <v>187</v>
      </c>
      <c r="AT143" s="157" t="s">
        <v>236</v>
      </c>
      <c r="AU143" s="157" t="s">
        <v>181</v>
      </c>
      <c r="AY143" s="13" t="s">
        <v>175</v>
      </c>
      <c r="BE143" s="158">
        <f t="shared" si="14"/>
        <v>0</v>
      </c>
      <c r="BF143" s="158">
        <f t="shared" si="15"/>
        <v>0</v>
      </c>
      <c r="BG143" s="158">
        <f t="shared" si="16"/>
        <v>0</v>
      </c>
      <c r="BH143" s="158">
        <f t="shared" si="17"/>
        <v>0</v>
      </c>
      <c r="BI143" s="158">
        <f t="shared" si="18"/>
        <v>0</v>
      </c>
      <c r="BJ143" s="13" t="s">
        <v>181</v>
      </c>
      <c r="BK143" s="159">
        <f t="shared" si="19"/>
        <v>0</v>
      </c>
      <c r="BL143" s="13" t="s">
        <v>180</v>
      </c>
      <c r="BM143" s="157" t="s">
        <v>224</v>
      </c>
    </row>
    <row r="144" spans="2:65" s="1" customFormat="1" ht="16.5" customHeight="1" x14ac:dyDescent="0.2">
      <c r="B144" s="147"/>
      <c r="C144" s="148" t="s">
        <v>225</v>
      </c>
      <c r="D144" s="215" t="s">
        <v>1070</v>
      </c>
      <c r="E144" s="216"/>
      <c r="F144" s="217"/>
      <c r="G144" s="150" t="s">
        <v>272</v>
      </c>
      <c r="H144" s="151">
        <v>10</v>
      </c>
      <c r="I144" s="152"/>
      <c r="J144" s="151">
        <f t="shared" si="10"/>
        <v>0</v>
      </c>
      <c r="K144" s="149" t="s">
        <v>1</v>
      </c>
      <c r="L144" s="28"/>
      <c r="M144" s="153" t="s">
        <v>1</v>
      </c>
      <c r="N144" s="154" t="s">
        <v>38</v>
      </c>
      <c r="O144" s="51"/>
      <c r="P144" s="155">
        <f t="shared" si="11"/>
        <v>0</v>
      </c>
      <c r="Q144" s="155">
        <v>0</v>
      </c>
      <c r="R144" s="155">
        <f t="shared" si="12"/>
        <v>0</v>
      </c>
      <c r="S144" s="155">
        <v>0</v>
      </c>
      <c r="T144" s="156">
        <f t="shared" si="13"/>
        <v>0</v>
      </c>
      <c r="AR144" s="157" t="s">
        <v>180</v>
      </c>
      <c r="AT144" s="157" t="s">
        <v>177</v>
      </c>
      <c r="AU144" s="157" t="s">
        <v>181</v>
      </c>
      <c r="AY144" s="13" t="s">
        <v>175</v>
      </c>
      <c r="BE144" s="158">
        <f t="shared" si="14"/>
        <v>0</v>
      </c>
      <c r="BF144" s="158">
        <f t="shared" si="15"/>
        <v>0</v>
      </c>
      <c r="BG144" s="158">
        <f t="shared" si="16"/>
        <v>0</v>
      </c>
      <c r="BH144" s="158">
        <f t="shared" si="17"/>
        <v>0</v>
      </c>
      <c r="BI144" s="158">
        <f t="shared" si="18"/>
        <v>0</v>
      </c>
      <c r="BJ144" s="13" t="s">
        <v>181</v>
      </c>
      <c r="BK144" s="159">
        <f t="shared" si="19"/>
        <v>0</v>
      </c>
      <c r="BL144" s="13" t="s">
        <v>180</v>
      </c>
      <c r="BM144" s="157" t="s">
        <v>227</v>
      </c>
    </row>
    <row r="145" spans="2:65" s="1" customFormat="1" ht="16.5" customHeight="1" x14ac:dyDescent="0.2">
      <c r="B145" s="147"/>
      <c r="C145" s="160" t="s">
        <v>7</v>
      </c>
      <c r="D145" s="218" t="s">
        <v>1071</v>
      </c>
      <c r="E145" s="219"/>
      <c r="F145" s="220"/>
      <c r="G145" s="162" t="s">
        <v>1069</v>
      </c>
      <c r="H145" s="163">
        <v>10</v>
      </c>
      <c r="I145" s="164"/>
      <c r="J145" s="163">
        <f t="shared" si="10"/>
        <v>0</v>
      </c>
      <c r="K145" s="161" t="s">
        <v>1</v>
      </c>
      <c r="L145" s="165"/>
      <c r="M145" s="166" t="s">
        <v>1</v>
      </c>
      <c r="N145" s="167" t="s">
        <v>38</v>
      </c>
      <c r="O145" s="51"/>
      <c r="P145" s="155">
        <f t="shared" si="11"/>
        <v>0</v>
      </c>
      <c r="Q145" s="155">
        <v>0</v>
      </c>
      <c r="R145" s="155">
        <f t="shared" si="12"/>
        <v>0</v>
      </c>
      <c r="S145" s="155">
        <v>0</v>
      </c>
      <c r="T145" s="156">
        <f t="shared" si="13"/>
        <v>0</v>
      </c>
      <c r="AR145" s="157" t="s">
        <v>187</v>
      </c>
      <c r="AT145" s="157" t="s">
        <v>236</v>
      </c>
      <c r="AU145" s="157" t="s">
        <v>181</v>
      </c>
      <c r="AY145" s="13" t="s">
        <v>175</v>
      </c>
      <c r="BE145" s="158">
        <f t="shared" si="14"/>
        <v>0</v>
      </c>
      <c r="BF145" s="158">
        <f t="shared" si="15"/>
        <v>0</v>
      </c>
      <c r="BG145" s="158">
        <f t="shared" si="16"/>
        <v>0</v>
      </c>
      <c r="BH145" s="158">
        <f t="shared" si="17"/>
        <v>0</v>
      </c>
      <c r="BI145" s="158">
        <f t="shared" si="18"/>
        <v>0</v>
      </c>
      <c r="BJ145" s="13" t="s">
        <v>181</v>
      </c>
      <c r="BK145" s="159">
        <f t="shared" si="19"/>
        <v>0</v>
      </c>
      <c r="BL145" s="13" t="s">
        <v>180</v>
      </c>
      <c r="BM145" s="157" t="s">
        <v>229</v>
      </c>
    </row>
    <row r="146" spans="2:65" s="1" customFormat="1" ht="24" customHeight="1" x14ac:dyDescent="0.2">
      <c r="B146" s="147"/>
      <c r="C146" s="148" t="s">
        <v>230</v>
      </c>
      <c r="D146" s="215" t="s">
        <v>1072</v>
      </c>
      <c r="E146" s="216"/>
      <c r="F146" s="217"/>
      <c r="G146" s="150" t="s">
        <v>272</v>
      </c>
      <c r="H146" s="151">
        <v>2</v>
      </c>
      <c r="I146" s="152"/>
      <c r="J146" s="151">
        <f t="shared" si="10"/>
        <v>0</v>
      </c>
      <c r="K146" s="149" t="s">
        <v>1</v>
      </c>
      <c r="L146" s="28"/>
      <c r="M146" s="153" t="s">
        <v>1</v>
      </c>
      <c r="N146" s="154" t="s">
        <v>38</v>
      </c>
      <c r="O146" s="51"/>
      <c r="P146" s="155">
        <f t="shared" si="11"/>
        <v>0</v>
      </c>
      <c r="Q146" s="155">
        <v>0</v>
      </c>
      <c r="R146" s="155">
        <f t="shared" si="12"/>
        <v>0</v>
      </c>
      <c r="S146" s="155">
        <v>0</v>
      </c>
      <c r="T146" s="156">
        <f t="shared" si="13"/>
        <v>0</v>
      </c>
      <c r="AR146" s="157" t="s">
        <v>180</v>
      </c>
      <c r="AT146" s="157" t="s">
        <v>177</v>
      </c>
      <c r="AU146" s="157" t="s">
        <v>181</v>
      </c>
      <c r="AY146" s="13" t="s">
        <v>175</v>
      </c>
      <c r="BE146" s="158">
        <f t="shared" si="14"/>
        <v>0</v>
      </c>
      <c r="BF146" s="158">
        <f t="shared" si="15"/>
        <v>0</v>
      </c>
      <c r="BG146" s="158">
        <f t="shared" si="16"/>
        <v>0</v>
      </c>
      <c r="BH146" s="158">
        <f t="shared" si="17"/>
        <v>0</v>
      </c>
      <c r="BI146" s="158">
        <f t="shared" si="18"/>
        <v>0</v>
      </c>
      <c r="BJ146" s="13" t="s">
        <v>181</v>
      </c>
      <c r="BK146" s="159">
        <f t="shared" si="19"/>
        <v>0</v>
      </c>
      <c r="BL146" s="13" t="s">
        <v>180</v>
      </c>
      <c r="BM146" s="157" t="s">
        <v>232</v>
      </c>
    </row>
    <row r="147" spans="2:65" s="1" customFormat="1" ht="24" customHeight="1" x14ac:dyDescent="0.2">
      <c r="B147" s="147"/>
      <c r="C147" s="160" t="s">
        <v>204</v>
      </c>
      <c r="D147" s="218" t="s">
        <v>1559</v>
      </c>
      <c r="E147" s="219"/>
      <c r="F147" s="220"/>
      <c r="G147" s="162" t="s">
        <v>272</v>
      </c>
      <c r="H147" s="163">
        <v>2</v>
      </c>
      <c r="I147" s="164"/>
      <c r="J147" s="163">
        <f t="shared" si="10"/>
        <v>0</v>
      </c>
      <c r="K147" s="161" t="s">
        <v>1</v>
      </c>
      <c r="L147" s="165"/>
      <c r="M147" s="166" t="s">
        <v>1</v>
      </c>
      <c r="N147" s="167" t="s">
        <v>38</v>
      </c>
      <c r="O147" s="51"/>
      <c r="P147" s="155">
        <f t="shared" si="11"/>
        <v>0</v>
      </c>
      <c r="Q147" s="155">
        <v>0</v>
      </c>
      <c r="R147" s="155">
        <f t="shared" si="12"/>
        <v>0</v>
      </c>
      <c r="S147" s="155">
        <v>0</v>
      </c>
      <c r="T147" s="156">
        <f t="shared" si="13"/>
        <v>0</v>
      </c>
      <c r="AR147" s="157" t="s">
        <v>187</v>
      </c>
      <c r="AT147" s="157" t="s">
        <v>236</v>
      </c>
      <c r="AU147" s="157" t="s">
        <v>181</v>
      </c>
      <c r="AY147" s="13" t="s">
        <v>175</v>
      </c>
      <c r="BE147" s="158">
        <f t="shared" si="14"/>
        <v>0</v>
      </c>
      <c r="BF147" s="158">
        <f t="shared" si="15"/>
        <v>0</v>
      </c>
      <c r="BG147" s="158">
        <f t="shared" si="16"/>
        <v>0</v>
      </c>
      <c r="BH147" s="158">
        <f t="shared" si="17"/>
        <v>0</v>
      </c>
      <c r="BI147" s="158">
        <f t="shared" si="18"/>
        <v>0</v>
      </c>
      <c r="BJ147" s="13" t="s">
        <v>181</v>
      </c>
      <c r="BK147" s="159">
        <f t="shared" si="19"/>
        <v>0</v>
      </c>
      <c r="BL147" s="13" t="s">
        <v>180</v>
      </c>
      <c r="BM147" s="157" t="s">
        <v>234</v>
      </c>
    </row>
    <row r="148" spans="2:65" s="1" customFormat="1" ht="24" customHeight="1" x14ac:dyDescent="0.2">
      <c r="B148" s="147"/>
      <c r="C148" s="160" t="s">
        <v>235</v>
      </c>
      <c r="D148" s="218" t="s">
        <v>1621</v>
      </c>
      <c r="E148" s="219"/>
      <c r="F148" s="220"/>
      <c r="G148" s="162" t="s">
        <v>272</v>
      </c>
      <c r="H148" s="163">
        <v>2</v>
      </c>
      <c r="I148" s="164"/>
      <c r="J148" s="163">
        <f t="shared" si="10"/>
        <v>0</v>
      </c>
      <c r="K148" s="161" t="s">
        <v>1</v>
      </c>
      <c r="L148" s="165"/>
      <c r="M148" s="166" t="s">
        <v>1</v>
      </c>
      <c r="N148" s="167" t="s">
        <v>38</v>
      </c>
      <c r="O148" s="51"/>
      <c r="P148" s="155">
        <f t="shared" si="11"/>
        <v>0</v>
      </c>
      <c r="Q148" s="155">
        <v>0</v>
      </c>
      <c r="R148" s="155">
        <f t="shared" si="12"/>
        <v>0</v>
      </c>
      <c r="S148" s="155">
        <v>0</v>
      </c>
      <c r="T148" s="156">
        <f t="shared" si="13"/>
        <v>0</v>
      </c>
      <c r="AR148" s="157" t="s">
        <v>187</v>
      </c>
      <c r="AT148" s="157" t="s">
        <v>236</v>
      </c>
      <c r="AU148" s="157" t="s">
        <v>181</v>
      </c>
      <c r="AY148" s="13" t="s">
        <v>175</v>
      </c>
      <c r="BE148" s="158">
        <f t="shared" si="14"/>
        <v>0</v>
      </c>
      <c r="BF148" s="158">
        <f t="shared" si="15"/>
        <v>0</v>
      </c>
      <c r="BG148" s="158">
        <f t="shared" si="16"/>
        <v>0</v>
      </c>
      <c r="BH148" s="158">
        <f t="shared" si="17"/>
        <v>0</v>
      </c>
      <c r="BI148" s="158">
        <f t="shared" si="18"/>
        <v>0</v>
      </c>
      <c r="BJ148" s="13" t="s">
        <v>181</v>
      </c>
      <c r="BK148" s="159">
        <f t="shared" si="19"/>
        <v>0</v>
      </c>
      <c r="BL148" s="13" t="s">
        <v>180</v>
      </c>
      <c r="BM148" s="157" t="s">
        <v>237</v>
      </c>
    </row>
    <row r="149" spans="2:65" s="1" customFormat="1" ht="24" customHeight="1" x14ac:dyDescent="0.2">
      <c r="B149" s="147"/>
      <c r="C149" s="148" t="s">
        <v>206</v>
      </c>
      <c r="D149" s="215" t="s">
        <v>1073</v>
      </c>
      <c r="E149" s="216"/>
      <c r="F149" s="217"/>
      <c r="G149" s="150" t="s">
        <v>272</v>
      </c>
      <c r="H149" s="151">
        <v>2</v>
      </c>
      <c r="I149" s="152"/>
      <c r="J149" s="151">
        <f t="shared" si="10"/>
        <v>0</v>
      </c>
      <c r="K149" s="149" t="s">
        <v>1</v>
      </c>
      <c r="L149" s="28"/>
      <c r="M149" s="153" t="s">
        <v>1</v>
      </c>
      <c r="N149" s="154" t="s">
        <v>38</v>
      </c>
      <c r="O149" s="51"/>
      <c r="P149" s="155">
        <f t="shared" si="11"/>
        <v>0</v>
      </c>
      <c r="Q149" s="155">
        <v>0</v>
      </c>
      <c r="R149" s="155">
        <f t="shared" si="12"/>
        <v>0</v>
      </c>
      <c r="S149" s="155">
        <v>0</v>
      </c>
      <c r="T149" s="156">
        <f t="shared" si="13"/>
        <v>0</v>
      </c>
      <c r="AR149" s="157" t="s">
        <v>180</v>
      </c>
      <c r="AT149" s="157" t="s">
        <v>177</v>
      </c>
      <c r="AU149" s="157" t="s">
        <v>181</v>
      </c>
      <c r="AY149" s="13" t="s">
        <v>175</v>
      </c>
      <c r="BE149" s="158">
        <f t="shared" si="14"/>
        <v>0</v>
      </c>
      <c r="BF149" s="158">
        <f t="shared" si="15"/>
        <v>0</v>
      </c>
      <c r="BG149" s="158">
        <f t="shared" si="16"/>
        <v>0</v>
      </c>
      <c r="BH149" s="158">
        <f t="shared" si="17"/>
        <v>0</v>
      </c>
      <c r="BI149" s="158">
        <f t="shared" si="18"/>
        <v>0</v>
      </c>
      <c r="BJ149" s="13" t="s">
        <v>181</v>
      </c>
      <c r="BK149" s="159">
        <f t="shared" si="19"/>
        <v>0</v>
      </c>
      <c r="BL149" s="13" t="s">
        <v>180</v>
      </c>
      <c r="BM149" s="157" t="s">
        <v>239</v>
      </c>
    </row>
    <row r="150" spans="2:65" s="1" customFormat="1" ht="24" customHeight="1" x14ac:dyDescent="0.2">
      <c r="B150" s="147"/>
      <c r="C150" s="160" t="s">
        <v>240</v>
      </c>
      <c r="D150" s="218" t="s">
        <v>1560</v>
      </c>
      <c r="E150" s="219"/>
      <c r="F150" s="220"/>
      <c r="G150" s="162" t="s">
        <v>272</v>
      </c>
      <c r="H150" s="163">
        <v>2</v>
      </c>
      <c r="I150" s="164"/>
      <c r="J150" s="163">
        <f t="shared" si="10"/>
        <v>0</v>
      </c>
      <c r="K150" s="161" t="s">
        <v>1</v>
      </c>
      <c r="L150" s="165"/>
      <c r="M150" s="166" t="s">
        <v>1</v>
      </c>
      <c r="N150" s="167" t="s">
        <v>38</v>
      </c>
      <c r="O150" s="51"/>
      <c r="P150" s="155">
        <f t="shared" si="11"/>
        <v>0</v>
      </c>
      <c r="Q150" s="155">
        <v>0</v>
      </c>
      <c r="R150" s="155">
        <f t="shared" si="12"/>
        <v>0</v>
      </c>
      <c r="S150" s="155">
        <v>0</v>
      </c>
      <c r="T150" s="156">
        <f t="shared" si="13"/>
        <v>0</v>
      </c>
      <c r="AR150" s="157" t="s">
        <v>187</v>
      </c>
      <c r="AT150" s="157" t="s">
        <v>236</v>
      </c>
      <c r="AU150" s="157" t="s">
        <v>181</v>
      </c>
      <c r="AY150" s="13" t="s">
        <v>175</v>
      </c>
      <c r="BE150" s="158">
        <f t="shared" si="14"/>
        <v>0</v>
      </c>
      <c r="BF150" s="158">
        <f t="shared" si="15"/>
        <v>0</v>
      </c>
      <c r="BG150" s="158">
        <f t="shared" si="16"/>
        <v>0</v>
      </c>
      <c r="BH150" s="158">
        <f t="shared" si="17"/>
        <v>0</v>
      </c>
      <c r="BI150" s="158">
        <f t="shared" si="18"/>
        <v>0</v>
      </c>
      <c r="BJ150" s="13" t="s">
        <v>181</v>
      </c>
      <c r="BK150" s="159">
        <f t="shared" si="19"/>
        <v>0</v>
      </c>
      <c r="BL150" s="13" t="s">
        <v>180</v>
      </c>
      <c r="BM150" s="157" t="s">
        <v>241</v>
      </c>
    </row>
    <row r="151" spans="2:65" s="1" customFormat="1" ht="24" customHeight="1" x14ac:dyDescent="0.2">
      <c r="B151" s="147"/>
      <c r="C151" s="160" t="s">
        <v>210</v>
      </c>
      <c r="D151" s="218" t="s">
        <v>1561</v>
      </c>
      <c r="E151" s="219"/>
      <c r="F151" s="220"/>
      <c r="G151" s="162" t="s">
        <v>272</v>
      </c>
      <c r="H151" s="163">
        <v>2</v>
      </c>
      <c r="I151" s="164"/>
      <c r="J151" s="163">
        <f t="shared" si="10"/>
        <v>0</v>
      </c>
      <c r="K151" s="161" t="s">
        <v>1</v>
      </c>
      <c r="L151" s="165"/>
      <c r="M151" s="166" t="s">
        <v>1</v>
      </c>
      <c r="N151" s="167" t="s">
        <v>38</v>
      </c>
      <c r="O151" s="51"/>
      <c r="P151" s="155">
        <f t="shared" si="11"/>
        <v>0</v>
      </c>
      <c r="Q151" s="155">
        <v>0</v>
      </c>
      <c r="R151" s="155">
        <f t="shared" si="12"/>
        <v>0</v>
      </c>
      <c r="S151" s="155">
        <v>0</v>
      </c>
      <c r="T151" s="156">
        <f t="shared" si="13"/>
        <v>0</v>
      </c>
      <c r="AR151" s="157" t="s">
        <v>187</v>
      </c>
      <c r="AT151" s="157" t="s">
        <v>236</v>
      </c>
      <c r="AU151" s="157" t="s">
        <v>181</v>
      </c>
      <c r="AY151" s="13" t="s">
        <v>175</v>
      </c>
      <c r="BE151" s="158">
        <f t="shared" si="14"/>
        <v>0</v>
      </c>
      <c r="BF151" s="158">
        <f t="shared" si="15"/>
        <v>0</v>
      </c>
      <c r="BG151" s="158">
        <f t="shared" si="16"/>
        <v>0</v>
      </c>
      <c r="BH151" s="158">
        <f t="shared" si="17"/>
        <v>0</v>
      </c>
      <c r="BI151" s="158">
        <f t="shared" si="18"/>
        <v>0</v>
      </c>
      <c r="BJ151" s="13" t="s">
        <v>181</v>
      </c>
      <c r="BK151" s="159">
        <f t="shared" si="19"/>
        <v>0</v>
      </c>
      <c r="BL151" s="13" t="s">
        <v>180</v>
      </c>
      <c r="BM151" s="157" t="s">
        <v>243</v>
      </c>
    </row>
    <row r="152" spans="2:65" s="1" customFormat="1" ht="16.5" customHeight="1" x14ac:dyDescent="0.2">
      <c r="B152" s="147"/>
      <c r="C152" s="148" t="s">
        <v>244</v>
      </c>
      <c r="D152" s="215" t="s">
        <v>1074</v>
      </c>
      <c r="E152" s="216"/>
      <c r="F152" s="217"/>
      <c r="G152" s="150" t="s">
        <v>1026</v>
      </c>
      <c r="H152" s="151">
        <v>1</v>
      </c>
      <c r="I152" s="152"/>
      <c r="J152" s="151">
        <f t="shared" si="10"/>
        <v>0</v>
      </c>
      <c r="K152" s="149" t="s">
        <v>1</v>
      </c>
      <c r="L152" s="28"/>
      <c r="M152" s="153" t="s">
        <v>1</v>
      </c>
      <c r="N152" s="154" t="s">
        <v>38</v>
      </c>
      <c r="O152" s="51"/>
      <c r="P152" s="155">
        <f t="shared" si="11"/>
        <v>0</v>
      </c>
      <c r="Q152" s="155">
        <v>0</v>
      </c>
      <c r="R152" s="155">
        <f t="shared" si="12"/>
        <v>0</v>
      </c>
      <c r="S152" s="155">
        <v>0</v>
      </c>
      <c r="T152" s="156">
        <f t="shared" si="13"/>
        <v>0</v>
      </c>
      <c r="AR152" s="157" t="s">
        <v>180</v>
      </c>
      <c r="AT152" s="157" t="s">
        <v>177</v>
      </c>
      <c r="AU152" s="157" t="s">
        <v>181</v>
      </c>
      <c r="AY152" s="13" t="s">
        <v>175</v>
      </c>
      <c r="BE152" s="158">
        <f t="shared" si="14"/>
        <v>0</v>
      </c>
      <c r="BF152" s="158">
        <f t="shared" si="15"/>
        <v>0</v>
      </c>
      <c r="BG152" s="158">
        <f t="shared" si="16"/>
        <v>0</v>
      </c>
      <c r="BH152" s="158">
        <f t="shared" si="17"/>
        <v>0</v>
      </c>
      <c r="BI152" s="158">
        <f t="shared" si="18"/>
        <v>0</v>
      </c>
      <c r="BJ152" s="13" t="s">
        <v>181</v>
      </c>
      <c r="BK152" s="159">
        <f t="shared" si="19"/>
        <v>0</v>
      </c>
      <c r="BL152" s="13" t="s">
        <v>180</v>
      </c>
      <c r="BM152" s="157" t="s">
        <v>246</v>
      </c>
    </row>
    <row r="153" spans="2:65" s="1" customFormat="1" ht="38.25" customHeight="1" x14ac:dyDescent="0.2">
      <c r="B153" s="147"/>
      <c r="C153" s="160" t="s">
        <v>212</v>
      </c>
      <c r="D153" s="218" t="s">
        <v>1622</v>
      </c>
      <c r="E153" s="219"/>
      <c r="F153" s="220"/>
      <c r="G153" s="162" t="s">
        <v>1026</v>
      </c>
      <c r="H153" s="163">
        <v>1</v>
      </c>
      <c r="I153" s="164"/>
      <c r="J153" s="163">
        <f t="shared" si="10"/>
        <v>0</v>
      </c>
      <c r="K153" s="161" t="s">
        <v>1</v>
      </c>
      <c r="L153" s="165"/>
      <c r="M153" s="166" t="s">
        <v>1</v>
      </c>
      <c r="N153" s="167" t="s">
        <v>38</v>
      </c>
      <c r="O153" s="51"/>
      <c r="P153" s="155">
        <f t="shared" si="11"/>
        <v>0</v>
      </c>
      <c r="Q153" s="155">
        <v>0</v>
      </c>
      <c r="R153" s="155">
        <f t="shared" si="12"/>
        <v>0</v>
      </c>
      <c r="S153" s="155">
        <v>0</v>
      </c>
      <c r="T153" s="156">
        <f t="shared" si="13"/>
        <v>0</v>
      </c>
      <c r="AR153" s="157" t="s">
        <v>187</v>
      </c>
      <c r="AT153" s="157" t="s">
        <v>236</v>
      </c>
      <c r="AU153" s="157" t="s">
        <v>181</v>
      </c>
      <c r="AY153" s="13" t="s">
        <v>175</v>
      </c>
      <c r="BE153" s="158">
        <f t="shared" si="14"/>
        <v>0</v>
      </c>
      <c r="BF153" s="158">
        <f t="shared" si="15"/>
        <v>0</v>
      </c>
      <c r="BG153" s="158">
        <f t="shared" si="16"/>
        <v>0</v>
      </c>
      <c r="BH153" s="158">
        <f t="shared" si="17"/>
        <v>0</v>
      </c>
      <c r="BI153" s="158">
        <f t="shared" si="18"/>
        <v>0</v>
      </c>
      <c r="BJ153" s="13" t="s">
        <v>181</v>
      </c>
      <c r="BK153" s="159">
        <f t="shared" si="19"/>
        <v>0</v>
      </c>
      <c r="BL153" s="13" t="s">
        <v>180</v>
      </c>
      <c r="BM153" s="157" t="s">
        <v>248</v>
      </c>
    </row>
    <row r="154" spans="2:65" s="1" customFormat="1" ht="24" customHeight="1" x14ac:dyDescent="0.2">
      <c r="B154" s="147"/>
      <c r="C154" s="148" t="s">
        <v>249</v>
      </c>
      <c r="D154" s="215" t="s">
        <v>1075</v>
      </c>
      <c r="E154" s="216"/>
      <c r="F154" s="217"/>
      <c r="G154" s="150" t="s">
        <v>238</v>
      </c>
      <c r="H154" s="151">
        <v>30</v>
      </c>
      <c r="I154" s="152"/>
      <c r="J154" s="151">
        <f t="shared" si="10"/>
        <v>0</v>
      </c>
      <c r="K154" s="149" t="s">
        <v>1</v>
      </c>
      <c r="L154" s="28"/>
      <c r="M154" s="153" t="s">
        <v>1</v>
      </c>
      <c r="N154" s="154" t="s">
        <v>38</v>
      </c>
      <c r="O154" s="51"/>
      <c r="P154" s="155">
        <f t="shared" si="11"/>
        <v>0</v>
      </c>
      <c r="Q154" s="155">
        <v>0</v>
      </c>
      <c r="R154" s="155">
        <f t="shared" si="12"/>
        <v>0</v>
      </c>
      <c r="S154" s="155">
        <v>0</v>
      </c>
      <c r="T154" s="156">
        <f t="shared" si="13"/>
        <v>0</v>
      </c>
      <c r="AR154" s="157" t="s">
        <v>180</v>
      </c>
      <c r="AT154" s="157" t="s">
        <v>177</v>
      </c>
      <c r="AU154" s="157" t="s">
        <v>181</v>
      </c>
      <c r="AY154" s="13" t="s">
        <v>175</v>
      </c>
      <c r="BE154" s="158">
        <f t="shared" si="14"/>
        <v>0</v>
      </c>
      <c r="BF154" s="158">
        <f t="shared" si="15"/>
        <v>0</v>
      </c>
      <c r="BG154" s="158">
        <f t="shared" si="16"/>
        <v>0</v>
      </c>
      <c r="BH154" s="158">
        <f t="shared" si="17"/>
        <v>0</v>
      </c>
      <c r="BI154" s="158">
        <f t="shared" si="18"/>
        <v>0</v>
      </c>
      <c r="BJ154" s="13" t="s">
        <v>181</v>
      </c>
      <c r="BK154" s="159">
        <f t="shared" si="19"/>
        <v>0</v>
      </c>
      <c r="BL154" s="13" t="s">
        <v>180</v>
      </c>
      <c r="BM154" s="157" t="s">
        <v>251</v>
      </c>
    </row>
    <row r="155" spans="2:65" s="1" customFormat="1" ht="16.5" customHeight="1" x14ac:dyDescent="0.2">
      <c r="B155" s="147"/>
      <c r="C155" s="160" t="s">
        <v>216</v>
      </c>
      <c r="D155" s="218" t="s">
        <v>1076</v>
      </c>
      <c r="E155" s="219"/>
      <c r="F155" s="220"/>
      <c r="G155" s="162" t="s">
        <v>238</v>
      </c>
      <c r="H155" s="163">
        <v>30</v>
      </c>
      <c r="I155" s="164"/>
      <c r="J155" s="163">
        <f t="shared" si="10"/>
        <v>0</v>
      </c>
      <c r="K155" s="161" t="s">
        <v>1</v>
      </c>
      <c r="L155" s="165"/>
      <c r="M155" s="166" t="s">
        <v>1</v>
      </c>
      <c r="N155" s="167" t="s">
        <v>38</v>
      </c>
      <c r="O155" s="51"/>
      <c r="P155" s="155">
        <f t="shared" si="11"/>
        <v>0</v>
      </c>
      <c r="Q155" s="155">
        <v>0</v>
      </c>
      <c r="R155" s="155">
        <f t="shared" si="12"/>
        <v>0</v>
      </c>
      <c r="S155" s="155">
        <v>0</v>
      </c>
      <c r="T155" s="156">
        <f t="shared" si="13"/>
        <v>0</v>
      </c>
      <c r="AR155" s="157" t="s">
        <v>187</v>
      </c>
      <c r="AT155" s="157" t="s">
        <v>236</v>
      </c>
      <c r="AU155" s="157" t="s">
        <v>181</v>
      </c>
      <c r="AY155" s="13" t="s">
        <v>175</v>
      </c>
      <c r="BE155" s="158">
        <f t="shared" si="14"/>
        <v>0</v>
      </c>
      <c r="BF155" s="158">
        <f t="shared" si="15"/>
        <v>0</v>
      </c>
      <c r="BG155" s="158">
        <f t="shared" si="16"/>
        <v>0</v>
      </c>
      <c r="BH155" s="158">
        <f t="shared" si="17"/>
        <v>0</v>
      </c>
      <c r="BI155" s="158">
        <f t="shared" si="18"/>
        <v>0</v>
      </c>
      <c r="BJ155" s="13" t="s">
        <v>181</v>
      </c>
      <c r="BK155" s="159">
        <f t="shared" si="19"/>
        <v>0</v>
      </c>
      <c r="BL155" s="13" t="s">
        <v>180</v>
      </c>
      <c r="BM155" s="157" t="s">
        <v>253</v>
      </c>
    </row>
    <row r="156" spans="2:65" s="11" customFormat="1" ht="22.9" customHeight="1" x14ac:dyDescent="0.2">
      <c r="B156" s="134"/>
      <c r="D156" s="135" t="s">
        <v>71</v>
      </c>
      <c r="E156" s="145" t="s">
        <v>405</v>
      </c>
      <c r="F156" s="145" t="s">
        <v>544</v>
      </c>
      <c r="I156" s="137"/>
      <c r="J156" s="146">
        <f>BK156</f>
        <v>0</v>
      </c>
      <c r="L156" s="134"/>
      <c r="M156" s="139"/>
      <c r="N156" s="140"/>
      <c r="O156" s="140"/>
      <c r="P156" s="141">
        <f>P157</f>
        <v>0</v>
      </c>
      <c r="Q156" s="140"/>
      <c r="R156" s="141">
        <f>R157</f>
        <v>0</v>
      </c>
      <c r="S156" s="140"/>
      <c r="T156" s="142">
        <f>T157</f>
        <v>0</v>
      </c>
      <c r="AR156" s="135" t="s">
        <v>80</v>
      </c>
      <c r="AT156" s="143" t="s">
        <v>71</v>
      </c>
      <c r="AU156" s="143" t="s">
        <v>80</v>
      </c>
      <c r="AY156" s="135" t="s">
        <v>175</v>
      </c>
      <c r="BK156" s="144">
        <f>BK157</f>
        <v>0</v>
      </c>
    </row>
    <row r="157" spans="2:65" s="1" customFormat="1" ht="24" customHeight="1" x14ac:dyDescent="0.2">
      <c r="B157" s="147"/>
      <c r="C157" s="148" t="s">
        <v>254</v>
      </c>
      <c r="D157" s="215" t="s">
        <v>1077</v>
      </c>
      <c r="E157" s="216"/>
      <c r="F157" s="217"/>
      <c r="G157" s="150" t="s">
        <v>209</v>
      </c>
      <c r="H157" s="151">
        <v>12.837999999999999</v>
      </c>
      <c r="I157" s="152"/>
      <c r="J157" s="151">
        <f>ROUND(I157*H157,3)</f>
        <v>0</v>
      </c>
      <c r="K157" s="149" t="s">
        <v>1</v>
      </c>
      <c r="L157" s="28"/>
      <c r="M157" s="168" t="s">
        <v>1</v>
      </c>
      <c r="N157" s="169" t="s">
        <v>38</v>
      </c>
      <c r="O157" s="170"/>
      <c r="P157" s="171">
        <f>O157*H157</f>
        <v>0</v>
      </c>
      <c r="Q157" s="171">
        <v>0</v>
      </c>
      <c r="R157" s="171">
        <f>Q157*H157</f>
        <v>0</v>
      </c>
      <c r="S157" s="171">
        <v>0</v>
      </c>
      <c r="T157" s="172">
        <f>S157*H157</f>
        <v>0</v>
      </c>
      <c r="AR157" s="157" t="s">
        <v>180</v>
      </c>
      <c r="AT157" s="157" t="s">
        <v>177</v>
      </c>
      <c r="AU157" s="157" t="s">
        <v>181</v>
      </c>
      <c r="AY157" s="13" t="s">
        <v>175</v>
      </c>
      <c r="BE157" s="158">
        <f>IF(N157="základná",J157,0)</f>
        <v>0</v>
      </c>
      <c r="BF157" s="158">
        <f>IF(N157="znížená",J157,0)</f>
        <v>0</v>
      </c>
      <c r="BG157" s="158">
        <f>IF(N157="zákl. prenesená",J157,0)</f>
        <v>0</v>
      </c>
      <c r="BH157" s="158">
        <f>IF(N157="zníž. prenesená",J157,0)</f>
        <v>0</v>
      </c>
      <c r="BI157" s="158">
        <f>IF(N157="nulová",J157,0)</f>
        <v>0</v>
      </c>
      <c r="BJ157" s="13" t="s">
        <v>181</v>
      </c>
      <c r="BK157" s="159">
        <f>ROUND(I157*H157,3)</f>
        <v>0</v>
      </c>
      <c r="BL157" s="13" t="s">
        <v>180</v>
      </c>
      <c r="BM157" s="157" t="s">
        <v>256</v>
      </c>
    </row>
    <row r="158" spans="2:65" s="1" customFormat="1" ht="6.95" customHeight="1" x14ac:dyDescent="0.2">
      <c r="B158" s="40"/>
      <c r="C158" s="41"/>
      <c r="D158" s="41"/>
      <c r="E158" s="41"/>
      <c r="F158" s="41"/>
      <c r="G158" s="41"/>
      <c r="H158" s="41"/>
      <c r="I158" s="108"/>
      <c r="J158" s="41"/>
      <c r="K158" s="41"/>
      <c r="L158" s="28"/>
    </row>
  </sheetData>
  <mergeCells count="41">
    <mergeCell ref="D155:F155"/>
    <mergeCell ref="D150:F150"/>
    <mergeCell ref="D151:F151"/>
    <mergeCell ref="D152:F152"/>
    <mergeCell ref="D153:F153"/>
    <mergeCell ref="D154:F154"/>
    <mergeCell ref="D133:F133"/>
    <mergeCell ref="D134:F134"/>
    <mergeCell ref="D136:F136"/>
    <mergeCell ref="D157:F157"/>
    <mergeCell ref="D138:F138"/>
    <mergeCell ref="D139:F139"/>
    <mergeCell ref="D140:F140"/>
    <mergeCell ref="D141:F141"/>
    <mergeCell ref="D142:F142"/>
    <mergeCell ref="D143:F143"/>
    <mergeCell ref="D144:F144"/>
    <mergeCell ref="D145:F145"/>
    <mergeCell ref="D146:F146"/>
    <mergeCell ref="D147:F147"/>
    <mergeCell ref="D148:F148"/>
    <mergeCell ref="D149:F149"/>
    <mergeCell ref="D128:F128"/>
    <mergeCell ref="D129:F129"/>
    <mergeCell ref="D130:F130"/>
    <mergeCell ref="D131:F131"/>
    <mergeCell ref="D132:F132"/>
    <mergeCell ref="D120:F120"/>
    <mergeCell ref="D124:F124"/>
    <mergeCell ref="D125:F125"/>
    <mergeCell ref="D126:F126"/>
    <mergeCell ref="D127:F127"/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82"/>
  <sheetViews>
    <sheetView showGridLines="0" workbookViewId="0">
      <selection activeCell="X9" sqref="X9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93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1078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ROUND(J129,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ROUND((SUM(BE129:BE281)),  2)</f>
        <v>0</v>
      </c>
      <c r="I33" s="96">
        <v>0.2</v>
      </c>
      <c r="J33" s="95">
        <f>ROUND(((SUM(BE129:BE281))*I33),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ROUND((SUM(BF129:BF281)),  2)</f>
        <v>0</v>
      </c>
      <c r="I34" s="96">
        <v>0.2</v>
      </c>
      <c r="J34" s="95">
        <f>ROUND(((SUM(BF129:BF281))*I34),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ROUND((SUM(BG129:BG281)),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ROUND((SUM(BH129:BH281)),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ROUND((SUM(BI129:BI281)),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E.4.1.1 - Umelé osvetlenie, vnút.silnoprúdové rozvody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J129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1079</v>
      </c>
      <c r="E97" s="116"/>
      <c r="F97" s="116"/>
      <c r="G97" s="116"/>
      <c r="H97" s="116"/>
      <c r="I97" s="117"/>
      <c r="J97" s="118">
        <f>J130</f>
        <v>0</v>
      </c>
      <c r="L97" s="114"/>
    </row>
    <row r="98" spans="2:12" s="9" customFormat="1" ht="19.899999999999999" customHeight="1" x14ac:dyDescent="0.2">
      <c r="B98" s="119"/>
      <c r="D98" s="120" t="s">
        <v>1080</v>
      </c>
      <c r="E98" s="121"/>
      <c r="F98" s="121"/>
      <c r="G98" s="121"/>
      <c r="H98" s="121"/>
      <c r="I98" s="122"/>
      <c r="J98" s="123">
        <f>J131</f>
        <v>0</v>
      </c>
      <c r="L98" s="119"/>
    </row>
    <row r="99" spans="2:12" s="8" customFormat="1" ht="24.95" customHeight="1" x14ac:dyDescent="0.2">
      <c r="B99" s="114"/>
      <c r="D99" s="115" t="s">
        <v>1081</v>
      </c>
      <c r="E99" s="116"/>
      <c r="F99" s="116"/>
      <c r="G99" s="116"/>
      <c r="H99" s="116"/>
      <c r="I99" s="117"/>
      <c r="J99" s="118">
        <f>J134</f>
        <v>0</v>
      </c>
      <c r="L99" s="114"/>
    </row>
    <row r="100" spans="2:12" s="9" customFormat="1" ht="19.899999999999999" customHeight="1" x14ac:dyDescent="0.2">
      <c r="B100" s="119"/>
      <c r="D100" s="120" t="s">
        <v>1082</v>
      </c>
      <c r="E100" s="121"/>
      <c r="F100" s="121"/>
      <c r="G100" s="121"/>
      <c r="H100" s="121"/>
      <c r="I100" s="122"/>
      <c r="J100" s="123">
        <f>J135</f>
        <v>0</v>
      </c>
      <c r="L100" s="119"/>
    </row>
    <row r="101" spans="2:12" s="8" customFormat="1" ht="24.95" customHeight="1" x14ac:dyDescent="0.2">
      <c r="B101" s="114"/>
      <c r="D101" s="115" t="s">
        <v>1083</v>
      </c>
      <c r="E101" s="116"/>
      <c r="F101" s="116"/>
      <c r="G101" s="116"/>
      <c r="H101" s="116"/>
      <c r="I101" s="117"/>
      <c r="J101" s="118">
        <f>J138</f>
        <v>0</v>
      </c>
      <c r="L101" s="114"/>
    </row>
    <row r="102" spans="2:12" s="9" customFormat="1" ht="19.899999999999999" customHeight="1" x14ac:dyDescent="0.2">
      <c r="B102" s="119"/>
      <c r="D102" s="120" t="s">
        <v>1084</v>
      </c>
      <c r="E102" s="121"/>
      <c r="F102" s="121"/>
      <c r="G102" s="121"/>
      <c r="H102" s="121"/>
      <c r="I102" s="122"/>
      <c r="J102" s="123">
        <f>J139</f>
        <v>0</v>
      </c>
      <c r="L102" s="119"/>
    </row>
    <row r="103" spans="2:12" s="8" customFormat="1" ht="24.95" customHeight="1" x14ac:dyDescent="0.2">
      <c r="B103" s="114"/>
      <c r="D103" s="115" t="s">
        <v>132</v>
      </c>
      <c r="E103" s="116"/>
      <c r="F103" s="116"/>
      <c r="G103" s="116"/>
      <c r="H103" s="116"/>
      <c r="I103" s="117"/>
      <c r="J103" s="118">
        <f>J142</f>
        <v>0</v>
      </c>
      <c r="L103" s="114"/>
    </row>
    <row r="104" spans="2:12" s="9" customFormat="1" ht="19.899999999999999" customHeight="1" x14ac:dyDescent="0.2">
      <c r="B104" s="119"/>
      <c r="D104" s="120" t="s">
        <v>138</v>
      </c>
      <c r="E104" s="121"/>
      <c r="F104" s="121"/>
      <c r="G104" s="121"/>
      <c r="H104" s="121"/>
      <c r="I104" s="122"/>
      <c r="J104" s="123">
        <f>J143</f>
        <v>0</v>
      </c>
      <c r="L104" s="119"/>
    </row>
    <row r="105" spans="2:12" s="8" customFormat="1" ht="24.95" customHeight="1" x14ac:dyDescent="0.2">
      <c r="B105" s="114"/>
      <c r="D105" s="115" t="s">
        <v>157</v>
      </c>
      <c r="E105" s="116"/>
      <c r="F105" s="116"/>
      <c r="G105" s="116"/>
      <c r="H105" s="116"/>
      <c r="I105" s="117"/>
      <c r="J105" s="118">
        <f>J151</f>
        <v>0</v>
      </c>
      <c r="L105" s="114"/>
    </row>
    <row r="106" spans="2:12" s="9" customFormat="1" ht="19.899999999999999" customHeight="1" x14ac:dyDescent="0.2">
      <c r="B106" s="119"/>
      <c r="D106" s="120" t="s">
        <v>1085</v>
      </c>
      <c r="E106" s="121"/>
      <c r="F106" s="121"/>
      <c r="G106" s="121"/>
      <c r="H106" s="121"/>
      <c r="I106" s="122"/>
      <c r="J106" s="123">
        <f>J152</f>
        <v>0</v>
      </c>
      <c r="L106" s="119"/>
    </row>
    <row r="107" spans="2:12" s="9" customFormat="1" ht="19.899999999999999" customHeight="1" x14ac:dyDescent="0.2">
      <c r="B107" s="119"/>
      <c r="D107" s="120" t="s">
        <v>1086</v>
      </c>
      <c r="E107" s="121"/>
      <c r="F107" s="121"/>
      <c r="G107" s="121"/>
      <c r="H107" s="121"/>
      <c r="I107" s="122"/>
      <c r="J107" s="123">
        <f>J228</f>
        <v>0</v>
      </c>
      <c r="L107" s="119"/>
    </row>
    <row r="108" spans="2:12" s="9" customFormat="1" ht="19.899999999999999" customHeight="1" x14ac:dyDescent="0.2">
      <c r="B108" s="119"/>
      <c r="D108" s="120" t="s">
        <v>1087</v>
      </c>
      <c r="E108" s="121"/>
      <c r="F108" s="121"/>
      <c r="G108" s="121"/>
      <c r="H108" s="121"/>
      <c r="I108" s="122"/>
      <c r="J108" s="123">
        <f>J266</f>
        <v>0</v>
      </c>
      <c r="L108" s="119"/>
    </row>
    <row r="109" spans="2:12" s="9" customFormat="1" ht="19.899999999999999" customHeight="1" x14ac:dyDescent="0.2">
      <c r="B109" s="119"/>
      <c r="D109" s="120" t="s">
        <v>1088</v>
      </c>
      <c r="E109" s="121"/>
      <c r="F109" s="121"/>
      <c r="G109" s="121"/>
      <c r="H109" s="121"/>
      <c r="I109" s="122"/>
      <c r="J109" s="123">
        <f>J275</f>
        <v>0</v>
      </c>
      <c r="L109" s="119"/>
    </row>
    <row r="110" spans="2:12" s="1" customFormat="1" ht="21.75" customHeight="1" x14ac:dyDescent="0.2">
      <c r="B110" s="28"/>
      <c r="I110" s="87"/>
      <c r="L110" s="28"/>
    </row>
    <row r="111" spans="2:12" s="1" customFormat="1" ht="6.95" customHeight="1" x14ac:dyDescent="0.2">
      <c r="B111" s="40"/>
      <c r="C111" s="41"/>
      <c r="D111" s="41"/>
      <c r="E111" s="41"/>
      <c r="F111" s="41"/>
      <c r="G111" s="41"/>
      <c r="H111" s="41"/>
      <c r="I111" s="108"/>
      <c r="J111" s="41"/>
      <c r="K111" s="41"/>
      <c r="L111" s="28"/>
    </row>
    <row r="115" spans="2:20" s="1" customFormat="1" ht="6.95" customHeight="1" x14ac:dyDescent="0.2">
      <c r="B115" s="42"/>
      <c r="C115" s="43"/>
      <c r="D115" s="43"/>
      <c r="E115" s="43"/>
      <c r="F115" s="43"/>
      <c r="G115" s="43"/>
      <c r="H115" s="43"/>
      <c r="I115" s="109"/>
      <c r="J115" s="43"/>
      <c r="K115" s="43"/>
      <c r="L115" s="28"/>
    </row>
    <row r="116" spans="2:20" s="1" customFormat="1" ht="24.95" customHeight="1" x14ac:dyDescent="0.2">
      <c r="B116" s="28"/>
      <c r="C116" s="17" t="s">
        <v>161</v>
      </c>
      <c r="I116" s="87"/>
      <c r="L116" s="28"/>
    </row>
    <row r="117" spans="2:20" s="1" customFormat="1" ht="6.95" customHeight="1" x14ac:dyDescent="0.2">
      <c r="B117" s="28"/>
      <c r="I117" s="87"/>
      <c r="L117" s="28"/>
    </row>
    <row r="118" spans="2:20" s="1" customFormat="1" ht="12" customHeight="1" x14ac:dyDescent="0.2">
      <c r="B118" s="28"/>
      <c r="C118" s="23" t="s">
        <v>13</v>
      </c>
      <c r="I118" s="87"/>
      <c r="L118" s="28"/>
    </row>
    <row r="119" spans="2:20" s="1" customFormat="1" ht="16.5" customHeight="1" x14ac:dyDescent="0.2">
      <c r="B119" s="28"/>
      <c r="E119" s="222" t="str">
        <f>E7</f>
        <v>Komplexná rekonštrukcia objektu s prístavbou výťahu</v>
      </c>
      <c r="F119" s="223"/>
      <c r="G119" s="223"/>
      <c r="H119" s="223"/>
      <c r="I119" s="87"/>
      <c r="L119" s="28"/>
    </row>
    <row r="120" spans="2:20" s="1" customFormat="1" ht="12" customHeight="1" x14ac:dyDescent="0.2">
      <c r="B120" s="28"/>
      <c r="C120" s="23" t="s">
        <v>125</v>
      </c>
      <c r="I120" s="87"/>
      <c r="L120" s="28"/>
    </row>
    <row r="121" spans="2:20" s="1" customFormat="1" ht="16.5" customHeight="1" x14ac:dyDescent="0.2">
      <c r="B121" s="28"/>
      <c r="E121" s="200" t="str">
        <f>E9</f>
        <v>E.4.1.1 - Umelé osvetlenie, vnút.silnoprúdové rozvody</v>
      </c>
      <c r="F121" s="221"/>
      <c r="G121" s="221"/>
      <c r="H121" s="221"/>
      <c r="I121" s="87"/>
      <c r="L121" s="28"/>
    </row>
    <row r="122" spans="2:20" s="1" customFormat="1" ht="6.95" customHeight="1" x14ac:dyDescent="0.2">
      <c r="B122" s="28"/>
      <c r="I122" s="87"/>
      <c r="L122" s="28"/>
    </row>
    <row r="123" spans="2:20" s="1" customFormat="1" ht="12" customHeight="1" x14ac:dyDescent="0.2">
      <c r="B123" s="28"/>
      <c r="C123" s="23" t="s">
        <v>17</v>
      </c>
      <c r="F123" s="21" t="str">
        <f>F12</f>
        <v xml:space="preserve"> </v>
      </c>
      <c r="I123" s="88" t="s">
        <v>19</v>
      </c>
      <c r="J123" s="48" t="str">
        <f>IF(J12="","",J12)</f>
        <v/>
      </c>
      <c r="L123" s="28"/>
    </row>
    <row r="124" spans="2:20" s="1" customFormat="1" ht="6.95" customHeight="1" x14ac:dyDescent="0.2">
      <c r="B124" s="28"/>
      <c r="I124" s="87"/>
      <c r="L124" s="28"/>
    </row>
    <row r="125" spans="2:20" s="1" customFormat="1" ht="15.2" customHeight="1" x14ac:dyDescent="0.2">
      <c r="B125" s="28"/>
      <c r="C125" s="23" t="s">
        <v>20</v>
      </c>
      <c r="F125" s="21" t="str">
        <f>E15</f>
        <v>Domov sociálnych služieb - Nosice</v>
      </c>
      <c r="I125" s="88" t="s">
        <v>26</v>
      </c>
      <c r="J125" s="26" t="str">
        <f>E21</f>
        <v>ARCHICO s.r.o.</v>
      </c>
      <c r="L125" s="28"/>
    </row>
    <row r="126" spans="2:20" s="1" customFormat="1" ht="15.2" customHeight="1" x14ac:dyDescent="0.2">
      <c r="B126" s="28"/>
      <c r="C126" s="23" t="s">
        <v>24</v>
      </c>
      <c r="F126" s="21" t="str">
        <f>IF(E18="","",E18)</f>
        <v>Vyplň údaj</v>
      </c>
      <c r="I126" s="88" t="s">
        <v>30</v>
      </c>
      <c r="J126" s="26" t="str">
        <f>E24</f>
        <v xml:space="preserve"> </v>
      </c>
      <c r="L126" s="28"/>
    </row>
    <row r="127" spans="2:20" s="1" customFormat="1" ht="10.35" customHeight="1" x14ac:dyDescent="0.2">
      <c r="B127" s="28"/>
      <c r="I127" s="87"/>
      <c r="L127" s="28"/>
    </row>
    <row r="128" spans="2:20" s="10" customFormat="1" ht="29.25" customHeight="1" x14ac:dyDescent="0.2">
      <c r="B128" s="124"/>
      <c r="C128" s="125" t="s">
        <v>162</v>
      </c>
      <c r="D128" s="225" t="s">
        <v>54</v>
      </c>
      <c r="E128" s="225"/>
      <c r="F128" s="225"/>
      <c r="G128" s="126" t="s">
        <v>163</v>
      </c>
      <c r="H128" s="126" t="s">
        <v>164</v>
      </c>
      <c r="I128" s="127" t="s">
        <v>165</v>
      </c>
      <c r="J128" s="128" t="s">
        <v>129</v>
      </c>
      <c r="K128" s="129" t="s">
        <v>166</v>
      </c>
      <c r="L128" s="124"/>
      <c r="M128" s="55" t="s">
        <v>1</v>
      </c>
      <c r="N128" s="56" t="s">
        <v>36</v>
      </c>
      <c r="O128" s="56" t="s">
        <v>167</v>
      </c>
      <c r="P128" s="56" t="s">
        <v>168</v>
      </c>
      <c r="Q128" s="56" t="s">
        <v>169</v>
      </c>
      <c r="R128" s="56" t="s">
        <v>170</v>
      </c>
      <c r="S128" s="56" t="s">
        <v>171</v>
      </c>
      <c r="T128" s="57" t="s">
        <v>172</v>
      </c>
    </row>
    <row r="129" spans="2:65" s="1" customFormat="1" ht="22.9" customHeight="1" x14ac:dyDescent="0.25">
      <c r="B129" s="28"/>
      <c r="C129" s="60" t="s">
        <v>130</v>
      </c>
      <c r="I129" s="87"/>
      <c r="J129" s="130">
        <f>BK129</f>
        <v>0</v>
      </c>
      <c r="L129" s="28"/>
      <c r="M129" s="58"/>
      <c r="N129" s="49"/>
      <c r="O129" s="49"/>
      <c r="P129" s="131">
        <f>P130+P134+P138+P142+P151</f>
        <v>0</v>
      </c>
      <c r="Q129" s="49"/>
      <c r="R129" s="131">
        <f>R130+R134+R138+R142+R151</f>
        <v>3.8557699999999997</v>
      </c>
      <c r="S129" s="49"/>
      <c r="T129" s="132">
        <f>T130+T134+T138+T142+T151</f>
        <v>0</v>
      </c>
      <c r="AT129" s="13" t="s">
        <v>71</v>
      </c>
      <c r="AU129" s="13" t="s">
        <v>131</v>
      </c>
      <c r="BK129" s="133">
        <f>BK130+BK134+BK138+BK142+BK151</f>
        <v>0</v>
      </c>
    </row>
    <row r="130" spans="2:65" s="11" customFormat="1" ht="25.9" customHeight="1" x14ac:dyDescent="0.2">
      <c r="B130" s="134"/>
      <c r="D130" s="135" t="s">
        <v>71</v>
      </c>
      <c r="E130" s="136" t="s">
        <v>389</v>
      </c>
      <c r="F130" s="136" t="s">
        <v>1089</v>
      </c>
      <c r="I130" s="137"/>
      <c r="J130" s="138">
        <f>BK130</f>
        <v>0</v>
      </c>
      <c r="L130" s="134"/>
      <c r="M130" s="139"/>
      <c r="N130" s="140"/>
      <c r="O130" s="140"/>
      <c r="P130" s="141">
        <f>P131</f>
        <v>0</v>
      </c>
      <c r="Q130" s="140"/>
      <c r="R130" s="141">
        <f>R131</f>
        <v>0</v>
      </c>
      <c r="S130" s="140"/>
      <c r="T130" s="142">
        <f>T131</f>
        <v>0</v>
      </c>
      <c r="AR130" s="135" t="s">
        <v>80</v>
      </c>
      <c r="AT130" s="143" t="s">
        <v>71</v>
      </c>
      <c r="AU130" s="143" t="s">
        <v>72</v>
      </c>
      <c r="AY130" s="135" t="s">
        <v>175</v>
      </c>
      <c r="BK130" s="144">
        <f>BK131</f>
        <v>0</v>
      </c>
    </row>
    <row r="131" spans="2:65" s="11" customFormat="1" ht="22.9" customHeight="1" x14ac:dyDescent="0.2">
      <c r="B131" s="134"/>
      <c r="D131" s="135" t="s">
        <v>71</v>
      </c>
      <c r="E131" s="145" t="s">
        <v>1090</v>
      </c>
      <c r="F131" s="145" t="s">
        <v>1091</v>
      </c>
      <c r="I131" s="137"/>
      <c r="J131" s="146">
        <f>BK131</f>
        <v>0</v>
      </c>
      <c r="L131" s="134"/>
      <c r="M131" s="139"/>
      <c r="N131" s="140"/>
      <c r="O131" s="140"/>
      <c r="P131" s="141">
        <f>SUM(P132:P133)</f>
        <v>0</v>
      </c>
      <c r="Q131" s="140"/>
      <c r="R131" s="141">
        <f>SUM(R132:R133)</f>
        <v>0</v>
      </c>
      <c r="S131" s="140"/>
      <c r="T131" s="142">
        <f>SUM(T132:T133)</f>
        <v>0</v>
      </c>
      <c r="AR131" s="135" t="s">
        <v>80</v>
      </c>
      <c r="AT131" s="143" t="s">
        <v>71</v>
      </c>
      <c r="AU131" s="143" t="s">
        <v>80</v>
      </c>
      <c r="AY131" s="135" t="s">
        <v>175</v>
      </c>
      <c r="BK131" s="144">
        <f>SUM(BK132:BK133)</f>
        <v>0</v>
      </c>
    </row>
    <row r="132" spans="2:65" s="1" customFormat="1" ht="24" customHeight="1" x14ac:dyDescent="0.2">
      <c r="B132" s="147"/>
      <c r="C132" s="160" t="s">
        <v>80</v>
      </c>
      <c r="D132" s="218" t="s">
        <v>1092</v>
      </c>
      <c r="E132" s="219"/>
      <c r="F132" s="220"/>
      <c r="G132" s="162" t="s">
        <v>272</v>
      </c>
      <c r="H132" s="163">
        <v>4</v>
      </c>
      <c r="I132" s="164"/>
      <c r="J132" s="163">
        <f>ROUND(I132*H132,3)</f>
        <v>0</v>
      </c>
      <c r="K132" s="161" t="s">
        <v>1</v>
      </c>
      <c r="L132" s="165"/>
      <c r="M132" s="166" t="s">
        <v>1</v>
      </c>
      <c r="N132" s="167" t="s">
        <v>38</v>
      </c>
      <c r="O132" s="51"/>
      <c r="P132" s="155">
        <f>O132*H132</f>
        <v>0</v>
      </c>
      <c r="Q132" s="155">
        <v>0</v>
      </c>
      <c r="R132" s="155">
        <f>Q132*H132</f>
        <v>0</v>
      </c>
      <c r="S132" s="155">
        <v>0</v>
      </c>
      <c r="T132" s="156">
        <f>S132*H132</f>
        <v>0</v>
      </c>
      <c r="AR132" s="157" t="s">
        <v>187</v>
      </c>
      <c r="AT132" s="157" t="s">
        <v>236</v>
      </c>
      <c r="AU132" s="157" t="s">
        <v>181</v>
      </c>
      <c r="AY132" s="13" t="s">
        <v>175</v>
      </c>
      <c r="BE132" s="158">
        <f>IF(N132="základná",J132,0)</f>
        <v>0</v>
      </c>
      <c r="BF132" s="158">
        <f>IF(N132="znížená",J132,0)</f>
        <v>0</v>
      </c>
      <c r="BG132" s="158">
        <f>IF(N132="zákl. prenesená",J132,0)</f>
        <v>0</v>
      </c>
      <c r="BH132" s="158">
        <f>IF(N132="zníž. prenesená",J132,0)</f>
        <v>0</v>
      </c>
      <c r="BI132" s="158">
        <f>IF(N132="nulová",J132,0)</f>
        <v>0</v>
      </c>
      <c r="BJ132" s="13" t="s">
        <v>181</v>
      </c>
      <c r="BK132" s="159">
        <f>ROUND(I132*H132,3)</f>
        <v>0</v>
      </c>
      <c r="BL132" s="13" t="s">
        <v>180</v>
      </c>
      <c r="BM132" s="157" t="s">
        <v>181</v>
      </c>
    </row>
    <row r="133" spans="2:65" s="1" customFormat="1" ht="16.5" customHeight="1" x14ac:dyDescent="0.2">
      <c r="B133" s="147"/>
      <c r="C133" s="148" t="s">
        <v>181</v>
      </c>
      <c r="D133" s="215" t="s">
        <v>1093</v>
      </c>
      <c r="E133" s="216"/>
      <c r="F133" s="217"/>
      <c r="G133" s="150" t="s">
        <v>272</v>
      </c>
      <c r="H133" s="151">
        <v>4</v>
      </c>
      <c r="I133" s="152"/>
      <c r="J133" s="151">
        <f>ROUND(I133*H133,3)</f>
        <v>0</v>
      </c>
      <c r="K133" s="149" t="s">
        <v>1</v>
      </c>
      <c r="L133" s="28"/>
      <c r="M133" s="153" t="s">
        <v>1</v>
      </c>
      <c r="N133" s="154" t="s">
        <v>38</v>
      </c>
      <c r="O133" s="51"/>
      <c r="P133" s="155">
        <f>O133*H133</f>
        <v>0</v>
      </c>
      <c r="Q133" s="155">
        <v>0</v>
      </c>
      <c r="R133" s="155">
        <f>Q133*H133</f>
        <v>0</v>
      </c>
      <c r="S133" s="155">
        <v>0</v>
      </c>
      <c r="T133" s="156">
        <f>S133*H133</f>
        <v>0</v>
      </c>
      <c r="AR133" s="157" t="s">
        <v>180</v>
      </c>
      <c r="AT133" s="157" t="s">
        <v>177</v>
      </c>
      <c r="AU133" s="157" t="s">
        <v>181</v>
      </c>
      <c r="AY133" s="13" t="s">
        <v>175</v>
      </c>
      <c r="BE133" s="158">
        <f>IF(N133="základná",J133,0)</f>
        <v>0</v>
      </c>
      <c r="BF133" s="158">
        <f>IF(N133="znížená",J133,0)</f>
        <v>0</v>
      </c>
      <c r="BG133" s="158">
        <f>IF(N133="zákl. prenesená",J133,0)</f>
        <v>0</v>
      </c>
      <c r="BH133" s="158">
        <f>IF(N133="zníž. prenesená",J133,0)</f>
        <v>0</v>
      </c>
      <c r="BI133" s="158">
        <f>IF(N133="nulová",J133,0)</f>
        <v>0</v>
      </c>
      <c r="BJ133" s="13" t="s">
        <v>181</v>
      </c>
      <c r="BK133" s="159">
        <f>ROUND(I133*H133,3)</f>
        <v>0</v>
      </c>
      <c r="BL133" s="13" t="s">
        <v>180</v>
      </c>
      <c r="BM133" s="157" t="s">
        <v>180</v>
      </c>
    </row>
    <row r="134" spans="2:65" s="11" customFormat="1" ht="25.9" customHeight="1" x14ac:dyDescent="0.2">
      <c r="B134" s="134"/>
      <c r="D134" s="135" t="s">
        <v>71</v>
      </c>
      <c r="E134" s="136" t="s">
        <v>293</v>
      </c>
      <c r="F134" s="136" t="s">
        <v>1094</v>
      </c>
      <c r="I134" s="137"/>
      <c r="J134" s="138">
        <f>BK134</f>
        <v>0</v>
      </c>
      <c r="L134" s="134"/>
      <c r="M134" s="139"/>
      <c r="N134" s="140"/>
      <c r="O134" s="140"/>
      <c r="P134" s="141">
        <f>P135</f>
        <v>0</v>
      </c>
      <c r="Q134" s="140"/>
      <c r="R134" s="141">
        <f>R135</f>
        <v>0</v>
      </c>
      <c r="S134" s="140"/>
      <c r="T134" s="142">
        <f>T135</f>
        <v>0</v>
      </c>
      <c r="AR134" s="135" t="s">
        <v>80</v>
      </c>
      <c r="AT134" s="143" t="s">
        <v>71</v>
      </c>
      <c r="AU134" s="143" t="s">
        <v>72</v>
      </c>
      <c r="AY134" s="135" t="s">
        <v>175</v>
      </c>
      <c r="BK134" s="144">
        <f>BK135</f>
        <v>0</v>
      </c>
    </row>
    <row r="135" spans="2:65" s="11" customFormat="1" ht="22.9" customHeight="1" x14ac:dyDescent="0.2">
      <c r="B135" s="134"/>
      <c r="D135" s="135" t="s">
        <v>71</v>
      </c>
      <c r="E135" s="145" t="s">
        <v>1095</v>
      </c>
      <c r="F135" s="145" t="s">
        <v>1096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SUM(P136:P137)</f>
        <v>0</v>
      </c>
      <c r="Q135" s="140"/>
      <c r="R135" s="141">
        <f>SUM(R136:R137)</f>
        <v>0</v>
      </c>
      <c r="S135" s="140"/>
      <c r="T135" s="142">
        <f>SUM(T136:T137)</f>
        <v>0</v>
      </c>
      <c r="AR135" s="135" t="s">
        <v>80</v>
      </c>
      <c r="AT135" s="143" t="s">
        <v>71</v>
      </c>
      <c r="AU135" s="143" t="s">
        <v>80</v>
      </c>
      <c r="AY135" s="135" t="s">
        <v>175</v>
      </c>
      <c r="BK135" s="144">
        <f>SUM(BK136:BK137)</f>
        <v>0</v>
      </c>
    </row>
    <row r="136" spans="2:65" s="1" customFormat="1" ht="36" customHeight="1" x14ac:dyDescent="0.2">
      <c r="B136" s="147"/>
      <c r="C136" s="148" t="s">
        <v>183</v>
      </c>
      <c r="D136" s="215" t="s">
        <v>1097</v>
      </c>
      <c r="E136" s="216"/>
      <c r="F136" s="217"/>
      <c r="G136" s="150" t="s">
        <v>272</v>
      </c>
      <c r="H136" s="151">
        <v>2</v>
      </c>
      <c r="I136" s="152"/>
      <c r="J136" s="151">
        <f>ROUND(I136*H136,3)</f>
        <v>0</v>
      </c>
      <c r="K136" s="149" t="s">
        <v>1</v>
      </c>
      <c r="L136" s="28"/>
      <c r="M136" s="153" t="s">
        <v>1</v>
      </c>
      <c r="N136" s="154" t="s">
        <v>38</v>
      </c>
      <c r="O136" s="51"/>
      <c r="P136" s="155">
        <f>O136*H136</f>
        <v>0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AR136" s="157" t="s">
        <v>180</v>
      </c>
      <c r="AT136" s="157" t="s">
        <v>177</v>
      </c>
      <c r="AU136" s="157" t="s">
        <v>181</v>
      </c>
      <c r="AY136" s="13" t="s">
        <v>175</v>
      </c>
      <c r="BE136" s="158">
        <f>IF(N136="základná",J136,0)</f>
        <v>0</v>
      </c>
      <c r="BF136" s="158">
        <f>IF(N136="znížená",J136,0)</f>
        <v>0</v>
      </c>
      <c r="BG136" s="158">
        <f>IF(N136="zákl. prenesená",J136,0)</f>
        <v>0</v>
      </c>
      <c r="BH136" s="158">
        <f>IF(N136="zníž. prenesená",J136,0)</f>
        <v>0</v>
      </c>
      <c r="BI136" s="158">
        <f>IF(N136="nulová",J136,0)</f>
        <v>0</v>
      </c>
      <c r="BJ136" s="13" t="s">
        <v>181</v>
      </c>
      <c r="BK136" s="159">
        <f>ROUND(I136*H136,3)</f>
        <v>0</v>
      </c>
      <c r="BL136" s="13" t="s">
        <v>180</v>
      </c>
      <c r="BM136" s="157" t="s">
        <v>185</v>
      </c>
    </row>
    <row r="137" spans="2:65" s="1" customFormat="1" ht="24" customHeight="1" x14ac:dyDescent="0.2">
      <c r="B137" s="147"/>
      <c r="C137" s="160" t="s">
        <v>180</v>
      </c>
      <c r="D137" s="218" t="s">
        <v>1623</v>
      </c>
      <c r="E137" s="219"/>
      <c r="F137" s="220"/>
      <c r="G137" s="162" t="s">
        <v>272</v>
      </c>
      <c r="H137" s="163">
        <v>2</v>
      </c>
      <c r="I137" s="164"/>
      <c r="J137" s="163">
        <f>ROUND(I137*H137,3)</f>
        <v>0</v>
      </c>
      <c r="K137" s="161" t="s">
        <v>1</v>
      </c>
      <c r="L137" s="165"/>
      <c r="M137" s="166" t="s">
        <v>1</v>
      </c>
      <c r="N137" s="167" t="s">
        <v>38</v>
      </c>
      <c r="O137" s="51"/>
      <c r="P137" s="155">
        <f>O137*H137</f>
        <v>0</v>
      </c>
      <c r="Q137" s="155">
        <v>0</v>
      </c>
      <c r="R137" s="155">
        <f>Q137*H137</f>
        <v>0</v>
      </c>
      <c r="S137" s="155">
        <v>0</v>
      </c>
      <c r="T137" s="156">
        <f>S137*H137</f>
        <v>0</v>
      </c>
      <c r="AR137" s="157" t="s">
        <v>187</v>
      </c>
      <c r="AT137" s="157" t="s">
        <v>236</v>
      </c>
      <c r="AU137" s="157" t="s">
        <v>181</v>
      </c>
      <c r="AY137" s="13" t="s">
        <v>175</v>
      </c>
      <c r="BE137" s="158">
        <f>IF(N137="základná",J137,0)</f>
        <v>0</v>
      </c>
      <c r="BF137" s="158">
        <f>IF(N137="znížená",J137,0)</f>
        <v>0</v>
      </c>
      <c r="BG137" s="158">
        <f>IF(N137="zákl. prenesená",J137,0)</f>
        <v>0</v>
      </c>
      <c r="BH137" s="158">
        <f>IF(N137="zníž. prenesená",J137,0)</f>
        <v>0</v>
      </c>
      <c r="BI137" s="158">
        <f>IF(N137="nulová",J137,0)</f>
        <v>0</v>
      </c>
      <c r="BJ137" s="13" t="s">
        <v>181</v>
      </c>
      <c r="BK137" s="159">
        <f>ROUND(I137*H137,3)</f>
        <v>0</v>
      </c>
      <c r="BL137" s="13" t="s">
        <v>180</v>
      </c>
      <c r="BM137" s="157" t="s">
        <v>187</v>
      </c>
    </row>
    <row r="138" spans="2:65" s="11" customFormat="1" ht="25.9" customHeight="1" x14ac:dyDescent="0.2">
      <c r="B138" s="134"/>
      <c r="D138" s="135" t="s">
        <v>71</v>
      </c>
      <c r="E138" s="136" t="s">
        <v>295</v>
      </c>
      <c r="F138" s="136" t="s">
        <v>1098</v>
      </c>
      <c r="I138" s="137"/>
      <c r="J138" s="138">
        <f>BK138</f>
        <v>0</v>
      </c>
      <c r="L138" s="134"/>
      <c r="M138" s="139"/>
      <c r="N138" s="140"/>
      <c r="O138" s="140"/>
      <c r="P138" s="141">
        <f>P139</f>
        <v>0</v>
      </c>
      <c r="Q138" s="140"/>
      <c r="R138" s="141">
        <f>R139</f>
        <v>0</v>
      </c>
      <c r="S138" s="140"/>
      <c r="T138" s="142">
        <f>T139</f>
        <v>0</v>
      </c>
      <c r="AR138" s="135" t="s">
        <v>80</v>
      </c>
      <c r="AT138" s="143" t="s">
        <v>71</v>
      </c>
      <c r="AU138" s="143" t="s">
        <v>72</v>
      </c>
      <c r="AY138" s="135" t="s">
        <v>175</v>
      </c>
      <c r="BK138" s="144">
        <f>BK139</f>
        <v>0</v>
      </c>
    </row>
    <row r="139" spans="2:65" s="11" customFormat="1" ht="22.9" customHeight="1" x14ac:dyDescent="0.2">
      <c r="B139" s="134"/>
      <c r="D139" s="135" t="s">
        <v>71</v>
      </c>
      <c r="E139" s="145" t="s">
        <v>1099</v>
      </c>
      <c r="F139" s="145" t="s">
        <v>1100</v>
      </c>
      <c r="I139" s="137"/>
      <c r="J139" s="146">
        <f>BK139</f>
        <v>0</v>
      </c>
      <c r="L139" s="134"/>
      <c r="M139" s="139"/>
      <c r="N139" s="140"/>
      <c r="O139" s="140"/>
      <c r="P139" s="141">
        <f>SUM(P140:P141)</f>
        <v>0</v>
      </c>
      <c r="Q139" s="140"/>
      <c r="R139" s="141">
        <f>SUM(R140:R141)</f>
        <v>0</v>
      </c>
      <c r="S139" s="140"/>
      <c r="T139" s="142">
        <f>SUM(T140:T141)</f>
        <v>0</v>
      </c>
      <c r="AR139" s="135" t="s">
        <v>80</v>
      </c>
      <c r="AT139" s="143" t="s">
        <v>71</v>
      </c>
      <c r="AU139" s="143" t="s">
        <v>80</v>
      </c>
      <c r="AY139" s="135" t="s">
        <v>175</v>
      </c>
      <c r="BK139" s="144">
        <f>SUM(BK140:BK141)</f>
        <v>0</v>
      </c>
    </row>
    <row r="140" spans="2:65" s="1" customFormat="1" ht="16.5" customHeight="1" x14ac:dyDescent="0.2">
      <c r="B140" s="147"/>
      <c r="C140" s="148" t="s">
        <v>188</v>
      </c>
      <c r="D140" s="215" t="s">
        <v>1101</v>
      </c>
      <c r="E140" s="216"/>
      <c r="F140" s="217"/>
      <c r="G140" s="150" t="s">
        <v>272</v>
      </c>
      <c r="H140" s="151">
        <v>12</v>
      </c>
      <c r="I140" s="152"/>
      <c r="J140" s="151">
        <f>ROUND(I140*H140,3)</f>
        <v>0</v>
      </c>
      <c r="K140" s="149" t="s">
        <v>1</v>
      </c>
      <c r="L140" s="28"/>
      <c r="M140" s="153" t="s">
        <v>1</v>
      </c>
      <c r="N140" s="154" t="s">
        <v>38</v>
      </c>
      <c r="O140" s="51"/>
      <c r="P140" s="155">
        <f>O140*H140</f>
        <v>0</v>
      </c>
      <c r="Q140" s="155">
        <v>0</v>
      </c>
      <c r="R140" s="155">
        <f>Q140*H140</f>
        <v>0</v>
      </c>
      <c r="S140" s="155">
        <v>0</v>
      </c>
      <c r="T140" s="156">
        <f>S140*H140</f>
        <v>0</v>
      </c>
      <c r="AR140" s="157" t="s">
        <v>180</v>
      </c>
      <c r="AT140" s="157" t="s">
        <v>177</v>
      </c>
      <c r="AU140" s="157" t="s">
        <v>181</v>
      </c>
      <c r="AY140" s="13" t="s">
        <v>175</v>
      </c>
      <c r="BE140" s="158">
        <f>IF(N140="základná",J140,0)</f>
        <v>0</v>
      </c>
      <c r="BF140" s="158">
        <f>IF(N140="znížená",J140,0)</f>
        <v>0</v>
      </c>
      <c r="BG140" s="158">
        <f>IF(N140="zákl. prenesená",J140,0)</f>
        <v>0</v>
      </c>
      <c r="BH140" s="158">
        <f>IF(N140="zníž. prenesená",J140,0)</f>
        <v>0</v>
      </c>
      <c r="BI140" s="158">
        <f>IF(N140="nulová",J140,0)</f>
        <v>0</v>
      </c>
      <c r="BJ140" s="13" t="s">
        <v>181</v>
      </c>
      <c r="BK140" s="159">
        <f>ROUND(I140*H140,3)</f>
        <v>0</v>
      </c>
      <c r="BL140" s="13" t="s">
        <v>180</v>
      </c>
      <c r="BM140" s="157" t="s">
        <v>190</v>
      </c>
    </row>
    <row r="141" spans="2:65" s="1" customFormat="1" ht="16.5" customHeight="1" x14ac:dyDescent="0.2">
      <c r="B141" s="147"/>
      <c r="C141" s="148" t="s">
        <v>185</v>
      </c>
      <c r="D141" s="215" t="s">
        <v>1102</v>
      </c>
      <c r="E141" s="216"/>
      <c r="F141" s="217"/>
      <c r="G141" s="150" t="s">
        <v>272</v>
      </c>
      <c r="H141" s="151">
        <v>98</v>
      </c>
      <c r="I141" s="152"/>
      <c r="J141" s="151">
        <f>ROUND(I141*H141,3)</f>
        <v>0</v>
      </c>
      <c r="K141" s="149" t="s">
        <v>1</v>
      </c>
      <c r="L141" s="28"/>
      <c r="M141" s="153" t="s">
        <v>1</v>
      </c>
      <c r="N141" s="154" t="s">
        <v>38</v>
      </c>
      <c r="O141" s="51"/>
      <c r="P141" s="155">
        <f>O141*H141</f>
        <v>0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AR141" s="157" t="s">
        <v>180</v>
      </c>
      <c r="AT141" s="157" t="s">
        <v>177</v>
      </c>
      <c r="AU141" s="157" t="s">
        <v>181</v>
      </c>
      <c r="AY141" s="13" t="s">
        <v>175</v>
      </c>
      <c r="BE141" s="158">
        <f>IF(N141="základná",J141,0)</f>
        <v>0</v>
      </c>
      <c r="BF141" s="158">
        <f>IF(N141="znížená",J141,0)</f>
        <v>0</v>
      </c>
      <c r="BG141" s="158">
        <f>IF(N141="zákl. prenesená",J141,0)</f>
        <v>0</v>
      </c>
      <c r="BH141" s="158">
        <f>IF(N141="zníž. prenesená",J141,0)</f>
        <v>0</v>
      </c>
      <c r="BI141" s="158">
        <f>IF(N141="nulová",J141,0)</f>
        <v>0</v>
      </c>
      <c r="BJ141" s="13" t="s">
        <v>181</v>
      </c>
      <c r="BK141" s="159">
        <f>ROUND(I141*H141,3)</f>
        <v>0</v>
      </c>
      <c r="BL141" s="13" t="s">
        <v>180</v>
      </c>
      <c r="BM141" s="157" t="s">
        <v>192</v>
      </c>
    </row>
    <row r="142" spans="2:65" s="11" customFormat="1" ht="25.9" customHeight="1" x14ac:dyDescent="0.2">
      <c r="B142" s="134"/>
      <c r="D142" s="135" t="s">
        <v>71</v>
      </c>
      <c r="E142" s="136" t="s">
        <v>173</v>
      </c>
      <c r="F142" s="136" t="s">
        <v>174</v>
      </c>
      <c r="I142" s="137"/>
      <c r="J142" s="138">
        <f>BK142</f>
        <v>0</v>
      </c>
      <c r="L142" s="134"/>
      <c r="M142" s="139"/>
      <c r="N142" s="140"/>
      <c r="O142" s="140"/>
      <c r="P142" s="141">
        <f>P143</f>
        <v>0</v>
      </c>
      <c r="Q142" s="140"/>
      <c r="R142" s="141">
        <f>R143</f>
        <v>0</v>
      </c>
      <c r="S142" s="140"/>
      <c r="T142" s="142">
        <f>T143</f>
        <v>0</v>
      </c>
      <c r="AR142" s="135" t="s">
        <v>80</v>
      </c>
      <c r="AT142" s="143" t="s">
        <v>71</v>
      </c>
      <c r="AU142" s="143" t="s">
        <v>72</v>
      </c>
      <c r="AY142" s="135" t="s">
        <v>175</v>
      </c>
      <c r="BK142" s="144">
        <f>BK143</f>
        <v>0</v>
      </c>
    </row>
    <row r="143" spans="2:65" s="11" customFormat="1" ht="22.9" customHeight="1" x14ac:dyDescent="0.2">
      <c r="B143" s="134"/>
      <c r="D143" s="135" t="s">
        <v>71</v>
      </c>
      <c r="E143" s="145" t="s">
        <v>198</v>
      </c>
      <c r="F143" s="145" t="s">
        <v>447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SUM(P144:P150)</f>
        <v>0</v>
      </c>
      <c r="Q143" s="140"/>
      <c r="R143" s="141">
        <f>SUM(R144:R150)</f>
        <v>0</v>
      </c>
      <c r="S143" s="140"/>
      <c r="T143" s="142">
        <f>SUM(T144:T150)</f>
        <v>0</v>
      </c>
      <c r="AR143" s="135" t="s">
        <v>80</v>
      </c>
      <c r="AT143" s="143" t="s">
        <v>71</v>
      </c>
      <c r="AU143" s="143" t="s">
        <v>80</v>
      </c>
      <c r="AY143" s="135" t="s">
        <v>175</v>
      </c>
      <c r="BK143" s="144">
        <f>SUM(BK144:BK150)</f>
        <v>0</v>
      </c>
    </row>
    <row r="144" spans="2:65" s="1" customFormat="1" ht="24" customHeight="1" x14ac:dyDescent="0.2">
      <c r="B144" s="147"/>
      <c r="C144" s="148" t="s">
        <v>193</v>
      </c>
      <c r="D144" s="215" t="s">
        <v>1103</v>
      </c>
      <c r="E144" s="216"/>
      <c r="F144" s="217"/>
      <c r="G144" s="150" t="s">
        <v>238</v>
      </c>
      <c r="H144" s="151">
        <v>300</v>
      </c>
      <c r="I144" s="152"/>
      <c r="J144" s="151">
        <f t="shared" ref="J144:J150" si="0">ROUND(I144*H144,3)</f>
        <v>0</v>
      </c>
      <c r="K144" s="149" t="s">
        <v>1</v>
      </c>
      <c r="L144" s="28"/>
      <c r="M144" s="153" t="s">
        <v>1</v>
      </c>
      <c r="N144" s="154" t="s">
        <v>38</v>
      </c>
      <c r="O144" s="51"/>
      <c r="P144" s="155">
        <f t="shared" ref="P144:P150" si="1">O144*H144</f>
        <v>0</v>
      </c>
      <c r="Q144" s="155">
        <v>0</v>
      </c>
      <c r="R144" s="155">
        <f t="shared" ref="R144:R150" si="2">Q144*H144</f>
        <v>0</v>
      </c>
      <c r="S144" s="155">
        <v>0</v>
      </c>
      <c r="T144" s="156">
        <f t="shared" ref="T144:T150" si="3">S144*H144</f>
        <v>0</v>
      </c>
      <c r="AR144" s="157" t="s">
        <v>180</v>
      </c>
      <c r="AT144" s="157" t="s">
        <v>177</v>
      </c>
      <c r="AU144" s="157" t="s">
        <v>181</v>
      </c>
      <c r="AY144" s="13" t="s">
        <v>175</v>
      </c>
      <c r="BE144" s="158">
        <f t="shared" ref="BE144:BE150" si="4">IF(N144="základná",J144,0)</f>
        <v>0</v>
      </c>
      <c r="BF144" s="158">
        <f t="shared" ref="BF144:BF150" si="5">IF(N144="znížená",J144,0)</f>
        <v>0</v>
      </c>
      <c r="BG144" s="158">
        <f t="shared" ref="BG144:BG150" si="6">IF(N144="zákl. prenesená",J144,0)</f>
        <v>0</v>
      </c>
      <c r="BH144" s="158">
        <f t="shared" ref="BH144:BH150" si="7">IF(N144="zníž. prenesená",J144,0)</f>
        <v>0</v>
      </c>
      <c r="BI144" s="158">
        <f t="shared" ref="BI144:BI150" si="8">IF(N144="nulová",J144,0)</f>
        <v>0</v>
      </c>
      <c r="BJ144" s="13" t="s">
        <v>181</v>
      </c>
      <c r="BK144" s="159">
        <f t="shared" ref="BK144:BK150" si="9">ROUND(I144*H144,3)</f>
        <v>0</v>
      </c>
      <c r="BL144" s="13" t="s">
        <v>180</v>
      </c>
      <c r="BM144" s="157" t="s">
        <v>195</v>
      </c>
    </row>
    <row r="145" spans="2:65" s="1" customFormat="1" ht="24" customHeight="1" x14ac:dyDescent="0.2">
      <c r="B145" s="147"/>
      <c r="C145" s="148" t="s">
        <v>187</v>
      </c>
      <c r="D145" s="215" t="s">
        <v>1104</v>
      </c>
      <c r="E145" s="216"/>
      <c r="F145" s="217"/>
      <c r="G145" s="150" t="s">
        <v>238</v>
      </c>
      <c r="H145" s="151">
        <v>40</v>
      </c>
      <c r="I145" s="152"/>
      <c r="J145" s="151">
        <f t="shared" si="0"/>
        <v>0</v>
      </c>
      <c r="K145" s="149" t="s">
        <v>1</v>
      </c>
      <c r="L145" s="28"/>
      <c r="M145" s="153" t="s">
        <v>1</v>
      </c>
      <c r="N145" s="154" t="s">
        <v>38</v>
      </c>
      <c r="O145" s="51"/>
      <c r="P145" s="155">
        <f t="shared" si="1"/>
        <v>0</v>
      </c>
      <c r="Q145" s="155">
        <v>0</v>
      </c>
      <c r="R145" s="155">
        <f t="shared" si="2"/>
        <v>0</v>
      </c>
      <c r="S145" s="155">
        <v>0</v>
      </c>
      <c r="T145" s="156">
        <f t="shared" si="3"/>
        <v>0</v>
      </c>
      <c r="AR145" s="157" t="s">
        <v>180</v>
      </c>
      <c r="AT145" s="157" t="s">
        <v>177</v>
      </c>
      <c r="AU145" s="157" t="s">
        <v>181</v>
      </c>
      <c r="AY145" s="13" t="s">
        <v>175</v>
      </c>
      <c r="BE145" s="158">
        <f t="shared" si="4"/>
        <v>0</v>
      </c>
      <c r="BF145" s="158">
        <f t="shared" si="5"/>
        <v>0</v>
      </c>
      <c r="BG145" s="158">
        <f t="shared" si="6"/>
        <v>0</v>
      </c>
      <c r="BH145" s="158">
        <f t="shared" si="7"/>
        <v>0</v>
      </c>
      <c r="BI145" s="158">
        <f t="shared" si="8"/>
        <v>0</v>
      </c>
      <c r="BJ145" s="13" t="s">
        <v>181</v>
      </c>
      <c r="BK145" s="159">
        <f t="shared" si="9"/>
        <v>0</v>
      </c>
      <c r="BL145" s="13" t="s">
        <v>180</v>
      </c>
      <c r="BM145" s="157" t="s">
        <v>197</v>
      </c>
    </row>
    <row r="146" spans="2:65" s="1" customFormat="1" ht="24" customHeight="1" x14ac:dyDescent="0.2">
      <c r="B146" s="147"/>
      <c r="C146" s="148" t="s">
        <v>198</v>
      </c>
      <c r="D146" s="215" t="s">
        <v>1105</v>
      </c>
      <c r="E146" s="216"/>
      <c r="F146" s="217"/>
      <c r="G146" s="150" t="s">
        <v>272</v>
      </c>
      <c r="H146" s="151">
        <v>290</v>
      </c>
      <c r="I146" s="152"/>
      <c r="J146" s="151">
        <f t="shared" si="0"/>
        <v>0</v>
      </c>
      <c r="K146" s="149" t="s">
        <v>1</v>
      </c>
      <c r="L146" s="28"/>
      <c r="M146" s="153" t="s">
        <v>1</v>
      </c>
      <c r="N146" s="154" t="s">
        <v>38</v>
      </c>
      <c r="O146" s="51"/>
      <c r="P146" s="155">
        <f t="shared" si="1"/>
        <v>0</v>
      </c>
      <c r="Q146" s="155">
        <v>0</v>
      </c>
      <c r="R146" s="155">
        <f t="shared" si="2"/>
        <v>0</v>
      </c>
      <c r="S146" s="155">
        <v>0</v>
      </c>
      <c r="T146" s="156">
        <f t="shared" si="3"/>
        <v>0</v>
      </c>
      <c r="AR146" s="157" t="s">
        <v>180</v>
      </c>
      <c r="AT146" s="157" t="s">
        <v>177</v>
      </c>
      <c r="AU146" s="157" t="s">
        <v>181</v>
      </c>
      <c r="AY146" s="13" t="s">
        <v>175</v>
      </c>
      <c r="BE146" s="158">
        <f t="shared" si="4"/>
        <v>0</v>
      </c>
      <c r="BF146" s="158">
        <f t="shared" si="5"/>
        <v>0</v>
      </c>
      <c r="BG146" s="158">
        <f t="shared" si="6"/>
        <v>0</v>
      </c>
      <c r="BH146" s="158">
        <f t="shared" si="7"/>
        <v>0</v>
      </c>
      <c r="BI146" s="158">
        <f t="shared" si="8"/>
        <v>0</v>
      </c>
      <c r="BJ146" s="13" t="s">
        <v>181</v>
      </c>
      <c r="BK146" s="159">
        <f t="shared" si="9"/>
        <v>0</v>
      </c>
      <c r="BL146" s="13" t="s">
        <v>180</v>
      </c>
      <c r="BM146" s="157" t="s">
        <v>200</v>
      </c>
    </row>
    <row r="147" spans="2:65" s="1" customFormat="1" ht="36" customHeight="1" x14ac:dyDescent="0.2">
      <c r="B147" s="147"/>
      <c r="C147" s="148" t="s">
        <v>190</v>
      </c>
      <c r="D147" s="215" t="s">
        <v>1106</v>
      </c>
      <c r="E147" s="216"/>
      <c r="F147" s="217"/>
      <c r="G147" s="150" t="s">
        <v>238</v>
      </c>
      <c r="H147" s="151">
        <v>480</v>
      </c>
      <c r="I147" s="152"/>
      <c r="J147" s="151">
        <f t="shared" si="0"/>
        <v>0</v>
      </c>
      <c r="K147" s="149" t="s">
        <v>1</v>
      </c>
      <c r="L147" s="28"/>
      <c r="M147" s="153" t="s">
        <v>1</v>
      </c>
      <c r="N147" s="154" t="s">
        <v>38</v>
      </c>
      <c r="O147" s="51"/>
      <c r="P147" s="155">
        <f t="shared" si="1"/>
        <v>0</v>
      </c>
      <c r="Q147" s="155">
        <v>0</v>
      </c>
      <c r="R147" s="155">
        <f t="shared" si="2"/>
        <v>0</v>
      </c>
      <c r="S147" s="155">
        <v>0</v>
      </c>
      <c r="T147" s="156">
        <f t="shared" si="3"/>
        <v>0</v>
      </c>
      <c r="AR147" s="157" t="s">
        <v>180</v>
      </c>
      <c r="AT147" s="157" t="s">
        <v>177</v>
      </c>
      <c r="AU147" s="157" t="s">
        <v>181</v>
      </c>
      <c r="AY147" s="13" t="s">
        <v>175</v>
      </c>
      <c r="BE147" s="158">
        <f t="shared" si="4"/>
        <v>0</v>
      </c>
      <c r="BF147" s="158">
        <f t="shared" si="5"/>
        <v>0</v>
      </c>
      <c r="BG147" s="158">
        <f t="shared" si="6"/>
        <v>0</v>
      </c>
      <c r="BH147" s="158">
        <f t="shared" si="7"/>
        <v>0</v>
      </c>
      <c r="BI147" s="158">
        <f t="shared" si="8"/>
        <v>0</v>
      </c>
      <c r="BJ147" s="13" t="s">
        <v>181</v>
      </c>
      <c r="BK147" s="159">
        <f t="shared" si="9"/>
        <v>0</v>
      </c>
      <c r="BL147" s="13" t="s">
        <v>180</v>
      </c>
      <c r="BM147" s="157" t="s">
        <v>7</v>
      </c>
    </row>
    <row r="148" spans="2:65" s="1" customFormat="1" ht="36" customHeight="1" x14ac:dyDescent="0.2">
      <c r="B148" s="147"/>
      <c r="C148" s="148" t="s">
        <v>202</v>
      </c>
      <c r="D148" s="215" t="s">
        <v>1107</v>
      </c>
      <c r="E148" s="216"/>
      <c r="F148" s="217"/>
      <c r="G148" s="150" t="s">
        <v>238</v>
      </c>
      <c r="H148" s="151">
        <v>120</v>
      </c>
      <c r="I148" s="152"/>
      <c r="J148" s="151">
        <f t="shared" si="0"/>
        <v>0</v>
      </c>
      <c r="K148" s="149" t="s">
        <v>1</v>
      </c>
      <c r="L148" s="28"/>
      <c r="M148" s="153" t="s">
        <v>1</v>
      </c>
      <c r="N148" s="154" t="s">
        <v>38</v>
      </c>
      <c r="O148" s="51"/>
      <c r="P148" s="155">
        <f t="shared" si="1"/>
        <v>0</v>
      </c>
      <c r="Q148" s="155">
        <v>0</v>
      </c>
      <c r="R148" s="155">
        <f t="shared" si="2"/>
        <v>0</v>
      </c>
      <c r="S148" s="155">
        <v>0</v>
      </c>
      <c r="T148" s="156">
        <f t="shared" si="3"/>
        <v>0</v>
      </c>
      <c r="AR148" s="157" t="s">
        <v>180</v>
      </c>
      <c r="AT148" s="157" t="s">
        <v>177</v>
      </c>
      <c r="AU148" s="157" t="s">
        <v>181</v>
      </c>
      <c r="AY148" s="13" t="s">
        <v>175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3" t="s">
        <v>181</v>
      </c>
      <c r="BK148" s="159">
        <f t="shared" si="9"/>
        <v>0</v>
      </c>
      <c r="BL148" s="13" t="s">
        <v>180</v>
      </c>
      <c r="BM148" s="157" t="s">
        <v>204</v>
      </c>
    </row>
    <row r="149" spans="2:65" s="1" customFormat="1" ht="36" customHeight="1" x14ac:dyDescent="0.2">
      <c r="B149" s="147"/>
      <c r="C149" s="148" t="s">
        <v>192</v>
      </c>
      <c r="D149" s="215" t="s">
        <v>1108</v>
      </c>
      <c r="E149" s="216"/>
      <c r="F149" s="217"/>
      <c r="G149" s="150" t="s">
        <v>238</v>
      </c>
      <c r="H149" s="151">
        <v>80</v>
      </c>
      <c r="I149" s="152"/>
      <c r="J149" s="151">
        <f t="shared" si="0"/>
        <v>0</v>
      </c>
      <c r="K149" s="149" t="s">
        <v>1</v>
      </c>
      <c r="L149" s="28"/>
      <c r="M149" s="153" t="s">
        <v>1</v>
      </c>
      <c r="N149" s="154" t="s">
        <v>38</v>
      </c>
      <c r="O149" s="51"/>
      <c r="P149" s="155">
        <f t="shared" si="1"/>
        <v>0</v>
      </c>
      <c r="Q149" s="155">
        <v>0</v>
      </c>
      <c r="R149" s="155">
        <f t="shared" si="2"/>
        <v>0</v>
      </c>
      <c r="S149" s="155">
        <v>0</v>
      </c>
      <c r="T149" s="156">
        <f t="shared" si="3"/>
        <v>0</v>
      </c>
      <c r="AR149" s="157" t="s">
        <v>180</v>
      </c>
      <c r="AT149" s="157" t="s">
        <v>177</v>
      </c>
      <c r="AU149" s="157" t="s">
        <v>181</v>
      </c>
      <c r="AY149" s="13" t="s">
        <v>175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3" t="s">
        <v>181</v>
      </c>
      <c r="BK149" s="159">
        <f t="shared" si="9"/>
        <v>0</v>
      </c>
      <c r="BL149" s="13" t="s">
        <v>180</v>
      </c>
      <c r="BM149" s="157" t="s">
        <v>206</v>
      </c>
    </row>
    <row r="150" spans="2:65" s="1" customFormat="1" ht="24" customHeight="1" x14ac:dyDescent="0.2">
      <c r="B150" s="147"/>
      <c r="C150" s="148" t="s">
        <v>207</v>
      </c>
      <c r="D150" s="215" t="s">
        <v>1109</v>
      </c>
      <c r="E150" s="216"/>
      <c r="F150" s="217"/>
      <c r="G150" s="150" t="s">
        <v>238</v>
      </c>
      <c r="H150" s="151">
        <v>40</v>
      </c>
      <c r="I150" s="152"/>
      <c r="J150" s="151">
        <f t="shared" si="0"/>
        <v>0</v>
      </c>
      <c r="K150" s="149" t="s">
        <v>1</v>
      </c>
      <c r="L150" s="28"/>
      <c r="M150" s="153" t="s">
        <v>1</v>
      </c>
      <c r="N150" s="154" t="s">
        <v>38</v>
      </c>
      <c r="O150" s="51"/>
      <c r="P150" s="155">
        <f t="shared" si="1"/>
        <v>0</v>
      </c>
      <c r="Q150" s="155">
        <v>0</v>
      </c>
      <c r="R150" s="155">
        <f t="shared" si="2"/>
        <v>0</v>
      </c>
      <c r="S150" s="155">
        <v>0</v>
      </c>
      <c r="T150" s="156">
        <f t="shared" si="3"/>
        <v>0</v>
      </c>
      <c r="AR150" s="157" t="s">
        <v>180</v>
      </c>
      <c r="AT150" s="157" t="s">
        <v>177</v>
      </c>
      <c r="AU150" s="157" t="s">
        <v>181</v>
      </c>
      <c r="AY150" s="13" t="s">
        <v>175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3" t="s">
        <v>181</v>
      </c>
      <c r="BK150" s="159">
        <f t="shared" si="9"/>
        <v>0</v>
      </c>
      <c r="BL150" s="13" t="s">
        <v>180</v>
      </c>
      <c r="BM150" s="157" t="s">
        <v>210</v>
      </c>
    </row>
    <row r="151" spans="2:65" s="11" customFormat="1" ht="25.9" customHeight="1" x14ac:dyDescent="0.2">
      <c r="B151" s="134"/>
      <c r="D151" s="135" t="s">
        <v>71</v>
      </c>
      <c r="E151" s="136" t="s">
        <v>236</v>
      </c>
      <c r="F151" s="136" t="s">
        <v>933</v>
      </c>
      <c r="I151" s="137"/>
      <c r="J151" s="138">
        <f>BK151</f>
        <v>0</v>
      </c>
      <c r="L151" s="134"/>
      <c r="M151" s="139"/>
      <c r="N151" s="140"/>
      <c r="O151" s="140"/>
      <c r="P151" s="141">
        <f>P152+P228+P266+P275</f>
        <v>0</v>
      </c>
      <c r="Q151" s="140"/>
      <c r="R151" s="141">
        <f>R152+R228+R266+R275</f>
        <v>3.8557699999999997</v>
      </c>
      <c r="S151" s="140"/>
      <c r="T151" s="142">
        <f>T152+T228+T266+T275</f>
        <v>0</v>
      </c>
      <c r="AR151" s="135" t="s">
        <v>183</v>
      </c>
      <c r="AT151" s="143" t="s">
        <v>71</v>
      </c>
      <c r="AU151" s="143" t="s">
        <v>72</v>
      </c>
      <c r="AY151" s="135" t="s">
        <v>175</v>
      </c>
      <c r="BK151" s="144">
        <f>BK152+BK228+BK266+BK275</f>
        <v>0</v>
      </c>
    </row>
    <row r="152" spans="2:65" s="11" customFormat="1" ht="22.9" customHeight="1" x14ac:dyDescent="0.2">
      <c r="B152" s="134"/>
      <c r="D152" s="135" t="s">
        <v>71</v>
      </c>
      <c r="E152" s="145" t="s">
        <v>934</v>
      </c>
      <c r="F152" s="145" t="s">
        <v>1110</v>
      </c>
      <c r="I152" s="137"/>
      <c r="J152" s="146">
        <f>BK152</f>
        <v>0</v>
      </c>
      <c r="L152" s="134"/>
      <c r="M152" s="139"/>
      <c r="N152" s="140"/>
      <c r="O152" s="140"/>
      <c r="P152" s="141">
        <f>SUM(P153:P227)</f>
        <v>0</v>
      </c>
      <c r="Q152" s="140"/>
      <c r="R152" s="141">
        <f>SUM(R153:R227)</f>
        <v>0</v>
      </c>
      <c r="S152" s="140"/>
      <c r="T152" s="142">
        <f>SUM(T153:T227)</f>
        <v>0</v>
      </c>
      <c r="AR152" s="135" t="s">
        <v>183</v>
      </c>
      <c r="AT152" s="143" t="s">
        <v>71</v>
      </c>
      <c r="AU152" s="143" t="s">
        <v>80</v>
      </c>
      <c r="AY152" s="135" t="s">
        <v>175</v>
      </c>
      <c r="BK152" s="144">
        <f>SUM(BK153:BK227)</f>
        <v>0</v>
      </c>
    </row>
    <row r="153" spans="2:65" s="1" customFormat="1" ht="24" customHeight="1" x14ac:dyDescent="0.2">
      <c r="B153" s="147"/>
      <c r="C153" s="148" t="s">
        <v>195</v>
      </c>
      <c r="D153" s="215" t="s">
        <v>1111</v>
      </c>
      <c r="E153" s="216"/>
      <c r="F153" s="217"/>
      <c r="G153" s="150" t="s">
        <v>238</v>
      </c>
      <c r="H153" s="151">
        <v>300</v>
      </c>
      <c r="I153" s="152"/>
      <c r="J153" s="151">
        <f t="shared" ref="J153:J184" si="10">ROUND(I153*H153,3)</f>
        <v>0</v>
      </c>
      <c r="K153" s="149" t="s">
        <v>1</v>
      </c>
      <c r="L153" s="28"/>
      <c r="M153" s="153" t="s">
        <v>1</v>
      </c>
      <c r="N153" s="154" t="s">
        <v>38</v>
      </c>
      <c r="O153" s="51"/>
      <c r="P153" s="155">
        <f t="shared" ref="P153:P184" si="11">O153*H153</f>
        <v>0</v>
      </c>
      <c r="Q153" s="155">
        <v>0</v>
      </c>
      <c r="R153" s="155">
        <f t="shared" ref="R153:R184" si="12">Q153*H153</f>
        <v>0</v>
      </c>
      <c r="S153" s="155">
        <v>0</v>
      </c>
      <c r="T153" s="156">
        <f t="shared" ref="T153:T184" si="13">S153*H153</f>
        <v>0</v>
      </c>
      <c r="AR153" s="157" t="s">
        <v>258</v>
      </c>
      <c r="AT153" s="157" t="s">
        <v>177</v>
      </c>
      <c r="AU153" s="157" t="s">
        <v>181</v>
      </c>
      <c r="AY153" s="13" t="s">
        <v>175</v>
      </c>
      <c r="BE153" s="158">
        <f t="shared" ref="BE153:BE184" si="14">IF(N153="základná",J153,0)</f>
        <v>0</v>
      </c>
      <c r="BF153" s="158">
        <f t="shared" ref="BF153:BF184" si="15">IF(N153="znížená",J153,0)</f>
        <v>0</v>
      </c>
      <c r="BG153" s="158">
        <f t="shared" ref="BG153:BG184" si="16">IF(N153="zákl. prenesená",J153,0)</f>
        <v>0</v>
      </c>
      <c r="BH153" s="158">
        <f t="shared" ref="BH153:BH184" si="17">IF(N153="zníž. prenesená",J153,0)</f>
        <v>0</v>
      </c>
      <c r="BI153" s="158">
        <f t="shared" ref="BI153:BI184" si="18">IF(N153="nulová",J153,0)</f>
        <v>0</v>
      </c>
      <c r="BJ153" s="13" t="s">
        <v>181</v>
      </c>
      <c r="BK153" s="159">
        <f t="shared" ref="BK153:BK184" si="19">ROUND(I153*H153,3)</f>
        <v>0</v>
      </c>
      <c r="BL153" s="13" t="s">
        <v>258</v>
      </c>
      <c r="BM153" s="157" t="s">
        <v>212</v>
      </c>
    </row>
    <row r="154" spans="2:65" s="1" customFormat="1" ht="16.5" customHeight="1" x14ac:dyDescent="0.2">
      <c r="B154" s="147"/>
      <c r="C154" s="160" t="s">
        <v>213</v>
      </c>
      <c r="D154" s="218" t="s">
        <v>1112</v>
      </c>
      <c r="E154" s="219"/>
      <c r="F154" s="220"/>
      <c r="G154" s="162" t="s">
        <v>238</v>
      </c>
      <c r="H154" s="163">
        <v>150</v>
      </c>
      <c r="I154" s="164"/>
      <c r="J154" s="163">
        <f t="shared" si="10"/>
        <v>0</v>
      </c>
      <c r="K154" s="161" t="s">
        <v>1</v>
      </c>
      <c r="L154" s="165"/>
      <c r="M154" s="166" t="s">
        <v>1</v>
      </c>
      <c r="N154" s="167" t="s">
        <v>38</v>
      </c>
      <c r="O154" s="51"/>
      <c r="P154" s="155">
        <f t="shared" si="11"/>
        <v>0</v>
      </c>
      <c r="Q154" s="155">
        <v>0</v>
      </c>
      <c r="R154" s="155">
        <f t="shared" si="12"/>
        <v>0</v>
      </c>
      <c r="S154" s="155">
        <v>0</v>
      </c>
      <c r="T154" s="156">
        <f t="shared" si="13"/>
        <v>0</v>
      </c>
      <c r="AR154" s="157" t="s">
        <v>468</v>
      </c>
      <c r="AT154" s="157" t="s">
        <v>236</v>
      </c>
      <c r="AU154" s="157" t="s">
        <v>181</v>
      </c>
      <c r="AY154" s="13" t="s">
        <v>175</v>
      </c>
      <c r="BE154" s="158">
        <f t="shared" si="14"/>
        <v>0</v>
      </c>
      <c r="BF154" s="158">
        <f t="shared" si="15"/>
        <v>0</v>
      </c>
      <c r="BG154" s="158">
        <f t="shared" si="16"/>
        <v>0</v>
      </c>
      <c r="BH154" s="158">
        <f t="shared" si="17"/>
        <v>0</v>
      </c>
      <c r="BI154" s="158">
        <f t="shared" si="18"/>
        <v>0</v>
      </c>
      <c r="BJ154" s="13" t="s">
        <v>181</v>
      </c>
      <c r="BK154" s="159">
        <f t="shared" si="19"/>
        <v>0</v>
      </c>
      <c r="BL154" s="13" t="s">
        <v>258</v>
      </c>
      <c r="BM154" s="157" t="s">
        <v>216</v>
      </c>
    </row>
    <row r="155" spans="2:65" s="1" customFormat="1" ht="16.5" customHeight="1" x14ac:dyDescent="0.2">
      <c r="B155" s="147"/>
      <c r="C155" s="160" t="s">
        <v>197</v>
      </c>
      <c r="D155" s="218" t="s">
        <v>1113</v>
      </c>
      <c r="E155" s="219"/>
      <c r="F155" s="220"/>
      <c r="G155" s="162" t="s">
        <v>238</v>
      </c>
      <c r="H155" s="163">
        <v>150</v>
      </c>
      <c r="I155" s="164"/>
      <c r="J155" s="163">
        <f t="shared" si="10"/>
        <v>0</v>
      </c>
      <c r="K155" s="161" t="s">
        <v>1</v>
      </c>
      <c r="L155" s="165"/>
      <c r="M155" s="166" t="s">
        <v>1</v>
      </c>
      <c r="N155" s="167" t="s">
        <v>38</v>
      </c>
      <c r="O155" s="51"/>
      <c r="P155" s="155">
        <f t="shared" si="11"/>
        <v>0</v>
      </c>
      <c r="Q155" s="155">
        <v>0</v>
      </c>
      <c r="R155" s="155">
        <f t="shared" si="12"/>
        <v>0</v>
      </c>
      <c r="S155" s="155">
        <v>0</v>
      </c>
      <c r="T155" s="156">
        <f t="shared" si="13"/>
        <v>0</v>
      </c>
      <c r="AR155" s="157" t="s">
        <v>468</v>
      </c>
      <c r="AT155" s="157" t="s">
        <v>236</v>
      </c>
      <c r="AU155" s="157" t="s">
        <v>181</v>
      </c>
      <c r="AY155" s="13" t="s">
        <v>175</v>
      </c>
      <c r="BE155" s="158">
        <f t="shared" si="14"/>
        <v>0</v>
      </c>
      <c r="BF155" s="158">
        <f t="shared" si="15"/>
        <v>0</v>
      </c>
      <c r="BG155" s="158">
        <f t="shared" si="16"/>
        <v>0</v>
      </c>
      <c r="BH155" s="158">
        <f t="shared" si="17"/>
        <v>0</v>
      </c>
      <c r="BI155" s="158">
        <f t="shared" si="18"/>
        <v>0</v>
      </c>
      <c r="BJ155" s="13" t="s">
        <v>181</v>
      </c>
      <c r="BK155" s="159">
        <f t="shared" si="19"/>
        <v>0</v>
      </c>
      <c r="BL155" s="13" t="s">
        <v>258</v>
      </c>
      <c r="BM155" s="157" t="s">
        <v>219</v>
      </c>
    </row>
    <row r="156" spans="2:65" s="1" customFormat="1" ht="24" customHeight="1" x14ac:dyDescent="0.2">
      <c r="B156" s="147"/>
      <c r="C156" s="148" t="s">
        <v>220</v>
      </c>
      <c r="D156" s="215" t="s">
        <v>1114</v>
      </c>
      <c r="E156" s="216"/>
      <c r="F156" s="217"/>
      <c r="G156" s="150" t="s">
        <v>238</v>
      </c>
      <c r="H156" s="151">
        <v>75</v>
      </c>
      <c r="I156" s="152"/>
      <c r="J156" s="151">
        <f t="shared" si="10"/>
        <v>0</v>
      </c>
      <c r="K156" s="149" t="s">
        <v>1</v>
      </c>
      <c r="L156" s="28"/>
      <c r="M156" s="153" t="s">
        <v>1</v>
      </c>
      <c r="N156" s="154" t="s">
        <v>38</v>
      </c>
      <c r="O156" s="51"/>
      <c r="P156" s="155">
        <f t="shared" si="11"/>
        <v>0</v>
      </c>
      <c r="Q156" s="155">
        <v>0</v>
      </c>
      <c r="R156" s="155">
        <f t="shared" si="12"/>
        <v>0</v>
      </c>
      <c r="S156" s="155">
        <v>0</v>
      </c>
      <c r="T156" s="156">
        <f t="shared" si="13"/>
        <v>0</v>
      </c>
      <c r="AR156" s="157" t="s">
        <v>258</v>
      </c>
      <c r="AT156" s="157" t="s">
        <v>177</v>
      </c>
      <c r="AU156" s="157" t="s">
        <v>181</v>
      </c>
      <c r="AY156" s="13" t="s">
        <v>175</v>
      </c>
      <c r="BE156" s="158">
        <f t="shared" si="14"/>
        <v>0</v>
      </c>
      <c r="BF156" s="158">
        <f t="shared" si="15"/>
        <v>0</v>
      </c>
      <c r="BG156" s="158">
        <f t="shared" si="16"/>
        <v>0</v>
      </c>
      <c r="BH156" s="158">
        <f t="shared" si="17"/>
        <v>0</v>
      </c>
      <c r="BI156" s="158">
        <f t="shared" si="18"/>
        <v>0</v>
      </c>
      <c r="BJ156" s="13" t="s">
        <v>181</v>
      </c>
      <c r="BK156" s="159">
        <f t="shared" si="19"/>
        <v>0</v>
      </c>
      <c r="BL156" s="13" t="s">
        <v>258</v>
      </c>
      <c r="BM156" s="157" t="s">
        <v>222</v>
      </c>
    </row>
    <row r="157" spans="2:65" s="1" customFormat="1" ht="16.5" customHeight="1" x14ac:dyDescent="0.2">
      <c r="B157" s="147"/>
      <c r="C157" s="160" t="s">
        <v>200</v>
      </c>
      <c r="D157" s="218" t="s">
        <v>1115</v>
      </c>
      <c r="E157" s="219"/>
      <c r="F157" s="220"/>
      <c r="G157" s="162" t="s">
        <v>238</v>
      </c>
      <c r="H157" s="163">
        <v>75</v>
      </c>
      <c r="I157" s="164"/>
      <c r="J157" s="163">
        <f t="shared" si="10"/>
        <v>0</v>
      </c>
      <c r="K157" s="161" t="s">
        <v>1</v>
      </c>
      <c r="L157" s="165"/>
      <c r="M157" s="166" t="s">
        <v>1</v>
      </c>
      <c r="N157" s="167" t="s">
        <v>38</v>
      </c>
      <c r="O157" s="51"/>
      <c r="P157" s="155">
        <f t="shared" si="11"/>
        <v>0</v>
      </c>
      <c r="Q157" s="155">
        <v>0</v>
      </c>
      <c r="R157" s="155">
        <f t="shared" si="12"/>
        <v>0</v>
      </c>
      <c r="S157" s="155">
        <v>0</v>
      </c>
      <c r="T157" s="156">
        <f t="shared" si="13"/>
        <v>0</v>
      </c>
      <c r="AR157" s="157" t="s">
        <v>468</v>
      </c>
      <c r="AT157" s="157" t="s">
        <v>236</v>
      </c>
      <c r="AU157" s="157" t="s">
        <v>181</v>
      </c>
      <c r="AY157" s="13" t="s">
        <v>175</v>
      </c>
      <c r="BE157" s="158">
        <f t="shared" si="14"/>
        <v>0</v>
      </c>
      <c r="BF157" s="158">
        <f t="shared" si="15"/>
        <v>0</v>
      </c>
      <c r="BG157" s="158">
        <f t="shared" si="16"/>
        <v>0</v>
      </c>
      <c r="BH157" s="158">
        <f t="shared" si="17"/>
        <v>0</v>
      </c>
      <c r="BI157" s="158">
        <f t="shared" si="18"/>
        <v>0</v>
      </c>
      <c r="BJ157" s="13" t="s">
        <v>181</v>
      </c>
      <c r="BK157" s="159">
        <f t="shared" si="19"/>
        <v>0</v>
      </c>
      <c r="BL157" s="13" t="s">
        <v>258</v>
      </c>
      <c r="BM157" s="157" t="s">
        <v>224</v>
      </c>
    </row>
    <row r="158" spans="2:65" s="1" customFormat="1" ht="16.5" customHeight="1" x14ac:dyDescent="0.2">
      <c r="B158" s="147"/>
      <c r="C158" s="148" t="s">
        <v>225</v>
      </c>
      <c r="D158" s="215" t="s">
        <v>1116</v>
      </c>
      <c r="E158" s="216"/>
      <c r="F158" s="217"/>
      <c r="G158" s="150" t="s">
        <v>272</v>
      </c>
      <c r="H158" s="151">
        <v>125</v>
      </c>
      <c r="I158" s="152"/>
      <c r="J158" s="151">
        <f t="shared" si="10"/>
        <v>0</v>
      </c>
      <c r="K158" s="149" t="s">
        <v>1</v>
      </c>
      <c r="L158" s="28"/>
      <c r="M158" s="153" t="s">
        <v>1</v>
      </c>
      <c r="N158" s="154" t="s">
        <v>38</v>
      </c>
      <c r="O158" s="51"/>
      <c r="P158" s="155">
        <f t="shared" si="11"/>
        <v>0</v>
      </c>
      <c r="Q158" s="155">
        <v>0</v>
      </c>
      <c r="R158" s="155">
        <f t="shared" si="12"/>
        <v>0</v>
      </c>
      <c r="S158" s="155">
        <v>0</v>
      </c>
      <c r="T158" s="156">
        <f t="shared" si="13"/>
        <v>0</v>
      </c>
      <c r="AR158" s="157" t="s">
        <v>258</v>
      </c>
      <c r="AT158" s="157" t="s">
        <v>177</v>
      </c>
      <c r="AU158" s="157" t="s">
        <v>181</v>
      </c>
      <c r="AY158" s="13" t="s">
        <v>175</v>
      </c>
      <c r="BE158" s="158">
        <f t="shared" si="14"/>
        <v>0</v>
      </c>
      <c r="BF158" s="158">
        <f t="shared" si="15"/>
        <v>0</v>
      </c>
      <c r="BG158" s="158">
        <f t="shared" si="16"/>
        <v>0</v>
      </c>
      <c r="BH158" s="158">
        <f t="shared" si="17"/>
        <v>0</v>
      </c>
      <c r="BI158" s="158">
        <f t="shared" si="18"/>
        <v>0</v>
      </c>
      <c r="BJ158" s="13" t="s">
        <v>181</v>
      </c>
      <c r="BK158" s="159">
        <f t="shared" si="19"/>
        <v>0</v>
      </c>
      <c r="BL158" s="13" t="s">
        <v>258</v>
      </c>
      <c r="BM158" s="157" t="s">
        <v>227</v>
      </c>
    </row>
    <row r="159" spans="2:65" s="1" customFormat="1" ht="16.5" customHeight="1" x14ac:dyDescent="0.2">
      <c r="B159" s="147"/>
      <c r="C159" s="160" t="s">
        <v>7</v>
      </c>
      <c r="D159" s="218" t="s">
        <v>1562</v>
      </c>
      <c r="E159" s="219"/>
      <c r="F159" s="220"/>
      <c r="G159" s="162" t="s">
        <v>272</v>
      </c>
      <c r="H159" s="163">
        <v>125</v>
      </c>
      <c r="I159" s="164"/>
      <c r="J159" s="163">
        <f t="shared" si="10"/>
        <v>0</v>
      </c>
      <c r="K159" s="161" t="s">
        <v>1</v>
      </c>
      <c r="L159" s="165"/>
      <c r="M159" s="166" t="s">
        <v>1</v>
      </c>
      <c r="N159" s="167" t="s">
        <v>38</v>
      </c>
      <c r="O159" s="51"/>
      <c r="P159" s="155">
        <f t="shared" si="11"/>
        <v>0</v>
      </c>
      <c r="Q159" s="155">
        <v>0</v>
      </c>
      <c r="R159" s="155">
        <f t="shared" si="12"/>
        <v>0</v>
      </c>
      <c r="S159" s="155">
        <v>0</v>
      </c>
      <c r="T159" s="156">
        <f t="shared" si="13"/>
        <v>0</v>
      </c>
      <c r="AR159" s="157" t="s">
        <v>468</v>
      </c>
      <c r="AT159" s="157" t="s">
        <v>236</v>
      </c>
      <c r="AU159" s="157" t="s">
        <v>181</v>
      </c>
      <c r="AY159" s="13" t="s">
        <v>175</v>
      </c>
      <c r="BE159" s="158">
        <f t="shared" si="14"/>
        <v>0</v>
      </c>
      <c r="BF159" s="158">
        <f t="shared" si="15"/>
        <v>0</v>
      </c>
      <c r="BG159" s="158">
        <f t="shared" si="16"/>
        <v>0</v>
      </c>
      <c r="BH159" s="158">
        <f t="shared" si="17"/>
        <v>0</v>
      </c>
      <c r="BI159" s="158">
        <f t="shared" si="18"/>
        <v>0</v>
      </c>
      <c r="BJ159" s="13" t="s">
        <v>181</v>
      </c>
      <c r="BK159" s="159">
        <f t="shared" si="19"/>
        <v>0</v>
      </c>
      <c r="BL159" s="13" t="s">
        <v>258</v>
      </c>
      <c r="BM159" s="157" t="s">
        <v>229</v>
      </c>
    </row>
    <row r="160" spans="2:65" s="1" customFormat="1" ht="24" customHeight="1" x14ac:dyDescent="0.2">
      <c r="B160" s="147"/>
      <c r="C160" s="148" t="s">
        <v>230</v>
      </c>
      <c r="D160" s="215" t="s">
        <v>1117</v>
      </c>
      <c r="E160" s="216"/>
      <c r="F160" s="217"/>
      <c r="G160" s="150" t="s">
        <v>272</v>
      </c>
      <c r="H160" s="151">
        <v>30</v>
      </c>
      <c r="I160" s="152"/>
      <c r="J160" s="151">
        <f t="shared" si="10"/>
        <v>0</v>
      </c>
      <c r="K160" s="149" t="s">
        <v>1</v>
      </c>
      <c r="L160" s="28"/>
      <c r="M160" s="153" t="s">
        <v>1</v>
      </c>
      <c r="N160" s="154" t="s">
        <v>38</v>
      </c>
      <c r="O160" s="51"/>
      <c r="P160" s="155">
        <f t="shared" si="11"/>
        <v>0</v>
      </c>
      <c r="Q160" s="155">
        <v>0</v>
      </c>
      <c r="R160" s="155">
        <f t="shared" si="12"/>
        <v>0</v>
      </c>
      <c r="S160" s="155">
        <v>0</v>
      </c>
      <c r="T160" s="156">
        <f t="shared" si="13"/>
        <v>0</v>
      </c>
      <c r="AR160" s="157" t="s">
        <v>258</v>
      </c>
      <c r="AT160" s="157" t="s">
        <v>177</v>
      </c>
      <c r="AU160" s="157" t="s">
        <v>181</v>
      </c>
      <c r="AY160" s="13" t="s">
        <v>175</v>
      </c>
      <c r="BE160" s="158">
        <f t="shared" si="14"/>
        <v>0</v>
      </c>
      <c r="BF160" s="158">
        <f t="shared" si="15"/>
        <v>0</v>
      </c>
      <c r="BG160" s="158">
        <f t="shared" si="16"/>
        <v>0</v>
      </c>
      <c r="BH160" s="158">
        <f t="shared" si="17"/>
        <v>0</v>
      </c>
      <c r="BI160" s="158">
        <f t="shared" si="18"/>
        <v>0</v>
      </c>
      <c r="BJ160" s="13" t="s">
        <v>181</v>
      </c>
      <c r="BK160" s="159">
        <f t="shared" si="19"/>
        <v>0</v>
      </c>
      <c r="BL160" s="13" t="s">
        <v>258</v>
      </c>
      <c r="BM160" s="157" t="s">
        <v>232</v>
      </c>
    </row>
    <row r="161" spans="2:65" s="1" customFormat="1" ht="24" customHeight="1" x14ac:dyDescent="0.2">
      <c r="B161" s="147"/>
      <c r="C161" s="160" t="s">
        <v>204</v>
      </c>
      <c r="D161" s="218" t="s">
        <v>1563</v>
      </c>
      <c r="E161" s="219"/>
      <c r="F161" s="220"/>
      <c r="G161" s="162" t="s">
        <v>272</v>
      </c>
      <c r="H161" s="163">
        <v>30</v>
      </c>
      <c r="I161" s="164"/>
      <c r="J161" s="163">
        <f t="shared" si="10"/>
        <v>0</v>
      </c>
      <c r="K161" s="161" t="s">
        <v>1</v>
      </c>
      <c r="L161" s="165"/>
      <c r="M161" s="166" t="s">
        <v>1</v>
      </c>
      <c r="N161" s="167" t="s">
        <v>38</v>
      </c>
      <c r="O161" s="51"/>
      <c r="P161" s="155">
        <f t="shared" si="11"/>
        <v>0</v>
      </c>
      <c r="Q161" s="155">
        <v>0</v>
      </c>
      <c r="R161" s="155">
        <f t="shared" si="12"/>
        <v>0</v>
      </c>
      <c r="S161" s="155">
        <v>0</v>
      </c>
      <c r="T161" s="156">
        <f t="shared" si="13"/>
        <v>0</v>
      </c>
      <c r="AR161" s="157" t="s">
        <v>468</v>
      </c>
      <c r="AT161" s="157" t="s">
        <v>236</v>
      </c>
      <c r="AU161" s="157" t="s">
        <v>181</v>
      </c>
      <c r="AY161" s="13" t="s">
        <v>175</v>
      </c>
      <c r="BE161" s="158">
        <f t="shared" si="14"/>
        <v>0</v>
      </c>
      <c r="BF161" s="158">
        <f t="shared" si="15"/>
        <v>0</v>
      </c>
      <c r="BG161" s="158">
        <f t="shared" si="16"/>
        <v>0</v>
      </c>
      <c r="BH161" s="158">
        <f t="shared" si="17"/>
        <v>0</v>
      </c>
      <c r="BI161" s="158">
        <f t="shared" si="18"/>
        <v>0</v>
      </c>
      <c r="BJ161" s="13" t="s">
        <v>181</v>
      </c>
      <c r="BK161" s="159">
        <f t="shared" si="19"/>
        <v>0</v>
      </c>
      <c r="BL161" s="13" t="s">
        <v>258</v>
      </c>
      <c r="BM161" s="157" t="s">
        <v>234</v>
      </c>
    </row>
    <row r="162" spans="2:65" s="1" customFormat="1" ht="24" customHeight="1" x14ac:dyDescent="0.2">
      <c r="B162" s="147"/>
      <c r="C162" s="148" t="s">
        <v>235</v>
      </c>
      <c r="D162" s="215" t="s">
        <v>1118</v>
      </c>
      <c r="E162" s="216"/>
      <c r="F162" s="217"/>
      <c r="G162" s="150" t="s">
        <v>272</v>
      </c>
      <c r="H162" s="151">
        <v>480</v>
      </c>
      <c r="I162" s="152"/>
      <c r="J162" s="151">
        <f t="shared" si="10"/>
        <v>0</v>
      </c>
      <c r="K162" s="149" t="s">
        <v>1</v>
      </c>
      <c r="L162" s="28"/>
      <c r="M162" s="153" t="s">
        <v>1</v>
      </c>
      <c r="N162" s="154" t="s">
        <v>38</v>
      </c>
      <c r="O162" s="51"/>
      <c r="P162" s="155">
        <f t="shared" si="11"/>
        <v>0</v>
      </c>
      <c r="Q162" s="155">
        <v>0</v>
      </c>
      <c r="R162" s="155">
        <f t="shared" si="12"/>
        <v>0</v>
      </c>
      <c r="S162" s="155">
        <v>0</v>
      </c>
      <c r="T162" s="156">
        <f t="shared" si="13"/>
        <v>0</v>
      </c>
      <c r="AR162" s="157" t="s">
        <v>258</v>
      </c>
      <c r="AT162" s="157" t="s">
        <v>177</v>
      </c>
      <c r="AU162" s="157" t="s">
        <v>181</v>
      </c>
      <c r="AY162" s="13" t="s">
        <v>175</v>
      </c>
      <c r="BE162" s="158">
        <f t="shared" si="14"/>
        <v>0</v>
      </c>
      <c r="BF162" s="158">
        <f t="shared" si="15"/>
        <v>0</v>
      </c>
      <c r="BG162" s="158">
        <f t="shared" si="16"/>
        <v>0</v>
      </c>
      <c r="BH162" s="158">
        <f t="shared" si="17"/>
        <v>0</v>
      </c>
      <c r="BI162" s="158">
        <f t="shared" si="18"/>
        <v>0</v>
      </c>
      <c r="BJ162" s="13" t="s">
        <v>181</v>
      </c>
      <c r="BK162" s="159">
        <f t="shared" si="19"/>
        <v>0</v>
      </c>
      <c r="BL162" s="13" t="s">
        <v>258</v>
      </c>
      <c r="BM162" s="157" t="s">
        <v>237</v>
      </c>
    </row>
    <row r="163" spans="2:65" s="1" customFormat="1" ht="24" customHeight="1" x14ac:dyDescent="0.2">
      <c r="B163" s="147"/>
      <c r="C163" s="160" t="s">
        <v>206</v>
      </c>
      <c r="D163" s="218" t="s">
        <v>1564</v>
      </c>
      <c r="E163" s="219"/>
      <c r="F163" s="220"/>
      <c r="G163" s="162" t="s">
        <v>272</v>
      </c>
      <c r="H163" s="163">
        <v>480</v>
      </c>
      <c r="I163" s="164"/>
      <c r="J163" s="163">
        <f t="shared" si="10"/>
        <v>0</v>
      </c>
      <c r="K163" s="161" t="s">
        <v>1</v>
      </c>
      <c r="L163" s="165"/>
      <c r="M163" s="166" t="s">
        <v>1</v>
      </c>
      <c r="N163" s="167" t="s">
        <v>38</v>
      </c>
      <c r="O163" s="51"/>
      <c r="P163" s="155">
        <f t="shared" si="11"/>
        <v>0</v>
      </c>
      <c r="Q163" s="155">
        <v>0</v>
      </c>
      <c r="R163" s="155">
        <f t="shared" si="12"/>
        <v>0</v>
      </c>
      <c r="S163" s="155">
        <v>0</v>
      </c>
      <c r="T163" s="156">
        <f t="shared" si="13"/>
        <v>0</v>
      </c>
      <c r="AR163" s="157" t="s">
        <v>468</v>
      </c>
      <c r="AT163" s="157" t="s">
        <v>236</v>
      </c>
      <c r="AU163" s="157" t="s">
        <v>181</v>
      </c>
      <c r="AY163" s="13" t="s">
        <v>175</v>
      </c>
      <c r="BE163" s="158">
        <f t="shared" si="14"/>
        <v>0</v>
      </c>
      <c r="BF163" s="158">
        <f t="shared" si="15"/>
        <v>0</v>
      </c>
      <c r="BG163" s="158">
        <f t="shared" si="16"/>
        <v>0</v>
      </c>
      <c r="BH163" s="158">
        <f t="shared" si="17"/>
        <v>0</v>
      </c>
      <c r="BI163" s="158">
        <f t="shared" si="18"/>
        <v>0</v>
      </c>
      <c r="BJ163" s="13" t="s">
        <v>181</v>
      </c>
      <c r="BK163" s="159">
        <f t="shared" si="19"/>
        <v>0</v>
      </c>
      <c r="BL163" s="13" t="s">
        <v>258</v>
      </c>
      <c r="BM163" s="157" t="s">
        <v>239</v>
      </c>
    </row>
    <row r="164" spans="2:65" s="1" customFormat="1" ht="36" customHeight="1" x14ac:dyDescent="0.2">
      <c r="B164" s="147"/>
      <c r="C164" s="148" t="s">
        <v>240</v>
      </c>
      <c r="D164" s="215" t="s">
        <v>1119</v>
      </c>
      <c r="E164" s="216"/>
      <c r="F164" s="217"/>
      <c r="G164" s="150" t="s">
        <v>215</v>
      </c>
      <c r="H164" s="151">
        <v>0.5</v>
      </c>
      <c r="I164" s="152"/>
      <c r="J164" s="151">
        <f t="shared" si="10"/>
        <v>0</v>
      </c>
      <c r="K164" s="149" t="s">
        <v>1</v>
      </c>
      <c r="L164" s="28"/>
      <c r="M164" s="153" t="s">
        <v>1</v>
      </c>
      <c r="N164" s="154" t="s">
        <v>38</v>
      </c>
      <c r="O164" s="51"/>
      <c r="P164" s="155">
        <f t="shared" si="11"/>
        <v>0</v>
      </c>
      <c r="Q164" s="155">
        <v>0</v>
      </c>
      <c r="R164" s="155">
        <f t="shared" si="12"/>
        <v>0</v>
      </c>
      <c r="S164" s="155">
        <v>0</v>
      </c>
      <c r="T164" s="156">
        <f t="shared" si="13"/>
        <v>0</v>
      </c>
      <c r="AR164" s="157" t="s">
        <v>258</v>
      </c>
      <c r="AT164" s="157" t="s">
        <v>177</v>
      </c>
      <c r="AU164" s="157" t="s">
        <v>181</v>
      </c>
      <c r="AY164" s="13" t="s">
        <v>175</v>
      </c>
      <c r="BE164" s="158">
        <f t="shared" si="14"/>
        <v>0</v>
      </c>
      <c r="BF164" s="158">
        <f t="shared" si="15"/>
        <v>0</v>
      </c>
      <c r="BG164" s="158">
        <f t="shared" si="16"/>
        <v>0</v>
      </c>
      <c r="BH164" s="158">
        <f t="shared" si="17"/>
        <v>0</v>
      </c>
      <c r="BI164" s="158">
        <f t="shared" si="18"/>
        <v>0</v>
      </c>
      <c r="BJ164" s="13" t="s">
        <v>181</v>
      </c>
      <c r="BK164" s="159">
        <f t="shared" si="19"/>
        <v>0</v>
      </c>
      <c r="BL164" s="13" t="s">
        <v>258</v>
      </c>
      <c r="BM164" s="157" t="s">
        <v>241</v>
      </c>
    </row>
    <row r="165" spans="2:65" s="1" customFormat="1" ht="36" customHeight="1" x14ac:dyDescent="0.2">
      <c r="B165" s="147"/>
      <c r="C165" s="160" t="s">
        <v>210</v>
      </c>
      <c r="D165" s="218" t="s">
        <v>1565</v>
      </c>
      <c r="E165" s="219"/>
      <c r="F165" s="220"/>
      <c r="G165" s="162" t="s">
        <v>215</v>
      </c>
      <c r="H165" s="163">
        <v>0.5</v>
      </c>
      <c r="I165" s="164"/>
      <c r="J165" s="163">
        <f t="shared" si="10"/>
        <v>0</v>
      </c>
      <c r="K165" s="161" t="s">
        <v>1</v>
      </c>
      <c r="L165" s="165"/>
      <c r="M165" s="166" t="s">
        <v>1</v>
      </c>
      <c r="N165" s="167" t="s">
        <v>38</v>
      </c>
      <c r="O165" s="51"/>
      <c r="P165" s="155">
        <f t="shared" si="11"/>
        <v>0</v>
      </c>
      <c r="Q165" s="155">
        <v>0</v>
      </c>
      <c r="R165" s="155">
        <f t="shared" si="12"/>
        <v>0</v>
      </c>
      <c r="S165" s="155">
        <v>0</v>
      </c>
      <c r="T165" s="156">
        <f t="shared" si="13"/>
        <v>0</v>
      </c>
      <c r="AR165" s="157" t="s">
        <v>468</v>
      </c>
      <c r="AT165" s="157" t="s">
        <v>236</v>
      </c>
      <c r="AU165" s="157" t="s">
        <v>181</v>
      </c>
      <c r="AY165" s="13" t="s">
        <v>175</v>
      </c>
      <c r="BE165" s="158">
        <f t="shared" si="14"/>
        <v>0</v>
      </c>
      <c r="BF165" s="158">
        <f t="shared" si="15"/>
        <v>0</v>
      </c>
      <c r="BG165" s="158">
        <f t="shared" si="16"/>
        <v>0</v>
      </c>
      <c r="BH165" s="158">
        <f t="shared" si="17"/>
        <v>0</v>
      </c>
      <c r="BI165" s="158">
        <f t="shared" si="18"/>
        <v>0</v>
      </c>
      <c r="BJ165" s="13" t="s">
        <v>181</v>
      </c>
      <c r="BK165" s="159">
        <f t="shared" si="19"/>
        <v>0</v>
      </c>
      <c r="BL165" s="13" t="s">
        <v>258</v>
      </c>
      <c r="BM165" s="157" t="s">
        <v>243</v>
      </c>
    </row>
    <row r="166" spans="2:65" s="1" customFormat="1" ht="24" customHeight="1" x14ac:dyDescent="0.2">
      <c r="B166" s="147"/>
      <c r="C166" s="148" t="s">
        <v>244</v>
      </c>
      <c r="D166" s="215" t="s">
        <v>1120</v>
      </c>
      <c r="E166" s="216"/>
      <c r="F166" s="217"/>
      <c r="G166" s="150" t="s">
        <v>272</v>
      </c>
      <c r="H166" s="151">
        <v>450</v>
      </c>
      <c r="I166" s="152"/>
      <c r="J166" s="151">
        <f t="shared" si="10"/>
        <v>0</v>
      </c>
      <c r="K166" s="149" t="s">
        <v>1</v>
      </c>
      <c r="L166" s="28"/>
      <c r="M166" s="153" t="s">
        <v>1</v>
      </c>
      <c r="N166" s="154" t="s">
        <v>38</v>
      </c>
      <c r="O166" s="51"/>
      <c r="P166" s="155">
        <f t="shared" si="11"/>
        <v>0</v>
      </c>
      <c r="Q166" s="155">
        <v>0</v>
      </c>
      <c r="R166" s="155">
        <f t="shared" si="12"/>
        <v>0</v>
      </c>
      <c r="S166" s="155">
        <v>0</v>
      </c>
      <c r="T166" s="156">
        <f t="shared" si="13"/>
        <v>0</v>
      </c>
      <c r="AR166" s="157" t="s">
        <v>258</v>
      </c>
      <c r="AT166" s="157" t="s">
        <v>177</v>
      </c>
      <c r="AU166" s="157" t="s">
        <v>181</v>
      </c>
      <c r="AY166" s="13" t="s">
        <v>175</v>
      </c>
      <c r="BE166" s="158">
        <f t="shared" si="14"/>
        <v>0</v>
      </c>
      <c r="BF166" s="158">
        <f t="shared" si="15"/>
        <v>0</v>
      </c>
      <c r="BG166" s="158">
        <f t="shared" si="16"/>
        <v>0</v>
      </c>
      <c r="BH166" s="158">
        <f t="shared" si="17"/>
        <v>0</v>
      </c>
      <c r="BI166" s="158">
        <f t="shared" si="18"/>
        <v>0</v>
      </c>
      <c r="BJ166" s="13" t="s">
        <v>181</v>
      </c>
      <c r="BK166" s="159">
        <f t="shared" si="19"/>
        <v>0</v>
      </c>
      <c r="BL166" s="13" t="s">
        <v>258</v>
      </c>
      <c r="BM166" s="157" t="s">
        <v>246</v>
      </c>
    </row>
    <row r="167" spans="2:65" s="1" customFormat="1" ht="24" customHeight="1" x14ac:dyDescent="0.2">
      <c r="B167" s="147"/>
      <c r="C167" s="148" t="s">
        <v>212</v>
      </c>
      <c r="D167" s="215" t="s">
        <v>1121</v>
      </c>
      <c r="E167" s="216"/>
      <c r="F167" s="217"/>
      <c r="G167" s="150" t="s">
        <v>272</v>
      </c>
      <c r="H167" s="151">
        <v>88</v>
      </c>
      <c r="I167" s="152"/>
      <c r="J167" s="151">
        <f t="shared" si="10"/>
        <v>0</v>
      </c>
      <c r="K167" s="149" t="s">
        <v>1</v>
      </c>
      <c r="L167" s="28"/>
      <c r="M167" s="153" t="s">
        <v>1</v>
      </c>
      <c r="N167" s="154" t="s">
        <v>38</v>
      </c>
      <c r="O167" s="51"/>
      <c r="P167" s="155">
        <f t="shared" si="11"/>
        <v>0</v>
      </c>
      <c r="Q167" s="155">
        <v>0</v>
      </c>
      <c r="R167" s="155">
        <f t="shared" si="12"/>
        <v>0</v>
      </c>
      <c r="S167" s="155">
        <v>0</v>
      </c>
      <c r="T167" s="156">
        <f t="shared" si="13"/>
        <v>0</v>
      </c>
      <c r="AR167" s="157" t="s">
        <v>258</v>
      </c>
      <c r="AT167" s="157" t="s">
        <v>177</v>
      </c>
      <c r="AU167" s="157" t="s">
        <v>181</v>
      </c>
      <c r="AY167" s="13" t="s">
        <v>175</v>
      </c>
      <c r="BE167" s="158">
        <f t="shared" si="14"/>
        <v>0</v>
      </c>
      <c r="BF167" s="158">
        <f t="shared" si="15"/>
        <v>0</v>
      </c>
      <c r="BG167" s="158">
        <f t="shared" si="16"/>
        <v>0</v>
      </c>
      <c r="BH167" s="158">
        <f t="shared" si="17"/>
        <v>0</v>
      </c>
      <c r="BI167" s="158">
        <f t="shared" si="18"/>
        <v>0</v>
      </c>
      <c r="BJ167" s="13" t="s">
        <v>181</v>
      </c>
      <c r="BK167" s="159">
        <f t="shared" si="19"/>
        <v>0</v>
      </c>
      <c r="BL167" s="13" t="s">
        <v>258</v>
      </c>
      <c r="BM167" s="157" t="s">
        <v>248</v>
      </c>
    </row>
    <row r="168" spans="2:65" s="1" customFormat="1" ht="24" customHeight="1" x14ac:dyDescent="0.2">
      <c r="B168" s="147"/>
      <c r="C168" s="148" t="s">
        <v>249</v>
      </c>
      <c r="D168" s="215" t="s">
        <v>1122</v>
      </c>
      <c r="E168" s="216"/>
      <c r="F168" s="217"/>
      <c r="G168" s="150" t="s">
        <v>272</v>
      </c>
      <c r="H168" s="151">
        <v>40</v>
      </c>
      <c r="I168" s="152"/>
      <c r="J168" s="151">
        <f t="shared" si="10"/>
        <v>0</v>
      </c>
      <c r="K168" s="149" t="s">
        <v>1</v>
      </c>
      <c r="L168" s="28"/>
      <c r="M168" s="153" t="s">
        <v>1</v>
      </c>
      <c r="N168" s="154" t="s">
        <v>38</v>
      </c>
      <c r="O168" s="51"/>
      <c r="P168" s="155">
        <f t="shared" si="11"/>
        <v>0</v>
      </c>
      <c r="Q168" s="155">
        <v>0</v>
      </c>
      <c r="R168" s="155">
        <f t="shared" si="12"/>
        <v>0</v>
      </c>
      <c r="S168" s="155">
        <v>0</v>
      </c>
      <c r="T168" s="156">
        <f t="shared" si="13"/>
        <v>0</v>
      </c>
      <c r="AR168" s="157" t="s">
        <v>258</v>
      </c>
      <c r="AT168" s="157" t="s">
        <v>177</v>
      </c>
      <c r="AU168" s="157" t="s">
        <v>181</v>
      </c>
      <c r="AY168" s="13" t="s">
        <v>175</v>
      </c>
      <c r="BE168" s="158">
        <f t="shared" si="14"/>
        <v>0</v>
      </c>
      <c r="BF168" s="158">
        <f t="shared" si="15"/>
        <v>0</v>
      </c>
      <c r="BG168" s="158">
        <f t="shared" si="16"/>
        <v>0</v>
      </c>
      <c r="BH168" s="158">
        <f t="shared" si="17"/>
        <v>0</v>
      </c>
      <c r="BI168" s="158">
        <f t="shared" si="18"/>
        <v>0</v>
      </c>
      <c r="BJ168" s="13" t="s">
        <v>181</v>
      </c>
      <c r="BK168" s="159">
        <f t="shared" si="19"/>
        <v>0</v>
      </c>
      <c r="BL168" s="13" t="s">
        <v>258</v>
      </c>
      <c r="BM168" s="157" t="s">
        <v>251</v>
      </c>
    </row>
    <row r="169" spans="2:65" s="1" customFormat="1" ht="24" customHeight="1" x14ac:dyDescent="0.2">
      <c r="B169" s="147"/>
      <c r="C169" s="148" t="s">
        <v>216</v>
      </c>
      <c r="D169" s="215" t="s">
        <v>1123</v>
      </c>
      <c r="E169" s="216"/>
      <c r="F169" s="217"/>
      <c r="G169" s="150" t="s">
        <v>272</v>
      </c>
      <c r="H169" s="151">
        <v>42</v>
      </c>
      <c r="I169" s="152"/>
      <c r="J169" s="151">
        <f t="shared" si="10"/>
        <v>0</v>
      </c>
      <c r="K169" s="149" t="s">
        <v>1</v>
      </c>
      <c r="L169" s="28"/>
      <c r="M169" s="153" t="s">
        <v>1</v>
      </c>
      <c r="N169" s="154" t="s">
        <v>38</v>
      </c>
      <c r="O169" s="51"/>
      <c r="P169" s="155">
        <f t="shared" si="11"/>
        <v>0</v>
      </c>
      <c r="Q169" s="155">
        <v>0</v>
      </c>
      <c r="R169" s="155">
        <f t="shared" si="12"/>
        <v>0</v>
      </c>
      <c r="S169" s="155">
        <v>0</v>
      </c>
      <c r="T169" s="156">
        <f t="shared" si="13"/>
        <v>0</v>
      </c>
      <c r="AR169" s="157" t="s">
        <v>258</v>
      </c>
      <c r="AT169" s="157" t="s">
        <v>177</v>
      </c>
      <c r="AU169" s="157" t="s">
        <v>181</v>
      </c>
      <c r="AY169" s="13" t="s">
        <v>175</v>
      </c>
      <c r="BE169" s="158">
        <f t="shared" si="14"/>
        <v>0</v>
      </c>
      <c r="BF169" s="158">
        <f t="shared" si="15"/>
        <v>0</v>
      </c>
      <c r="BG169" s="158">
        <f t="shared" si="16"/>
        <v>0</v>
      </c>
      <c r="BH169" s="158">
        <f t="shared" si="17"/>
        <v>0</v>
      </c>
      <c r="BI169" s="158">
        <f t="shared" si="18"/>
        <v>0</v>
      </c>
      <c r="BJ169" s="13" t="s">
        <v>181</v>
      </c>
      <c r="BK169" s="159">
        <f t="shared" si="19"/>
        <v>0</v>
      </c>
      <c r="BL169" s="13" t="s">
        <v>258</v>
      </c>
      <c r="BM169" s="157" t="s">
        <v>253</v>
      </c>
    </row>
    <row r="170" spans="2:65" s="1" customFormat="1" ht="24" customHeight="1" x14ac:dyDescent="0.2">
      <c r="B170" s="147"/>
      <c r="C170" s="160" t="s">
        <v>254</v>
      </c>
      <c r="D170" s="218" t="s">
        <v>1566</v>
      </c>
      <c r="E170" s="219"/>
      <c r="F170" s="220"/>
      <c r="G170" s="162" t="s">
        <v>272</v>
      </c>
      <c r="H170" s="163">
        <v>16</v>
      </c>
      <c r="I170" s="164"/>
      <c r="J170" s="163">
        <f t="shared" si="10"/>
        <v>0</v>
      </c>
      <c r="K170" s="161" t="s">
        <v>1</v>
      </c>
      <c r="L170" s="165"/>
      <c r="M170" s="166" t="s">
        <v>1</v>
      </c>
      <c r="N170" s="167" t="s">
        <v>38</v>
      </c>
      <c r="O170" s="51"/>
      <c r="P170" s="155">
        <f t="shared" si="11"/>
        <v>0</v>
      </c>
      <c r="Q170" s="155">
        <v>0</v>
      </c>
      <c r="R170" s="155">
        <f t="shared" si="12"/>
        <v>0</v>
      </c>
      <c r="S170" s="155">
        <v>0</v>
      </c>
      <c r="T170" s="156">
        <f t="shared" si="13"/>
        <v>0</v>
      </c>
      <c r="AR170" s="157" t="s">
        <v>468</v>
      </c>
      <c r="AT170" s="157" t="s">
        <v>236</v>
      </c>
      <c r="AU170" s="157" t="s">
        <v>181</v>
      </c>
      <c r="AY170" s="13" t="s">
        <v>175</v>
      </c>
      <c r="BE170" s="158">
        <f t="shared" si="14"/>
        <v>0</v>
      </c>
      <c r="BF170" s="158">
        <f t="shared" si="15"/>
        <v>0</v>
      </c>
      <c r="BG170" s="158">
        <f t="shared" si="16"/>
        <v>0</v>
      </c>
      <c r="BH170" s="158">
        <f t="shared" si="17"/>
        <v>0</v>
      </c>
      <c r="BI170" s="158">
        <f t="shared" si="18"/>
        <v>0</v>
      </c>
      <c r="BJ170" s="13" t="s">
        <v>181</v>
      </c>
      <c r="BK170" s="159">
        <f t="shared" si="19"/>
        <v>0</v>
      </c>
      <c r="BL170" s="13" t="s">
        <v>258</v>
      </c>
      <c r="BM170" s="157" t="s">
        <v>256</v>
      </c>
    </row>
    <row r="171" spans="2:65" s="1" customFormat="1" ht="24" customHeight="1" x14ac:dyDescent="0.2">
      <c r="B171" s="147"/>
      <c r="C171" s="160" t="s">
        <v>219</v>
      </c>
      <c r="D171" s="218" t="s">
        <v>1567</v>
      </c>
      <c r="E171" s="219"/>
      <c r="F171" s="220"/>
      <c r="G171" s="162" t="s">
        <v>272</v>
      </c>
      <c r="H171" s="163">
        <v>8</v>
      </c>
      <c r="I171" s="164"/>
      <c r="J171" s="163">
        <f t="shared" si="10"/>
        <v>0</v>
      </c>
      <c r="K171" s="161" t="s">
        <v>1</v>
      </c>
      <c r="L171" s="165"/>
      <c r="M171" s="166" t="s">
        <v>1</v>
      </c>
      <c r="N171" s="167" t="s">
        <v>38</v>
      </c>
      <c r="O171" s="51"/>
      <c r="P171" s="155">
        <f t="shared" si="11"/>
        <v>0</v>
      </c>
      <c r="Q171" s="155">
        <v>0</v>
      </c>
      <c r="R171" s="155">
        <f t="shared" si="12"/>
        <v>0</v>
      </c>
      <c r="S171" s="155">
        <v>0</v>
      </c>
      <c r="T171" s="156">
        <f t="shared" si="13"/>
        <v>0</v>
      </c>
      <c r="AR171" s="157" t="s">
        <v>468</v>
      </c>
      <c r="AT171" s="157" t="s">
        <v>236</v>
      </c>
      <c r="AU171" s="157" t="s">
        <v>181</v>
      </c>
      <c r="AY171" s="13" t="s">
        <v>175</v>
      </c>
      <c r="BE171" s="158">
        <f t="shared" si="14"/>
        <v>0</v>
      </c>
      <c r="BF171" s="158">
        <f t="shared" si="15"/>
        <v>0</v>
      </c>
      <c r="BG171" s="158">
        <f t="shared" si="16"/>
        <v>0</v>
      </c>
      <c r="BH171" s="158">
        <f t="shared" si="17"/>
        <v>0</v>
      </c>
      <c r="BI171" s="158">
        <f t="shared" si="18"/>
        <v>0</v>
      </c>
      <c r="BJ171" s="13" t="s">
        <v>181</v>
      </c>
      <c r="BK171" s="159">
        <f t="shared" si="19"/>
        <v>0</v>
      </c>
      <c r="BL171" s="13" t="s">
        <v>258</v>
      </c>
      <c r="BM171" s="157" t="s">
        <v>258</v>
      </c>
    </row>
    <row r="172" spans="2:65" s="1" customFormat="1" ht="24" customHeight="1" x14ac:dyDescent="0.2">
      <c r="B172" s="147"/>
      <c r="C172" s="160" t="s">
        <v>259</v>
      </c>
      <c r="D172" s="218" t="s">
        <v>1568</v>
      </c>
      <c r="E172" s="219"/>
      <c r="F172" s="220"/>
      <c r="G172" s="162" t="s">
        <v>272</v>
      </c>
      <c r="H172" s="163">
        <v>18</v>
      </c>
      <c r="I172" s="164"/>
      <c r="J172" s="163">
        <f t="shared" si="10"/>
        <v>0</v>
      </c>
      <c r="K172" s="161" t="s">
        <v>1</v>
      </c>
      <c r="L172" s="165"/>
      <c r="M172" s="166" t="s">
        <v>1</v>
      </c>
      <c r="N172" s="167" t="s">
        <v>38</v>
      </c>
      <c r="O172" s="51"/>
      <c r="P172" s="155">
        <f t="shared" si="11"/>
        <v>0</v>
      </c>
      <c r="Q172" s="155">
        <v>0</v>
      </c>
      <c r="R172" s="155">
        <f t="shared" si="12"/>
        <v>0</v>
      </c>
      <c r="S172" s="155">
        <v>0</v>
      </c>
      <c r="T172" s="156">
        <f t="shared" si="13"/>
        <v>0</v>
      </c>
      <c r="AR172" s="157" t="s">
        <v>468</v>
      </c>
      <c r="AT172" s="157" t="s">
        <v>236</v>
      </c>
      <c r="AU172" s="157" t="s">
        <v>181</v>
      </c>
      <c r="AY172" s="13" t="s">
        <v>175</v>
      </c>
      <c r="BE172" s="158">
        <f t="shared" si="14"/>
        <v>0</v>
      </c>
      <c r="BF172" s="158">
        <f t="shared" si="15"/>
        <v>0</v>
      </c>
      <c r="BG172" s="158">
        <f t="shared" si="16"/>
        <v>0</v>
      </c>
      <c r="BH172" s="158">
        <f t="shared" si="17"/>
        <v>0</v>
      </c>
      <c r="BI172" s="158">
        <f t="shared" si="18"/>
        <v>0</v>
      </c>
      <c r="BJ172" s="13" t="s">
        <v>181</v>
      </c>
      <c r="BK172" s="159">
        <f t="shared" si="19"/>
        <v>0</v>
      </c>
      <c r="BL172" s="13" t="s">
        <v>258</v>
      </c>
      <c r="BM172" s="157" t="s">
        <v>261</v>
      </c>
    </row>
    <row r="173" spans="2:65" s="1" customFormat="1" ht="24" customHeight="1" x14ac:dyDescent="0.2">
      <c r="B173" s="147"/>
      <c r="C173" s="148" t="s">
        <v>222</v>
      </c>
      <c r="D173" s="215" t="s">
        <v>1124</v>
      </c>
      <c r="E173" s="216"/>
      <c r="F173" s="217"/>
      <c r="G173" s="150" t="s">
        <v>272</v>
      </c>
      <c r="H173" s="151">
        <v>18</v>
      </c>
      <c r="I173" s="152"/>
      <c r="J173" s="151">
        <f t="shared" si="10"/>
        <v>0</v>
      </c>
      <c r="K173" s="149" t="s">
        <v>1</v>
      </c>
      <c r="L173" s="28"/>
      <c r="M173" s="153" t="s">
        <v>1</v>
      </c>
      <c r="N173" s="154" t="s">
        <v>38</v>
      </c>
      <c r="O173" s="51"/>
      <c r="P173" s="155">
        <f t="shared" si="11"/>
        <v>0</v>
      </c>
      <c r="Q173" s="155">
        <v>0</v>
      </c>
      <c r="R173" s="155">
        <f t="shared" si="12"/>
        <v>0</v>
      </c>
      <c r="S173" s="155">
        <v>0</v>
      </c>
      <c r="T173" s="156">
        <f t="shared" si="13"/>
        <v>0</v>
      </c>
      <c r="AR173" s="157" t="s">
        <v>258</v>
      </c>
      <c r="AT173" s="157" t="s">
        <v>177</v>
      </c>
      <c r="AU173" s="157" t="s">
        <v>181</v>
      </c>
      <c r="AY173" s="13" t="s">
        <v>175</v>
      </c>
      <c r="BE173" s="158">
        <f t="shared" si="14"/>
        <v>0</v>
      </c>
      <c r="BF173" s="158">
        <f t="shared" si="15"/>
        <v>0</v>
      </c>
      <c r="BG173" s="158">
        <f t="shared" si="16"/>
        <v>0</v>
      </c>
      <c r="BH173" s="158">
        <f t="shared" si="17"/>
        <v>0</v>
      </c>
      <c r="BI173" s="158">
        <f t="shared" si="18"/>
        <v>0</v>
      </c>
      <c r="BJ173" s="13" t="s">
        <v>181</v>
      </c>
      <c r="BK173" s="159">
        <f t="shared" si="19"/>
        <v>0</v>
      </c>
      <c r="BL173" s="13" t="s">
        <v>258</v>
      </c>
      <c r="BM173" s="157" t="s">
        <v>262</v>
      </c>
    </row>
    <row r="174" spans="2:65" s="1" customFormat="1" ht="24" customHeight="1" x14ac:dyDescent="0.2">
      <c r="B174" s="147"/>
      <c r="C174" s="160" t="s">
        <v>263</v>
      </c>
      <c r="D174" s="218" t="s">
        <v>1569</v>
      </c>
      <c r="E174" s="219"/>
      <c r="F174" s="220"/>
      <c r="G174" s="162" t="s">
        <v>272</v>
      </c>
      <c r="H174" s="163">
        <v>18</v>
      </c>
      <c r="I174" s="164"/>
      <c r="J174" s="163">
        <f t="shared" si="10"/>
        <v>0</v>
      </c>
      <c r="K174" s="161" t="s">
        <v>1</v>
      </c>
      <c r="L174" s="165"/>
      <c r="M174" s="166" t="s">
        <v>1</v>
      </c>
      <c r="N174" s="167" t="s">
        <v>38</v>
      </c>
      <c r="O174" s="51"/>
      <c r="P174" s="155">
        <f t="shared" si="11"/>
        <v>0</v>
      </c>
      <c r="Q174" s="155">
        <v>0</v>
      </c>
      <c r="R174" s="155">
        <f t="shared" si="12"/>
        <v>0</v>
      </c>
      <c r="S174" s="155">
        <v>0</v>
      </c>
      <c r="T174" s="156">
        <f t="shared" si="13"/>
        <v>0</v>
      </c>
      <c r="AR174" s="157" t="s">
        <v>468</v>
      </c>
      <c r="AT174" s="157" t="s">
        <v>236</v>
      </c>
      <c r="AU174" s="157" t="s">
        <v>181</v>
      </c>
      <c r="AY174" s="13" t="s">
        <v>175</v>
      </c>
      <c r="BE174" s="158">
        <f t="shared" si="14"/>
        <v>0</v>
      </c>
      <c r="BF174" s="158">
        <f t="shared" si="15"/>
        <v>0</v>
      </c>
      <c r="BG174" s="158">
        <f t="shared" si="16"/>
        <v>0</v>
      </c>
      <c r="BH174" s="158">
        <f t="shared" si="17"/>
        <v>0</v>
      </c>
      <c r="BI174" s="158">
        <f t="shared" si="18"/>
        <v>0</v>
      </c>
      <c r="BJ174" s="13" t="s">
        <v>181</v>
      </c>
      <c r="BK174" s="159">
        <f t="shared" si="19"/>
        <v>0</v>
      </c>
      <c r="BL174" s="13" t="s">
        <v>258</v>
      </c>
      <c r="BM174" s="157" t="s">
        <v>264</v>
      </c>
    </row>
    <row r="175" spans="2:65" s="1" customFormat="1" ht="24" customHeight="1" x14ac:dyDescent="0.2">
      <c r="B175" s="147"/>
      <c r="C175" s="148" t="s">
        <v>224</v>
      </c>
      <c r="D175" s="215" t="s">
        <v>1125</v>
      </c>
      <c r="E175" s="216"/>
      <c r="F175" s="217"/>
      <c r="G175" s="150" t="s">
        <v>272</v>
      </c>
      <c r="H175" s="151">
        <v>6</v>
      </c>
      <c r="I175" s="152"/>
      <c r="J175" s="151">
        <f t="shared" si="10"/>
        <v>0</v>
      </c>
      <c r="K175" s="149" t="s">
        <v>1</v>
      </c>
      <c r="L175" s="28"/>
      <c r="M175" s="153" t="s">
        <v>1</v>
      </c>
      <c r="N175" s="154" t="s">
        <v>38</v>
      </c>
      <c r="O175" s="51"/>
      <c r="P175" s="155">
        <f t="shared" si="11"/>
        <v>0</v>
      </c>
      <c r="Q175" s="155">
        <v>0</v>
      </c>
      <c r="R175" s="155">
        <f t="shared" si="12"/>
        <v>0</v>
      </c>
      <c r="S175" s="155">
        <v>0</v>
      </c>
      <c r="T175" s="156">
        <f t="shared" si="13"/>
        <v>0</v>
      </c>
      <c r="AR175" s="157" t="s">
        <v>258</v>
      </c>
      <c r="AT175" s="157" t="s">
        <v>177</v>
      </c>
      <c r="AU175" s="157" t="s">
        <v>181</v>
      </c>
      <c r="AY175" s="13" t="s">
        <v>175</v>
      </c>
      <c r="BE175" s="158">
        <f t="shared" si="14"/>
        <v>0</v>
      </c>
      <c r="BF175" s="158">
        <f t="shared" si="15"/>
        <v>0</v>
      </c>
      <c r="BG175" s="158">
        <f t="shared" si="16"/>
        <v>0</v>
      </c>
      <c r="BH175" s="158">
        <f t="shared" si="17"/>
        <v>0</v>
      </c>
      <c r="BI175" s="158">
        <f t="shared" si="18"/>
        <v>0</v>
      </c>
      <c r="BJ175" s="13" t="s">
        <v>181</v>
      </c>
      <c r="BK175" s="159">
        <f t="shared" si="19"/>
        <v>0</v>
      </c>
      <c r="BL175" s="13" t="s">
        <v>258</v>
      </c>
      <c r="BM175" s="157" t="s">
        <v>266</v>
      </c>
    </row>
    <row r="176" spans="2:65" s="1" customFormat="1" ht="24" customHeight="1" x14ac:dyDescent="0.2">
      <c r="B176" s="147"/>
      <c r="C176" s="160" t="s">
        <v>267</v>
      </c>
      <c r="D176" s="218" t="s">
        <v>1570</v>
      </c>
      <c r="E176" s="219"/>
      <c r="F176" s="220"/>
      <c r="G176" s="162" t="s">
        <v>272</v>
      </c>
      <c r="H176" s="163">
        <v>6</v>
      </c>
      <c r="I176" s="164"/>
      <c r="J176" s="163">
        <f t="shared" si="10"/>
        <v>0</v>
      </c>
      <c r="K176" s="161" t="s">
        <v>1</v>
      </c>
      <c r="L176" s="165"/>
      <c r="M176" s="166" t="s">
        <v>1</v>
      </c>
      <c r="N176" s="167" t="s">
        <v>38</v>
      </c>
      <c r="O176" s="51"/>
      <c r="P176" s="155">
        <f t="shared" si="11"/>
        <v>0</v>
      </c>
      <c r="Q176" s="155">
        <v>0</v>
      </c>
      <c r="R176" s="155">
        <f t="shared" si="12"/>
        <v>0</v>
      </c>
      <c r="S176" s="155">
        <v>0</v>
      </c>
      <c r="T176" s="156">
        <f t="shared" si="13"/>
        <v>0</v>
      </c>
      <c r="AR176" s="157" t="s">
        <v>468</v>
      </c>
      <c r="AT176" s="157" t="s">
        <v>236</v>
      </c>
      <c r="AU176" s="157" t="s">
        <v>181</v>
      </c>
      <c r="AY176" s="13" t="s">
        <v>175</v>
      </c>
      <c r="BE176" s="158">
        <f t="shared" si="14"/>
        <v>0</v>
      </c>
      <c r="BF176" s="158">
        <f t="shared" si="15"/>
        <v>0</v>
      </c>
      <c r="BG176" s="158">
        <f t="shared" si="16"/>
        <v>0</v>
      </c>
      <c r="BH176" s="158">
        <f t="shared" si="17"/>
        <v>0</v>
      </c>
      <c r="BI176" s="158">
        <f t="shared" si="18"/>
        <v>0</v>
      </c>
      <c r="BJ176" s="13" t="s">
        <v>181</v>
      </c>
      <c r="BK176" s="159">
        <f t="shared" si="19"/>
        <v>0</v>
      </c>
      <c r="BL176" s="13" t="s">
        <v>258</v>
      </c>
      <c r="BM176" s="157" t="s">
        <v>268</v>
      </c>
    </row>
    <row r="177" spans="2:65" s="1" customFormat="1" ht="24" customHeight="1" x14ac:dyDescent="0.2">
      <c r="B177" s="147"/>
      <c r="C177" s="148" t="s">
        <v>227</v>
      </c>
      <c r="D177" s="215" t="s">
        <v>1126</v>
      </c>
      <c r="E177" s="216"/>
      <c r="F177" s="217"/>
      <c r="G177" s="150" t="s">
        <v>272</v>
      </c>
      <c r="H177" s="151">
        <v>2</v>
      </c>
      <c r="I177" s="152"/>
      <c r="J177" s="151">
        <f t="shared" si="10"/>
        <v>0</v>
      </c>
      <c r="K177" s="149" t="s">
        <v>1</v>
      </c>
      <c r="L177" s="28"/>
      <c r="M177" s="153" t="s">
        <v>1</v>
      </c>
      <c r="N177" s="154" t="s">
        <v>38</v>
      </c>
      <c r="O177" s="51"/>
      <c r="P177" s="155">
        <f t="shared" si="11"/>
        <v>0</v>
      </c>
      <c r="Q177" s="155">
        <v>0</v>
      </c>
      <c r="R177" s="155">
        <f t="shared" si="12"/>
        <v>0</v>
      </c>
      <c r="S177" s="155">
        <v>0</v>
      </c>
      <c r="T177" s="156">
        <f t="shared" si="13"/>
        <v>0</v>
      </c>
      <c r="AR177" s="157" t="s">
        <v>258</v>
      </c>
      <c r="AT177" s="157" t="s">
        <v>177</v>
      </c>
      <c r="AU177" s="157" t="s">
        <v>181</v>
      </c>
      <c r="AY177" s="13" t="s">
        <v>175</v>
      </c>
      <c r="BE177" s="158">
        <f t="shared" si="14"/>
        <v>0</v>
      </c>
      <c r="BF177" s="158">
        <f t="shared" si="15"/>
        <v>0</v>
      </c>
      <c r="BG177" s="158">
        <f t="shared" si="16"/>
        <v>0</v>
      </c>
      <c r="BH177" s="158">
        <f t="shared" si="17"/>
        <v>0</v>
      </c>
      <c r="BI177" s="158">
        <f t="shared" si="18"/>
        <v>0</v>
      </c>
      <c r="BJ177" s="13" t="s">
        <v>181</v>
      </c>
      <c r="BK177" s="159">
        <f t="shared" si="19"/>
        <v>0</v>
      </c>
      <c r="BL177" s="13" t="s">
        <v>258</v>
      </c>
      <c r="BM177" s="157" t="s">
        <v>276</v>
      </c>
    </row>
    <row r="178" spans="2:65" s="1" customFormat="1" ht="24" customHeight="1" x14ac:dyDescent="0.2">
      <c r="B178" s="147"/>
      <c r="C178" s="160" t="s">
        <v>271</v>
      </c>
      <c r="D178" s="218" t="s">
        <v>1571</v>
      </c>
      <c r="E178" s="219"/>
      <c r="F178" s="220"/>
      <c r="G178" s="162" t="s">
        <v>272</v>
      </c>
      <c r="H178" s="163">
        <v>2</v>
      </c>
      <c r="I178" s="164"/>
      <c r="J178" s="163">
        <f t="shared" si="10"/>
        <v>0</v>
      </c>
      <c r="K178" s="161" t="s">
        <v>1</v>
      </c>
      <c r="L178" s="165"/>
      <c r="M178" s="166" t="s">
        <v>1</v>
      </c>
      <c r="N178" s="167" t="s">
        <v>38</v>
      </c>
      <c r="O178" s="51"/>
      <c r="P178" s="155">
        <f t="shared" si="11"/>
        <v>0</v>
      </c>
      <c r="Q178" s="155">
        <v>0</v>
      </c>
      <c r="R178" s="155">
        <f t="shared" si="12"/>
        <v>0</v>
      </c>
      <c r="S178" s="155">
        <v>0</v>
      </c>
      <c r="T178" s="156">
        <f t="shared" si="13"/>
        <v>0</v>
      </c>
      <c r="AR178" s="157" t="s">
        <v>468</v>
      </c>
      <c r="AT178" s="157" t="s">
        <v>236</v>
      </c>
      <c r="AU178" s="157" t="s">
        <v>181</v>
      </c>
      <c r="AY178" s="13" t="s">
        <v>175</v>
      </c>
      <c r="BE178" s="158">
        <f t="shared" si="14"/>
        <v>0</v>
      </c>
      <c r="BF178" s="158">
        <f t="shared" si="15"/>
        <v>0</v>
      </c>
      <c r="BG178" s="158">
        <f t="shared" si="16"/>
        <v>0</v>
      </c>
      <c r="BH178" s="158">
        <f t="shared" si="17"/>
        <v>0</v>
      </c>
      <c r="BI178" s="158">
        <f t="shared" si="18"/>
        <v>0</v>
      </c>
      <c r="BJ178" s="13" t="s">
        <v>181</v>
      </c>
      <c r="BK178" s="159">
        <f t="shared" si="19"/>
        <v>0</v>
      </c>
      <c r="BL178" s="13" t="s">
        <v>258</v>
      </c>
      <c r="BM178" s="157" t="s">
        <v>277</v>
      </c>
    </row>
    <row r="179" spans="2:65" s="1" customFormat="1" ht="24" customHeight="1" x14ac:dyDescent="0.2">
      <c r="B179" s="147"/>
      <c r="C179" s="148" t="s">
        <v>229</v>
      </c>
      <c r="D179" s="215" t="s">
        <v>1127</v>
      </c>
      <c r="E179" s="216"/>
      <c r="F179" s="217"/>
      <c r="G179" s="150" t="s">
        <v>272</v>
      </c>
      <c r="H179" s="151">
        <v>63</v>
      </c>
      <c r="I179" s="152"/>
      <c r="J179" s="151">
        <f t="shared" si="10"/>
        <v>0</v>
      </c>
      <c r="K179" s="149" t="s">
        <v>1</v>
      </c>
      <c r="L179" s="28"/>
      <c r="M179" s="153" t="s">
        <v>1</v>
      </c>
      <c r="N179" s="154" t="s">
        <v>38</v>
      </c>
      <c r="O179" s="51"/>
      <c r="P179" s="155">
        <f t="shared" si="11"/>
        <v>0</v>
      </c>
      <c r="Q179" s="155">
        <v>0</v>
      </c>
      <c r="R179" s="155">
        <f t="shared" si="12"/>
        <v>0</v>
      </c>
      <c r="S179" s="155">
        <v>0</v>
      </c>
      <c r="T179" s="156">
        <f t="shared" si="13"/>
        <v>0</v>
      </c>
      <c r="AR179" s="157" t="s">
        <v>258</v>
      </c>
      <c r="AT179" s="157" t="s">
        <v>177</v>
      </c>
      <c r="AU179" s="157" t="s">
        <v>181</v>
      </c>
      <c r="AY179" s="13" t="s">
        <v>175</v>
      </c>
      <c r="BE179" s="158">
        <f t="shared" si="14"/>
        <v>0</v>
      </c>
      <c r="BF179" s="158">
        <f t="shared" si="15"/>
        <v>0</v>
      </c>
      <c r="BG179" s="158">
        <f t="shared" si="16"/>
        <v>0</v>
      </c>
      <c r="BH179" s="158">
        <f t="shared" si="17"/>
        <v>0</v>
      </c>
      <c r="BI179" s="158">
        <f t="shared" si="18"/>
        <v>0</v>
      </c>
      <c r="BJ179" s="13" t="s">
        <v>181</v>
      </c>
      <c r="BK179" s="159">
        <f t="shared" si="19"/>
        <v>0</v>
      </c>
      <c r="BL179" s="13" t="s">
        <v>258</v>
      </c>
      <c r="BM179" s="157" t="s">
        <v>280</v>
      </c>
    </row>
    <row r="180" spans="2:65" s="1" customFormat="1" ht="24" customHeight="1" x14ac:dyDescent="0.2">
      <c r="B180" s="147"/>
      <c r="C180" s="160" t="s">
        <v>275</v>
      </c>
      <c r="D180" s="218" t="s">
        <v>1624</v>
      </c>
      <c r="E180" s="219"/>
      <c r="F180" s="220"/>
      <c r="G180" s="162" t="s">
        <v>272</v>
      </c>
      <c r="H180" s="163">
        <v>51</v>
      </c>
      <c r="I180" s="164"/>
      <c r="J180" s="163">
        <f t="shared" si="10"/>
        <v>0</v>
      </c>
      <c r="K180" s="161" t="s">
        <v>1</v>
      </c>
      <c r="L180" s="165"/>
      <c r="M180" s="166" t="s">
        <v>1</v>
      </c>
      <c r="N180" s="167" t="s">
        <v>38</v>
      </c>
      <c r="O180" s="51"/>
      <c r="P180" s="155">
        <f t="shared" si="11"/>
        <v>0</v>
      </c>
      <c r="Q180" s="155">
        <v>0</v>
      </c>
      <c r="R180" s="155">
        <f t="shared" si="12"/>
        <v>0</v>
      </c>
      <c r="S180" s="155">
        <v>0</v>
      </c>
      <c r="T180" s="156">
        <f t="shared" si="13"/>
        <v>0</v>
      </c>
      <c r="AR180" s="157" t="s">
        <v>468</v>
      </c>
      <c r="AT180" s="157" t="s">
        <v>236</v>
      </c>
      <c r="AU180" s="157" t="s">
        <v>181</v>
      </c>
      <c r="AY180" s="13" t="s">
        <v>175</v>
      </c>
      <c r="BE180" s="158">
        <f t="shared" si="14"/>
        <v>0</v>
      </c>
      <c r="BF180" s="158">
        <f t="shared" si="15"/>
        <v>0</v>
      </c>
      <c r="BG180" s="158">
        <f t="shared" si="16"/>
        <v>0</v>
      </c>
      <c r="BH180" s="158">
        <f t="shared" si="17"/>
        <v>0</v>
      </c>
      <c r="BI180" s="158">
        <f t="shared" si="18"/>
        <v>0</v>
      </c>
      <c r="BJ180" s="13" t="s">
        <v>181</v>
      </c>
      <c r="BK180" s="159">
        <f t="shared" si="19"/>
        <v>0</v>
      </c>
      <c r="BL180" s="13" t="s">
        <v>258</v>
      </c>
      <c r="BM180" s="157" t="s">
        <v>282</v>
      </c>
    </row>
    <row r="181" spans="2:65" s="1" customFormat="1" ht="24" customHeight="1" x14ac:dyDescent="0.2">
      <c r="B181" s="147"/>
      <c r="C181" s="160" t="s">
        <v>232</v>
      </c>
      <c r="D181" s="218" t="s">
        <v>1625</v>
      </c>
      <c r="E181" s="219"/>
      <c r="F181" s="220"/>
      <c r="G181" s="162" t="s">
        <v>272</v>
      </c>
      <c r="H181" s="163">
        <v>8</v>
      </c>
      <c r="I181" s="164"/>
      <c r="J181" s="163">
        <f t="shared" si="10"/>
        <v>0</v>
      </c>
      <c r="K181" s="161" t="s">
        <v>1</v>
      </c>
      <c r="L181" s="165"/>
      <c r="M181" s="166" t="s">
        <v>1</v>
      </c>
      <c r="N181" s="167" t="s">
        <v>38</v>
      </c>
      <c r="O181" s="51"/>
      <c r="P181" s="155">
        <f t="shared" si="11"/>
        <v>0</v>
      </c>
      <c r="Q181" s="155">
        <v>0</v>
      </c>
      <c r="R181" s="155">
        <f t="shared" si="12"/>
        <v>0</v>
      </c>
      <c r="S181" s="155">
        <v>0</v>
      </c>
      <c r="T181" s="156">
        <f t="shared" si="13"/>
        <v>0</v>
      </c>
      <c r="AR181" s="157" t="s">
        <v>468</v>
      </c>
      <c r="AT181" s="157" t="s">
        <v>236</v>
      </c>
      <c r="AU181" s="157" t="s">
        <v>181</v>
      </c>
      <c r="AY181" s="13" t="s">
        <v>175</v>
      </c>
      <c r="BE181" s="158">
        <f t="shared" si="14"/>
        <v>0</v>
      </c>
      <c r="BF181" s="158">
        <f t="shared" si="15"/>
        <v>0</v>
      </c>
      <c r="BG181" s="158">
        <f t="shared" si="16"/>
        <v>0</v>
      </c>
      <c r="BH181" s="158">
        <f t="shared" si="17"/>
        <v>0</v>
      </c>
      <c r="BI181" s="158">
        <f t="shared" si="18"/>
        <v>0</v>
      </c>
      <c r="BJ181" s="13" t="s">
        <v>181</v>
      </c>
      <c r="BK181" s="159">
        <f t="shared" si="19"/>
        <v>0</v>
      </c>
      <c r="BL181" s="13" t="s">
        <v>258</v>
      </c>
      <c r="BM181" s="157" t="s">
        <v>285</v>
      </c>
    </row>
    <row r="182" spans="2:65" s="1" customFormat="1" ht="24" customHeight="1" x14ac:dyDescent="0.2">
      <c r="B182" s="147"/>
      <c r="C182" s="160" t="s">
        <v>278</v>
      </c>
      <c r="D182" s="218" t="s">
        <v>1626</v>
      </c>
      <c r="E182" s="219"/>
      <c r="F182" s="220"/>
      <c r="G182" s="162" t="s">
        <v>272</v>
      </c>
      <c r="H182" s="163">
        <v>4</v>
      </c>
      <c r="I182" s="164"/>
      <c r="J182" s="163">
        <f t="shared" si="10"/>
        <v>0</v>
      </c>
      <c r="K182" s="161" t="s">
        <v>1</v>
      </c>
      <c r="L182" s="165"/>
      <c r="M182" s="166" t="s">
        <v>1</v>
      </c>
      <c r="N182" s="167" t="s">
        <v>38</v>
      </c>
      <c r="O182" s="51"/>
      <c r="P182" s="155">
        <f t="shared" si="11"/>
        <v>0</v>
      </c>
      <c r="Q182" s="155">
        <v>0</v>
      </c>
      <c r="R182" s="155">
        <f t="shared" si="12"/>
        <v>0</v>
      </c>
      <c r="S182" s="155">
        <v>0</v>
      </c>
      <c r="T182" s="156">
        <f t="shared" si="13"/>
        <v>0</v>
      </c>
      <c r="AR182" s="157" t="s">
        <v>468</v>
      </c>
      <c r="AT182" s="157" t="s">
        <v>236</v>
      </c>
      <c r="AU182" s="157" t="s">
        <v>181</v>
      </c>
      <c r="AY182" s="13" t="s">
        <v>175</v>
      </c>
      <c r="BE182" s="158">
        <f t="shared" si="14"/>
        <v>0</v>
      </c>
      <c r="BF182" s="158">
        <f t="shared" si="15"/>
        <v>0</v>
      </c>
      <c r="BG182" s="158">
        <f t="shared" si="16"/>
        <v>0</v>
      </c>
      <c r="BH182" s="158">
        <f t="shared" si="17"/>
        <v>0</v>
      </c>
      <c r="BI182" s="158">
        <f t="shared" si="18"/>
        <v>0</v>
      </c>
      <c r="BJ182" s="13" t="s">
        <v>181</v>
      </c>
      <c r="BK182" s="159">
        <f t="shared" si="19"/>
        <v>0</v>
      </c>
      <c r="BL182" s="13" t="s">
        <v>258</v>
      </c>
      <c r="BM182" s="157" t="s">
        <v>287</v>
      </c>
    </row>
    <row r="183" spans="2:65" s="1" customFormat="1" ht="16.5" customHeight="1" x14ac:dyDescent="0.2">
      <c r="B183" s="147"/>
      <c r="C183" s="160" t="s">
        <v>234</v>
      </c>
      <c r="D183" s="218" t="s">
        <v>1572</v>
      </c>
      <c r="E183" s="219"/>
      <c r="F183" s="220"/>
      <c r="G183" s="162" t="s">
        <v>272</v>
      </c>
      <c r="H183" s="163">
        <v>113</v>
      </c>
      <c r="I183" s="164"/>
      <c r="J183" s="163">
        <f t="shared" si="10"/>
        <v>0</v>
      </c>
      <c r="K183" s="161" t="s">
        <v>1</v>
      </c>
      <c r="L183" s="165"/>
      <c r="M183" s="166" t="s">
        <v>1</v>
      </c>
      <c r="N183" s="167" t="s">
        <v>38</v>
      </c>
      <c r="O183" s="51"/>
      <c r="P183" s="155">
        <f t="shared" si="11"/>
        <v>0</v>
      </c>
      <c r="Q183" s="155">
        <v>0</v>
      </c>
      <c r="R183" s="155">
        <f t="shared" si="12"/>
        <v>0</v>
      </c>
      <c r="S183" s="155">
        <v>0</v>
      </c>
      <c r="T183" s="156">
        <f t="shared" si="13"/>
        <v>0</v>
      </c>
      <c r="AR183" s="157" t="s">
        <v>468</v>
      </c>
      <c r="AT183" s="157" t="s">
        <v>236</v>
      </c>
      <c r="AU183" s="157" t="s">
        <v>181</v>
      </c>
      <c r="AY183" s="13" t="s">
        <v>175</v>
      </c>
      <c r="BE183" s="158">
        <f t="shared" si="14"/>
        <v>0</v>
      </c>
      <c r="BF183" s="158">
        <f t="shared" si="15"/>
        <v>0</v>
      </c>
      <c r="BG183" s="158">
        <f t="shared" si="16"/>
        <v>0</v>
      </c>
      <c r="BH183" s="158">
        <f t="shared" si="17"/>
        <v>0</v>
      </c>
      <c r="BI183" s="158">
        <f t="shared" si="18"/>
        <v>0</v>
      </c>
      <c r="BJ183" s="13" t="s">
        <v>181</v>
      </c>
      <c r="BK183" s="159">
        <f t="shared" si="19"/>
        <v>0</v>
      </c>
      <c r="BL183" s="13" t="s">
        <v>258</v>
      </c>
      <c r="BM183" s="157" t="s">
        <v>289</v>
      </c>
    </row>
    <row r="184" spans="2:65" s="1" customFormat="1" ht="16.5" customHeight="1" x14ac:dyDescent="0.2">
      <c r="B184" s="147"/>
      <c r="C184" s="160" t="s">
        <v>283</v>
      </c>
      <c r="D184" s="218" t="s">
        <v>1573</v>
      </c>
      <c r="E184" s="219"/>
      <c r="F184" s="220"/>
      <c r="G184" s="162" t="s">
        <v>272</v>
      </c>
      <c r="H184" s="163">
        <v>4</v>
      </c>
      <c r="I184" s="164"/>
      <c r="J184" s="163">
        <f t="shared" si="10"/>
        <v>0</v>
      </c>
      <c r="K184" s="161" t="s">
        <v>1</v>
      </c>
      <c r="L184" s="165"/>
      <c r="M184" s="166" t="s">
        <v>1</v>
      </c>
      <c r="N184" s="167" t="s">
        <v>38</v>
      </c>
      <c r="O184" s="51"/>
      <c r="P184" s="155">
        <f t="shared" si="11"/>
        <v>0</v>
      </c>
      <c r="Q184" s="155">
        <v>0</v>
      </c>
      <c r="R184" s="155">
        <f t="shared" si="12"/>
        <v>0</v>
      </c>
      <c r="S184" s="155">
        <v>0</v>
      </c>
      <c r="T184" s="156">
        <f t="shared" si="13"/>
        <v>0</v>
      </c>
      <c r="AR184" s="157" t="s">
        <v>468</v>
      </c>
      <c r="AT184" s="157" t="s">
        <v>236</v>
      </c>
      <c r="AU184" s="157" t="s">
        <v>181</v>
      </c>
      <c r="AY184" s="13" t="s">
        <v>175</v>
      </c>
      <c r="BE184" s="158">
        <f t="shared" si="14"/>
        <v>0</v>
      </c>
      <c r="BF184" s="158">
        <f t="shared" si="15"/>
        <v>0</v>
      </c>
      <c r="BG184" s="158">
        <f t="shared" si="16"/>
        <v>0</v>
      </c>
      <c r="BH184" s="158">
        <f t="shared" si="17"/>
        <v>0</v>
      </c>
      <c r="BI184" s="158">
        <f t="shared" si="18"/>
        <v>0</v>
      </c>
      <c r="BJ184" s="13" t="s">
        <v>181</v>
      </c>
      <c r="BK184" s="159">
        <f t="shared" si="19"/>
        <v>0</v>
      </c>
      <c r="BL184" s="13" t="s">
        <v>258</v>
      </c>
      <c r="BM184" s="157" t="s">
        <v>290</v>
      </c>
    </row>
    <row r="185" spans="2:65" s="1" customFormat="1" ht="24" customHeight="1" x14ac:dyDescent="0.2">
      <c r="B185" s="147"/>
      <c r="C185" s="148" t="s">
        <v>237</v>
      </c>
      <c r="D185" s="215" t="s">
        <v>1128</v>
      </c>
      <c r="E185" s="216"/>
      <c r="F185" s="217"/>
      <c r="G185" s="150" t="s">
        <v>272</v>
      </c>
      <c r="H185" s="151">
        <v>1</v>
      </c>
      <c r="I185" s="152"/>
      <c r="J185" s="151">
        <f t="shared" ref="J185:J216" si="20">ROUND(I185*H185,3)</f>
        <v>0</v>
      </c>
      <c r="K185" s="149" t="s">
        <v>1</v>
      </c>
      <c r="L185" s="28"/>
      <c r="M185" s="153" t="s">
        <v>1</v>
      </c>
      <c r="N185" s="154" t="s">
        <v>38</v>
      </c>
      <c r="O185" s="51"/>
      <c r="P185" s="155">
        <f t="shared" ref="P185:P216" si="21">O185*H185</f>
        <v>0</v>
      </c>
      <c r="Q185" s="155">
        <v>0</v>
      </c>
      <c r="R185" s="155">
        <f t="shared" ref="R185:R216" si="22">Q185*H185</f>
        <v>0</v>
      </c>
      <c r="S185" s="155">
        <v>0</v>
      </c>
      <c r="T185" s="156">
        <f t="shared" ref="T185:T216" si="23">S185*H185</f>
        <v>0</v>
      </c>
      <c r="AR185" s="157" t="s">
        <v>258</v>
      </c>
      <c r="AT185" s="157" t="s">
        <v>177</v>
      </c>
      <c r="AU185" s="157" t="s">
        <v>181</v>
      </c>
      <c r="AY185" s="13" t="s">
        <v>175</v>
      </c>
      <c r="BE185" s="158">
        <f t="shared" ref="BE185:BE216" si="24">IF(N185="základná",J185,0)</f>
        <v>0</v>
      </c>
      <c r="BF185" s="158">
        <f t="shared" ref="BF185:BF216" si="25">IF(N185="znížená",J185,0)</f>
        <v>0</v>
      </c>
      <c r="BG185" s="158">
        <f t="shared" ref="BG185:BG216" si="26">IF(N185="zákl. prenesená",J185,0)</f>
        <v>0</v>
      </c>
      <c r="BH185" s="158">
        <f t="shared" ref="BH185:BH216" si="27">IF(N185="zníž. prenesená",J185,0)</f>
        <v>0</v>
      </c>
      <c r="BI185" s="158">
        <f t="shared" ref="BI185:BI216" si="28">IF(N185="nulová",J185,0)</f>
        <v>0</v>
      </c>
      <c r="BJ185" s="13" t="s">
        <v>181</v>
      </c>
      <c r="BK185" s="159">
        <f t="shared" ref="BK185:BK216" si="29">ROUND(I185*H185,3)</f>
        <v>0</v>
      </c>
      <c r="BL185" s="13" t="s">
        <v>258</v>
      </c>
      <c r="BM185" s="157" t="s">
        <v>293</v>
      </c>
    </row>
    <row r="186" spans="2:65" s="1" customFormat="1" ht="16.5" customHeight="1" x14ac:dyDescent="0.2">
      <c r="B186" s="147"/>
      <c r="C186" s="160" t="s">
        <v>288</v>
      </c>
      <c r="D186" s="218" t="s">
        <v>1129</v>
      </c>
      <c r="E186" s="219"/>
      <c r="F186" s="220"/>
      <c r="G186" s="162" t="s">
        <v>272</v>
      </c>
      <c r="H186" s="163">
        <v>1</v>
      </c>
      <c r="I186" s="164"/>
      <c r="J186" s="163">
        <f t="shared" si="20"/>
        <v>0</v>
      </c>
      <c r="K186" s="161" t="s">
        <v>1</v>
      </c>
      <c r="L186" s="165"/>
      <c r="M186" s="166" t="s">
        <v>1</v>
      </c>
      <c r="N186" s="167" t="s">
        <v>38</v>
      </c>
      <c r="O186" s="51"/>
      <c r="P186" s="155">
        <f t="shared" si="21"/>
        <v>0</v>
      </c>
      <c r="Q186" s="155">
        <v>0</v>
      </c>
      <c r="R186" s="155">
        <f t="shared" si="22"/>
        <v>0</v>
      </c>
      <c r="S186" s="155">
        <v>0</v>
      </c>
      <c r="T186" s="156">
        <f t="shared" si="23"/>
        <v>0</v>
      </c>
      <c r="AR186" s="157" t="s">
        <v>468</v>
      </c>
      <c r="AT186" s="157" t="s">
        <v>236</v>
      </c>
      <c r="AU186" s="157" t="s">
        <v>181</v>
      </c>
      <c r="AY186" s="13" t="s">
        <v>175</v>
      </c>
      <c r="BE186" s="158">
        <f t="shared" si="24"/>
        <v>0</v>
      </c>
      <c r="BF186" s="158">
        <f t="shared" si="25"/>
        <v>0</v>
      </c>
      <c r="BG186" s="158">
        <f t="shared" si="26"/>
        <v>0</v>
      </c>
      <c r="BH186" s="158">
        <f t="shared" si="27"/>
        <v>0</v>
      </c>
      <c r="BI186" s="158">
        <f t="shared" si="28"/>
        <v>0</v>
      </c>
      <c r="BJ186" s="13" t="s">
        <v>181</v>
      </c>
      <c r="BK186" s="159">
        <f t="shared" si="29"/>
        <v>0</v>
      </c>
      <c r="BL186" s="13" t="s">
        <v>258</v>
      </c>
      <c r="BM186" s="157" t="s">
        <v>295</v>
      </c>
    </row>
    <row r="187" spans="2:65" s="1" customFormat="1" ht="16.5" customHeight="1" x14ac:dyDescent="0.2">
      <c r="B187" s="147"/>
      <c r="C187" s="148" t="s">
        <v>239</v>
      </c>
      <c r="D187" s="215" t="s">
        <v>1130</v>
      </c>
      <c r="E187" s="216"/>
      <c r="F187" s="217"/>
      <c r="G187" s="150" t="s">
        <v>272</v>
      </c>
      <c r="H187" s="151">
        <v>1</v>
      </c>
      <c r="I187" s="152"/>
      <c r="J187" s="151">
        <f t="shared" si="20"/>
        <v>0</v>
      </c>
      <c r="K187" s="149" t="s">
        <v>1</v>
      </c>
      <c r="L187" s="28"/>
      <c r="M187" s="153" t="s">
        <v>1</v>
      </c>
      <c r="N187" s="154" t="s">
        <v>38</v>
      </c>
      <c r="O187" s="51"/>
      <c r="P187" s="155">
        <f t="shared" si="21"/>
        <v>0</v>
      </c>
      <c r="Q187" s="155">
        <v>0</v>
      </c>
      <c r="R187" s="155">
        <f t="shared" si="22"/>
        <v>0</v>
      </c>
      <c r="S187" s="155">
        <v>0</v>
      </c>
      <c r="T187" s="156">
        <f t="shared" si="23"/>
        <v>0</v>
      </c>
      <c r="AR187" s="157" t="s">
        <v>258</v>
      </c>
      <c r="AT187" s="157" t="s">
        <v>177</v>
      </c>
      <c r="AU187" s="157" t="s">
        <v>181</v>
      </c>
      <c r="AY187" s="13" t="s">
        <v>175</v>
      </c>
      <c r="BE187" s="158">
        <f t="shared" si="24"/>
        <v>0</v>
      </c>
      <c r="BF187" s="158">
        <f t="shared" si="25"/>
        <v>0</v>
      </c>
      <c r="BG187" s="158">
        <f t="shared" si="26"/>
        <v>0</v>
      </c>
      <c r="BH187" s="158">
        <f t="shared" si="27"/>
        <v>0</v>
      </c>
      <c r="BI187" s="158">
        <f t="shared" si="28"/>
        <v>0</v>
      </c>
      <c r="BJ187" s="13" t="s">
        <v>181</v>
      </c>
      <c r="BK187" s="159">
        <f t="shared" si="29"/>
        <v>0</v>
      </c>
      <c r="BL187" s="13" t="s">
        <v>258</v>
      </c>
      <c r="BM187" s="157" t="s">
        <v>298</v>
      </c>
    </row>
    <row r="188" spans="2:65" s="1" customFormat="1" ht="24" customHeight="1" x14ac:dyDescent="0.2">
      <c r="B188" s="147"/>
      <c r="C188" s="160" t="s">
        <v>291</v>
      </c>
      <c r="D188" s="218" t="s">
        <v>1574</v>
      </c>
      <c r="E188" s="219"/>
      <c r="F188" s="220"/>
      <c r="G188" s="162" t="s">
        <v>272</v>
      </c>
      <c r="H188" s="163">
        <v>1</v>
      </c>
      <c r="I188" s="164"/>
      <c r="J188" s="163">
        <f t="shared" si="20"/>
        <v>0</v>
      </c>
      <c r="K188" s="161" t="s">
        <v>1</v>
      </c>
      <c r="L188" s="165"/>
      <c r="M188" s="166" t="s">
        <v>1</v>
      </c>
      <c r="N188" s="167" t="s">
        <v>38</v>
      </c>
      <c r="O188" s="51"/>
      <c r="P188" s="155">
        <f t="shared" si="21"/>
        <v>0</v>
      </c>
      <c r="Q188" s="155">
        <v>0</v>
      </c>
      <c r="R188" s="155">
        <f t="shared" si="22"/>
        <v>0</v>
      </c>
      <c r="S188" s="155">
        <v>0</v>
      </c>
      <c r="T188" s="156">
        <f t="shared" si="23"/>
        <v>0</v>
      </c>
      <c r="AR188" s="157" t="s">
        <v>468</v>
      </c>
      <c r="AT188" s="157" t="s">
        <v>236</v>
      </c>
      <c r="AU188" s="157" t="s">
        <v>181</v>
      </c>
      <c r="AY188" s="13" t="s">
        <v>175</v>
      </c>
      <c r="BE188" s="158">
        <f t="shared" si="24"/>
        <v>0</v>
      </c>
      <c r="BF188" s="158">
        <f t="shared" si="25"/>
        <v>0</v>
      </c>
      <c r="BG188" s="158">
        <f t="shared" si="26"/>
        <v>0</v>
      </c>
      <c r="BH188" s="158">
        <f t="shared" si="27"/>
        <v>0</v>
      </c>
      <c r="BI188" s="158">
        <f t="shared" si="28"/>
        <v>0</v>
      </c>
      <c r="BJ188" s="13" t="s">
        <v>181</v>
      </c>
      <c r="BK188" s="159">
        <f t="shared" si="29"/>
        <v>0</v>
      </c>
      <c r="BL188" s="13" t="s">
        <v>258</v>
      </c>
      <c r="BM188" s="157" t="s">
        <v>300</v>
      </c>
    </row>
    <row r="189" spans="2:65" s="1" customFormat="1" ht="24" customHeight="1" x14ac:dyDescent="0.2">
      <c r="B189" s="147"/>
      <c r="C189" s="148" t="s">
        <v>241</v>
      </c>
      <c r="D189" s="215" t="s">
        <v>1131</v>
      </c>
      <c r="E189" s="216"/>
      <c r="F189" s="217"/>
      <c r="G189" s="150" t="s">
        <v>272</v>
      </c>
      <c r="H189" s="151">
        <v>4</v>
      </c>
      <c r="I189" s="152"/>
      <c r="J189" s="151">
        <f t="shared" si="20"/>
        <v>0</v>
      </c>
      <c r="K189" s="149" t="s">
        <v>1</v>
      </c>
      <c r="L189" s="28"/>
      <c r="M189" s="153" t="s">
        <v>1</v>
      </c>
      <c r="N189" s="154" t="s">
        <v>38</v>
      </c>
      <c r="O189" s="51"/>
      <c r="P189" s="155">
        <f t="shared" si="21"/>
        <v>0</v>
      </c>
      <c r="Q189" s="155">
        <v>0</v>
      </c>
      <c r="R189" s="155">
        <f t="shared" si="22"/>
        <v>0</v>
      </c>
      <c r="S189" s="155">
        <v>0</v>
      </c>
      <c r="T189" s="156">
        <f t="shared" si="23"/>
        <v>0</v>
      </c>
      <c r="AR189" s="157" t="s">
        <v>258</v>
      </c>
      <c r="AT189" s="157" t="s">
        <v>177</v>
      </c>
      <c r="AU189" s="157" t="s">
        <v>181</v>
      </c>
      <c r="AY189" s="13" t="s">
        <v>175</v>
      </c>
      <c r="BE189" s="158">
        <f t="shared" si="24"/>
        <v>0</v>
      </c>
      <c r="BF189" s="158">
        <f t="shared" si="25"/>
        <v>0</v>
      </c>
      <c r="BG189" s="158">
        <f t="shared" si="26"/>
        <v>0</v>
      </c>
      <c r="BH189" s="158">
        <f t="shared" si="27"/>
        <v>0</v>
      </c>
      <c r="BI189" s="158">
        <f t="shared" si="28"/>
        <v>0</v>
      </c>
      <c r="BJ189" s="13" t="s">
        <v>181</v>
      </c>
      <c r="BK189" s="159">
        <f t="shared" si="29"/>
        <v>0</v>
      </c>
      <c r="BL189" s="13" t="s">
        <v>258</v>
      </c>
      <c r="BM189" s="157" t="s">
        <v>302</v>
      </c>
    </row>
    <row r="190" spans="2:65" s="1" customFormat="1" ht="48" customHeight="1" x14ac:dyDescent="0.2">
      <c r="B190" s="147"/>
      <c r="C190" s="160" t="s">
        <v>296</v>
      </c>
      <c r="D190" s="218" t="s">
        <v>1132</v>
      </c>
      <c r="E190" s="219"/>
      <c r="F190" s="220"/>
      <c r="G190" s="162" t="s">
        <v>272</v>
      </c>
      <c r="H190" s="163">
        <v>1</v>
      </c>
      <c r="I190" s="164"/>
      <c r="J190" s="163">
        <f t="shared" si="20"/>
        <v>0</v>
      </c>
      <c r="K190" s="161" t="s">
        <v>1</v>
      </c>
      <c r="L190" s="165"/>
      <c r="M190" s="166" t="s">
        <v>1</v>
      </c>
      <c r="N190" s="167" t="s">
        <v>38</v>
      </c>
      <c r="O190" s="51"/>
      <c r="P190" s="155">
        <f t="shared" si="21"/>
        <v>0</v>
      </c>
      <c r="Q190" s="155">
        <v>0</v>
      </c>
      <c r="R190" s="155">
        <f t="shared" si="22"/>
        <v>0</v>
      </c>
      <c r="S190" s="155">
        <v>0</v>
      </c>
      <c r="T190" s="156">
        <f t="shared" si="23"/>
        <v>0</v>
      </c>
      <c r="AR190" s="157" t="s">
        <v>468</v>
      </c>
      <c r="AT190" s="157" t="s">
        <v>236</v>
      </c>
      <c r="AU190" s="157" t="s">
        <v>181</v>
      </c>
      <c r="AY190" s="13" t="s">
        <v>175</v>
      </c>
      <c r="BE190" s="158">
        <f t="shared" si="24"/>
        <v>0</v>
      </c>
      <c r="BF190" s="158">
        <f t="shared" si="25"/>
        <v>0</v>
      </c>
      <c r="BG190" s="158">
        <f t="shared" si="26"/>
        <v>0</v>
      </c>
      <c r="BH190" s="158">
        <f t="shared" si="27"/>
        <v>0</v>
      </c>
      <c r="BI190" s="158">
        <f t="shared" si="28"/>
        <v>0</v>
      </c>
      <c r="BJ190" s="13" t="s">
        <v>181</v>
      </c>
      <c r="BK190" s="159">
        <f t="shared" si="29"/>
        <v>0</v>
      </c>
      <c r="BL190" s="13" t="s">
        <v>258</v>
      </c>
      <c r="BM190" s="157" t="s">
        <v>303</v>
      </c>
    </row>
    <row r="191" spans="2:65" s="1" customFormat="1" ht="36" customHeight="1" x14ac:dyDescent="0.2">
      <c r="B191" s="147"/>
      <c r="C191" s="160" t="s">
        <v>243</v>
      </c>
      <c r="D191" s="218" t="s">
        <v>1133</v>
      </c>
      <c r="E191" s="219"/>
      <c r="F191" s="220"/>
      <c r="G191" s="162" t="s">
        <v>272</v>
      </c>
      <c r="H191" s="163">
        <v>1</v>
      </c>
      <c r="I191" s="164"/>
      <c r="J191" s="163">
        <f t="shared" si="20"/>
        <v>0</v>
      </c>
      <c r="K191" s="161" t="s">
        <v>1</v>
      </c>
      <c r="L191" s="165"/>
      <c r="M191" s="166" t="s">
        <v>1</v>
      </c>
      <c r="N191" s="167" t="s">
        <v>38</v>
      </c>
      <c r="O191" s="51"/>
      <c r="P191" s="155">
        <f t="shared" si="21"/>
        <v>0</v>
      </c>
      <c r="Q191" s="155">
        <v>0</v>
      </c>
      <c r="R191" s="155">
        <f t="shared" si="22"/>
        <v>0</v>
      </c>
      <c r="S191" s="155">
        <v>0</v>
      </c>
      <c r="T191" s="156">
        <f t="shared" si="23"/>
        <v>0</v>
      </c>
      <c r="AR191" s="157" t="s">
        <v>468</v>
      </c>
      <c r="AT191" s="157" t="s">
        <v>236</v>
      </c>
      <c r="AU191" s="157" t="s">
        <v>181</v>
      </c>
      <c r="AY191" s="13" t="s">
        <v>175</v>
      </c>
      <c r="BE191" s="158">
        <f t="shared" si="24"/>
        <v>0</v>
      </c>
      <c r="BF191" s="158">
        <f t="shared" si="25"/>
        <v>0</v>
      </c>
      <c r="BG191" s="158">
        <f t="shared" si="26"/>
        <v>0</v>
      </c>
      <c r="BH191" s="158">
        <f t="shared" si="27"/>
        <v>0</v>
      </c>
      <c r="BI191" s="158">
        <f t="shared" si="28"/>
        <v>0</v>
      </c>
      <c r="BJ191" s="13" t="s">
        <v>181</v>
      </c>
      <c r="BK191" s="159">
        <f t="shared" si="29"/>
        <v>0</v>
      </c>
      <c r="BL191" s="13" t="s">
        <v>258</v>
      </c>
      <c r="BM191" s="157" t="s">
        <v>305</v>
      </c>
    </row>
    <row r="192" spans="2:65" s="1" customFormat="1" ht="36" customHeight="1" x14ac:dyDescent="0.2">
      <c r="B192" s="147"/>
      <c r="C192" s="160" t="s">
        <v>301</v>
      </c>
      <c r="D192" s="218" t="s">
        <v>1134</v>
      </c>
      <c r="E192" s="219"/>
      <c r="F192" s="220"/>
      <c r="G192" s="162" t="s">
        <v>272</v>
      </c>
      <c r="H192" s="163">
        <v>1</v>
      </c>
      <c r="I192" s="164"/>
      <c r="J192" s="163">
        <f t="shared" si="20"/>
        <v>0</v>
      </c>
      <c r="K192" s="161" t="s">
        <v>1</v>
      </c>
      <c r="L192" s="165"/>
      <c r="M192" s="166" t="s">
        <v>1</v>
      </c>
      <c r="N192" s="167" t="s">
        <v>38</v>
      </c>
      <c r="O192" s="51"/>
      <c r="P192" s="155">
        <f t="shared" si="21"/>
        <v>0</v>
      </c>
      <c r="Q192" s="155">
        <v>0</v>
      </c>
      <c r="R192" s="155">
        <f t="shared" si="22"/>
        <v>0</v>
      </c>
      <c r="S192" s="155">
        <v>0</v>
      </c>
      <c r="T192" s="156">
        <f t="shared" si="23"/>
        <v>0</v>
      </c>
      <c r="AR192" s="157" t="s">
        <v>468</v>
      </c>
      <c r="AT192" s="157" t="s">
        <v>236</v>
      </c>
      <c r="AU192" s="157" t="s">
        <v>181</v>
      </c>
      <c r="AY192" s="13" t="s">
        <v>175</v>
      </c>
      <c r="BE192" s="158">
        <f t="shared" si="24"/>
        <v>0</v>
      </c>
      <c r="BF192" s="158">
        <f t="shared" si="25"/>
        <v>0</v>
      </c>
      <c r="BG192" s="158">
        <f t="shared" si="26"/>
        <v>0</v>
      </c>
      <c r="BH192" s="158">
        <f t="shared" si="27"/>
        <v>0</v>
      </c>
      <c r="BI192" s="158">
        <f t="shared" si="28"/>
        <v>0</v>
      </c>
      <c r="BJ192" s="13" t="s">
        <v>181</v>
      </c>
      <c r="BK192" s="159">
        <f t="shared" si="29"/>
        <v>0</v>
      </c>
      <c r="BL192" s="13" t="s">
        <v>258</v>
      </c>
      <c r="BM192" s="157" t="s">
        <v>306</v>
      </c>
    </row>
    <row r="193" spans="2:65" s="1" customFormat="1" ht="36" customHeight="1" x14ac:dyDescent="0.2">
      <c r="B193" s="147"/>
      <c r="C193" s="160" t="s">
        <v>246</v>
      </c>
      <c r="D193" s="218" t="s">
        <v>1135</v>
      </c>
      <c r="E193" s="219"/>
      <c r="F193" s="220"/>
      <c r="G193" s="162" t="s">
        <v>272</v>
      </c>
      <c r="H193" s="163">
        <v>1</v>
      </c>
      <c r="I193" s="164"/>
      <c r="J193" s="163">
        <f t="shared" si="20"/>
        <v>0</v>
      </c>
      <c r="K193" s="161" t="s">
        <v>1</v>
      </c>
      <c r="L193" s="165"/>
      <c r="M193" s="166" t="s">
        <v>1</v>
      </c>
      <c r="N193" s="167" t="s">
        <v>38</v>
      </c>
      <c r="O193" s="51"/>
      <c r="P193" s="155">
        <f t="shared" si="21"/>
        <v>0</v>
      </c>
      <c r="Q193" s="155">
        <v>0</v>
      </c>
      <c r="R193" s="155">
        <f t="shared" si="22"/>
        <v>0</v>
      </c>
      <c r="S193" s="155">
        <v>0</v>
      </c>
      <c r="T193" s="156">
        <f t="shared" si="23"/>
        <v>0</v>
      </c>
      <c r="AR193" s="157" t="s">
        <v>468</v>
      </c>
      <c r="AT193" s="157" t="s">
        <v>236</v>
      </c>
      <c r="AU193" s="157" t="s">
        <v>181</v>
      </c>
      <c r="AY193" s="13" t="s">
        <v>175</v>
      </c>
      <c r="BE193" s="158">
        <f t="shared" si="24"/>
        <v>0</v>
      </c>
      <c r="BF193" s="158">
        <f t="shared" si="25"/>
        <v>0</v>
      </c>
      <c r="BG193" s="158">
        <f t="shared" si="26"/>
        <v>0</v>
      </c>
      <c r="BH193" s="158">
        <f t="shared" si="27"/>
        <v>0</v>
      </c>
      <c r="BI193" s="158">
        <f t="shared" si="28"/>
        <v>0</v>
      </c>
      <c r="BJ193" s="13" t="s">
        <v>181</v>
      </c>
      <c r="BK193" s="159">
        <f t="shared" si="29"/>
        <v>0</v>
      </c>
      <c r="BL193" s="13" t="s">
        <v>258</v>
      </c>
      <c r="BM193" s="157" t="s">
        <v>308</v>
      </c>
    </row>
    <row r="194" spans="2:65" s="1" customFormat="1" ht="36" customHeight="1" x14ac:dyDescent="0.2">
      <c r="B194" s="147"/>
      <c r="C194" s="160" t="s">
        <v>304</v>
      </c>
      <c r="D194" s="218" t="s">
        <v>1136</v>
      </c>
      <c r="E194" s="219"/>
      <c r="F194" s="220"/>
      <c r="G194" s="162" t="s">
        <v>272</v>
      </c>
      <c r="H194" s="163">
        <v>1</v>
      </c>
      <c r="I194" s="164"/>
      <c r="J194" s="163">
        <f t="shared" si="20"/>
        <v>0</v>
      </c>
      <c r="K194" s="161" t="s">
        <v>1</v>
      </c>
      <c r="L194" s="165"/>
      <c r="M194" s="166" t="s">
        <v>1</v>
      </c>
      <c r="N194" s="167" t="s">
        <v>38</v>
      </c>
      <c r="O194" s="51"/>
      <c r="P194" s="155">
        <f t="shared" si="21"/>
        <v>0</v>
      </c>
      <c r="Q194" s="155">
        <v>0</v>
      </c>
      <c r="R194" s="155">
        <f t="shared" si="22"/>
        <v>0</v>
      </c>
      <c r="S194" s="155">
        <v>0</v>
      </c>
      <c r="T194" s="156">
        <f t="shared" si="23"/>
        <v>0</v>
      </c>
      <c r="AR194" s="157" t="s">
        <v>468</v>
      </c>
      <c r="AT194" s="157" t="s">
        <v>236</v>
      </c>
      <c r="AU194" s="157" t="s">
        <v>181</v>
      </c>
      <c r="AY194" s="13" t="s">
        <v>175</v>
      </c>
      <c r="BE194" s="158">
        <f t="shared" si="24"/>
        <v>0</v>
      </c>
      <c r="BF194" s="158">
        <f t="shared" si="25"/>
        <v>0</v>
      </c>
      <c r="BG194" s="158">
        <f t="shared" si="26"/>
        <v>0</v>
      </c>
      <c r="BH194" s="158">
        <f t="shared" si="27"/>
        <v>0</v>
      </c>
      <c r="BI194" s="158">
        <f t="shared" si="28"/>
        <v>0</v>
      </c>
      <c r="BJ194" s="13" t="s">
        <v>181</v>
      </c>
      <c r="BK194" s="159">
        <f t="shared" si="29"/>
        <v>0</v>
      </c>
      <c r="BL194" s="13" t="s">
        <v>258</v>
      </c>
      <c r="BM194" s="157" t="s">
        <v>311</v>
      </c>
    </row>
    <row r="195" spans="2:65" s="1" customFormat="1" ht="24" customHeight="1" x14ac:dyDescent="0.2">
      <c r="B195" s="147"/>
      <c r="C195" s="148" t="s">
        <v>248</v>
      </c>
      <c r="D195" s="215" t="s">
        <v>1137</v>
      </c>
      <c r="E195" s="216"/>
      <c r="F195" s="217"/>
      <c r="G195" s="150" t="s">
        <v>272</v>
      </c>
      <c r="H195" s="151">
        <v>127</v>
      </c>
      <c r="I195" s="152"/>
      <c r="J195" s="151">
        <f t="shared" si="20"/>
        <v>0</v>
      </c>
      <c r="K195" s="149" t="s">
        <v>1</v>
      </c>
      <c r="L195" s="28"/>
      <c r="M195" s="153" t="s">
        <v>1</v>
      </c>
      <c r="N195" s="154" t="s">
        <v>38</v>
      </c>
      <c r="O195" s="51"/>
      <c r="P195" s="155">
        <f t="shared" si="21"/>
        <v>0</v>
      </c>
      <c r="Q195" s="155">
        <v>0</v>
      </c>
      <c r="R195" s="155">
        <f t="shared" si="22"/>
        <v>0</v>
      </c>
      <c r="S195" s="155">
        <v>0</v>
      </c>
      <c r="T195" s="156">
        <f t="shared" si="23"/>
        <v>0</v>
      </c>
      <c r="AR195" s="157" t="s">
        <v>258</v>
      </c>
      <c r="AT195" s="157" t="s">
        <v>177</v>
      </c>
      <c r="AU195" s="157" t="s">
        <v>181</v>
      </c>
      <c r="AY195" s="13" t="s">
        <v>175</v>
      </c>
      <c r="BE195" s="158">
        <f t="shared" si="24"/>
        <v>0</v>
      </c>
      <c r="BF195" s="158">
        <f t="shared" si="25"/>
        <v>0</v>
      </c>
      <c r="BG195" s="158">
        <f t="shared" si="26"/>
        <v>0</v>
      </c>
      <c r="BH195" s="158">
        <f t="shared" si="27"/>
        <v>0</v>
      </c>
      <c r="BI195" s="158">
        <f t="shared" si="28"/>
        <v>0</v>
      </c>
      <c r="BJ195" s="13" t="s">
        <v>181</v>
      </c>
      <c r="BK195" s="159">
        <f t="shared" si="29"/>
        <v>0</v>
      </c>
      <c r="BL195" s="13" t="s">
        <v>258</v>
      </c>
      <c r="BM195" s="157" t="s">
        <v>314</v>
      </c>
    </row>
    <row r="196" spans="2:65" s="1" customFormat="1" ht="24" customHeight="1" x14ac:dyDescent="0.2">
      <c r="B196" s="147"/>
      <c r="C196" s="160" t="s">
        <v>307</v>
      </c>
      <c r="D196" s="218" t="s">
        <v>1576</v>
      </c>
      <c r="E196" s="219"/>
      <c r="F196" s="220"/>
      <c r="G196" s="162" t="s">
        <v>272</v>
      </c>
      <c r="H196" s="163">
        <v>53</v>
      </c>
      <c r="I196" s="164"/>
      <c r="J196" s="163">
        <f t="shared" si="20"/>
        <v>0</v>
      </c>
      <c r="K196" s="161" t="s">
        <v>1</v>
      </c>
      <c r="L196" s="165"/>
      <c r="M196" s="166" t="s">
        <v>1</v>
      </c>
      <c r="N196" s="167" t="s">
        <v>38</v>
      </c>
      <c r="O196" s="51"/>
      <c r="P196" s="155">
        <f t="shared" si="21"/>
        <v>0</v>
      </c>
      <c r="Q196" s="155">
        <v>0</v>
      </c>
      <c r="R196" s="155">
        <f t="shared" si="22"/>
        <v>0</v>
      </c>
      <c r="S196" s="155">
        <v>0</v>
      </c>
      <c r="T196" s="156">
        <f t="shared" si="23"/>
        <v>0</v>
      </c>
      <c r="AR196" s="157" t="s">
        <v>468</v>
      </c>
      <c r="AT196" s="157" t="s">
        <v>236</v>
      </c>
      <c r="AU196" s="157" t="s">
        <v>181</v>
      </c>
      <c r="AY196" s="13" t="s">
        <v>175</v>
      </c>
      <c r="BE196" s="158">
        <f t="shared" si="24"/>
        <v>0</v>
      </c>
      <c r="BF196" s="158">
        <f t="shared" si="25"/>
        <v>0</v>
      </c>
      <c r="BG196" s="158">
        <f t="shared" si="26"/>
        <v>0</v>
      </c>
      <c r="BH196" s="158">
        <f t="shared" si="27"/>
        <v>0</v>
      </c>
      <c r="BI196" s="158">
        <f t="shared" si="28"/>
        <v>0</v>
      </c>
      <c r="BJ196" s="13" t="s">
        <v>181</v>
      </c>
      <c r="BK196" s="159">
        <f t="shared" si="29"/>
        <v>0</v>
      </c>
      <c r="BL196" s="13" t="s">
        <v>258</v>
      </c>
      <c r="BM196" s="157" t="s">
        <v>316</v>
      </c>
    </row>
    <row r="197" spans="2:65" s="1" customFormat="1" ht="24" customHeight="1" x14ac:dyDescent="0.2">
      <c r="B197" s="147"/>
      <c r="C197" s="160" t="s">
        <v>251</v>
      </c>
      <c r="D197" s="218" t="s">
        <v>1575</v>
      </c>
      <c r="E197" s="219"/>
      <c r="F197" s="220"/>
      <c r="G197" s="162" t="s">
        <v>272</v>
      </c>
      <c r="H197" s="163">
        <v>58</v>
      </c>
      <c r="I197" s="164"/>
      <c r="J197" s="163">
        <f t="shared" si="20"/>
        <v>0</v>
      </c>
      <c r="K197" s="161" t="s">
        <v>1</v>
      </c>
      <c r="L197" s="165"/>
      <c r="M197" s="166" t="s">
        <v>1</v>
      </c>
      <c r="N197" s="167" t="s">
        <v>38</v>
      </c>
      <c r="O197" s="51"/>
      <c r="P197" s="155">
        <f t="shared" si="21"/>
        <v>0</v>
      </c>
      <c r="Q197" s="155">
        <v>0</v>
      </c>
      <c r="R197" s="155">
        <f t="shared" si="22"/>
        <v>0</v>
      </c>
      <c r="S197" s="155">
        <v>0</v>
      </c>
      <c r="T197" s="156">
        <f t="shared" si="23"/>
        <v>0</v>
      </c>
      <c r="AR197" s="157" t="s">
        <v>468</v>
      </c>
      <c r="AT197" s="157" t="s">
        <v>236</v>
      </c>
      <c r="AU197" s="157" t="s">
        <v>181</v>
      </c>
      <c r="AY197" s="13" t="s">
        <v>175</v>
      </c>
      <c r="BE197" s="158">
        <f t="shared" si="24"/>
        <v>0</v>
      </c>
      <c r="BF197" s="158">
        <f t="shared" si="25"/>
        <v>0</v>
      </c>
      <c r="BG197" s="158">
        <f t="shared" si="26"/>
        <v>0</v>
      </c>
      <c r="BH197" s="158">
        <f t="shared" si="27"/>
        <v>0</v>
      </c>
      <c r="BI197" s="158">
        <f t="shared" si="28"/>
        <v>0</v>
      </c>
      <c r="BJ197" s="13" t="s">
        <v>181</v>
      </c>
      <c r="BK197" s="159">
        <f t="shared" si="29"/>
        <v>0</v>
      </c>
      <c r="BL197" s="13" t="s">
        <v>258</v>
      </c>
      <c r="BM197" s="157" t="s">
        <v>319</v>
      </c>
    </row>
    <row r="198" spans="2:65" s="1" customFormat="1" ht="16.5" customHeight="1" x14ac:dyDescent="0.2">
      <c r="B198" s="147"/>
      <c r="C198" s="160" t="s">
        <v>312</v>
      </c>
      <c r="D198" s="218" t="s">
        <v>1579</v>
      </c>
      <c r="E198" s="219"/>
      <c r="F198" s="220"/>
      <c r="G198" s="162" t="s">
        <v>272</v>
      </c>
      <c r="H198" s="163">
        <v>8</v>
      </c>
      <c r="I198" s="164"/>
      <c r="J198" s="163">
        <f t="shared" si="20"/>
        <v>0</v>
      </c>
      <c r="K198" s="161" t="s">
        <v>1</v>
      </c>
      <c r="L198" s="165"/>
      <c r="M198" s="166" t="s">
        <v>1</v>
      </c>
      <c r="N198" s="167" t="s">
        <v>38</v>
      </c>
      <c r="O198" s="51"/>
      <c r="P198" s="155">
        <f t="shared" si="21"/>
        <v>0</v>
      </c>
      <c r="Q198" s="155">
        <v>0</v>
      </c>
      <c r="R198" s="155">
        <f t="shared" si="22"/>
        <v>0</v>
      </c>
      <c r="S198" s="155">
        <v>0</v>
      </c>
      <c r="T198" s="156">
        <f t="shared" si="23"/>
        <v>0</v>
      </c>
      <c r="AR198" s="157" t="s">
        <v>468</v>
      </c>
      <c r="AT198" s="157" t="s">
        <v>236</v>
      </c>
      <c r="AU198" s="157" t="s">
        <v>181</v>
      </c>
      <c r="AY198" s="13" t="s">
        <v>175</v>
      </c>
      <c r="BE198" s="158">
        <f t="shared" si="24"/>
        <v>0</v>
      </c>
      <c r="BF198" s="158">
        <f t="shared" si="25"/>
        <v>0</v>
      </c>
      <c r="BG198" s="158">
        <f t="shared" si="26"/>
        <v>0</v>
      </c>
      <c r="BH198" s="158">
        <f t="shared" si="27"/>
        <v>0</v>
      </c>
      <c r="BI198" s="158">
        <f t="shared" si="28"/>
        <v>0</v>
      </c>
      <c r="BJ198" s="13" t="s">
        <v>181</v>
      </c>
      <c r="BK198" s="159">
        <f t="shared" si="29"/>
        <v>0</v>
      </c>
      <c r="BL198" s="13" t="s">
        <v>258</v>
      </c>
      <c r="BM198" s="157" t="s">
        <v>321</v>
      </c>
    </row>
    <row r="199" spans="2:65" s="1" customFormat="1" ht="24" customHeight="1" x14ac:dyDescent="0.2">
      <c r="B199" s="147"/>
      <c r="C199" s="160" t="s">
        <v>253</v>
      </c>
      <c r="D199" s="218" t="s">
        <v>1580</v>
      </c>
      <c r="E199" s="219"/>
      <c r="F199" s="220"/>
      <c r="G199" s="162" t="s">
        <v>272</v>
      </c>
      <c r="H199" s="163">
        <v>4</v>
      </c>
      <c r="I199" s="164"/>
      <c r="J199" s="163">
        <f t="shared" si="20"/>
        <v>0</v>
      </c>
      <c r="K199" s="161" t="s">
        <v>1</v>
      </c>
      <c r="L199" s="165"/>
      <c r="M199" s="166" t="s">
        <v>1</v>
      </c>
      <c r="N199" s="167" t="s">
        <v>38</v>
      </c>
      <c r="O199" s="51"/>
      <c r="P199" s="155">
        <f t="shared" si="21"/>
        <v>0</v>
      </c>
      <c r="Q199" s="155">
        <v>0</v>
      </c>
      <c r="R199" s="155">
        <f t="shared" si="22"/>
        <v>0</v>
      </c>
      <c r="S199" s="155">
        <v>0</v>
      </c>
      <c r="T199" s="156">
        <f t="shared" si="23"/>
        <v>0</v>
      </c>
      <c r="AR199" s="157" t="s">
        <v>468</v>
      </c>
      <c r="AT199" s="157" t="s">
        <v>236</v>
      </c>
      <c r="AU199" s="157" t="s">
        <v>181</v>
      </c>
      <c r="AY199" s="13" t="s">
        <v>175</v>
      </c>
      <c r="BE199" s="158">
        <f t="shared" si="24"/>
        <v>0</v>
      </c>
      <c r="BF199" s="158">
        <f t="shared" si="25"/>
        <v>0</v>
      </c>
      <c r="BG199" s="158">
        <f t="shared" si="26"/>
        <v>0</v>
      </c>
      <c r="BH199" s="158">
        <f t="shared" si="27"/>
        <v>0</v>
      </c>
      <c r="BI199" s="158">
        <f t="shared" si="28"/>
        <v>0</v>
      </c>
      <c r="BJ199" s="13" t="s">
        <v>181</v>
      </c>
      <c r="BK199" s="159">
        <f t="shared" si="29"/>
        <v>0</v>
      </c>
      <c r="BL199" s="13" t="s">
        <v>258</v>
      </c>
      <c r="BM199" s="157" t="s">
        <v>324</v>
      </c>
    </row>
    <row r="200" spans="2:65" s="1" customFormat="1" ht="24" customHeight="1" x14ac:dyDescent="0.2">
      <c r="B200" s="147"/>
      <c r="C200" s="160" t="s">
        <v>317</v>
      </c>
      <c r="D200" s="218" t="s">
        <v>1581</v>
      </c>
      <c r="E200" s="219"/>
      <c r="F200" s="220"/>
      <c r="G200" s="162" t="s">
        <v>272</v>
      </c>
      <c r="H200" s="163">
        <v>2</v>
      </c>
      <c r="I200" s="164"/>
      <c r="J200" s="163">
        <f t="shared" si="20"/>
        <v>0</v>
      </c>
      <c r="K200" s="161" t="s">
        <v>1</v>
      </c>
      <c r="L200" s="165"/>
      <c r="M200" s="166" t="s">
        <v>1</v>
      </c>
      <c r="N200" s="167" t="s">
        <v>38</v>
      </c>
      <c r="O200" s="51"/>
      <c r="P200" s="155">
        <f t="shared" si="21"/>
        <v>0</v>
      </c>
      <c r="Q200" s="155">
        <v>0</v>
      </c>
      <c r="R200" s="155">
        <f t="shared" si="22"/>
        <v>0</v>
      </c>
      <c r="S200" s="155">
        <v>0</v>
      </c>
      <c r="T200" s="156">
        <f t="shared" si="23"/>
        <v>0</v>
      </c>
      <c r="AR200" s="157" t="s">
        <v>468</v>
      </c>
      <c r="AT200" s="157" t="s">
        <v>236</v>
      </c>
      <c r="AU200" s="157" t="s">
        <v>181</v>
      </c>
      <c r="AY200" s="13" t="s">
        <v>175</v>
      </c>
      <c r="BE200" s="158">
        <f t="shared" si="24"/>
        <v>0</v>
      </c>
      <c r="BF200" s="158">
        <f t="shared" si="25"/>
        <v>0</v>
      </c>
      <c r="BG200" s="158">
        <f t="shared" si="26"/>
        <v>0</v>
      </c>
      <c r="BH200" s="158">
        <f t="shared" si="27"/>
        <v>0</v>
      </c>
      <c r="BI200" s="158">
        <f t="shared" si="28"/>
        <v>0</v>
      </c>
      <c r="BJ200" s="13" t="s">
        <v>181</v>
      </c>
      <c r="BK200" s="159">
        <f t="shared" si="29"/>
        <v>0</v>
      </c>
      <c r="BL200" s="13" t="s">
        <v>258</v>
      </c>
      <c r="BM200" s="157" t="s">
        <v>326</v>
      </c>
    </row>
    <row r="201" spans="2:65" s="1" customFormat="1" ht="24" customHeight="1" x14ac:dyDescent="0.2">
      <c r="B201" s="147"/>
      <c r="C201" s="160" t="s">
        <v>256</v>
      </c>
      <c r="D201" s="218" t="s">
        <v>1582</v>
      </c>
      <c r="E201" s="219"/>
      <c r="F201" s="220"/>
      <c r="G201" s="162" t="s">
        <v>272</v>
      </c>
      <c r="H201" s="163">
        <v>2</v>
      </c>
      <c r="I201" s="164"/>
      <c r="J201" s="163">
        <f t="shared" si="20"/>
        <v>0</v>
      </c>
      <c r="K201" s="161" t="s">
        <v>1</v>
      </c>
      <c r="L201" s="165"/>
      <c r="M201" s="166" t="s">
        <v>1</v>
      </c>
      <c r="N201" s="167" t="s">
        <v>38</v>
      </c>
      <c r="O201" s="51"/>
      <c r="P201" s="155">
        <f t="shared" si="21"/>
        <v>0</v>
      </c>
      <c r="Q201" s="155">
        <v>0</v>
      </c>
      <c r="R201" s="155">
        <f t="shared" si="22"/>
        <v>0</v>
      </c>
      <c r="S201" s="155">
        <v>0</v>
      </c>
      <c r="T201" s="156">
        <f t="shared" si="23"/>
        <v>0</v>
      </c>
      <c r="AR201" s="157" t="s">
        <v>468</v>
      </c>
      <c r="AT201" s="157" t="s">
        <v>236</v>
      </c>
      <c r="AU201" s="157" t="s">
        <v>181</v>
      </c>
      <c r="AY201" s="13" t="s">
        <v>175</v>
      </c>
      <c r="BE201" s="158">
        <f t="shared" si="24"/>
        <v>0</v>
      </c>
      <c r="BF201" s="158">
        <f t="shared" si="25"/>
        <v>0</v>
      </c>
      <c r="BG201" s="158">
        <f t="shared" si="26"/>
        <v>0</v>
      </c>
      <c r="BH201" s="158">
        <f t="shared" si="27"/>
        <v>0</v>
      </c>
      <c r="BI201" s="158">
        <f t="shared" si="28"/>
        <v>0</v>
      </c>
      <c r="BJ201" s="13" t="s">
        <v>181</v>
      </c>
      <c r="BK201" s="159">
        <f t="shared" si="29"/>
        <v>0</v>
      </c>
      <c r="BL201" s="13" t="s">
        <v>258</v>
      </c>
      <c r="BM201" s="157" t="s">
        <v>328</v>
      </c>
    </row>
    <row r="202" spans="2:65" s="1" customFormat="1" ht="24" customHeight="1" x14ac:dyDescent="0.2">
      <c r="B202" s="147"/>
      <c r="C202" s="148" t="s">
        <v>322</v>
      </c>
      <c r="D202" s="215" t="s">
        <v>1138</v>
      </c>
      <c r="E202" s="216"/>
      <c r="F202" s="217"/>
      <c r="G202" s="150" t="s">
        <v>272</v>
      </c>
      <c r="H202" s="151">
        <v>58</v>
      </c>
      <c r="I202" s="152"/>
      <c r="J202" s="151">
        <f t="shared" si="20"/>
        <v>0</v>
      </c>
      <c r="K202" s="149" t="s">
        <v>1</v>
      </c>
      <c r="L202" s="28"/>
      <c r="M202" s="153" t="s">
        <v>1</v>
      </c>
      <c r="N202" s="154" t="s">
        <v>38</v>
      </c>
      <c r="O202" s="51"/>
      <c r="P202" s="155">
        <f t="shared" si="21"/>
        <v>0</v>
      </c>
      <c r="Q202" s="155">
        <v>0</v>
      </c>
      <c r="R202" s="155">
        <f t="shared" si="22"/>
        <v>0</v>
      </c>
      <c r="S202" s="155">
        <v>0</v>
      </c>
      <c r="T202" s="156">
        <f t="shared" si="23"/>
        <v>0</v>
      </c>
      <c r="AR202" s="157" t="s">
        <v>258</v>
      </c>
      <c r="AT202" s="157" t="s">
        <v>177</v>
      </c>
      <c r="AU202" s="157" t="s">
        <v>181</v>
      </c>
      <c r="AY202" s="13" t="s">
        <v>175</v>
      </c>
      <c r="BE202" s="158">
        <f t="shared" si="24"/>
        <v>0</v>
      </c>
      <c r="BF202" s="158">
        <f t="shared" si="25"/>
        <v>0</v>
      </c>
      <c r="BG202" s="158">
        <f t="shared" si="26"/>
        <v>0</v>
      </c>
      <c r="BH202" s="158">
        <f t="shared" si="27"/>
        <v>0</v>
      </c>
      <c r="BI202" s="158">
        <f t="shared" si="28"/>
        <v>0</v>
      </c>
      <c r="BJ202" s="13" t="s">
        <v>181</v>
      </c>
      <c r="BK202" s="159">
        <f t="shared" si="29"/>
        <v>0</v>
      </c>
      <c r="BL202" s="13" t="s">
        <v>258</v>
      </c>
      <c r="BM202" s="157" t="s">
        <v>330</v>
      </c>
    </row>
    <row r="203" spans="2:65" s="1" customFormat="1" ht="24" customHeight="1" x14ac:dyDescent="0.2">
      <c r="B203" s="147"/>
      <c r="C203" s="160" t="s">
        <v>258</v>
      </c>
      <c r="D203" s="218" t="s">
        <v>1577</v>
      </c>
      <c r="E203" s="219"/>
      <c r="F203" s="220"/>
      <c r="G203" s="162" t="s">
        <v>272</v>
      </c>
      <c r="H203" s="163">
        <v>18</v>
      </c>
      <c r="I203" s="164"/>
      <c r="J203" s="163">
        <f t="shared" si="20"/>
        <v>0</v>
      </c>
      <c r="K203" s="161" t="s">
        <v>1</v>
      </c>
      <c r="L203" s="165"/>
      <c r="M203" s="166" t="s">
        <v>1</v>
      </c>
      <c r="N203" s="167" t="s">
        <v>38</v>
      </c>
      <c r="O203" s="51"/>
      <c r="P203" s="155">
        <f t="shared" si="21"/>
        <v>0</v>
      </c>
      <c r="Q203" s="155">
        <v>0</v>
      </c>
      <c r="R203" s="155">
        <f t="shared" si="22"/>
        <v>0</v>
      </c>
      <c r="S203" s="155">
        <v>0</v>
      </c>
      <c r="T203" s="156">
        <f t="shared" si="23"/>
        <v>0</v>
      </c>
      <c r="AR203" s="157" t="s">
        <v>468</v>
      </c>
      <c r="AT203" s="157" t="s">
        <v>236</v>
      </c>
      <c r="AU203" s="157" t="s">
        <v>181</v>
      </c>
      <c r="AY203" s="13" t="s">
        <v>175</v>
      </c>
      <c r="BE203" s="158">
        <f t="shared" si="24"/>
        <v>0</v>
      </c>
      <c r="BF203" s="158">
        <f t="shared" si="25"/>
        <v>0</v>
      </c>
      <c r="BG203" s="158">
        <f t="shared" si="26"/>
        <v>0</v>
      </c>
      <c r="BH203" s="158">
        <f t="shared" si="27"/>
        <v>0</v>
      </c>
      <c r="BI203" s="158">
        <f t="shared" si="28"/>
        <v>0</v>
      </c>
      <c r="BJ203" s="13" t="s">
        <v>181</v>
      </c>
      <c r="BK203" s="159">
        <f t="shared" si="29"/>
        <v>0</v>
      </c>
      <c r="BL203" s="13" t="s">
        <v>258</v>
      </c>
      <c r="BM203" s="157" t="s">
        <v>332</v>
      </c>
    </row>
    <row r="204" spans="2:65" s="1" customFormat="1" ht="24" customHeight="1" x14ac:dyDescent="0.2">
      <c r="B204" s="147"/>
      <c r="C204" s="160" t="s">
        <v>327</v>
      </c>
      <c r="D204" s="218" t="s">
        <v>1578</v>
      </c>
      <c r="E204" s="219"/>
      <c r="F204" s="220"/>
      <c r="G204" s="162" t="s">
        <v>272</v>
      </c>
      <c r="H204" s="163">
        <v>18</v>
      </c>
      <c r="I204" s="164"/>
      <c r="J204" s="163">
        <f t="shared" si="20"/>
        <v>0</v>
      </c>
      <c r="K204" s="161" t="s">
        <v>1</v>
      </c>
      <c r="L204" s="165"/>
      <c r="M204" s="166" t="s">
        <v>1</v>
      </c>
      <c r="N204" s="167" t="s">
        <v>38</v>
      </c>
      <c r="O204" s="51"/>
      <c r="P204" s="155">
        <f t="shared" si="21"/>
        <v>0</v>
      </c>
      <c r="Q204" s="155">
        <v>0</v>
      </c>
      <c r="R204" s="155">
        <f t="shared" si="22"/>
        <v>0</v>
      </c>
      <c r="S204" s="155">
        <v>0</v>
      </c>
      <c r="T204" s="156">
        <f t="shared" si="23"/>
        <v>0</v>
      </c>
      <c r="AR204" s="157" t="s">
        <v>468</v>
      </c>
      <c r="AT204" s="157" t="s">
        <v>236</v>
      </c>
      <c r="AU204" s="157" t="s">
        <v>181</v>
      </c>
      <c r="AY204" s="13" t="s">
        <v>175</v>
      </c>
      <c r="BE204" s="158">
        <f t="shared" si="24"/>
        <v>0</v>
      </c>
      <c r="BF204" s="158">
        <f t="shared" si="25"/>
        <v>0</v>
      </c>
      <c r="BG204" s="158">
        <f t="shared" si="26"/>
        <v>0</v>
      </c>
      <c r="BH204" s="158">
        <f t="shared" si="27"/>
        <v>0</v>
      </c>
      <c r="BI204" s="158">
        <f t="shared" si="28"/>
        <v>0</v>
      </c>
      <c r="BJ204" s="13" t="s">
        <v>181</v>
      </c>
      <c r="BK204" s="159">
        <f t="shared" si="29"/>
        <v>0</v>
      </c>
      <c r="BL204" s="13" t="s">
        <v>258</v>
      </c>
      <c r="BM204" s="157" t="s">
        <v>334</v>
      </c>
    </row>
    <row r="205" spans="2:65" s="1" customFormat="1" ht="16.5" customHeight="1" x14ac:dyDescent="0.2">
      <c r="B205" s="147"/>
      <c r="C205" s="160" t="s">
        <v>261</v>
      </c>
      <c r="D205" s="218" t="s">
        <v>1139</v>
      </c>
      <c r="E205" s="219"/>
      <c r="F205" s="220"/>
      <c r="G205" s="162" t="s">
        <v>272</v>
      </c>
      <c r="H205" s="163">
        <v>40</v>
      </c>
      <c r="I205" s="164"/>
      <c r="J205" s="163">
        <f t="shared" si="20"/>
        <v>0</v>
      </c>
      <c r="K205" s="161" t="s">
        <v>1</v>
      </c>
      <c r="L205" s="165"/>
      <c r="M205" s="166" t="s">
        <v>1</v>
      </c>
      <c r="N205" s="167" t="s">
        <v>38</v>
      </c>
      <c r="O205" s="51"/>
      <c r="P205" s="155">
        <f t="shared" si="21"/>
        <v>0</v>
      </c>
      <c r="Q205" s="155">
        <v>0</v>
      </c>
      <c r="R205" s="155">
        <f t="shared" si="22"/>
        <v>0</v>
      </c>
      <c r="S205" s="155">
        <v>0</v>
      </c>
      <c r="T205" s="156">
        <f t="shared" si="23"/>
        <v>0</v>
      </c>
      <c r="AR205" s="157" t="s">
        <v>468</v>
      </c>
      <c r="AT205" s="157" t="s">
        <v>236</v>
      </c>
      <c r="AU205" s="157" t="s">
        <v>181</v>
      </c>
      <c r="AY205" s="13" t="s">
        <v>175</v>
      </c>
      <c r="BE205" s="158">
        <f t="shared" si="24"/>
        <v>0</v>
      </c>
      <c r="BF205" s="158">
        <f t="shared" si="25"/>
        <v>0</v>
      </c>
      <c r="BG205" s="158">
        <f t="shared" si="26"/>
        <v>0</v>
      </c>
      <c r="BH205" s="158">
        <f t="shared" si="27"/>
        <v>0</v>
      </c>
      <c r="BI205" s="158">
        <f t="shared" si="28"/>
        <v>0</v>
      </c>
      <c r="BJ205" s="13" t="s">
        <v>181</v>
      </c>
      <c r="BK205" s="159">
        <f t="shared" si="29"/>
        <v>0</v>
      </c>
      <c r="BL205" s="13" t="s">
        <v>258</v>
      </c>
      <c r="BM205" s="157" t="s">
        <v>337</v>
      </c>
    </row>
    <row r="206" spans="2:65" s="1" customFormat="1" ht="24" customHeight="1" x14ac:dyDescent="0.2">
      <c r="B206" s="147"/>
      <c r="C206" s="148" t="s">
        <v>331</v>
      </c>
      <c r="D206" s="215" t="s">
        <v>1140</v>
      </c>
      <c r="E206" s="216"/>
      <c r="F206" s="217"/>
      <c r="G206" s="150" t="s">
        <v>272</v>
      </c>
      <c r="H206" s="151">
        <v>3</v>
      </c>
      <c r="I206" s="152"/>
      <c r="J206" s="151">
        <f t="shared" si="20"/>
        <v>0</v>
      </c>
      <c r="K206" s="149" t="s">
        <v>1</v>
      </c>
      <c r="L206" s="28"/>
      <c r="M206" s="153" t="s">
        <v>1</v>
      </c>
      <c r="N206" s="154" t="s">
        <v>38</v>
      </c>
      <c r="O206" s="51"/>
      <c r="P206" s="155">
        <f t="shared" si="21"/>
        <v>0</v>
      </c>
      <c r="Q206" s="155">
        <v>0</v>
      </c>
      <c r="R206" s="155">
        <f t="shared" si="22"/>
        <v>0</v>
      </c>
      <c r="S206" s="155">
        <v>0</v>
      </c>
      <c r="T206" s="156">
        <f t="shared" si="23"/>
        <v>0</v>
      </c>
      <c r="AR206" s="157" t="s">
        <v>258</v>
      </c>
      <c r="AT206" s="157" t="s">
        <v>177</v>
      </c>
      <c r="AU206" s="157" t="s">
        <v>181</v>
      </c>
      <c r="AY206" s="13" t="s">
        <v>175</v>
      </c>
      <c r="BE206" s="158">
        <f t="shared" si="24"/>
        <v>0</v>
      </c>
      <c r="BF206" s="158">
        <f t="shared" si="25"/>
        <v>0</v>
      </c>
      <c r="BG206" s="158">
        <f t="shared" si="26"/>
        <v>0</v>
      </c>
      <c r="BH206" s="158">
        <f t="shared" si="27"/>
        <v>0</v>
      </c>
      <c r="BI206" s="158">
        <f t="shared" si="28"/>
        <v>0</v>
      </c>
      <c r="BJ206" s="13" t="s">
        <v>181</v>
      </c>
      <c r="BK206" s="159">
        <f t="shared" si="29"/>
        <v>0</v>
      </c>
      <c r="BL206" s="13" t="s">
        <v>258</v>
      </c>
      <c r="BM206" s="157" t="s">
        <v>339</v>
      </c>
    </row>
    <row r="207" spans="2:65" s="1" customFormat="1" ht="24" customHeight="1" x14ac:dyDescent="0.2">
      <c r="B207" s="147"/>
      <c r="C207" s="148" t="s">
        <v>262</v>
      </c>
      <c r="D207" s="215" t="s">
        <v>1141</v>
      </c>
      <c r="E207" s="216"/>
      <c r="F207" s="217"/>
      <c r="G207" s="150" t="s">
        <v>272</v>
      </c>
      <c r="H207" s="151">
        <v>3</v>
      </c>
      <c r="I207" s="152"/>
      <c r="J207" s="151">
        <f t="shared" si="20"/>
        <v>0</v>
      </c>
      <c r="K207" s="149" t="s">
        <v>1</v>
      </c>
      <c r="L207" s="28"/>
      <c r="M207" s="153" t="s">
        <v>1</v>
      </c>
      <c r="N207" s="154" t="s">
        <v>38</v>
      </c>
      <c r="O207" s="51"/>
      <c r="P207" s="155">
        <f t="shared" si="21"/>
        <v>0</v>
      </c>
      <c r="Q207" s="155">
        <v>0</v>
      </c>
      <c r="R207" s="155">
        <f t="shared" si="22"/>
        <v>0</v>
      </c>
      <c r="S207" s="155">
        <v>0</v>
      </c>
      <c r="T207" s="156">
        <f t="shared" si="23"/>
        <v>0</v>
      </c>
      <c r="AR207" s="157" t="s">
        <v>258</v>
      </c>
      <c r="AT207" s="157" t="s">
        <v>177</v>
      </c>
      <c r="AU207" s="157" t="s">
        <v>181</v>
      </c>
      <c r="AY207" s="13" t="s">
        <v>175</v>
      </c>
      <c r="BE207" s="158">
        <f t="shared" si="24"/>
        <v>0</v>
      </c>
      <c r="BF207" s="158">
        <f t="shared" si="25"/>
        <v>0</v>
      </c>
      <c r="BG207" s="158">
        <f t="shared" si="26"/>
        <v>0</v>
      </c>
      <c r="BH207" s="158">
        <f t="shared" si="27"/>
        <v>0</v>
      </c>
      <c r="BI207" s="158">
        <f t="shared" si="28"/>
        <v>0</v>
      </c>
      <c r="BJ207" s="13" t="s">
        <v>181</v>
      </c>
      <c r="BK207" s="159">
        <f t="shared" si="29"/>
        <v>0</v>
      </c>
      <c r="BL207" s="13" t="s">
        <v>258</v>
      </c>
      <c r="BM207" s="157" t="s">
        <v>342</v>
      </c>
    </row>
    <row r="208" spans="2:65" s="1" customFormat="1" ht="24" customHeight="1" x14ac:dyDescent="0.2">
      <c r="B208" s="147"/>
      <c r="C208" s="148" t="s">
        <v>335</v>
      </c>
      <c r="D208" s="215" t="s">
        <v>1142</v>
      </c>
      <c r="E208" s="216"/>
      <c r="F208" s="217"/>
      <c r="G208" s="150" t="s">
        <v>272</v>
      </c>
      <c r="H208" s="151">
        <v>13</v>
      </c>
      <c r="I208" s="152"/>
      <c r="J208" s="151">
        <f t="shared" si="20"/>
        <v>0</v>
      </c>
      <c r="K208" s="149" t="s">
        <v>1</v>
      </c>
      <c r="L208" s="28"/>
      <c r="M208" s="153" t="s">
        <v>1</v>
      </c>
      <c r="N208" s="154" t="s">
        <v>38</v>
      </c>
      <c r="O208" s="51"/>
      <c r="P208" s="155">
        <f t="shared" si="21"/>
        <v>0</v>
      </c>
      <c r="Q208" s="155">
        <v>0</v>
      </c>
      <c r="R208" s="155">
        <f t="shared" si="22"/>
        <v>0</v>
      </c>
      <c r="S208" s="155">
        <v>0</v>
      </c>
      <c r="T208" s="156">
        <f t="shared" si="23"/>
        <v>0</v>
      </c>
      <c r="AR208" s="157" t="s">
        <v>258</v>
      </c>
      <c r="AT208" s="157" t="s">
        <v>177</v>
      </c>
      <c r="AU208" s="157" t="s">
        <v>181</v>
      </c>
      <c r="AY208" s="13" t="s">
        <v>175</v>
      </c>
      <c r="BE208" s="158">
        <f t="shared" si="24"/>
        <v>0</v>
      </c>
      <c r="BF208" s="158">
        <f t="shared" si="25"/>
        <v>0</v>
      </c>
      <c r="BG208" s="158">
        <f t="shared" si="26"/>
        <v>0</v>
      </c>
      <c r="BH208" s="158">
        <f t="shared" si="27"/>
        <v>0</v>
      </c>
      <c r="BI208" s="158">
        <f t="shared" si="28"/>
        <v>0</v>
      </c>
      <c r="BJ208" s="13" t="s">
        <v>181</v>
      </c>
      <c r="BK208" s="159">
        <f t="shared" si="29"/>
        <v>0</v>
      </c>
      <c r="BL208" s="13" t="s">
        <v>258</v>
      </c>
      <c r="BM208" s="157" t="s">
        <v>344</v>
      </c>
    </row>
    <row r="209" spans="2:65" s="1" customFormat="1" ht="16.5" customHeight="1" x14ac:dyDescent="0.2">
      <c r="B209" s="147"/>
      <c r="C209" s="160" t="s">
        <v>264</v>
      </c>
      <c r="D209" s="218" t="s">
        <v>1143</v>
      </c>
      <c r="E209" s="219"/>
      <c r="F209" s="220"/>
      <c r="G209" s="162" t="s">
        <v>805</v>
      </c>
      <c r="H209" s="163">
        <v>250</v>
      </c>
      <c r="I209" s="164"/>
      <c r="J209" s="163">
        <f t="shared" si="20"/>
        <v>0</v>
      </c>
      <c r="K209" s="161" t="s">
        <v>1</v>
      </c>
      <c r="L209" s="165"/>
      <c r="M209" s="166" t="s">
        <v>1</v>
      </c>
      <c r="N209" s="167" t="s">
        <v>38</v>
      </c>
      <c r="O209" s="51"/>
      <c r="P209" s="155">
        <f t="shared" si="21"/>
        <v>0</v>
      </c>
      <c r="Q209" s="155">
        <v>0</v>
      </c>
      <c r="R209" s="155">
        <f t="shared" si="22"/>
        <v>0</v>
      </c>
      <c r="S209" s="155">
        <v>0</v>
      </c>
      <c r="T209" s="156">
        <f t="shared" si="23"/>
        <v>0</v>
      </c>
      <c r="AR209" s="157" t="s">
        <v>468</v>
      </c>
      <c r="AT209" s="157" t="s">
        <v>236</v>
      </c>
      <c r="AU209" s="157" t="s">
        <v>181</v>
      </c>
      <c r="AY209" s="13" t="s">
        <v>175</v>
      </c>
      <c r="BE209" s="158">
        <f t="shared" si="24"/>
        <v>0</v>
      </c>
      <c r="BF209" s="158">
        <f t="shared" si="25"/>
        <v>0</v>
      </c>
      <c r="BG209" s="158">
        <f t="shared" si="26"/>
        <v>0</v>
      </c>
      <c r="BH209" s="158">
        <f t="shared" si="27"/>
        <v>0</v>
      </c>
      <c r="BI209" s="158">
        <f t="shared" si="28"/>
        <v>0</v>
      </c>
      <c r="BJ209" s="13" t="s">
        <v>181</v>
      </c>
      <c r="BK209" s="159">
        <f t="shared" si="29"/>
        <v>0</v>
      </c>
      <c r="BL209" s="13" t="s">
        <v>258</v>
      </c>
      <c r="BM209" s="157" t="s">
        <v>347</v>
      </c>
    </row>
    <row r="210" spans="2:65" s="1" customFormat="1" ht="24" customHeight="1" x14ac:dyDescent="0.2">
      <c r="B210" s="147"/>
      <c r="C210" s="148" t="s">
        <v>340</v>
      </c>
      <c r="D210" s="215" t="s">
        <v>1144</v>
      </c>
      <c r="E210" s="216"/>
      <c r="F210" s="217"/>
      <c r="G210" s="150" t="s">
        <v>272</v>
      </c>
      <c r="H210" s="151">
        <v>13</v>
      </c>
      <c r="I210" s="152"/>
      <c r="J210" s="151">
        <f t="shared" si="20"/>
        <v>0</v>
      </c>
      <c r="K210" s="149" t="s">
        <v>1</v>
      </c>
      <c r="L210" s="28"/>
      <c r="M210" s="153" t="s">
        <v>1</v>
      </c>
      <c r="N210" s="154" t="s">
        <v>38</v>
      </c>
      <c r="O210" s="51"/>
      <c r="P210" s="155">
        <f t="shared" si="21"/>
        <v>0</v>
      </c>
      <c r="Q210" s="155">
        <v>0</v>
      </c>
      <c r="R210" s="155">
        <f t="shared" si="22"/>
        <v>0</v>
      </c>
      <c r="S210" s="155">
        <v>0</v>
      </c>
      <c r="T210" s="156">
        <f t="shared" si="23"/>
        <v>0</v>
      </c>
      <c r="AR210" s="157" t="s">
        <v>258</v>
      </c>
      <c r="AT210" s="157" t="s">
        <v>177</v>
      </c>
      <c r="AU210" s="157" t="s">
        <v>181</v>
      </c>
      <c r="AY210" s="13" t="s">
        <v>175</v>
      </c>
      <c r="BE210" s="158">
        <f t="shared" si="24"/>
        <v>0</v>
      </c>
      <c r="BF210" s="158">
        <f t="shared" si="25"/>
        <v>0</v>
      </c>
      <c r="BG210" s="158">
        <f t="shared" si="26"/>
        <v>0</v>
      </c>
      <c r="BH210" s="158">
        <f t="shared" si="27"/>
        <v>0</v>
      </c>
      <c r="BI210" s="158">
        <f t="shared" si="28"/>
        <v>0</v>
      </c>
      <c r="BJ210" s="13" t="s">
        <v>181</v>
      </c>
      <c r="BK210" s="159">
        <f t="shared" si="29"/>
        <v>0</v>
      </c>
      <c r="BL210" s="13" t="s">
        <v>258</v>
      </c>
      <c r="BM210" s="157" t="s">
        <v>349</v>
      </c>
    </row>
    <row r="211" spans="2:65" s="1" customFormat="1" ht="16.5" customHeight="1" x14ac:dyDescent="0.2">
      <c r="B211" s="147"/>
      <c r="C211" s="160" t="s">
        <v>266</v>
      </c>
      <c r="D211" s="218" t="s">
        <v>1145</v>
      </c>
      <c r="E211" s="219"/>
      <c r="F211" s="220"/>
      <c r="G211" s="162" t="s">
        <v>272</v>
      </c>
      <c r="H211" s="163">
        <v>13</v>
      </c>
      <c r="I211" s="164"/>
      <c r="J211" s="163">
        <f t="shared" si="20"/>
        <v>0</v>
      </c>
      <c r="K211" s="161" t="s">
        <v>1</v>
      </c>
      <c r="L211" s="165"/>
      <c r="M211" s="166" t="s">
        <v>1</v>
      </c>
      <c r="N211" s="167" t="s">
        <v>38</v>
      </c>
      <c r="O211" s="51"/>
      <c r="P211" s="155">
        <f t="shared" si="21"/>
        <v>0</v>
      </c>
      <c r="Q211" s="155">
        <v>0</v>
      </c>
      <c r="R211" s="155">
        <f t="shared" si="22"/>
        <v>0</v>
      </c>
      <c r="S211" s="155">
        <v>0</v>
      </c>
      <c r="T211" s="156">
        <f t="shared" si="23"/>
        <v>0</v>
      </c>
      <c r="AR211" s="157" t="s">
        <v>468</v>
      </c>
      <c r="AT211" s="157" t="s">
        <v>236</v>
      </c>
      <c r="AU211" s="157" t="s">
        <v>181</v>
      </c>
      <c r="AY211" s="13" t="s">
        <v>175</v>
      </c>
      <c r="BE211" s="158">
        <f t="shared" si="24"/>
        <v>0</v>
      </c>
      <c r="BF211" s="158">
        <f t="shared" si="25"/>
        <v>0</v>
      </c>
      <c r="BG211" s="158">
        <f t="shared" si="26"/>
        <v>0</v>
      </c>
      <c r="BH211" s="158">
        <f t="shared" si="27"/>
        <v>0</v>
      </c>
      <c r="BI211" s="158">
        <f t="shared" si="28"/>
        <v>0</v>
      </c>
      <c r="BJ211" s="13" t="s">
        <v>181</v>
      </c>
      <c r="BK211" s="159">
        <f t="shared" si="29"/>
        <v>0</v>
      </c>
      <c r="BL211" s="13" t="s">
        <v>258</v>
      </c>
      <c r="BM211" s="157" t="s">
        <v>352</v>
      </c>
    </row>
    <row r="212" spans="2:65" s="1" customFormat="1" ht="16.5" customHeight="1" x14ac:dyDescent="0.2">
      <c r="B212" s="147"/>
      <c r="C212" s="148" t="s">
        <v>345</v>
      </c>
      <c r="D212" s="215" t="s">
        <v>1146</v>
      </c>
      <c r="E212" s="216"/>
      <c r="F212" s="217"/>
      <c r="G212" s="150" t="s">
        <v>272</v>
      </c>
      <c r="H212" s="151">
        <v>12</v>
      </c>
      <c r="I212" s="152"/>
      <c r="J212" s="151">
        <f t="shared" si="20"/>
        <v>0</v>
      </c>
      <c r="K212" s="149" t="s">
        <v>1</v>
      </c>
      <c r="L212" s="28"/>
      <c r="M212" s="153" t="s">
        <v>1</v>
      </c>
      <c r="N212" s="154" t="s">
        <v>38</v>
      </c>
      <c r="O212" s="51"/>
      <c r="P212" s="155">
        <f t="shared" si="21"/>
        <v>0</v>
      </c>
      <c r="Q212" s="155">
        <v>0</v>
      </c>
      <c r="R212" s="155">
        <f t="shared" si="22"/>
        <v>0</v>
      </c>
      <c r="S212" s="155">
        <v>0</v>
      </c>
      <c r="T212" s="156">
        <f t="shared" si="23"/>
        <v>0</v>
      </c>
      <c r="AR212" s="157" t="s">
        <v>258</v>
      </c>
      <c r="AT212" s="157" t="s">
        <v>177</v>
      </c>
      <c r="AU212" s="157" t="s">
        <v>181</v>
      </c>
      <c r="AY212" s="13" t="s">
        <v>175</v>
      </c>
      <c r="BE212" s="158">
        <f t="shared" si="24"/>
        <v>0</v>
      </c>
      <c r="BF212" s="158">
        <f t="shared" si="25"/>
        <v>0</v>
      </c>
      <c r="BG212" s="158">
        <f t="shared" si="26"/>
        <v>0</v>
      </c>
      <c r="BH212" s="158">
        <f t="shared" si="27"/>
        <v>0</v>
      </c>
      <c r="BI212" s="158">
        <f t="shared" si="28"/>
        <v>0</v>
      </c>
      <c r="BJ212" s="13" t="s">
        <v>181</v>
      </c>
      <c r="BK212" s="159">
        <f t="shared" si="29"/>
        <v>0</v>
      </c>
      <c r="BL212" s="13" t="s">
        <v>258</v>
      </c>
      <c r="BM212" s="157" t="s">
        <v>354</v>
      </c>
    </row>
    <row r="213" spans="2:65" s="1" customFormat="1" ht="16.5" customHeight="1" x14ac:dyDescent="0.2">
      <c r="B213" s="147"/>
      <c r="C213" s="160" t="s">
        <v>268</v>
      </c>
      <c r="D213" s="218" t="s">
        <v>1147</v>
      </c>
      <c r="E213" s="219"/>
      <c r="F213" s="220"/>
      <c r="G213" s="162" t="s">
        <v>272</v>
      </c>
      <c r="H213" s="163">
        <v>12</v>
      </c>
      <c r="I213" s="164"/>
      <c r="J213" s="163">
        <f t="shared" si="20"/>
        <v>0</v>
      </c>
      <c r="K213" s="161" t="s">
        <v>1</v>
      </c>
      <c r="L213" s="165"/>
      <c r="M213" s="166" t="s">
        <v>1</v>
      </c>
      <c r="N213" s="167" t="s">
        <v>38</v>
      </c>
      <c r="O213" s="51"/>
      <c r="P213" s="155">
        <f t="shared" si="21"/>
        <v>0</v>
      </c>
      <c r="Q213" s="155">
        <v>0</v>
      </c>
      <c r="R213" s="155">
        <f t="shared" si="22"/>
        <v>0</v>
      </c>
      <c r="S213" s="155">
        <v>0</v>
      </c>
      <c r="T213" s="156">
        <f t="shared" si="23"/>
        <v>0</v>
      </c>
      <c r="AR213" s="157" t="s">
        <v>468</v>
      </c>
      <c r="AT213" s="157" t="s">
        <v>236</v>
      </c>
      <c r="AU213" s="157" t="s">
        <v>181</v>
      </c>
      <c r="AY213" s="13" t="s">
        <v>175</v>
      </c>
      <c r="BE213" s="158">
        <f t="shared" si="24"/>
        <v>0</v>
      </c>
      <c r="BF213" s="158">
        <f t="shared" si="25"/>
        <v>0</v>
      </c>
      <c r="BG213" s="158">
        <f t="shared" si="26"/>
        <v>0</v>
      </c>
      <c r="BH213" s="158">
        <f t="shared" si="27"/>
        <v>0</v>
      </c>
      <c r="BI213" s="158">
        <f t="shared" si="28"/>
        <v>0</v>
      </c>
      <c r="BJ213" s="13" t="s">
        <v>181</v>
      </c>
      <c r="BK213" s="159">
        <f t="shared" si="29"/>
        <v>0</v>
      </c>
      <c r="BL213" s="13" t="s">
        <v>258</v>
      </c>
      <c r="BM213" s="157" t="s">
        <v>357</v>
      </c>
    </row>
    <row r="214" spans="2:65" s="1" customFormat="1" ht="16.5" customHeight="1" x14ac:dyDescent="0.2">
      <c r="B214" s="147"/>
      <c r="C214" s="148" t="s">
        <v>350</v>
      </c>
      <c r="D214" s="215" t="s">
        <v>1148</v>
      </c>
      <c r="E214" s="216"/>
      <c r="F214" s="217"/>
      <c r="G214" s="150" t="s">
        <v>238</v>
      </c>
      <c r="H214" s="151">
        <v>250</v>
      </c>
      <c r="I214" s="152"/>
      <c r="J214" s="151">
        <f t="shared" si="20"/>
        <v>0</v>
      </c>
      <c r="K214" s="149" t="s">
        <v>1</v>
      </c>
      <c r="L214" s="28"/>
      <c r="M214" s="153" t="s">
        <v>1</v>
      </c>
      <c r="N214" s="154" t="s">
        <v>38</v>
      </c>
      <c r="O214" s="51"/>
      <c r="P214" s="155">
        <f t="shared" si="21"/>
        <v>0</v>
      </c>
      <c r="Q214" s="155">
        <v>0</v>
      </c>
      <c r="R214" s="155">
        <f t="shared" si="22"/>
        <v>0</v>
      </c>
      <c r="S214" s="155">
        <v>0</v>
      </c>
      <c r="T214" s="156">
        <f t="shared" si="23"/>
        <v>0</v>
      </c>
      <c r="AR214" s="157" t="s">
        <v>258</v>
      </c>
      <c r="AT214" s="157" t="s">
        <v>177</v>
      </c>
      <c r="AU214" s="157" t="s">
        <v>181</v>
      </c>
      <c r="AY214" s="13" t="s">
        <v>175</v>
      </c>
      <c r="BE214" s="158">
        <f t="shared" si="24"/>
        <v>0</v>
      </c>
      <c r="BF214" s="158">
        <f t="shared" si="25"/>
        <v>0</v>
      </c>
      <c r="BG214" s="158">
        <f t="shared" si="26"/>
        <v>0</v>
      </c>
      <c r="BH214" s="158">
        <f t="shared" si="27"/>
        <v>0</v>
      </c>
      <c r="BI214" s="158">
        <f t="shared" si="28"/>
        <v>0</v>
      </c>
      <c r="BJ214" s="13" t="s">
        <v>181</v>
      </c>
      <c r="BK214" s="159">
        <f t="shared" si="29"/>
        <v>0</v>
      </c>
      <c r="BL214" s="13" t="s">
        <v>258</v>
      </c>
      <c r="BM214" s="157" t="s">
        <v>359</v>
      </c>
    </row>
    <row r="215" spans="2:65" s="1" customFormat="1" ht="16.5" customHeight="1" x14ac:dyDescent="0.2">
      <c r="B215" s="147"/>
      <c r="C215" s="148" t="s">
        <v>276</v>
      </c>
      <c r="D215" s="215" t="s">
        <v>1149</v>
      </c>
      <c r="E215" s="216"/>
      <c r="F215" s="217"/>
      <c r="G215" s="150" t="s">
        <v>272</v>
      </c>
      <c r="H215" s="151">
        <v>1</v>
      </c>
      <c r="I215" s="152"/>
      <c r="J215" s="151">
        <f t="shared" si="20"/>
        <v>0</v>
      </c>
      <c r="K215" s="149" t="s">
        <v>1</v>
      </c>
      <c r="L215" s="28"/>
      <c r="M215" s="153" t="s">
        <v>1</v>
      </c>
      <c r="N215" s="154" t="s">
        <v>38</v>
      </c>
      <c r="O215" s="51"/>
      <c r="P215" s="155">
        <f t="shared" si="21"/>
        <v>0</v>
      </c>
      <c r="Q215" s="155">
        <v>0</v>
      </c>
      <c r="R215" s="155">
        <f t="shared" si="22"/>
        <v>0</v>
      </c>
      <c r="S215" s="155">
        <v>0</v>
      </c>
      <c r="T215" s="156">
        <f t="shared" si="23"/>
        <v>0</v>
      </c>
      <c r="AR215" s="157" t="s">
        <v>258</v>
      </c>
      <c r="AT215" s="157" t="s">
        <v>177</v>
      </c>
      <c r="AU215" s="157" t="s">
        <v>181</v>
      </c>
      <c r="AY215" s="13" t="s">
        <v>175</v>
      </c>
      <c r="BE215" s="158">
        <f t="shared" si="24"/>
        <v>0</v>
      </c>
      <c r="BF215" s="158">
        <f t="shared" si="25"/>
        <v>0</v>
      </c>
      <c r="BG215" s="158">
        <f t="shared" si="26"/>
        <v>0</v>
      </c>
      <c r="BH215" s="158">
        <f t="shared" si="27"/>
        <v>0</v>
      </c>
      <c r="BI215" s="158">
        <f t="shared" si="28"/>
        <v>0</v>
      </c>
      <c r="BJ215" s="13" t="s">
        <v>181</v>
      </c>
      <c r="BK215" s="159">
        <f t="shared" si="29"/>
        <v>0</v>
      </c>
      <c r="BL215" s="13" t="s">
        <v>258</v>
      </c>
      <c r="BM215" s="157" t="s">
        <v>362</v>
      </c>
    </row>
    <row r="216" spans="2:65" s="1" customFormat="1" ht="16.5" customHeight="1" x14ac:dyDescent="0.2">
      <c r="B216" s="147"/>
      <c r="C216" s="160" t="s">
        <v>355</v>
      </c>
      <c r="D216" s="218" t="s">
        <v>1150</v>
      </c>
      <c r="E216" s="219"/>
      <c r="F216" s="220"/>
      <c r="G216" s="162" t="s">
        <v>1</v>
      </c>
      <c r="H216" s="163">
        <v>1</v>
      </c>
      <c r="I216" s="164"/>
      <c r="J216" s="163">
        <f t="shared" si="20"/>
        <v>0</v>
      </c>
      <c r="K216" s="161" t="s">
        <v>1</v>
      </c>
      <c r="L216" s="165"/>
      <c r="M216" s="166" t="s">
        <v>1</v>
      </c>
      <c r="N216" s="167" t="s">
        <v>38</v>
      </c>
      <c r="O216" s="51"/>
      <c r="P216" s="155">
        <f t="shared" si="21"/>
        <v>0</v>
      </c>
      <c r="Q216" s="155">
        <v>0</v>
      </c>
      <c r="R216" s="155">
        <f t="shared" si="22"/>
        <v>0</v>
      </c>
      <c r="S216" s="155">
        <v>0</v>
      </c>
      <c r="T216" s="156">
        <f t="shared" si="23"/>
        <v>0</v>
      </c>
      <c r="AR216" s="157" t="s">
        <v>468</v>
      </c>
      <c r="AT216" s="157" t="s">
        <v>236</v>
      </c>
      <c r="AU216" s="157" t="s">
        <v>181</v>
      </c>
      <c r="AY216" s="13" t="s">
        <v>175</v>
      </c>
      <c r="BE216" s="158">
        <f t="shared" si="24"/>
        <v>0</v>
      </c>
      <c r="BF216" s="158">
        <f t="shared" si="25"/>
        <v>0</v>
      </c>
      <c r="BG216" s="158">
        <f t="shared" si="26"/>
        <v>0</v>
      </c>
      <c r="BH216" s="158">
        <f t="shared" si="27"/>
        <v>0</v>
      </c>
      <c r="BI216" s="158">
        <f t="shared" si="28"/>
        <v>0</v>
      </c>
      <c r="BJ216" s="13" t="s">
        <v>181</v>
      </c>
      <c r="BK216" s="159">
        <f t="shared" si="29"/>
        <v>0</v>
      </c>
      <c r="BL216" s="13" t="s">
        <v>258</v>
      </c>
      <c r="BM216" s="157" t="s">
        <v>364</v>
      </c>
    </row>
    <row r="217" spans="2:65" s="1" customFormat="1" ht="24" customHeight="1" x14ac:dyDescent="0.2">
      <c r="B217" s="147"/>
      <c r="C217" s="148" t="s">
        <v>277</v>
      </c>
      <c r="D217" s="215" t="s">
        <v>1151</v>
      </c>
      <c r="E217" s="216"/>
      <c r="F217" s="217"/>
      <c r="G217" s="150" t="s">
        <v>272</v>
      </c>
      <c r="H217" s="151">
        <v>3</v>
      </c>
      <c r="I217" s="152"/>
      <c r="J217" s="151">
        <f t="shared" ref="J217:J227" si="30">ROUND(I217*H217,3)</f>
        <v>0</v>
      </c>
      <c r="K217" s="149" t="s">
        <v>1</v>
      </c>
      <c r="L217" s="28"/>
      <c r="M217" s="153" t="s">
        <v>1</v>
      </c>
      <c r="N217" s="154" t="s">
        <v>38</v>
      </c>
      <c r="O217" s="51"/>
      <c r="P217" s="155">
        <f t="shared" ref="P217:P227" si="31">O217*H217</f>
        <v>0</v>
      </c>
      <c r="Q217" s="155">
        <v>0</v>
      </c>
      <c r="R217" s="155">
        <f t="shared" ref="R217:R227" si="32">Q217*H217</f>
        <v>0</v>
      </c>
      <c r="S217" s="155">
        <v>0</v>
      </c>
      <c r="T217" s="156">
        <f t="shared" ref="T217:T227" si="33">S217*H217</f>
        <v>0</v>
      </c>
      <c r="AR217" s="157" t="s">
        <v>258</v>
      </c>
      <c r="AT217" s="157" t="s">
        <v>177</v>
      </c>
      <c r="AU217" s="157" t="s">
        <v>181</v>
      </c>
      <c r="AY217" s="13" t="s">
        <v>175</v>
      </c>
      <c r="BE217" s="158">
        <f t="shared" ref="BE217:BE227" si="34">IF(N217="základná",J217,0)</f>
        <v>0</v>
      </c>
      <c r="BF217" s="158">
        <f t="shared" ref="BF217:BF227" si="35">IF(N217="znížená",J217,0)</f>
        <v>0</v>
      </c>
      <c r="BG217" s="158">
        <f t="shared" ref="BG217:BG227" si="36">IF(N217="zákl. prenesená",J217,0)</f>
        <v>0</v>
      </c>
      <c r="BH217" s="158">
        <f t="shared" ref="BH217:BH227" si="37">IF(N217="zníž. prenesená",J217,0)</f>
        <v>0</v>
      </c>
      <c r="BI217" s="158">
        <f t="shared" ref="BI217:BI227" si="38">IF(N217="nulová",J217,0)</f>
        <v>0</v>
      </c>
      <c r="BJ217" s="13" t="s">
        <v>181</v>
      </c>
      <c r="BK217" s="159">
        <f t="shared" ref="BK217:BK227" si="39">ROUND(I217*H217,3)</f>
        <v>0</v>
      </c>
      <c r="BL217" s="13" t="s">
        <v>258</v>
      </c>
      <c r="BM217" s="157" t="s">
        <v>367</v>
      </c>
    </row>
    <row r="218" spans="2:65" s="1" customFormat="1" ht="24" customHeight="1" x14ac:dyDescent="0.2">
      <c r="B218" s="147"/>
      <c r="C218" s="160" t="s">
        <v>360</v>
      </c>
      <c r="D218" s="218" t="s">
        <v>1152</v>
      </c>
      <c r="E218" s="219"/>
      <c r="F218" s="220"/>
      <c r="G218" s="162" t="s">
        <v>272</v>
      </c>
      <c r="H218" s="163">
        <v>3</v>
      </c>
      <c r="I218" s="164"/>
      <c r="J218" s="163">
        <f t="shared" si="30"/>
        <v>0</v>
      </c>
      <c r="K218" s="161" t="s">
        <v>1</v>
      </c>
      <c r="L218" s="165"/>
      <c r="M218" s="166" t="s">
        <v>1</v>
      </c>
      <c r="N218" s="167" t="s">
        <v>38</v>
      </c>
      <c r="O218" s="51"/>
      <c r="P218" s="155">
        <f t="shared" si="31"/>
        <v>0</v>
      </c>
      <c r="Q218" s="155">
        <v>0</v>
      </c>
      <c r="R218" s="155">
        <f t="shared" si="32"/>
        <v>0</v>
      </c>
      <c r="S218" s="155">
        <v>0</v>
      </c>
      <c r="T218" s="156">
        <f t="shared" si="33"/>
        <v>0</v>
      </c>
      <c r="AR218" s="157" t="s">
        <v>468</v>
      </c>
      <c r="AT218" s="157" t="s">
        <v>236</v>
      </c>
      <c r="AU218" s="157" t="s">
        <v>181</v>
      </c>
      <c r="AY218" s="13" t="s">
        <v>175</v>
      </c>
      <c r="BE218" s="158">
        <f t="shared" si="34"/>
        <v>0</v>
      </c>
      <c r="BF218" s="158">
        <f t="shared" si="35"/>
        <v>0</v>
      </c>
      <c r="BG218" s="158">
        <f t="shared" si="36"/>
        <v>0</v>
      </c>
      <c r="BH218" s="158">
        <f t="shared" si="37"/>
        <v>0</v>
      </c>
      <c r="BI218" s="158">
        <f t="shared" si="38"/>
        <v>0</v>
      </c>
      <c r="BJ218" s="13" t="s">
        <v>181</v>
      </c>
      <c r="BK218" s="159">
        <f t="shared" si="39"/>
        <v>0</v>
      </c>
      <c r="BL218" s="13" t="s">
        <v>258</v>
      </c>
      <c r="BM218" s="157" t="s">
        <v>369</v>
      </c>
    </row>
    <row r="219" spans="2:65" s="1" customFormat="1" ht="16.5" customHeight="1" x14ac:dyDescent="0.2">
      <c r="B219" s="147"/>
      <c r="C219" s="148" t="s">
        <v>280</v>
      </c>
      <c r="D219" s="215" t="s">
        <v>1153</v>
      </c>
      <c r="E219" s="216"/>
      <c r="F219" s="217"/>
      <c r="G219" s="150" t="s">
        <v>1154</v>
      </c>
      <c r="H219" s="151">
        <v>25</v>
      </c>
      <c r="I219" s="152"/>
      <c r="J219" s="151">
        <f t="shared" si="30"/>
        <v>0</v>
      </c>
      <c r="K219" s="149" t="s">
        <v>1</v>
      </c>
      <c r="L219" s="28"/>
      <c r="M219" s="153" t="s">
        <v>1</v>
      </c>
      <c r="N219" s="154" t="s">
        <v>38</v>
      </c>
      <c r="O219" s="51"/>
      <c r="P219" s="155">
        <f t="shared" si="31"/>
        <v>0</v>
      </c>
      <c r="Q219" s="155">
        <v>0</v>
      </c>
      <c r="R219" s="155">
        <f t="shared" si="32"/>
        <v>0</v>
      </c>
      <c r="S219" s="155">
        <v>0</v>
      </c>
      <c r="T219" s="156">
        <f t="shared" si="33"/>
        <v>0</v>
      </c>
      <c r="AR219" s="157" t="s">
        <v>258</v>
      </c>
      <c r="AT219" s="157" t="s">
        <v>177</v>
      </c>
      <c r="AU219" s="157" t="s">
        <v>181</v>
      </c>
      <c r="AY219" s="13" t="s">
        <v>175</v>
      </c>
      <c r="BE219" s="158">
        <f t="shared" si="34"/>
        <v>0</v>
      </c>
      <c r="BF219" s="158">
        <f t="shared" si="35"/>
        <v>0</v>
      </c>
      <c r="BG219" s="158">
        <f t="shared" si="36"/>
        <v>0</v>
      </c>
      <c r="BH219" s="158">
        <f t="shared" si="37"/>
        <v>0</v>
      </c>
      <c r="BI219" s="158">
        <f t="shared" si="38"/>
        <v>0</v>
      </c>
      <c r="BJ219" s="13" t="s">
        <v>181</v>
      </c>
      <c r="BK219" s="159">
        <f t="shared" si="39"/>
        <v>0</v>
      </c>
      <c r="BL219" s="13" t="s">
        <v>258</v>
      </c>
      <c r="BM219" s="157" t="s">
        <v>372</v>
      </c>
    </row>
    <row r="220" spans="2:65" s="1" customFormat="1" ht="16.5" customHeight="1" x14ac:dyDescent="0.2">
      <c r="B220" s="147"/>
      <c r="C220" s="148" t="s">
        <v>365</v>
      </c>
      <c r="D220" s="215" t="s">
        <v>1155</v>
      </c>
      <c r="E220" s="216"/>
      <c r="F220" s="217"/>
      <c r="G220" s="150" t="s">
        <v>1154</v>
      </c>
      <c r="H220" s="151">
        <v>120</v>
      </c>
      <c r="I220" s="152"/>
      <c r="J220" s="151">
        <f t="shared" si="30"/>
        <v>0</v>
      </c>
      <c r="K220" s="149" t="s">
        <v>1</v>
      </c>
      <c r="L220" s="28"/>
      <c r="M220" s="153" t="s">
        <v>1</v>
      </c>
      <c r="N220" s="154" t="s">
        <v>38</v>
      </c>
      <c r="O220" s="51"/>
      <c r="P220" s="155">
        <f t="shared" si="31"/>
        <v>0</v>
      </c>
      <c r="Q220" s="155">
        <v>0</v>
      </c>
      <c r="R220" s="155">
        <f t="shared" si="32"/>
        <v>0</v>
      </c>
      <c r="S220" s="155">
        <v>0</v>
      </c>
      <c r="T220" s="156">
        <f t="shared" si="33"/>
        <v>0</v>
      </c>
      <c r="AR220" s="157" t="s">
        <v>258</v>
      </c>
      <c r="AT220" s="157" t="s">
        <v>177</v>
      </c>
      <c r="AU220" s="157" t="s">
        <v>181</v>
      </c>
      <c r="AY220" s="13" t="s">
        <v>175</v>
      </c>
      <c r="BE220" s="158">
        <f t="shared" si="34"/>
        <v>0</v>
      </c>
      <c r="BF220" s="158">
        <f t="shared" si="35"/>
        <v>0</v>
      </c>
      <c r="BG220" s="158">
        <f t="shared" si="36"/>
        <v>0</v>
      </c>
      <c r="BH220" s="158">
        <f t="shared" si="37"/>
        <v>0</v>
      </c>
      <c r="BI220" s="158">
        <f t="shared" si="38"/>
        <v>0</v>
      </c>
      <c r="BJ220" s="13" t="s">
        <v>181</v>
      </c>
      <c r="BK220" s="159">
        <f t="shared" si="39"/>
        <v>0</v>
      </c>
      <c r="BL220" s="13" t="s">
        <v>258</v>
      </c>
      <c r="BM220" s="157" t="s">
        <v>374</v>
      </c>
    </row>
    <row r="221" spans="2:65" s="1" customFormat="1" ht="16.5" customHeight="1" x14ac:dyDescent="0.2">
      <c r="B221" s="147"/>
      <c r="C221" s="148" t="s">
        <v>282</v>
      </c>
      <c r="D221" s="215" t="s">
        <v>1156</v>
      </c>
      <c r="E221" s="216"/>
      <c r="F221" s="217"/>
      <c r="G221" s="150" t="s">
        <v>1154</v>
      </c>
      <c r="H221" s="151">
        <v>20</v>
      </c>
      <c r="I221" s="152"/>
      <c r="J221" s="151">
        <f t="shared" si="30"/>
        <v>0</v>
      </c>
      <c r="K221" s="149" t="s">
        <v>1</v>
      </c>
      <c r="L221" s="28"/>
      <c r="M221" s="153" t="s">
        <v>1</v>
      </c>
      <c r="N221" s="154" t="s">
        <v>38</v>
      </c>
      <c r="O221" s="51"/>
      <c r="P221" s="155">
        <f t="shared" si="31"/>
        <v>0</v>
      </c>
      <c r="Q221" s="155">
        <v>0</v>
      </c>
      <c r="R221" s="155">
        <f t="shared" si="32"/>
        <v>0</v>
      </c>
      <c r="S221" s="155">
        <v>0</v>
      </c>
      <c r="T221" s="156">
        <f t="shared" si="33"/>
        <v>0</v>
      </c>
      <c r="AR221" s="157" t="s">
        <v>258</v>
      </c>
      <c r="AT221" s="157" t="s">
        <v>177</v>
      </c>
      <c r="AU221" s="157" t="s">
        <v>181</v>
      </c>
      <c r="AY221" s="13" t="s">
        <v>175</v>
      </c>
      <c r="BE221" s="158">
        <f t="shared" si="34"/>
        <v>0</v>
      </c>
      <c r="BF221" s="158">
        <f t="shared" si="35"/>
        <v>0</v>
      </c>
      <c r="BG221" s="158">
        <f t="shared" si="36"/>
        <v>0</v>
      </c>
      <c r="BH221" s="158">
        <f t="shared" si="37"/>
        <v>0</v>
      </c>
      <c r="BI221" s="158">
        <f t="shared" si="38"/>
        <v>0</v>
      </c>
      <c r="BJ221" s="13" t="s">
        <v>181</v>
      </c>
      <c r="BK221" s="159">
        <f t="shared" si="39"/>
        <v>0</v>
      </c>
      <c r="BL221" s="13" t="s">
        <v>258</v>
      </c>
      <c r="BM221" s="157" t="s">
        <v>377</v>
      </c>
    </row>
    <row r="222" spans="2:65" s="1" customFormat="1" ht="16.5" customHeight="1" x14ac:dyDescent="0.2">
      <c r="B222" s="147"/>
      <c r="C222" s="148" t="s">
        <v>370</v>
      </c>
      <c r="D222" s="215" t="s">
        <v>1157</v>
      </c>
      <c r="E222" s="216"/>
      <c r="F222" s="217"/>
      <c r="G222" s="150" t="s">
        <v>1154</v>
      </c>
      <c r="H222" s="151">
        <v>12</v>
      </c>
      <c r="I222" s="152"/>
      <c r="J222" s="151">
        <f t="shared" si="30"/>
        <v>0</v>
      </c>
      <c r="K222" s="149" t="s">
        <v>1</v>
      </c>
      <c r="L222" s="28"/>
      <c r="M222" s="153" t="s">
        <v>1</v>
      </c>
      <c r="N222" s="154" t="s">
        <v>38</v>
      </c>
      <c r="O222" s="51"/>
      <c r="P222" s="155">
        <f t="shared" si="31"/>
        <v>0</v>
      </c>
      <c r="Q222" s="155">
        <v>0</v>
      </c>
      <c r="R222" s="155">
        <f t="shared" si="32"/>
        <v>0</v>
      </c>
      <c r="S222" s="155">
        <v>0</v>
      </c>
      <c r="T222" s="156">
        <f t="shared" si="33"/>
        <v>0</v>
      </c>
      <c r="AR222" s="157" t="s">
        <v>258</v>
      </c>
      <c r="AT222" s="157" t="s">
        <v>177</v>
      </c>
      <c r="AU222" s="157" t="s">
        <v>181</v>
      </c>
      <c r="AY222" s="13" t="s">
        <v>175</v>
      </c>
      <c r="BE222" s="158">
        <f t="shared" si="34"/>
        <v>0</v>
      </c>
      <c r="BF222" s="158">
        <f t="shared" si="35"/>
        <v>0</v>
      </c>
      <c r="BG222" s="158">
        <f t="shared" si="36"/>
        <v>0</v>
      </c>
      <c r="BH222" s="158">
        <f t="shared" si="37"/>
        <v>0</v>
      </c>
      <c r="BI222" s="158">
        <f t="shared" si="38"/>
        <v>0</v>
      </c>
      <c r="BJ222" s="13" t="s">
        <v>181</v>
      </c>
      <c r="BK222" s="159">
        <f t="shared" si="39"/>
        <v>0</v>
      </c>
      <c r="BL222" s="13" t="s">
        <v>258</v>
      </c>
      <c r="BM222" s="157" t="s">
        <v>379</v>
      </c>
    </row>
    <row r="223" spans="2:65" s="1" customFormat="1" ht="16.5" customHeight="1" x14ac:dyDescent="0.2">
      <c r="B223" s="147"/>
      <c r="C223" s="148" t="s">
        <v>285</v>
      </c>
      <c r="D223" s="215" t="s">
        <v>1158</v>
      </c>
      <c r="E223" s="216"/>
      <c r="F223" s="217"/>
      <c r="G223" s="150" t="s">
        <v>1154</v>
      </c>
      <c r="H223" s="151">
        <v>6</v>
      </c>
      <c r="I223" s="152"/>
      <c r="J223" s="151">
        <f t="shared" si="30"/>
        <v>0</v>
      </c>
      <c r="K223" s="149" t="s">
        <v>1</v>
      </c>
      <c r="L223" s="28"/>
      <c r="M223" s="153" t="s">
        <v>1</v>
      </c>
      <c r="N223" s="154" t="s">
        <v>38</v>
      </c>
      <c r="O223" s="51"/>
      <c r="P223" s="155">
        <f t="shared" si="31"/>
        <v>0</v>
      </c>
      <c r="Q223" s="155">
        <v>0</v>
      </c>
      <c r="R223" s="155">
        <f t="shared" si="32"/>
        <v>0</v>
      </c>
      <c r="S223" s="155">
        <v>0</v>
      </c>
      <c r="T223" s="156">
        <f t="shared" si="33"/>
        <v>0</v>
      </c>
      <c r="AR223" s="157" t="s">
        <v>258</v>
      </c>
      <c r="AT223" s="157" t="s">
        <v>177</v>
      </c>
      <c r="AU223" s="157" t="s">
        <v>181</v>
      </c>
      <c r="AY223" s="13" t="s">
        <v>175</v>
      </c>
      <c r="BE223" s="158">
        <f t="shared" si="34"/>
        <v>0</v>
      </c>
      <c r="BF223" s="158">
        <f t="shared" si="35"/>
        <v>0</v>
      </c>
      <c r="BG223" s="158">
        <f t="shared" si="36"/>
        <v>0</v>
      </c>
      <c r="BH223" s="158">
        <f t="shared" si="37"/>
        <v>0</v>
      </c>
      <c r="BI223" s="158">
        <f t="shared" si="38"/>
        <v>0</v>
      </c>
      <c r="BJ223" s="13" t="s">
        <v>181</v>
      </c>
      <c r="BK223" s="159">
        <f t="shared" si="39"/>
        <v>0</v>
      </c>
      <c r="BL223" s="13" t="s">
        <v>258</v>
      </c>
      <c r="BM223" s="157" t="s">
        <v>382</v>
      </c>
    </row>
    <row r="224" spans="2:65" s="1" customFormat="1" ht="16.5" customHeight="1" x14ac:dyDescent="0.2">
      <c r="B224" s="147"/>
      <c r="C224" s="148" t="s">
        <v>375</v>
      </c>
      <c r="D224" s="215" t="s">
        <v>1159</v>
      </c>
      <c r="E224" s="216"/>
      <c r="F224" s="217"/>
      <c r="G224" s="150" t="s">
        <v>1154</v>
      </c>
      <c r="H224" s="151">
        <v>20</v>
      </c>
      <c r="I224" s="152"/>
      <c r="J224" s="151">
        <f t="shared" si="30"/>
        <v>0</v>
      </c>
      <c r="K224" s="149" t="s">
        <v>1</v>
      </c>
      <c r="L224" s="28"/>
      <c r="M224" s="153" t="s">
        <v>1</v>
      </c>
      <c r="N224" s="154" t="s">
        <v>38</v>
      </c>
      <c r="O224" s="51"/>
      <c r="P224" s="155">
        <f t="shared" si="31"/>
        <v>0</v>
      </c>
      <c r="Q224" s="155">
        <v>0</v>
      </c>
      <c r="R224" s="155">
        <f t="shared" si="32"/>
        <v>0</v>
      </c>
      <c r="S224" s="155">
        <v>0</v>
      </c>
      <c r="T224" s="156">
        <f t="shared" si="33"/>
        <v>0</v>
      </c>
      <c r="AR224" s="157" t="s">
        <v>258</v>
      </c>
      <c r="AT224" s="157" t="s">
        <v>177</v>
      </c>
      <c r="AU224" s="157" t="s">
        <v>181</v>
      </c>
      <c r="AY224" s="13" t="s">
        <v>175</v>
      </c>
      <c r="BE224" s="158">
        <f t="shared" si="34"/>
        <v>0</v>
      </c>
      <c r="BF224" s="158">
        <f t="shared" si="35"/>
        <v>0</v>
      </c>
      <c r="BG224" s="158">
        <f t="shared" si="36"/>
        <v>0</v>
      </c>
      <c r="BH224" s="158">
        <f t="shared" si="37"/>
        <v>0</v>
      </c>
      <c r="BI224" s="158">
        <f t="shared" si="38"/>
        <v>0</v>
      </c>
      <c r="BJ224" s="13" t="s">
        <v>181</v>
      </c>
      <c r="BK224" s="159">
        <f t="shared" si="39"/>
        <v>0</v>
      </c>
      <c r="BL224" s="13" t="s">
        <v>258</v>
      </c>
      <c r="BM224" s="157" t="s">
        <v>385</v>
      </c>
    </row>
    <row r="225" spans="2:65" s="1" customFormat="1" ht="16.5" customHeight="1" x14ac:dyDescent="0.2">
      <c r="B225" s="147"/>
      <c r="C225" s="148" t="s">
        <v>287</v>
      </c>
      <c r="D225" s="215" t="s">
        <v>1160</v>
      </c>
      <c r="E225" s="216"/>
      <c r="F225" s="217"/>
      <c r="G225" s="150" t="s">
        <v>573</v>
      </c>
      <c r="H225" s="152"/>
      <c r="I225" s="152"/>
      <c r="J225" s="151">
        <f t="shared" si="30"/>
        <v>0</v>
      </c>
      <c r="K225" s="149" t="s">
        <v>1</v>
      </c>
      <c r="L225" s="28"/>
      <c r="M225" s="153" t="s">
        <v>1</v>
      </c>
      <c r="N225" s="154" t="s">
        <v>38</v>
      </c>
      <c r="O225" s="51"/>
      <c r="P225" s="155">
        <f t="shared" si="31"/>
        <v>0</v>
      </c>
      <c r="Q225" s="155">
        <v>0</v>
      </c>
      <c r="R225" s="155">
        <f t="shared" si="32"/>
        <v>0</v>
      </c>
      <c r="S225" s="155">
        <v>0</v>
      </c>
      <c r="T225" s="156">
        <f t="shared" si="33"/>
        <v>0</v>
      </c>
      <c r="AR225" s="157" t="s">
        <v>258</v>
      </c>
      <c r="AT225" s="157" t="s">
        <v>177</v>
      </c>
      <c r="AU225" s="157" t="s">
        <v>181</v>
      </c>
      <c r="AY225" s="13" t="s">
        <v>175</v>
      </c>
      <c r="BE225" s="158">
        <f t="shared" si="34"/>
        <v>0</v>
      </c>
      <c r="BF225" s="158">
        <f t="shared" si="35"/>
        <v>0</v>
      </c>
      <c r="BG225" s="158">
        <f t="shared" si="36"/>
        <v>0</v>
      </c>
      <c r="BH225" s="158">
        <f t="shared" si="37"/>
        <v>0</v>
      </c>
      <c r="BI225" s="158">
        <f t="shared" si="38"/>
        <v>0</v>
      </c>
      <c r="BJ225" s="13" t="s">
        <v>181</v>
      </c>
      <c r="BK225" s="159">
        <f t="shared" si="39"/>
        <v>0</v>
      </c>
      <c r="BL225" s="13" t="s">
        <v>258</v>
      </c>
      <c r="BM225" s="157" t="s">
        <v>387</v>
      </c>
    </row>
    <row r="226" spans="2:65" s="1" customFormat="1" ht="16.5" customHeight="1" x14ac:dyDescent="0.2">
      <c r="B226" s="147"/>
      <c r="C226" s="148" t="s">
        <v>380</v>
      </c>
      <c r="D226" s="215" t="s">
        <v>1161</v>
      </c>
      <c r="E226" s="216"/>
      <c r="F226" s="217"/>
      <c r="G226" s="150" t="s">
        <v>573</v>
      </c>
      <c r="H226" s="152"/>
      <c r="I226" s="152"/>
      <c r="J226" s="151">
        <f t="shared" si="30"/>
        <v>0</v>
      </c>
      <c r="K226" s="149" t="s">
        <v>1</v>
      </c>
      <c r="L226" s="28"/>
      <c r="M226" s="153" t="s">
        <v>1</v>
      </c>
      <c r="N226" s="154" t="s">
        <v>38</v>
      </c>
      <c r="O226" s="51"/>
      <c r="P226" s="155">
        <f t="shared" si="31"/>
        <v>0</v>
      </c>
      <c r="Q226" s="155">
        <v>0</v>
      </c>
      <c r="R226" s="155">
        <f t="shared" si="32"/>
        <v>0</v>
      </c>
      <c r="S226" s="155">
        <v>0</v>
      </c>
      <c r="T226" s="156">
        <f t="shared" si="33"/>
        <v>0</v>
      </c>
      <c r="AR226" s="157" t="s">
        <v>258</v>
      </c>
      <c r="AT226" s="157" t="s">
        <v>177</v>
      </c>
      <c r="AU226" s="157" t="s">
        <v>181</v>
      </c>
      <c r="AY226" s="13" t="s">
        <v>175</v>
      </c>
      <c r="BE226" s="158">
        <f t="shared" si="34"/>
        <v>0</v>
      </c>
      <c r="BF226" s="158">
        <f t="shared" si="35"/>
        <v>0</v>
      </c>
      <c r="BG226" s="158">
        <f t="shared" si="36"/>
        <v>0</v>
      </c>
      <c r="BH226" s="158">
        <f t="shared" si="37"/>
        <v>0</v>
      </c>
      <c r="BI226" s="158">
        <f t="shared" si="38"/>
        <v>0</v>
      </c>
      <c r="BJ226" s="13" t="s">
        <v>181</v>
      </c>
      <c r="BK226" s="159">
        <f t="shared" si="39"/>
        <v>0</v>
      </c>
      <c r="BL226" s="13" t="s">
        <v>258</v>
      </c>
      <c r="BM226" s="157" t="s">
        <v>388</v>
      </c>
    </row>
    <row r="227" spans="2:65" s="1" customFormat="1" ht="16.5" customHeight="1" x14ac:dyDescent="0.2">
      <c r="B227" s="147"/>
      <c r="C227" s="148" t="s">
        <v>289</v>
      </c>
      <c r="D227" s="215" t="s">
        <v>1162</v>
      </c>
      <c r="E227" s="216"/>
      <c r="F227" s="217"/>
      <c r="G227" s="150" t="s">
        <v>573</v>
      </c>
      <c r="H227" s="152"/>
      <c r="I227" s="152"/>
      <c r="J227" s="151">
        <f t="shared" si="30"/>
        <v>0</v>
      </c>
      <c r="K227" s="149" t="s">
        <v>1</v>
      </c>
      <c r="L227" s="28"/>
      <c r="M227" s="153" t="s">
        <v>1</v>
      </c>
      <c r="N227" s="154" t="s">
        <v>38</v>
      </c>
      <c r="O227" s="51"/>
      <c r="P227" s="155">
        <f t="shared" si="31"/>
        <v>0</v>
      </c>
      <c r="Q227" s="155">
        <v>0</v>
      </c>
      <c r="R227" s="155">
        <f t="shared" si="32"/>
        <v>0</v>
      </c>
      <c r="S227" s="155">
        <v>0</v>
      </c>
      <c r="T227" s="156">
        <f t="shared" si="33"/>
        <v>0</v>
      </c>
      <c r="AR227" s="157" t="s">
        <v>258</v>
      </c>
      <c r="AT227" s="157" t="s">
        <v>177</v>
      </c>
      <c r="AU227" s="157" t="s">
        <v>181</v>
      </c>
      <c r="AY227" s="13" t="s">
        <v>175</v>
      </c>
      <c r="BE227" s="158">
        <f t="shared" si="34"/>
        <v>0</v>
      </c>
      <c r="BF227" s="158">
        <f t="shared" si="35"/>
        <v>0</v>
      </c>
      <c r="BG227" s="158">
        <f t="shared" si="36"/>
        <v>0</v>
      </c>
      <c r="BH227" s="158">
        <f t="shared" si="37"/>
        <v>0</v>
      </c>
      <c r="BI227" s="158">
        <f t="shared" si="38"/>
        <v>0</v>
      </c>
      <c r="BJ227" s="13" t="s">
        <v>181</v>
      </c>
      <c r="BK227" s="159">
        <f t="shared" si="39"/>
        <v>0</v>
      </c>
      <c r="BL227" s="13" t="s">
        <v>258</v>
      </c>
      <c r="BM227" s="157" t="s">
        <v>390</v>
      </c>
    </row>
    <row r="228" spans="2:65" s="11" customFormat="1" ht="22.9" customHeight="1" x14ac:dyDescent="0.2">
      <c r="B228" s="134"/>
      <c r="D228" s="135" t="s">
        <v>71</v>
      </c>
      <c r="E228" s="145" t="s">
        <v>1163</v>
      </c>
      <c r="F228" s="145" t="s">
        <v>1164</v>
      </c>
      <c r="I228" s="137"/>
      <c r="J228" s="146">
        <f>BK228</f>
        <v>0</v>
      </c>
      <c r="L228" s="134"/>
      <c r="M228" s="139"/>
      <c r="N228" s="140"/>
      <c r="O228" s="140"/>
      <c r="P228" s="141">
        <f>SUM(P229:P265)</f>
        <v>0</v>
      </c>
      <c r="Q228" s="140"/>
      <c r="R228" s="141">
        <f>SUM(R229:R265)</f>
        <v>0</v>
      </c>
      <c r="S228" s="140"/>
      <c r="T228" s="142">
        <f>SUM(T229:T265)</f>
        <v>0</v>
      </c>
      <c r="AR228" s="135" t="s">
        <v>80</v>
      </c>
      <c r="AT228" s="143" t="s">
        <v>71</v>
      </c>
      <c r="AU228" s="143" t="s">
        <v>80</v>
      </c>
      <c r="AY228" s="135" t="s">
        <v>175</v>
      </c>
      <c r="BK228" s="144">
        <f>SUM(BK229:BK265)</f>
        <v>0</v>
      </c>
    </row>
    <row r="229" spans="2:65" s="1" customFormat="1" ht="48" customHeight="1" x14ac:dyDescent="0.2">
      <c r="B229" s="147"/>
      <c r="C229" s="148" t="s">
        <v>386</v>
      </c>
      <c r="D229" s="215" t="s">
        <v>1165</v>
      </c>
      <c r="E229" s="216"/>
      <c r="F229" s="217"/>
      <c r="G229" s="150" t="s">
        <v>238</v>
      </c>
      <c r="H229" s="151">
        <v>25</v>
      </c>
      <c r="I229" s="152"/>
      <c r="J229" s="151">
        <f t="shared" ref="J229:J265" si="40">ROUND(I229*H229,3)</f>
        <v>0</v>
      </c>
      <c r="K229" s="149" t="s">
        <v>1</v>
      </c>
      <c r="L229" s="28"/>
      <c r="M229" s="153" t="s">
        <v>1</v>
      </c>
      <c r="N229" s="154" t="s">
        <v>38</v>
      </c>
      <c r="O229" s="51"/>
      <c r="P229" s="155">
        <f t="shared" ref="P229:P265" si="41">O229*H229</f>
        <v>0</v>
      </c>
      <c r="Q229" s="155">
        <v>0</v>
      </c>
      <c r="R229" s="155">
        <f t="shared" ref="R229:R265" si="42">Q229*H229</f>
        <v>0</v>
      </c>
      <c r="S229" s="155">
        <v>0</v>
      </c>
      <c r="T229" s="156">
        <f t="shared" ref="T229:T265" si="43">S229*H229</f>
        <v>0</v>
      </c>
      <c r="AR229" s="157" t="s">
        <v>180</v>
      </c>
      <c r="AT229" s="157" t="s">
        <v>177</v>
      </c>
      <c r="AU229" s="157" t="s">
        <v>181</v>
      </c>
      <c r="AY229" s="13" t="s">
        <v>175</v>
      </c>
      <c r="BE229" s="158">
        <f t="shared" ref="BE229:BE265" si="44">IF(N229="základná",J229,0)</f>
        <v>0</v>
      </c>
      <c r="BF229" s="158">
        <f t="shared" ref="BF229:BF265" si="45">IF(N229="znížená",J229,0)</f>
        <v>0</v>
      </c>
      <c r="BG229" s="158">
        <f t="shared" ref="BG229:BG265" si="46">IF(N229="zákl. prenesená",J229,0)</f>
        <v>0</v>
      </c>
      <c r="BH229" s="158">
        <f t="shared" ref="BH229:BH265" si="47">IF(N229="zníž. prenesená",J229,0)</f>
        <v>0</v>
      </c>
      <c r="BI229" s="158">
        <f t="shared" ref="BI229:BI265" si="48">IF(N229="nulová",J229,0)</f>
        <v>0</v>
      </c>
      <c r="BJ229" s="13" t="s">
        <v>181</v>
      </c>
      <c r="BK229" s="159">
        <f t="shared" ref="BK229:BK265" si="49">ROUND(I229*H229,3)</f>
        <v>0</v>
      </c>
      <c r="BL229" s="13" t="s">
        <v>180</v>
      </c>
      <c r="BM229" s="157" t="s">
        <v>391</v>
      </c>
    </row>
    <row r="230" spans="2:65" s="1" customFormat="1" ht="16.5" customHeight="1" x14ac:dyDescent="0.2">
      <c r="B230" s="147"/>
      <c r="C230" s="160" t="s">
        <v>290</v>
      </c>
      <c r="D230" s="218" t="s">
        <v>1166</v>
      </c>
      <c r="E230" s="219"/>
      <c r="F230" s="220"/>
      <c r="G230" s="162" t="s">
        <v>238</v>
      </c>
      <c r="H230" s="163">
        <v>25</v>
      </c>
      <c r="I230" s="164"/>
      <c r="J230" s="163">
        <f t="shared" si="40"/>
        <v>0</v>
      </c>
      <c r="K230" s="161" t="s">
        <v>1</v>
      </c>
      <c r="L230" s="165"/>
      <c r="M230" s="166" t="s">
        <v>1</v>
      </c>
      <c r="N230" s="167" t="s">
        <v>38</v>
      </c>
      <c r="O230" s="51"/>
      <c r="P230" s="155">
        <f t="shared" si="41"/>
        <v>0</v>
      </c>
      <c r="Q230" s="155">
        <v>0</v>
      </c>
      <c r="R230" s="155">
        <f t="shared" si="42"/>
        <v>0</v>
      </c>
      <c r="S230" s="155">
        <v>0</v>
      </c>
      <c r="T230" s="156">
        <f t="shared" si="43"/>
        <v>0</v>
      </c>
      <c r="AR230" s="157" t="s">
        <v>187</v>
      </c>
      <c r="AT230" s="157" t="s">
        <v>236</v>
      </c>
      <c r="AU230" s="157" t="s">
        <v>181</v>
      </c>
      <c r="AY230" s="13" t="s">
        <v>175</v>
      </c>
      <c r="BE230" s="158">
        <f t="shared" si="44"/>
        <v>0</v>
      </c>
      <c r="BF230" s="158">
        <f t="shared" si="45"/>
        <v>0</v>
      </c>
      <c r="BG230" s="158">
        <f t="shared" si="46"/>
        <v>0</v>
      </c>
      <c r="BH230" s="158">
        <f t="shared" si="47"/>
        <v>0</v>
      </c>
      <c r="BI230" s="158">
        <f t="shared" si="48"/>
        <v>0</v>
      </c>
      <c r="BJ230" s="13" t="s">
        <v>181</v>
      </c>
      <c r="BK230" s="159">
        <f t="shared" si="49"/>
        <v>0</v>
      </c>
      <c r="BL230" s="13" t="s">
        <v>180</v>
      </c>
      <c r="BM230" s="157" t="s">
        <v>393</v>
      </c>
    </row>
    <row r="231" spans="2:65" s="1" customFormat="1" ht="24" customHeight="1" x14ac:dyDescent="0.2">
      <c r="B231" s="147"/>
      <c r="C231" s="148" t="s">
        <v>389</v>
      </c>
      <c r="D231" s="215" t="s">
        <v>1167</v>
      </c>
      <c r="E231" s="216"/>
      <c r="F231" s="217"/>
      <c r="G231" s="150" t="s">
        <v>238</v>
      </c>
      <c r="H231" s="151">
        <v>550</v>
      </c>
      <c r="I231" s="152"/>
      <c r="J231" s="151">
        <f t="shared" si="40"/>
        <v>0</v>
      </c>
      <c r="K231" s="149" t="s">
        <v>1</v>
      </c>
      <c r="L231" s="28"/>
      <c r="M231" s="153" t="s">
        <v>1</v>
      </c>
      <c r="N231" s="154" t="s">
        <v>38</v>
      </c>
      <c r="O231" s="51"/>
      <c r="P231" s="155">
        <f t="shared" si="41"/>
        <v>0</v>
      </c>
      <c r="Q231" s="155">
        <v>0</v>
      </c>
      <c r="R231" s="155">
        <f t="shared" si="42"/>
        <v>0</v>
      </c>
      <c r="S231" s="155">
        <v>0</v>
      </c>
      <c r="T231" s="156">
        <f t="shared" si="43"/>
        <v>0</v>
      </c>
      <c r="AR231" s="157" t="s">
        <v>180</v>
      </c>
      <c r="AT231" s="157" t="s">
        <v>177</v>
      </c>
      <c r="AU231" s="157" t="s">
        <v>181</v>
      </c>
      <c r="AY231" s="13" t="s">
        <v>175</v>
      </c>
      <c r="BE231" s="158">
        <f t="shared" si="44"/>
        <v>0</v>
      </c>
      <c r="BF231" s="158">
        <f t="shared" si="45"/>
        <v>0</v>
      </c>
      <c r="BG231" s="158">
        <f t="shared" si="46"/>
        <v>0</v>
      </c>
      <c r="BH231" s="158">
        <f t="shared" si="47"/>
        <v>0</v>
      </c>
      <c r="BI231" s="158">
        <f t="shared" si="48"/>
        <v>0</v>
      </c>
      <c r="BJ231" s="13" t="s">
        <v>181</v>
      </c>
      <c r="BK231" s="159">
        <f t="shared" si="49"/>
        <v>0</v>
      </c>
      <c r="BL231" s="13" t="s">
        <v>180</v>
      </c>
      <c r="BM231" s="157" t="s">
        <v>395</v>
      </c>
    </row>
    <row r="232" spans="2:65" s="1" customFormat="1" ht="24" customHeight="1" x14ac:dyDescent="0.2">
      <c r="B232" s="147"/>
      <c r="C232" s="160" t="s">
        <v>293</v>
      </c>
      <c r="D232" s="218" t="s">
        <v>1168</v>
      </c>
      <c r="E232" s="219"/>
      <c r="F232" s="220"/>
      <c r="G232" s="162" t="s">
        <v>238</v>
      </c>
      <c r="H232" s="163">
        <v>550</v>
      </c>
      <c r="I232" s="164"/>
      <c r="J232" s="163">
        <f t="shared" si="40"/>
        <v>0</v>
      </c>
      <c r="K232" s="161" t="s">
        <v>1</v>
      </c>
      <c r="L232" s="165"/>
      <c r="M232" s="166" t="s">
        <v>1</v>
      </c>
      <c r="N232" s="167" t="s">
        <v>38</v>
      </c>
      <c r="O232" s="51"/>
      <c r="P232" s="155">
        <f t="shared" si="41"/>
        <v>0</v>
      </c>
      <c r="Q232" s="155">
        <v>0</v>
      </c>
      <c r="R232" s="155">
        <f t="shared" si="42"/>
        <v>0</v>
      </c>
      <c r="S232" s="155">
        <v>0</v>
      </c>
      <c r="T232" s="156">
        <f t="shared" si="43"/>
        <v>0</v>
      </c>
      <c r="AR232" s="157" t="s">
        <v>187</v>
      </c>
      <c r="AT232" s="157" t="s">
        <v>236</v>
      </c>
      <c r="AU232" s="157" t="s">
        <v>181</v>
      </c>
      <c r="AY232" s="13" t="s">
        <v>175</v>
      </c>
      <c r="BE232" s="158">
        <f t="shared" si="44"/>
        <v>0</v>
      </c>
      <c r="BF232" s="158">
        <f t="shared" si="45"/>
        <v>0</v>
      </c>
      <c r="BG232" s="158">
        <f t="shared" si="46"/>
        <v>0</v>
      </c>
      <c r="BH232" s="158">
        <f t="shared" si="47"/>
        <v>0</v>
      </c>
      <c r="BI232" s="158">
        <f t="shared" si="48"/>
        <v>0</v>
      </c>
      <c r="BJ232" s="13" t="s">
        <v>181</v>
      </c>
      <c r="BK232" s="159">
        <f t="shared" si="49"/>
        <v>0</v>
      </c>
      <c r="BL232" s="13" t="s">
        <v>180</v>
      </c>
      <c r="BM232" s="157" t="s">
        <v>398</v>
      </c>
    </row>
    <row r="233" spans="2:65" s="1" customFormat="1" ht="24" customHeight="1" x14ac:dyDescent="0.2">
      <c r="B233" s="147"/>
      <c r="C233" s="148" t="s">
        <v>392</v>
      </c>
      <c r="D233" s="215" t="s">
        <v>1169</v>
      </c>
      <c r="E233" s="216"/>
      <c r="F233" s="217"/>
      <c r="G233" s="150" t="s">
        <v>238</v>
      </c>
      <c r="H233" s="151">
        <v>15</v>
      </c>
      <c r="I233" s="152"/>
      <c r="J233" s="151">
        <f t="shared" si="40"/>
        <v>0</v>
      </c>
      <c r="K233" s="149" t="s">
        <v>1</v>
      </c>
      <c r="L233" s="28"/>
      <c r="M233" s="153" t="s">
        <v>1</v>
      </c>
      <c r="N233" s="154" t="s">
        <v>38</v>
      </c>
      <c r="O233" s="51"/>
      <c r="P233" s="155">
        <f t="shared" si="41"/>
        <v>0</v>
      </c>
      <c r="Q233" s="155">
        <v>0</v>
      </c>
      <c r="R233" s="155">
        <f t="shared" si="42"/>
        <v>0</v>
      </c>
      <c r="S233" s="155">
        <v>0</v>
      </c>
      <c r="T233" s="156">
        <f t="shared" si="43"/>
        <v>0</v>
      </c>
      <c r="AR233" s="157" t="s">
        <v>180</v>
      </c>
      <c r="AT233" s="157" t="s">
        <v>177</v>
      </c>
      <c r="AU233" s="157" t="s">
        <v>181</v>
      </c>
      <c r="AY233" s="13" t="s">
        <v>175</v>
      </c>
      <c r="BE233" s="158">
        <f t="shared" si="44"/>
        <v>0</v>
      </c>
      <c r="BF233" s="158">
        <f t="shared" si="45"/>
        <v>0</v>
      </c>
      <c r="BG233" s="158">
        <f t="shared" si="46"/>
        <v>0</v>
      </c>
      <c r="BH233" s="158">
        <f t="shared" si="47"/>
        <v>0</v>
      </c>
      <c r="BI233" s="158">
        <f t="shared" si="48"/>
        <v>0</v>
      </c>
      <c r="BJ233" s="13" t="s">
        <v>181</v>
      </c>
      <c r="BK233" s="159">
        <f t="shared" si="49"/>
        <v>0</v>
      </c>
      <c r="BL233" s="13" t="s">
        <v>180</v>
      </c>
      <c r="BM233" s="157" t="s">
        <v>400</v>
      </c>
    </row>
    <row r="234" spans="2:65" s="1" customFormat="1" ht="24" customHeight="1" x14ac:dyDescent="0.2">
      <c r="B234" s="147"/>
      <c r="C234" s="160" t="s">
        <v>295</v>
      </c>
      <c r="D234" s="218" t="s">
        <v>1170</v>
      </c>
      <c r="E234" s="219"/>
      <c r="F234" s="220"/>
      <c r="G234" s="162" t="s">
        <v>238</v>
      </c>
      <c r="H234" s="163">
        <v>15</v>
      </c>
      <c r="I234" s="164"/>
      <c r="J234" s="163">
        <f t="shared" si="40"/>
        <v>0</v>
      </c>
      <c r="K234" s="161" t="s">
        <v>1</v>
      </c>
      <c r="L234" s="165"/>
      <c r="M234" s="166" t="s">
        <v>1</v>
      </c>
      <c r="N234" s="167" t="s">
        <v>38</v>
      </c>
      <c r="O234" s="51"/>
      <c r="P234" s="155">
        <f t="shared" si="41"/>
        <v>0</v>
      </c>
      <c r="Q234" s="155">
        <v>0</v>
      </c>
      <c r="R234" s="155">
        <f t="shared" si="42"/>
        <v>0</v>
      </c>
      <c r="S234" s="155">
        <v>0</v>
      </c>
      <c r="T234" s="156">
        <f t="shared" si="43"/>
        <v>0</v>
      </c>
      <c r="AR234" s="157" t="s">
        <v>187</v>
      </c>
      <c r="AT234" s="157" t="s">
        <v>236</v>
      </c>
      <c r="AU234" s="157" t="s">
        <v>181</v>
      </c>
      <c r="AY234" s="13" t="s">
        <v>175</v>
      </c>
      <c r="BE234" s="158">
        <f t="shared" si="44"/>
        <v>0</v>
      </c>
      <c r="BF234" s="158">
        <f t="shared" si="45"/>
        <v>0</v>
      </c>
      <c r="BG234" s="158">
        <f t="shared" si="46"/>
        <v>0</v>
      </c>
      <c r="BH234" s="158">
        <f t="shared" si="47"/>
        <v>0</v>
      </c>
      <c r="BI234" s="158">
        <f t="shared" si="48"/>
        <v>0</v>
      </c>
      <c r="BJ234" s="13" t="s">
        <v>181</v>
      </c>
      <c r="BK234" s="159">
        <f t="shared" si="49"/>
        <v>0</v>
      </c>
      <c r="BL234" s="13" t="s">
        <v>180</v>
      </c>
      <c r="BM234" s="157" t="s">
        <v>403</v>
      </c>
    </row>
    <row r="235" spans="2:65" s="1" customFormat="1" ht="24" customHeight="1" x14ac:dyDescent="0.2">
      <c r="B235" s="147"/>
      <c r="C235" s="148" t="s">
        <v>396</v>
      </c>
      <c r="D235" s="215" t="s">
        <v>1171</v>
      </c>
      <c r="E235" s="216"/>
      <c r="F235" s="217"/>
      <c r="G235" s="150" t="s">
        <v>238</v>
      </c>
      <c r="H235" s="151">
        <v>40</v>
      </c>
      <c r="I235" s="152"/>
      <c r="J235" s="151">
        <f t="shared" si="40"/>
        <v>0</v>
      </c>
      <c r="K235" s="149" t="s">
        <v>1</v>
      </c>
      <c r="L235" s="28"/>
      <c r="M235" s="153" t="s">
        <v>1</v>
      </c>
      <c r="N235" s="154" t="s">
        <v>38</v>
      </c>
      <c r="O235" s="51"/>
      <c r="P235" s="155">
        <f t="shared" si="41"/>
        <v>0</v>
      </c>
      <c r="Q235" s="155">
        <v>0</v>
      </c>
      <c r="R235" s="155">
        <f t="shared" si="42"/>
        <v>0</v>
      </c>
      <c r="S235" s="155">
        <v>0</v>
      </c>
      <c r="T235" s="156">
        <f t="shared" si="43"/>
        <v>0</v>
      </c>
      <c r="AR235" s="157" t="s">
        <v>180</v>
      </c>
      <c r="AT235" s="157" t="s">
        <v>177</v>
      </c>
      <c r="AU235" s="157" t="s">
        <v>181</v>
      </c>
      <c r="AY235" s="13" t="s">
        <v>175</v>
      </c>
      <c r="BE235" s="158">
        <f t="shared" si="44"/>
        <v>0</v>
      </c>
      <c r="BF235" s="158">
        <f t="shared" si="45"/>
        <v>0</v>
      </c>
      <c r="BG235" s="158">
        <f t="shared" si="46"/>
        <v>0</v>
      </c>
      <c r="BH235" s="158">
        <f t="shared" si="47"/>
        <v>0</v>
      </c>
      <c r="BI235" s="158">
        <f t="shared" si="48"/>
        <v>0</v>
      </c>
      <c r="BJ235" s="13" t="s">
        <v>181</v>
      </c>
      <c r="BK235" s="159">
        <f t="shared" si="49"/>
        <v>0</v>
      </c>
      <c r="BL235" s="13" t="s">
        <v>180</v>
      </c>
      <c r="BM235" s="157" t="s">
        <v>404</v>
      </c>
    </row>
    <row r="236" spans="2:65" s="1" customFormat="1" ht="24" customHeight="1" x14ac:dyDescent="0.2">
      <c r="B236" s="147"/>
      <c r="C236" s="160" t="s">
        <v>298</v>
      </c>
      <c r="D236" s="218" t="s">
        <v>1172</v>
      </c>
      <c r="E236" s="219"/>
      <c r="F236" s="220"/>
      <c r="G236" s="162" t="s">
        <v>238</v>
      </c>
      <c r="H236" s="163">
        <v>40</v>
      </c>
      <c r="I236" s="164"/>
      <c r="J236" s="163">
        <f t="shared" si="40"/>
        <v>0</v>
      </c>
      <c r="K236" s="161" t="s">
        <v>1</v>
      </c>
      <c r="L236" s="165"/>
      <c r="M236" s="166" t="s">
        <v>1</v>
      </c>
      <c r="N236" s="167" t="s">
        <v>38</v>
      </c>
      <c r="O236" s="51"/>
      <c r="P236" s="155">
        <f t="shared" si="41"/>
        <v>0</v>
      </c>
      <c r="Q236" s="155">
        <v>0</v>
      </c>
      <c r="R236" s="155">
        <f t="shared" si="42"/>
        <v>0</v>
      </c>
      <c r="S236" s="155">
        <v>0</v>
      </c>
      <c r="T236" s="156">
        <f t="shared" si="43"/>
        <v>0</v>
      </c>
      <c r="AR236" s="157" t="s">
        <v>187</v>
      </c>
      <c r="AT236" s="157" t="s">
        <v>236</v>
      </c>
      <c r="AU236" s="157" t="s">
        <v>181</v>
      </c>
      <c r="AY236" s="13" t="s">
        <v>175</v>
      </c>
      <c r="BE236" s="158">
        <f t="shared" si="44"/>
        <v>0</v>
      </c>
      <c r="BF236" s="158">
        <f t="shared" si="45"/>
        <v>0</v>
      </c>
      <c r="BG236" s="158">
        <f t="shared" si="46"/>
        <v>0</v>
      </c>
      <c r="BH236" s="158">
        <f t="shared" si="47"/>
        <v>0</v>
      </c>
      <c r="BI236" s="158">
        <f t="shared" si="48"/>
        <v>0</v>
      </c>
      <c r="BJ236" s="13" t="s">
        <v>181</v>
      </c>
      <c r="BK236" s="159">
        <f t="shared" si="49"/>
        <v>0</v>
      </c>
      <c r="BL236" s="13" t="s">
        <v>180</v>
      </c>
      <c r="BM236" s="157" t="s">
        <v>406</v>
      </c>
    </row>
    <row r="237" spans="2:65" s="1" customFormat="1" ht="24" customHeight="1" x14ac:dyDescent="0.2">
      <c r="B237" s="147"/>
      <c r="C237" s="148" t="s">
        <v>401</v>
      </c>
      <c r="D237" s="215" t="s">
        <v>1173</v>
      </c>
      <c r="E237" s="216"/>
      <c r="F237" s="217"/>
      <c r="G237" s="150" t="s">
        <v>238</v>
      </c>
      <c r="H237" s="151">
        <v>250</v>
      </c>
      <c r="I237" s="152"/>
      <c r="J237" s="151">
        <f t="shared" si="40"/>
        <v>0</v>
      </c>
      <c r="K237" s="149" t="s">
        <v>1</v>
      </c>
      <c r="L237" s="28"/>
      <c r="M237" s="153" t="s">
        <v>1</v>
      </c>
      <c r="N237" s="154" t="s">
        <v>38</v>
      </c>
      <c r="O237" s="51"/>
      <c r="P237" s="155">
        <f t="shared" si="41"/>
        <v>0</v>
      </c>
      <c r="Q237" s="155">
        <v>0</v>
      </c>
      <c r="R237" s="155">
        <f t="shared" si="42"/>
        <v>0</v>
      </c>
      <c r="S237" s="155">
        <v>0</v>
      </c>
      <c r="T237" s="156">
        <f t="shared" si="43"/>
        <v>0</v>
      </c>
      <c r="AR237" s="157" t="s">
        <v>180</v>
      </c>
      <c r="AT237" s="157" t="s">
        <v>177</v>
      </c>
      <c r="AU237" s="157" t="s">
        <v>181</v>
      </c>
      <c r="AY237" s="13" t="s">
        <v>175</v>
      </c>
      <c r="BE237" s="158">
        <f t="shared" si="44"/>
        <v>0</v>
      </c>
      <c r="BF237" s="158">
        <f t="shared" si="45"/>
        <v>0</v>
      </c>
      <c r="BG237" s="158">
        <f t="shared" si="46"/>
        <v>0</v>
      </c>
      <c r="BH237" s="158">
        <f t="shared" si="47"/>
        <v>0</v>
      </c>
      <c r="BI237" s="158">
        <f t="shared" si="48"/>
        <v>0</v>
      </c>
      <c r="BJ237" s="13" t="s">
        <v>181</v>
      </c>
      <c r="BK237" s="159">
        <f t="shared" si="49"/>
        <v>0</v>
      </c>
      <c r="BL237" s="13" t="s">
        <v>180</v>
      </c>
      <c r="BM237" s="157" t="s">
        <v>407</v>
      </c>
    </row>
    <row r="238" spans="2:65" s="1" customFormat="1" ht="24" customHeight="1" x14ac:dyDescent="0.2">
      <c r="B238" s="147"/>
      <c r="C238" s="160" t="s">
        <v>300</v>
      </c>
      <c r="D238" s="218" t="s">
        <v>1174</v>
      </c>
      <c r="E238" s="219"/>
      <c r="F238" s="220"/>
      <c r="G238" s="162" t="s">
        <v>238</v>
      </c>
      <c r="H238" s="163">
        <v>250</v>
      </c>
      <c r="I238" s="164"/>
      <c r="J238" s="163">
        <f t="shared" si="40"/>
        <v>0</v>
      </c>
      <c r="K238" s="161" t="s">
        <v>1</v>
      </c>
      <c r="L238" s="165"/>
      <c r="M238" s="166" t="s">
        <v>1</v>
      </c>
      <c r="N238" s="167" t="s">
        <v>38</v>
      </c>
      <c r="O238" s="51"/>
      <c r="P238" s="155">
        <f t="shared" si="41"/>
        <v>0</v>
      </c>
      <c r="Q238" s="155">
        <v>0</v>
      </c>
      <c r="R238" s="155">
        <f t="shared" si="42"/>
        <v>0</v>
      </c>
      <c r="S238" s="155">
        <v>0</v>
      </c>
      <c r="T238" s="156">
        <f t="shared" si="43"/>
        <v>0</v>
      </c>
      <c r="AR238" s="157" t="s">
        <v>187</v>
      </c>
      <c r="AT238" s="157" t="s">
        <v>236</v>
      </c>
      <c r="AU238" s="157" t="s">
        <v>181</v>
      </c>
      <c r="AY238" s="13" t="s">
        <v>175</v>
      </c>
      <c r="BE238" s="158">
        <f t="shared" si="44"/>
        <v>0</v>
      </c>
      <c r="BF238" s="158">
        <f t="shared" si="45"/>
        <v>0</v>
      </c>
      <c r="BG238" s="158">
        <f t="shared" si="46"/>
        <v>0</v>
      </c>
      <c r="BH238" s="158">
        <f t="shared" si="47"/>
        <v>0</v>
      </c>
      <c r="BI238" s="158">
        <f t="shared" si="48"/>
        <v>0</v>
      </c>
      <c r="BJ238" s="13" t="s">
        <v>181</v>
      </c>
      <c r="BK238" s="159">
        <f t="shared" si="49"/>
        <v>0</v>
      </c>
      <c r="BL238" s="13" t="s">
        <v>180</v>
      </c>
      <c r="BM238" s="157" t="s">
        <v>409</v>
      </c>
    </row>
    <row r="239" spans="2:65" s="1" customFormat="1" ht="24" customHeight="1" x14ac:dyDescent="0.2">
      <c r="B239" s="147"/>
      <c r="C239" s="148" t="s">
        <v>405</v>
      </c>
      <c r="D239" s="215" t="s">
        <v>1175</v>
      </c>
      <c r="E239" s="216"/>
      <c r="F239" s="217"/>
      <c r="G239" s="150" t="s">
        <v>238</v>
      </c>
      <c r="H239" s="151">
        <v>50</v>
      </c>
      <c r="I239" s="152"/>
      <c r="J239" s="151">
        <f t="shared" si="40"/>
        <v>0</v>
      </c>
      <c r="K239" s="149" t="s">
        <v>1</v>
      </c>
      <c r="L239" s="28"/>
      <c r="M239" s="153" t="s">
        <v>1</v>
      </c>
      <c r="N239" s="154" t="s">
        <v>38</v>
      </c>
      <c r="O239" s="51"/>
      <c r="P239" s="155">
        <f t="shared" si="41"/>
        <v>0</v>
      </c>
      <c r="Q239" s="155">
        <v>0</v>
      </c>
      <c r="R239" s="155">
        <f t="shared" si="42"/>
        <v>0</v>
      </c>
      <c r="S239" s="155">
        <v>0</v>
      </c>
      <c r="T239" s="156">
        <f t="shared" si="43"/>
        <v>0</v>
      </c>
      <c r="AR239" s="157" t="s">
        <v>180</v>
      </c>
      <c r="AT239" s="157" t="s">
        <v>177</v>
      </c>
      <c r="AU239" s="157" t="s">
        <v>181</v>
      </c>
      <c r="AY239" s="13" t="s">
        <v>175</v>
      </c>
      <c r="BE239" s="158">
        <f t="shared" si="44"/>
        <v>0</v>
      </c>
      <c r="BF239" s="158">
        <f t="shared" si="45"/>
        <v>0</v>
      </c>
      <c r="BG239" s="158">
        <f t="shared" si="46"/>
        <v>0</v>
      </c>
      <c r="BH239" s="158">
        <f t="shared" si="47"/>
        <v>0</v>
      </c>
      <c r="BI239" s="158">
        <f t="shared" si="48"/>
        <v>0</v>
      </c>
      <c r="BJ239" s="13" t="s">
        <v>181</v>
      </c>
      <c r="BK239" s="159">
        <f t="shared" si="49"/>
        <v>0</v>
      </c>
      <c r="BL239" s="13" t="s">
        <v>180</v>
      </c>
      <c r="BM239" s="157" t="s">
        <v>410</v>
      </c>
    </row>
    <row r="240" spans="2:65" s="1" customFormat="1" ht="24" customHeight="1" x14ac:dyDescent="0.2">
      <c r="B240" s="147"/>
      <c r="C240" s="160" t="s">
        <v>302</v>
      </c>
      <c r="D240" s="218" t="s">
        <v>1176</v>
      </c>
      <c r="E240" s="219"/>
      <c r="F240" s="220"/>
      <c r="G240" s="162" t="s">
        <v>238</v>
      </c>
      <c r="H240" s="163">
        <v>50</v>
      </c>
      <c r="I240" s="164"/>
      <c r="J240" s="163">
        <f t="shared" si="40"/>
        <v>0</v>
      </c>
      <c r="K240" s="161" t="s">
        <v>1</v>
      </c>
      <c r="L240" s="165"/>
      <c r="M240" s="166" t="s">
        <v>1</v>
      </c>
      <c r="N240" s="167" t="s">
        <v>38</v>
      </c>
      <c r="O240" s="51"/>
      <c r="P240" s="155">
        <f t="shared" si="41"/>
        <v>0</v>
      </c>
      <c r="Q240" s="155">
        <v>0</v>
      </c>
      <c r="R240" s="155">
        <f t="shared" si="42"/>
        <v>0</v>
      </c>
      <c r="S240" s="155">
        <v>0</v>
      </c>
      <c r="T240" s="156">
        <f t="shared" si="43"/>
        <v>0</v>
      </c>
      <c r="AR240" s="157" t="s">
        <v>187</v>
      </c>
      <c r="AT240" s="157" t="s">
        <v>236</v>
      </c>
      <c r="AU240" s="157" t="s">
        <v>181</v>
      </c>
      <c r="AY240" s="13" t="s">
        <v>175</v>
      </c>
      <c r="BE240" s="158">
        <f t="shared" si="44"/>
        <v>0</v>
      </c>
      <c r="BF240" s="158">
        <f t="shared" si="45"/>
        <v>0</v>
      </c>
      <c r="BG240" s="158">
        <f t="shared" si="46"/>
        <v>0</v>
      </c>
      <c r="BH240" s="158">
        <f t="shared" si="47"/>
        <v>0</v>
      </c>
      <c r="BI240" s="158">
        <f t="shared" si="48"/>
        <v>0</v>
      </c>
      <c r="BJ240" s="13" t="s">
        <v>181</v>
      </c>
      <c r="BK240" s="159">
        <f t="shared" si="49"/>
        <v>0</v>
      </c>
      <c r="BL240" s="13" t="s">
        <v>180</v>
      </c>
      <c r="BM240" s="157" t="s">
        <v>412</v>
      </c>
    </row>
    <row r="241" spans="2:65" s="1" customFormat="1" ht="24" customHeight="1" x14ac:dyDescent="0.2">
      <c r="B241" s="147"/>
      <c r="C241" s="148" t="s">
        <v>408</v>
      </c>
      <c r="D241" s="215" t="s">
        <v>1177</v>
      </c>
      <c r="E241" s="216"/>
      <c r="F241" s="217"/>
      <c r="G241" s="150" t="s">
        <v>238</v>
      </c>
      <c r="H241" s="151">
        <v>5</v>
      </c>
      <c r="I241" s="152"/>
      <c r="J241" s="151">
        <f t="shared" si="40"/>
        <v>0</v>
      </c>
      <c r="K241" s="149" t="s">
        <v>1</v>
      </c>
      <c r="L241" s="28"/>
      <c r="M241" s="153" t="s">
        <v>1</v>
      </c>
      <c r="N241" s="154" t="s">
        <v>38</v>
      </c>
      <c r="O241" s="51"/>
      <c r="P241" s="155">
        <f t="shared" si="41"/>
        <v>0</v>
      </c>
      <c r="Q241" s="155">
        <v>0</v>
      </c>
      <c r="R241" s="155">
        <f t="shared" si="42"/>
        <v>0</v>
      </c>
      <c r="S241" s="155">
        <v>0</v>
      </c>
      <c r="T241" s="156">
        <f t="shared" si="43"/>
        <v>0</v>
      </c>
      <c r="AR241" s="157" t="s">
        <v>180</v>
      </c>
      <c r="AT241" s="157" t="s">
        <v>177</v>
      </c>
      <c r="AU241" s="157" t="s">
        <v>181</v>
      </c>
      <c r="AY241" s="13" t="s">
        <v>175</v>
      </c>
      <c r="BE241" s="158">
        <f t="shared" si="44"/>
        <v>0</v>
      </c>
      <c r="BF241" s="158">
        <f t="shared" si="45"/>
        <v>0</v>
      </c>
      <c r="BG241" s="158">
        <f t="shared" si="46"/>
        <v>0</v>
      </c>
      <c r="BH241" s="158">
        <f t="shared" si="47"/>
        <v>0</v>
      </c>
      <c r="BI241" s="158">
        <f t="shared" si="48"/>
        <v>0</v>
      </c>
      <c r="BJ241" s="13" t="s">
        <v>181</v>
      </c>
      <c r="BK241" s="159">
        <f t="shared" si="49"/>
        <v>0</v>
      </c>
      <c r="BL241" s="13" t="s">
        <v>180</v>
      </c>
      <c r="BM241" s="157" t="s">
        <v>413</v>
      </c>
    </row>
    <row r="242" spans="2:65" s="1" customFormat="1" ht="24" customHeight="1" x14ac:dyDescent="0.2">
      <c r="B242" s="147"/>
      <c r="C242" s="160" t="s">
        <v>303</v>
      </c>
      <c r="D242" s="218" t="s">
        <v>1178</v>
      </c>
      <c r="E242" s="219"/>
      <c r="F242" s="220"/>
      <c r="G242" s="162" t="s">
        <v>238</v>
      </c>
      <c r="H242" s="163">
        <v>5</v>
      </c>
      <c r="I242" s="164"/>
      <c r="J242" s="163">
        <f t="shared" si="40"/>
        <v>0</v>
      </c>
      <c r="K242" s="161" t="s">
        <v>1</v>
      </c>
      <c r="L242" s="165"/>
      <c r="M242" s="166" t="s">
        <v>1</v>
      </c>
      <c r="N242" s="167" t="s">
        <v>38</v>
      </c>
      <c r="O242" s="51"/>
      <c r="P242" s="155">
        <f t="shared" si="41"/>
        <v>0</v>
      </c>
      <c r="Q242" s="155">
        <v>0</v>
      </c>
      <c r="R242" s="155">
        <f t="shared" si="42"/>
        <v>0</v>
      </c>
      <c r="S242" s="155">
        <v>0</v>
      </c>
      <c r="T242" s="156">
        <f t="shared" si="43"/>
        <v>0</v>
      </c>
      <c r="AR242" s="157" t="s">
        <v>187</v>
      </c>
      <c r="AT242" s="157" t="s">
        <v>236</v>
      </c>
      <c r="AU242" s="157" t="s">
        <v>181</v>
      </c>
      <c r="AY242" s="13" t="s">
        <v>175</v>
      </c>
      <c r="BE242" s="158">
        <f t="shared" si="44"/>
        <v>0</v>
      </c>
      <c r="BF242" s="158">
        <f t="shared" si="45"/>
        <v>0</v>
      </c>
      <c r="BG242" s="158">
        <f t="shared" si="46"/>
        <v>0</v>
      </c>
      <c r="BH242" s="158">
        <f t="shared" si="47"/>
        <v>0</v>
      </c>
      <c r="BI242" s="158">
        <f t="shared" si="48"/>
        <v>0</v>
      </c>
      <c r="BJ242" s="13" t="s">
        <v>181</v>
      </c>
      <c r="BK242" s="159">
        <f t="shared" si="49"/>
        <v>0</v>
      </c>
      <c r="BL242" s="13" t="s">
        <v>180</v>
      </c>
      <c r="BM242" s="157" t="s">
        <v>415</v>
      </c>
    </row>
    <row r="243" spans="2:65" s="1" customFormat="1" ht="24" customHeight="1" x14ac:dyDescent="0.2">
      <c r="B243" s="147"/>
      <c r="C243" s="148" t="s">
        <v>411</v>
      </c>
      <c r="D243" s="215" t="s">
        <v>1179</v>
      </c>
      <c r="E243" s="216"/>
      <c r="F243" s="217"/>
      <c r="G243" s="150" t="s">
        <v>238</v>
      </c>
      <c r="H243" s="151">
        <v>150</v>
      </c>
      <c r="I243" s="152"/>
      <c r="J243" s="151">
        <f t="shared" si="40"/>
        <v>0</v>
      </c>
      <c r="K243" s="149" t="s">
        <v>1</v>
      </c>
      <c r="L243" s="28"/>
      <c r="M243" s="153" t="s">
        <v>1</v>
      </c>
      <c r="N243" s="154" t="s">
        <v>38</v>
      </c>
      <c r="O243" s="51"/>
      <c r="P243" s="155">
        <f t="shared" si="41"/>
        <v>0</v>
      </c>
      <c r="Q243" s="155">
        <v>0</v>
      </c>
      <c r="R243" s="155">
        <f t="shared" si="42"/>
        <v>0</v>
      </c>
      <c r="S243" s="155">
        <v>0</v>
      </c>
      <c r="T243" s="156">
        <f t="shared" si="43"/>
        <v>0</v>
      </c>
      <c r="AR243" s="157" t="s">
        <v>180</v>
      </c>
      <c r="AT243" s="157" t="s">
        <v>177</v>
      </c>
      <c r="AU243" s="157" t="s">
        <v>181</v>
      </c>
      <c r="AY243" s="13" t="s">
        <v>175</v>
      </c>
      <c r="BE243" s="158">
        <f t="shared" si="44"/>
        <v>0</v>
      </c>
      <c r="BF243" s="158">
        <f t="shared" si="45"/>
        <v>0</v>
      </c>
      <c r="BG243" s="158">
        <f t="shared" si="46"/>
        <v>0</v>
      </c>
      <c r="BH243" s="158">
        <f t="shared" si="47"/>
        <v>0</v>
      </c>
      <c r="BI243" s="158">
        <f t="shared" si="48"/>
        <v>0</v>
      </c>
      <c r="BJ243" s="13" t="s">
        <v>181</v>
      </c>
      <c r="BK243" s="159">
        <f t="shared" si="49"/>
        <v>0</v>
      </c>
      <c r="BL243" s="13" t="s">
        <v>180</v>
      </c>
      <c r="BM243" s="157" t="s">
        <v>416</v>
      </c>
    </row>
    <row r="244" spans="2:65" s="1" customFormat="1" ht="24" customHeight="1" x14ac:dyDescent="0.2">
      <c r="B244" s="147"/>
      <c r="C244" s="160" t="s">
        <v>305</v>
      </c>
      <c r="D244" s="218" t="s">
        <v>1180</v>
      </c>
      <c r="E244" s="219"/>
      <c r="F244" s="220"/>
      <c r="G244" s="162" t="s">
        <v>238</v>
      </c>
      <c r="H244" s="163">
        <v>150</v>
      </c>
      <c r="I244" s="164"/>
      <c r="J244" s="163">
        <f t="shared" si="40"/>
        <v>0</v>
      </c>
      <c r="K244" s="161" t="s">
        <v>1</v>
      </c>
      <c r="L244" s="165"/>
      <c r="M244" s="166" t="s">
        <v>1</v>
      </c>
      <c r="N244" s="167" t="s">
        <v>38</v>
      </c>
      <c r="O244" s="51"/>
      <c r="P244" s="155">
        <f t="shared" si="41"/>
        <v>0</v>
      </c>
      <c r="Q244" s="155">
        <v>0</v>
      </c>
      <c r="R244" s="155">
        <f t="shared" si="42"/>
        <v>0</v>
      </c>
      <c r="S244" s="155">
        <v>0</v>
      </c>
      <c r="T244" s="156">
        <f t="shared" si="43"/>
        <v>0</v>
      </c>
      <c r="AR244" s="157" t="s">
        <v>187</v>
      </c>
      <c r="AT244" s="157" t="s">
        <v>236</v>
      </c>
      <c r="AU244" s="157" t="s">
        <v>181</v>
      </c>
      <c r="AY244" s="13" t="s">
        <v>175</v>
      </c>
      <c r="BE244" s="158">
        <f t="shared" si="44"/>
        <v>0</v>
      </c>
      <c r="BF244" s="158">
        <f t="shared" si="45"/>
        <v>0</v>
      </c>
      <c r="BG244" s="158">
        <f t="shared" si="46"/>
        <v>0</v>
      </c>
      <c r="BH244" s="158">
        <f t="shared" si="47"/>
        <v>0</v>
      </c>
      <c r="BI244" s="158">
        <f t="shared" si="48"/>
        <v>0</v>
      </c>
      <c r="BJ244" s="13" t="s">
        <v>181</v>
      </c>
      <c r="BK244" s="159">
        <f t="shared" si="49"/>
        <v>0</v>
      </c>
      <c r="BL244" s="13" t="s">
        <v>180</v>
      </c>
      <c r="BM244" s="157" t="s">
        <v>418</v>
      </c>
    </row>
    <row r="245" spans="2:65" s="1" customFormat="1" ht="24" customHeight="1" x14ac:dyDescent="0.2">
      <c r="B245" s="147"/>
      <c r="C245" s="148" t="s">
        <v>414</v>
      </c>
      <c r="D245" s="215" t="s">
        <v>1167</v>
      </c>
      <c r="E245" s="216"/>
      <c r="F245" s="217"/>
      <c r="G245" s="150" t="s">
        <v>238</v>
      </c>
      <c r="H245" s="151">
        <v>920</v>
      </c>
      <c r="I245" s="152"/>
      <c r="J245" s="151">
        <f t="shared" si="40"/>
        <v>0</v>
      </c>
      <c r="K245" s="149" t="s">
        <v>1</v>
      </c>
      <c r="L245" s="28"/>
      <c r="M245" s="153" t="s">
        <v>1</v>
      </c>
      <c r="N245" s="154" t="s">
        <v>38</v>
      </c>
      <c r="O245" s="51"/>
      <c r="P245" s="155">
        <f t="shared" si="41"/>
        <v>0</v>
      </c>
      <c r="Q245" s="155">
        <v>0</v>
      </c>
      <c r="R245" s="155">
        <f t="shared" si="42"/>
        <v>0</v>
      </c>
      <c r="S245" s="155">
        <v>0</v>
      </c>
      <c r="T245" s="156">
        <f t="shared" si="43"/>
        <v>0</v>
      </c>
      <c r="AR245" s="157" t="s">
        <v>180</v>
      </c>
      <c r="AT245" s="157" t="s">
        <v>177</v>
      </c>
      <c r="AU245" s="157" t="s">
        <v>181</v>
      </c>
      <c r="AY245" s="13" t="s">
        <v>175</v>
      </c>
      <c r="BE245" s="158">
        <f t="shared" si="44"/>
        <v>0</v>
      </c>
      <c r="BF245" s="158">
        <f t="shared" si="45"/>
        <v>0</v>
      </c>
      <c r="BG245" s="158">
        <f t="shared" si="46"/>
        <v>0</v>
      </c>
      <c r="BH245" s="158">
        <f t="shared" si="47"/>
        <v>0</v>
      </c>
      <c r="BI245" s="158">
        <f t="shared" si="48"/>
        <v>0</v>
      </c>
      <c r="BJ245" s="13" t="s">
        <v>181</v>
      </c>
      <c r="BK245" s="159">
        <f t="shared" si="49"/>
        <v>0</v>
      </c>
      <c r="BL245" s="13" t="s">
        <v>180</v>
      </c>
      <c r="BM245" s="157" t="s">
        <v>420</v>
      </c>
    </row>
    <row r="246" spans="2:65" s="1" customFormat="1" ht="24" customHeight="1" x14ac:dyDescent="0.2">
      <c r="B246" s="147"/>
      <c r="C246" s="160" t="s">
        <v>306</v>
      </c>
      <c r="D246" s="218" t="s">
        <v>1181</v>
      </c>
      <c r="E246" s="219"/>
      <c r="F246" s="220"/>
      <c r="G246" s="162" t="s">
        <v>238</v>
      </c>
      <c r="H246" s="163">
        <v>920</v>
      </c>
      <c r="I246" s="164"/>
      <c r="J246" s="163">
        <f t="shared" si="40"/>
        <v>0</v>
      </c>
      <c r="K246" s="161" t="s">
        <v>1</v>
      </c>
      <c r="L246" s="165"/>
      <c r="M246" s="166" t="s">
        <v>1</v>
      </c>
      <c r="N246" s="167" t="s">
        <v>38</v>
      </c>
      <c r="O246" s="51"/>
      <c r="P246" s="155">
        <f t="shared" si="41"/>
        <v>0</v>
      </c>
      <c r="Q246" s="155">
        <v>0</v>
      </c>
      <c r="R246" s="155">
        <f t="shared" si="42"/>
        <v>0</v>
      </c>
      <c r="S246" s="155">
        <v>0</v>
      </c>
      <c r="T246" s="156">
        <f t="shared" si="43"/>
        <v>0</v>
      </c>
      <c r="AR246" s="157" t="s">
        <v>187</v>
      </c>
      <c r="AT246" s="157" t="s">
        <v>236</v>
      </c>
      <c r="AU246" s="157" t="s">
        <v>181</v>
      </c>
      <c r="AY246" s="13" t="s">
        <v>175</v>
      </c>
      <c r="BE246" s="158">
        <f t="shared" si="44"/>
        <v>0</v>
      </c>
      <c r="BF246" s="158">
        <f t="shared" si="45"/>
        <v>0</v>
      </c>
      <c r="BG246" s="158">
        <f t="shared" si="46"/>
        <v>0</v>
      </c>
      <c r="BH246" s="158">
        <f t="shared" si="47"/>
        <v>0</v>
      </c>
      <c r="BI246" s="158">
        <f t="shared" si="48"/>
        <v>0</v>
      </c>
      <c r="BJ246" s="13" t="s">
        <v>181</v>
      </c>
      <c r="BK246" s="159">
        <f t="shared" si="49"/>
        <v>0</v>
      </c>
      <c r="BL246" s="13" t="s">
        <v>180</v>
      </c>
      <c r="BM246" s="157" t="s">
        <v>422</v>
      </c>
    </row>
    <row r="247" spans="2:65" s="1" customFormat="1" ht="24" customHeight="1" x14ac:dyDescent="0.2">
      <c r="B247" s="147"/>
      <c r="C247" s="148" t="s">
        <v>417</v>
      </c>
      <c r="D247" s="215" t="s">
        <v>1169</v>
      </c>
      <c r="E247" s="216"/>
      <c r="F247" s="217"/>
      <c r="G247" s="150" t="s">
        <v>238</v>
      </c>
      <c r="H247" s="151">
        <v>425</v>
      </c>
      <c r="I247" s="152"/>
      <c r="J247" s="151">
        <f t="shared" si="40"/>
        <v>0</v>
      </c>
      <c r="K247" s="149" t="s">
        <v>1</v>
      </c>
      <c r="L247" s="28"/>
      <c r="M247" s="153" t="s">
        <v>1</v>
      </c>
      <c r="N247" s="154" t="s">
        <v>38</v>
      </c>
      <c r="O247" s="51"/>
      <c r="P247" s="155">
        <f t="shared" si="41"/>
        <v>0</v>
      </c>
      <c r="Q247" s="155">
        <v>0</v>
      </c>
      <c r="R247" s="155">
        <f t="shared" si="42"/>
        <v>0</v>
      </c>
      <c r="S247" s="155">
        <v>0</v>
      </c>
      <c r="T247" s="156">
        <f t="shared" si="43"/>
        <v>0</v>
      </c>
      <c r="AR247" s="157" t="s">
        <v>180</v>
      </c>
      <c r="AT247" s="157" t="s">
        <v>177</v>
      </c>
      <c r="AU247" s="157" t="s">
        <v>181</v>
      </c>
      <c r="AY247" s="13" t="s">
        <v>175</v>
      </c>
      <c r="BE247" s="158">
        <f t="shared" si="44"/>
        <v>0</v>
      </c>
      <c r="BF247" s="158">
        <f t="shared" si="45"/>
        <v>0</v>
      </c>
      <c r="BG247" s="158">
        <f t="shared" si="46"/>
        <v>0</v>
      </c>
      <c r="BH247" s="158">
        <f t="shared" si="47"/>
        <v>0</v>
      </c>
      <c r="BI247" s="158">
        <f t="shared" si="48"/>
        <v>0</v>
      </c>
      <c r="BJ247" s="13" t="s">
        <v>181</v>
      </c>
      <c r="BK247" s="159">
        <f t="shared" si="49"/>
        <v>0</v>
      </c>
      <c r="BL247" s="13" t="s">
        <v>180</v>
      </c>
      <c r="BM247" s="157" t="s">
        <v>424</v>
      </c>
    </row>
    <row r="248" spans="2:65" s="1" customFormat="1" ht="24" customHeight="1" x14ac:dyDescent="0.2">
      <c r="B248" s="147"/>
      <c r="C248" s="160" t="s">
        <v>308</v>
      </c>
      <c r="D248" s="218" t="s">
        <v>1182</v>
      </c>
      <c r="E248" s="219"/>
      <c r="F248" s="220"/>
      <c r="G248" s="162" t="s">
        <v>238</v>
      </c>
      <c r="H248" s="163">
        <v>425</v>
      </c>
      <c r="I248" s="164"/>
      <c r="J248" s="163">
        <f t="shared" si="40"/>
        <v>0</v>
      </c>
      <c r="K248" s="161" t="s">
        <v>1</v>
      </c>
      <c r="L248" s="165"/>
      <c r="M248" s="166" t="s">
        <v>1</v>
      </c>
      <c r="N248" s="167" t="s">
        <v>38</v>
      </c>
      <c r="O248" s="51"/>
      <c r="P248" s="155">
        <f t="shared" si="41"/>
        <v>0</v>
      </c>
      <c r="Q248" s="155">
        <v>0</v>
      </c>
      <c r="R248" s="155">
        <f t="shared" si="42"/>
        <v>0</v>
      </c>
      <c r="S248" s="155">
        <v>0</v>
      </c>
      <c r="T248" s="156">
        <f t="shared" si="43"/>
        <v>0</v>
      </c>
      <c r="AR248" s="157" t="s">
        <v>187</v>
      </c>
      <c r="AT248" s="157" t="s">
        <v>236</v>
      </c>
      <c r="AU248" s="157" t="s">
        <v>181</v>
      </c>
      <c r="AY248" s="13" t="s">
        <v>175</v>
      </c>
      <c r="BE248" s="158">
        <f t="shared" si="44"/>
        <v>0</v>
      </c>
      <c r="BF248" s="158">
        <f t="shared" si="45"/>
        <v>0</v>
      </c>
      <c r="BG248" s="158">
        <f t="shared" si="46"/>
        <v>0</v>
      </c>
      <c r="BH248" s="158">
        <f t="shared" si="47"/>
        <v>0</v>
      </c>
      <c r="BI248" s="158">
        <f t="shared" si="48"/>
        <v>0</v>
      </c>
      <c r="BJ248" s="13" t="s">
        <v>181</v>
      </c>
      <c r="BK248" s="159">
        <f t="shared" si="49"/>
        <v>0</v>
      </c>
      <c r="BL248" s="13" t="s">
        <v>180</v>
      </c>
      <c r="BM248" s="157" t="s">
        <v>426</v>
      </c>
    </row>
    <row r="249" spans="2:65" s="1" customFormat="1" ht="24" customHeight="1" x14ac:dyDescent="0.2">
      <c r="B249" s="147"/>
      <c r="C249" s="148" t="s">
        <v>421</v>
      </c>
      <c r="D249" s="215" t="s">
        <v>1183</v>
      </c>
      <c r="E249" s="216"/>
      <c r="F249" s="217"/>
      <c r="G249" s="150" t="s">
        <v>238</v>
      </c>
      <c r="H249" s="151">
        <v>70</v>
      </c>
      <c r="I249" s="152"/>
      <c r="J249" s="151">
        <f t="shared" si="40"/>
        <v>0</v>
      </c>
      <c r="K249" s="149" t="s">
        <v>1</v>
      </c>
      <c r="L249" s="28"/>
      <c r="M249" s="153" t="s">
        <v>1</v>
      </c>
      <c r="N249" s="154" t="s">
        <v>38</v>
      </c>
      <c r="O249" s="51"/>
      <c r="P249" s="155">
        <f t="shared" si="41"/>
        <v>0</v>
      </c>
      <c r="Q249" s="155">
        <v>0</v>
      </c>
      <c r="R249" s="155">
        <f t="shared" si="42"/>
        <v>0</v>
      </c>
      <c r="S249" s="155">
        <v>0</v>
      </c>
      <c r="T249" s="156">
        <f t="shared" si="43"/>
        <v>0</v>
      </c>
      <c r="AR249" s="157" t="s">
        <v>180</v>
      </c>
      <c r="AT249" s="157" t="s">
        <v>177</v>
      </c>
      <c r="AU249" s="157" t="s">
        <v>181</v>
      </c>
      <c r="AY249" s="13" t="s">
        <v>175</v>
      </c>
      <c r="BE249" s="158">
        <f t="shared" si="44"/>
        <v>0</v>
      </c>
      <c r="BF249" s="158">
        <f t="shared" si="45"/>
        <v>0</v>
      </c>
      <c r="BG249" s="158">
        <f t="shared" si="46"/>
        <v>0</v>
      </c>
      <c r="BH249" s="158">
        <f t="shared" si="47"/>
        <v>0</v>
      </c>
      <c r="BI249" s="158">
        <f t="shared" si="48"/>
        <v>0</v>
      </c>
      <c r="BJ249" s="13" t="s">
        <v>181</v>
      </c>
      <c r="BK249" s="159">
        <f t="shared" si="49"/>
        <v>0</v>
      </c>
      <c r="BL249" s="13" t="s">
        <v>180</v>
      </c>
      <c r="BM249" s="157" t="s">
        <v>428</v>
      </c>
    </row>
    <row r="250" spans="2:65" s="1" customFormat="1" ht="24" customHeight="1" x14ac:dyDescent="0.2">
      <c r="B250" s="147"/>
      <c r="C250" s="160" t="s">
        <v>311</v>
      </c>
      <c r="D250" s="218" t="s">
        <v>1184</v>
      </c>
      <c r="E250" s="219"/>
      <c r="F250" s="220"/>
      <c r="G250" s="162" t="s">
        <v>238</v>
      </c>
      <c r="H250" s="163">
        <v>70</v>
      </c>
      <c r="I250" s="164"/>
      <c r="J250" s="163">
        <f t="shared" si="40"/>
        <v>0</v>
      </c>
      <c r="K250" s="161" t="s">
        <v>1</v>
      </c>
      <c r="L250" s="165"/>
      <c r="M250" s="166" t="s">
        <v>1</v>
      </c>
      <c r="N250" s="167" t="s">
        <v>38</v>
      </c>
      <c r="O250" s="51"/>
      <c r="P250" s="155">
        <f t="shared" si="41"/>
        <v>0</v>
      </c>
      <c r="Q250" s="155">
        <v>0</v>
      </c>
      <c r="R250" s="155">
        <f t="shared" si="42"/>
        <v>0</v>
      </c>
      <c r="S250" s="155">
        <v>0</v>
      </c>
      <c r="T250" s="156">
        <f t="shared" si="43"/>
        <v>0</v>
      </c>
      <c r="AR250" s="157" t="s">
        <v>187</v>
      </c>
      <c r="AT250" s="157" t="s">
        <v>236</v>
      </c>
      <c r="AU250" s="157" t="s">
        <v>181</v>
      </c>
      <c r="AY250" s="13" t="s">
        <v>175</v>
      </c>
      <c r="BE250" s="158">
        <f t="shared" si="44"/>
        <v>0</v>
      </c>
      <c r="BF250" s="158">
        <f t="shared" si="45"/>
        <v>0</v>
      </c>
      <c r="BG250" s="158">
        <f t="shared" si="46"/>
        <v>0</v>
      </c>
      <c r="BH250" s="158">
        <f t="shared" si="47"/>
        <v>0</v>
      </c>
      <c r="BI250" s="158">
        <f t="shared" si="48"/>
        <v>0</v>
      </c>
      <c r="BJ250" s="13" t="s">
        <v>181</v>
      </c>
      <c r="BK250" s="159">
        <f t="shared" si="49"/>
        <v>0</v>
      </c>
      <c r="BL250" s="13" t="s">
        <v>180</v>
      </c>
      <c r="BM250" s="157" t="s">
        <v>430</v>
      </c>
    </row>
    <row r="251" spans="2:65" s="1" customFormat="1" ht="24" customHeight="1" x14ac:dyDescent="0.2">
      <c r="B251" s="147"/>
      <c r="C251" s="148" t="s">
        <v>425</v>
      </c>
      <c r="D251" s="215" t="s">
        <v>1185</v>
      </c>
      <c r="E251" s="216"/>
      <c r="F251" s="217"/>
      <c r="G251" s="150" t="s">
        <v>238</v>
      </c>
      <c r="H251" s="151">
        <v>80</v>
      </c>
      <c r="I251" s="152"/>
      <c r="J251" s="151">
        <f t="shared" si="40"/>
        <v>0</v>
      </c>
      <c r="K251" s="149" t="s">
        <v>1</v>
      </c>
      <c r="L251" s="28"/>
      <c r="M251" s="153" t="s">
        <v>1</v>
      </c>
      <c r="N251" s="154" t="s">
        <v>38</v>
      </c>
      <c r="O251" s="51"/>
      <c r="P251" s="155">
        <f t="shared" si="41"/>
        <v>0</v>
      </c>
      <c r="Q251" s="155">
        <v>0</v>
      </c>
      <c r="R251" s="155">
        <f t="shared" si="42"/>
        <v>0</v>
      </c>
      <c r="S251" s="155">
        <v>0</v>
      </c>
      <c r="T251" s="156">
        <f t="shared" si="43"/>
        <v>0</v>
      </c>
      <c r="AR251" s="157" t="s">
        <v>180</v>
      </c>
      <c r="AT251" s="157" t="s">
        <v>177</v>
      </c>
      <c r="AU251" s="157" t="s">
        <v>181</v>
      </c>
      <c r="AY251" s="13" t="s">
        <v>175</v>
      </c>
      <c r="BE251" s="158">
        <f t="shared" si="44"/>
        <v>0</v>
      </c>
      <c r="BF251" s="158">
        <f t="shared" si="45"/>
        <v>0</v>
      </c>
      <c r="BG251" s="158">
        <f t="shared" si="46"/>
        <v>0</v>
      </c>
      <c r="BH251" s="158">
        <f t="shared" si="47"/>
        <v>0</v>
      </c>
      <c r="BI251" s="158">
        <f t="shared" si="48"/>
        <v>0</v>
      </c>
      <c r="BJ251" s="13" t="s">
        <v>181</v>
      </c>
      <c r="BK251" s="159">
        <f t="shared" si="49"/>
        <v>0</v>
      </c>
      <c r="BL251" s="13" t="s">
        <v>180</v>
      </c>
      <c r="BM251" s="157" t="s">
        <v>431</v>
      </c>
    </row>
    <row r="252" spans="2:65" s="1" customFormat="1" ht="24" customHeight="1" x14ac:dyDescent="0.2">
      <c r="B252" s="147"/>
      <c r="C252" s="160" t="s">
        <v>314</v>
      </c>
      <c r="D252" s="218" t="s">
        <v>1186</v>
      </c>
      <c r="E252" s="219"/>
      <c r="F252" s="220"/>
      <c r="G252" s="162" t="s">
        <v>238</v>
      </c>
      <c r="H252" s="163">
        <v>80</v>
      </c>
      <c r="I252" s="164"/>
      <c r="J252" s="163">
        <f t="shared" si="40"/>
        <v>0</v>
      </c>
      <c r="K252" s="161" t="s">
        <v>1</v>
      </c>
      <c r="L252" s="165"/>
      <c r="M252" s="166" t="s">
        <v>1</v>
      </c>
      <c r="N252" s="167" t="s">
        <v>38</v>
      </c>
      <c r="O252" s="51"/>
      <c r="P252" s="155">
        <f t="shared" si="41"/>
        <v>0</v>
      </c>
      <c r="Q252" s="155">
        <v>0</v>
      </c>
      <c r="R252" s="155">
        <f t="shared" si="42"/>
        <v>0</v>
      </c>
      <c r="S252" s="155">
        <v>0</v>
      </c>
      <c r="T252" s="156">
        <f t="shared" si="43"/>
        <v>0</v>
      </c>
      <c r="AR252" s="157" t="s">
        <v>187</v>
      </c>
      <c r="AT252" s="157" t="s">
        <v>236</v>
      </c>
      <c r="AU252" s="157" t="s">
        <v>181</v>
      </c>
      <c r="AY252" s="13" t="s">
        <v>175</v>
      </c>
      <c r="BE252" s="158">
        <f t="shared" si="44"/>
        <v>0</v>
      </c>
      <c r="BF252" s="158">
        <f t="shared" si="45"/>
        <v>0</v>
      </c>
      <c r="BG252" s="158">
        <f t="shared" si="46"/>
        <v>0</v>
      </c>
      <c r="BH252" s="158">
        <f t="shared" si="47"/>
        <v>0</v>
      </c>
      <c r="BI252" s="158">
        <f t="shared" si="48"/>
        <v>0</v>
      </c>
      <c r="BJ252" s="13" t="s">
        <v>181</v>
      </c>
      <c r="BK252" s="159">
        <f t="shared" si="49"/>
        <v>0</v>
      </c>
      <c r="BL252" s="13" t="s">
        <v>180</v>
      </c>
      <c r="BM252" s="157" t="s">
        <v>433</v>
      </c>
    </row>
    <row r="253" spans="2:65" s="1" customFormat="1" ht="24" customHeight="1" x14ac:dyDescent="0.2">
      <c r="B253" s="147"/>
      <c r="C253" s="148" t="s">
        <v>429</v>
      </c>
      <c r="D253" s="215" t="s">
        <v>1187</v>
      </c>
      <c r="E253" s="216"/>
      <c r="F253" s="217"/>
      <c r="G253" s="150" t="s">
        <v>238</v>
      </c>
      <c r="H253" s="151">
        <v>50</v>
      </c>
      <c r="I253" s="152"/>
      <c r="J253" s="151">
        <f t="shared" si="40"/>
        <v>0</v>
      </c>
      <c r="K253" s="149" t="s">
        <v>1</v>
      </c>
      <c r="L253" s="28"/>
      <c r="M253" s="153" t="s">
        <v>1</v>
      </c>
      <c r="N253" s="154" t="s">
        <v>38</v>
      </c>
      <c r="O253" s="51"/>
      <c r="P253" s="155">
        <f t="shared" si="41"/>
        <v>0</v>
      </c>
      <c r="Q253" s="155">
        <v>0</v>
      </c>
      <c r="R253" s="155">
        <f t="shared" si="42"/>
        <v>0</v>
      </c>
      <c r="S253" s="155">
        <v>0</v>
      </c>
      <c r="T253" s="156">
        <f t="shared" si="43"/>
        <v>0</v>
      </c>
      <c r="AR253" s="157" t="s">
        <v>180</v>
      </c>
      <c r="AT253" s="157" t="s">
        <v>177</v>
      </c>
      <c r="AU253" s="157" t="s">
        <v>181</v>
      </c>
      <c r="AY253" s="13" t="s">
        <v>175</v>
      </c>
      <c r="BE253" s="158">
        <f t="shared" si="44"/>
        <v>0</v>
      </c>
      <c r="BF253" s="158">
        <f t="shared" si="45"/>
        <v>0</v>
      </c>
      <c r="BG253" s="158">
        <f t="shared" si="46"/>
        <v>0</v>
      </c>
      <c r="BH253" s="158">
        <f t="shared" si="47"/>
        <v>0</v>
      </c>
      <c r="BI253" s="158">
        <f t="shared" si="48"/>
        <v>0</v>
      </c>
      <c r="BJ253" s="13" t="s">
        <v>181</v>
      </c>
      <c r="BK253" s="159">
        <f t="shared" si="49"/>
        <v>0</v>
      </c>
      <c r="BL253" s="13" t="s">
        <v>180</v>
      </c>
      <c r="BM253" s="157" t="s">
        <v>435</v>
      </c>
    </row>
    <row r="254" spans="2:65" s="1" customFormat="1" ht="24" customHeight="1" x14ac:dyDescent="0.2">
      <c r="B254" s="147"/>
      <c r="C254" s="160" t="s">
        <v>316</v>
      </c>
      <c r="D254" s="218" t="s">
        <v>1188</v>
      </c>
      <c r="E254" s="219"/>
      <c r="F254" s="220"/>
      <c r="G254" s="162" t="s">
        <v>238</v>
      </c>
      <c r="H254" s="163">
        <v>50</v>
      </c>
      <c r="I254" s="164"/>
      <c r="J254" s="163">
        <f t="shared" si="40"/>
        <v>0</v>
      </c>
      <c r="K254" s="161" t="s">
        <v>1</v>
      </c>
      <c r="L254" s="165"/>
      <c r="M254" s="166" t="s">
        <v>1</v>
      </c>
      <c r="N254" s="167" t="s">
        <v>38</v>
      </c>
      <c r="O254" s="51"/>
      <c r="P254" s="155">
        <f t="shared" si="41"/>
        <v>0</v>
      </c>
      <c r="Q254" s="155">
        <v>0</v>
      </c>
      <c r="R254" s="155">
        <f t="shared" si="42"/>
        <v>0</v>
      </c>
      <c r="S254" s="155">
        <v>0</v>
      </c>
      <c r="T254" s="156">
        <f t="shared" si="43"/>
        <v>0</v>
      </c>
      <c r="AR254" s="157" t="s">
        <v>187</v>
      </c>
      <c r="AT254" s="157" t="s">
        <v>236</v>
      </c>
      <c r="AU254" s="157" t="s">
        <v>181</v>
      </c>
      <c r="AY254" s="13" t="s">
        <v>175</v>
      </c>
      <c r="BE254" s="158">
        <f t="shared" si="44"/>
        <v>0</v>
      </c>
      <c r="BF254" s="158">
        <f t="shared" si="45"/>
        <v>0</v>
      </c>
      <c r="BG254" s="158">
        <f t="shared" si="46"/>
        <v>0</v>
      </c>
      <c r="BH254" s="158">
        <f t="shared" si="47"/>
        <v>0</v>
      </c>
      <c r="BI254" s="158">
        <f t="shared" si="48"/>
        <v>0</v>
      </c>
      <c r="BJ254" s="13" t="s">
        <v>181</v>
      </c>
      <c r="BK254" s="159">
        <f t="shared" si="49"/>
        <v>0</v>
      </c>
      <c r="BL254" s="13" t="s">
        <v>180</v>
      </c>
      <c r="BM254" s="157" t="s">
        <v>438</v>
      </c>
    </row>
    <row r="255" spans="2:65" s="1" customFormat="1" ht="24" customHeight="1" x14ac:dyDescent="0.2">
      <c r="B255" s="147"/>
      <c r="C255" s="148" t="s">
        <v>432</v>
      </c>
      <c r="D255" s="215" t="s">
        <v>1189</v>
      </c>
      <c r="E255" s="216"/>
      <c r="F255" s="217"/>
      <c r="G255" s="150" t="s">
        <v>238</v>
      </c>
      <c r="H255" s="151">
        <v>50</v>
      </c>
      <c r="I255" s="152"/>
      <c r="J255" s="151">
        <f t="shared" si="40"/>
        <v>0</v>
      </c>
      <c r="K255" s="149" t="s">
        <v>1</v>
      </c>
      <c r="L255" s="28"/>
      <c r="M255" s="153" t="s">
        <v>1</v>
      </c>
      <c r="N255" s="154" t="s">
        <v>38</v>
      </c>
      <c r="O255" s="51"/>
      <c r="P255" s="155">
        <f t="shared" si="41"/>
        <v>0</v>
      </c>
      <c r="Q255" s="155">
        <v>0</v>
      </c>
      <c r="R255" s="155">
        <f t="shared" si="42"/>
        <v>0</v>
      </c>
      <c r="S255" s="155">
        <v>0</v>
      </c>
      <c r="T255" s="156">
        <f t="shared" si="43"/>
        <v>0</v>
      </c>
      <c r="AR255" s="157" t="s">
        <v>180</v>
      </c>
      <c r="AT255" s="157" t="s">
        <v>177</v>
      </c>
      <c r="AU255" s="157" t="s">
        <v>181</v>
      </c>
      <c r="AY255" s="13" t="s">
        <v>175</v>
      </c>
      <c r="BE255" s="158">
        <f t="shared" si="44"/>
        <v>0</v>
      </c>
      <c r="BF255" s="158">
        <f t="shared" si="45"/>
        <v>0</v>
      </c>
      <c r="BG255" s="158">
        <f t="shared" si="46"/>
        <v>0</v>
      </c>
      <c r="BH255" s="158">
        <f t="shared" si="47"/>
        <v>0</v>
      </c>
      <c r="BI255" s="158">
        <f t="shared" si="48"/>
        <v>0</v>
      </c>
      <c r="BJ255" s="13" t="s">
        <v>181</v>
      </c>
      <c r="BK255" s="159">
        <f t="shared" si="49"/>
        <v>0</v>
      </c>
      <c r="BL255" s="13" t="s">
        <v>180</v>
      </c>
      <c r="BM255" s="157" t="s">
        <v>440</v>
      </c>
    </row>
    <row r="256" spans="2:65" s="1" customFormat="1" ht="24" customHeight="1" x14ac:dyDescent="0.2">
      <c r="B256" s="147"/>
      <c r="C256" s="160" t="s">
        <v>319</v>
      </c>
      <c r="D256" s="218" t="s">
        <v>1190</v>
      </c>
      <c r="E256" s="219"/>
      <c r="F256" s="220"/>
      <c r="G256" s="162" t="s">
        <v>238</v>
      </c>
      <c r="H256" s="163">
        <v>50</v>
      </c>
      <c r="I256" s="164"/>
      <c r="J256" s="163">
        <f t="shared" si="40"/>
        <v>0</v>
      </c>
      <c r="K256" s="161" t="s">
        <v>1</v>
      </c>
      <c r="L256" s="165"/>
      <c r="M256" s="166" t="s">
        <v>1</v>
      </c>
      <c r="N256" s="167" t="s">
        <v>38</v>
      </c>
      <c r="O256" s="51"/>
      <c r="P256" s="155">
        <f t="shared" si="41"/>
        <v>0</v>
      </c>
      <c r="Q256" s="155">
        <v>0</v>
      </c>
      <c r="R256" s="155">
        <f t="shared" si="42"/>
        <v>0</v>
      </c>
      <c r="S256" s="155">
        <v>0</v>
      </c>
      <c r="T256" s="156">
        <f t="shared" si="43"/>
        <v>0</v>
      </c>
      <c r="AR256" s="157" t="s">
        <v>187</v>
      </c>
      <c r="AT256" s="157" t="s">
        <v>236</v>
      </c>
      <c r="AU256" s="157" t="s">
        <v>181</v>
      </c>
      <c r="AY256" s="13" t="s">
        <v>175</v>
      </c>
      <c r="BE256" s="158">
        <f t="shared" si="44"/>
        <v>0</v>
      </c>
      <c r="BF256" s="158">
        <f t="shared" si="45"/>
        <v>0</v>
      </c>
      <c r="BG256" s="158">
        <f t="shared" si="46"/>
        <v>0</v>
      </c>
      <c r="BH256" s="158">
        <f t="shared" si="47"/>
        <v>0</v>
      </c>
      <c r="BI256" s="158">
        <f t="shared" si="48"/>
        <v>0</v>
      </c>
      <c r="BJ256" s="13" t="s">
        <v>181</v>
      </c>
      <c r="BK256" s="159">
        <f t="shared" si="49"/>
        <v>0</v>
      </c>
      <c r="BL256" s="13" t="s">
        <v>180</v>
      </c>
      <c r="BM256" s="157" t="s">
        <v>443</v>
      </c>
    </row>
    <row r="257" spans="2:65" s="1" customFormat="1" ht="24" customHeight="1" x14ac:dyDescent="0.2">
      <c r="B257" s="147"/>
      <c r="C257" s="148" t="s">
        <v>436</v>
      </c>
      <c r="D257" s="215" t="s">
        <v>1191</v>
      </c>
      <c r="E257" s="216"/>
      <c r="F257" s="217"/>
      <c r="G257" s="150" t="s">
        <v>238</v>
      </c>
      <c r="H257" s="151">
        <v>36</v>
      </c>
      <c r="I257" s="152"/>
      <c r="J257" s="151">
        <f t="shared" si="40"/>
        <v>0</v>
      </c>
      <c r="K257" s="149" t="s">
        <v>1</v>
      </c>
      <c r="L257" s="28"/>
      <c r="M257" s="153" t="s">
        <v>1</v>
      </c>
      <c r="N257" s="154" t="s">
        <v>38</v>
      </c>
      <c r="O257" s="51"/>
      <c r="P257" s="155">
        <f t="shared" si="41"/>
        <v>0</v>
      </c>
      <c r="Q257" s="155">
        <v>0</v>
      </c>
      <c r="R257" s="155">
        <f t="shared" si="42"/>
        <v>0</v>
      </c>
      <c r="S257" s="155">
        <v>0</v>
      </c>
      <c r="T257" s="156">
        <f t="shared" si="43"/>
        <v>0</v>
      </c>
      <c r="AR257" s="157" t="s">
        <v>180</v>
      </c>
      <c r="AT257" s="157" t="s">
        <v>177</v>
      </c>
      <c r="AU257" s="157" t="s">
        <v>181</v>
      </c>
      <c r="AY257" s="13" t="s">
        <v>175</v>
      </c>
      <c r="BE257" s="158">
        <f t="shared" si="44"/>
        <v>0</v>
      </c>
      <c r="BF257" s="158">
        <f t="shared" si="45"/>
        <v>0</v>
      </c>
      <c r="BG257" s="158">
        <f t="shared" si="46"/>
        <v>0</v>
      </c>
      <c r="BH257" s="158">
        <f t="shared" si="47"/>
        <v>0</v>
      </c>
      <c r="BI257" s="158">
        <f t="shared" si="48"/>
        <v>0</v>
      </c>
      <c r="BJ257" s="13" t="s">
        <v>181</v>
      </c>
      <c r="BK257" s="159">
        <f t="shared" si="49"/>
        <v>0</v>
      </c>
      <c r="BL257" s="13" t="s">
        <v>180</v>
      </c>
      <c r="BM257" s="157" t="s">
        <v>444</v>
      </c>
    </row>
    <row r="258" spans="2:65" s="1" customFormat="1" ht="24" customHeight="1" x14ac:dyDescent="0.2">
      <c r="B258" s="147"/>
      <c r="C258" s="160" t="s">
        <v>321</v>
      </c>
      <c r="D258" s="218" t="s">
        <v>1192</v>
      </c>
      <c r="E258" s="219"/>
      <c r="F258" s="220"/>
      <c r="G258" s="162" t="s">
        <v>238</v>
      </c>
      <c r="H258" s="163">
        <v>36</v>
      </c>
      <c r="I258" s="164"/>
      <c r="J258" s="163">
        <f t="shared" si="40"/>
        <v>0</v>
      </c>
      <c r="K258" s="161" t="s">
        <v>1</v>
      </c>
      <c r="L258" s="165"/>
      <c r="M258" s="166" t="s">
        <v>1</v>
      </c>
      <c r="N258" s="167" t="s">
        <v>38</v>
      </c>
      <c r="O258" s="51"/>
      <c r="P258" s="155">
        <f t="shared" si="41"/>
        <v>0</v>
      </c>
      <c r="Q258" s="155">
        <v>0</v>
      </c>
      <c r="R258" s="155">
        <f t="shared" si="42"/>
        <v>0</v>
      </c>
      <c r="S258" s="155">
        <v>0</v>
      </c>
      <c r="T258" s="156">
        <f t="shared" si="43"/>
        <v>0</v>
      </c>
      <c r="AR258" s="157" t="s">
        <v>187</v>
      </c>
      <c r="AT258" s="157" t="s">
        <v>236</v>
      </c>
      <c r="AU258" s="157" t="s">
        <v>181</v>
      </c>
      <c r="AY258" s="13" t="s">
        <v>175</v>
      </c>
      <c r="BE258" s="158">
        <f t="shared" si="44"/>
        <v>0</v>
      </c>
      <c r="BF258" s="158">
        <f t="shared" si="45"/>
        <v>0</v>
      </c>
      <c r="BG258" s="158">
        <f t="shared" si="46"/>
        <v>0</v>
      </c>
      <c r="BH258" s="158">
        <f t="shared" si="47"/>
        <v>0</v>
      </c>
      <c r="BI258" s="158">
        <f t="shared" si="48"/>
        <v>0</v>
      </c>
      <c r="BJ258" s="13" t="s">
        <v>181</v>
      </c>
      <c r="BK258" s="159">
        <f t="shared" si="49"/>
        <v>0</v>
      </c>
      <c r="BL258" s="13" t="s">
        <v>180</v>
      </c>
      <c r="BM258" s="157" t="s">
        <v>446</v>
      </c>
    </row>
    <row r="259" spans="2:65" s="1" customFormat="1" ht="24" customHeight="1" x14ac:dyDescent="0.2">
      <c r="B259" s="147"/>
      <c r="C259" s="148" t="s">
        <v>441</v>
      </c>
      <c r="D259" s="215" t="s">
        <v>1189</v>
      </c>
      <c r="E259" s="216"/>
      <c r="F259" s="217"/>
      <c r="G259" s="150" t="s">
        <v>238</v>
      </c>
      <c r="H259" s="151">
        <v>12</v>
      </c>
      <c r="I259" s="152"/>
      <c r="J259" s="151">
        <f t="shared" si="40"/>
        <v>0</v>
      </c>
      <c r="K259" s="149" t="s">
        <v>1</v>
      </c>
      <c r="L259" s="28"/>
      <c r="M259" s="153" t="s">
        <v>1</v>
      </c>
      <c r="N259" s="154" t="s">
        <v>38</v>
      </c>
      <c r="O259" s="51"/>
      <c r="P259" s="155">
        <f t="shared" si="41"/>
        <v>0</v>
      </c>
      <c r="Q259" s="155">
        <v>0</v>
      </c>
      <c r="R259" s="155">
        <f t="shared" si="42"/>
        <v>0</v>
      </c>
      <c r="S259" s="155">
        <v>0</v>
      </c>
      <c r="T259" s="156">
        <f t="shared" si="43"/>
        <v>0</v>
      </c>
      <c r="AR259" s="157" t="s">
        <v>180</v>
      </c>
      <c r="AT259" s="157" t="s">
        <v>177</v>
      </c>
      <c r="AU259" s="157" t="s">
        <v>181</v>
      </c>
      <c r="AY259" s="13" t="s">
        <v>175</v>
      </c>
      <c r="BE259" s="158">
        <f t="shared" si="44"/>
        <v>0</v>
      </c>
      <c r="BF259" s="158">
        <f t="shared" si="45"/>
        <v>0</v>
      </c>
      <c r="BG259" s="158">
        <f t="shared" si="46"/>
        <v>0</v>
      </c>
      <c r="BH259" s="158">
        <f t="shared" si="47"/>
        <v>0</v>
      </c>
      <c r="BI259" s="158">
        <f t="shared" si="48"/>
        <v>0</v>
      </c>
      <c r="BJ259" s="13" t="s">
        <v>181</v>
      </c>
      <c r="BK259" s="159">
        <f t="shared" si="49"/>
        <v>0</v>
      </c>
      <c r="BL259" s="13" t="s">
        <v>180</v>
      </c>
      <c r="BM259" s="157" t="s">
        <v>449</v>
      </c>
    </row>
    <row r="260" spans="2:65" s="1" customFormat="1" ht="24" customHeight="1" x14ac:dyDescent="0.2">
      <c r="B260" s="147"/>
      <c r="C260" s="160" t="s">
        <v>324</v>
      </c>
      <c r="D260" s="218" t="s">
        <v>1193</v>
      </c>
      <c r="E260" s="219"/>
      <c r="F260" s="220"/>
      <c r="G260" s="162" t="s">
        <v>238</v>
      </c>
      <c r="H260" s="163">
        <v>12</v>
      </c>
      <c r="I260" s="164"/>
      <c r="J260" s="163">
        <f t="shared" si="40"/>
        <v>0</v>
      </c>
      <c r="K260" s="161" t="s">
        <v>1</v>
      </c>
      <c r="L260" s="165"/>
      <c r="M260" s="166" t="s">
        <v>1</v>
      </c>
      <c r="N260" s="167" t="s">
        <v>38</v>
      </c>
      <c r="O260" s="51"/>
      <c r="P260" s="155">
        <f t="shared" si="41"/>
        <v>0</v>
      </c>
      <c r="Q260" s="155">
        <v>0</v>
      </c>
      <c r="R260" s="155">
        <f t="shared" si="42"/>
        <v>0</v>
      </c>
      <c r="S260" s="155">
        <v>0</v>
      </c>
      <c r="T260" s="156">
        <f t="shared" si="43"/>
        <v>0</v>
      </c>
      <c r="AR260" s="157" t="s">
        <v>187</v>
      </c>
      <c r="AT260" s="157" t="s">
        <v>236</v>
      </c>
      <c r="AU260" s="157" t="s">
        <v>181</v>
      </c>
      <c r="AY260" s="13" t="s">
        <v>175</v>
      </c>
      <c r="BE260" s="158">
        <f t="shared" si="44"/>
        <v>0</v>
      </c>
      <c r="BF260" s="158">
        <f t="shared" si="45"/>
        <v>0</v>
      </c>
      <c r="BG260" s="158">
        <f t="shared" si="46"/>
        <v>0</v>
      </c>
      <c r="BH260" s="158">
        <f t="shared" si="47"/>
        <v>0</v>
      </c>
      <c r="BI260" s="158">
        <f t="shared" si="48"/>
        <v>0</v>
      </c>
      <c r="BJ260" s="13" t="s">
        <v>181</v>
      </c>
      <c r="BK260" s="159">
        <f t="shared" si="49"/>
        <v>0</v>
      </c>
      <c r="BL260" s="13" t="s">
        <v>180</v>
      </c>
      <c r="BM260" s="157" t="s">
        <v>452</v>
      </c>
    </row>
    <row r="261" spans="2:65" s="1" customFormat="1" ht="24" customHeight="1" x14ac:dyDescent="0.2">
      <c r="B261" s="147"/>
      <c r="C261" s="148" t="s">
        <v>445</v>
      </c>
      <c r="D261" s="215" t="s">
        <v>1194</v>
      </c>
      <c r="E261" s="216"/>
      <c r="F261" s="217"/>
      <c r="G261" s="150" t="s">
        <v>238</v>
      </c>
      <c r="H261" s="151">
        <v>40</v>
      </c>
      <c r="I261" s="152"/>
      <c r="J261" s="151">
        <f t="shared" si="40"/>
        <v>0</v>
      </c>
      <c r="K261" s="149" t="s">
        <v>1</v>
      </c>
      <c r="L261" s="28"/>
      <c r="M261" s="153" t="s">
        <v>1</v>
      </c>
      <c r="N261" s="154" t="s">
        <v>38</v>
      </c>
      <c r="O261" s="51"/>
      <c r="P261" s="155">
        <f t="shared" si="41"/>
        <v>0</v>
      </c>
      <c r="Q261" s="155">
        <v>0</v>
      </c>
      <c r="R261" s="155">
        <f t="shared" si="42"/>
        <v>0</v>
      </c>
      <c r="S261" s="155">
        <v>0</v>
      </c>
      <c r="T261" s="156">
        <f t="shared" si="43"/>
        <v>0</v>
      </c>
      <c r="AR261" s="157" t="s">
        <v>180</v>
      </c>
      <c r="AT261" s="157" t="s">
        <v>177</v>
      </c>
      <c r="AU261" s="157" t="s">
        <v>181</v>
      </c>
      <c r="AY261" s="13" t="s">
        <v>175</v>
      </c>
      <c r="BE261" s="158">
        <f t="shared" si="44"/>
        <v>0</v>
      </c>
      <c r="BF261" s="158">
        <f t="shared" si="45"/>
        <v>0</v>
      </c>
      <c r="BG261" s="158">
        <f t="shared" si="46"/>
        <v>0</v>
      </c>
      <c r="BH261" s="158">
        <f t="shared" si="47"/>
        <v>0</v>
      </c>
      <c r="BI261" s="158">
        <f t="shared" si="48"/>
        <v>0</v>
      </c>
      <c r="BJ261" s="13" t="s">
        <v>181</v>
      </c>
      <c r="BK261" s="159">
        <f t="shared" si="49"/>
        <v>0</v>
      </c>
      <c r="BL261" s="13" t="s">
        <v>180</v>
      </c>
      <c r="BM261" s="157" t="s">
        <v>454</v>
      </c>
    </row>
    <row r="262" spans="2:65" s="1" customFormat="1" ht="24" customHeight="1" x14ac:dyDescent="0.2">
      <c r="B262" s="147"/>
      <c r="C262" s="160" t="s">
        <v>326</v>
      </c>
      <c r="D262" s="218" t="s">
        <v>1195</v>
      </c>
      <c r="E262" s="219"/>
      <c r="F262" s="220"/>
      <c r="G262" s="162" t="s">
        <v>238</v>
      </c>
      <c r="H262" s="163">
        <v>40</v>
      </c>
      <c r="I262" s="164"/>
      <c r="J262" s="163">
        <f t="shared" si="40"/>
        <v>0</v>
      </c>
      <c r="K262" s="161" t="s">
        <v>1</v>
      </c>
      <c r="L262" s="165"/>
      <c r="M262" s="166" t="s">
        <v>1</v>
      </c>
      <c r="N262" s="167" t="s">
        <v>38</v>
      </c>
      <c r="O262" s="51"/>
      <c r="P262" s="155">
        <f t="shared" si="41"/>
        <v>0</v>
      </c>
      <c r="Q262" s="155">
        <v>0</v>
      </c>
      <c r="R262" s="155">
        <f t="shared" si="42"/>
        <v>0</v>
      </c>
      <c r="S262" s="155">
        <v>0</v>
      </c>
      <c r="T262" s="156">
        <f t="shared" si="43"/>
        <v>0</v>
      </c>
      <c r="AR262" s="157" t="s">
        <v>187</v>
      </c>
      <c r="AT262" s="157" t="s">
        <v>236</v>
      </c>
      <c r="AU262" s="157" t="s">
        <v>181</v>
      </c>
      <c r="AY262" s="13" t="s">
        <v>175</v>
      </c>
      <c r="BE262" s="158">
        <f t="shared" si="44"/>
        <v>0</v>
      </c>
      <c r="BF262" s="158">
        <f t="shared" si="45"/>
        <v>0</v>
      </c>
      <c r="BG262" s="158">
        <f t="shared" si="46"/>
        <v>0</v>
      </c>
      <c r="BH262" s="158">
        <f t="shared" si="47"/>
        <v>0</v>
      </c>
      <c r="BI262" s="158">
        <f t="shared" si="48"/>
        <v>0</v>
      </c>
      <c r="BJ262" s="13" t="s">
        <v>181</v>
      </c>
      <c r="BK262" s="159">
        <f t="shared" si="49"/>
        <v>0</v>
      </c>
      <c r="BL262" s="13" t="s">
        <v>180</v>
      </c>
      <c r="BM262" s="157" t="s">
        <v>457</v>
      </c>
    </row>
    <row r="263" spans="2:65" s="1" customFormat="1" ht="16.5" customHeight="1" x14ac:dyDescent="0.2">
      <c r="B263" s="147"/>
      <c r="C263" s="148" t="s">
        <v>450</v>
      </c>
      <c r="D263" s="215" t="s">
        <v>1196</v>
      </c>
      <c r="E263" s="216"/>
      <c r="F263" s="217"/>
      <c r="G263" s="150" t="s">
        <v>272</v>
      </c>
      <c r="H263" s="151">
        <v>4</v>
      </c>
      <c r="I263" s="152"/>
      <c r="J263" s="151">
        <f t="shared" si="40"/>
        <v>0</v>
      </c>
      <c r="K263" s="149" t="s">
        <v>1</v>
      </c>
      <c r="L263" s="28"/>
      <c r="M263" s="153" t="s">
        <v>1</v>
      </c>
      <c r="N263" s="154" t="s">
        <v>38</v>
      </c>
      <c r="O263" s="51"/>
      <c r="P263" s="155">
        <f t="shared" si="41"/>
        <v>0</v>
      </c>
      <c r="Q263" s="155">
        <v>0</v>
      </c>
      <c r="R263" s="155">
        <f t="shared" si="42"/>
        <v>0</v>
      </c>
      <c r="S263" s="155">
        <v>0</v>
      </c>
      <c r="T263" s="156">
        <f t="shared" si="43"/>
        <v>0</v>
      </c>
      <c r="AR263" s="157" t="s">
        <v>180</v>
      </c>
      <c r="AT263" s="157" t="s">
        <v>177</v>
      </c>
      <c r="AU263" s="157" t="s">
        <v>181</v>
      </c>
      <c r="AY263" s="13" t="s">
        <v>175</v>
      </c>
      <c r="BE263" s="158">
        <f t="shared" si="44"/>
        <v>0</v>
      </c>
      <c r="BF263" s="158">
        <f t="shared" si="45"/>
        <v>0</v>
      </c>
      <c r="BG263" s="158">
        <f t="shared" si="46"/>
        <v>0</v>
      </c>
      <c r="BH263" s="158">
        <f t="shared" si="47"/>
        <v>0</v>
      </c>
      <c r="BI263" s="158">
        <f t="shared" si="48"/>
        <v>0</v>
      </c>
      <c r="BJ263" s="13" t="s">
        <v>181</v>
      </c>
      <c r="BK263" s="159">
        <f t="shared" si="49"/>
        <v>0</v>
      </c>
      <c r="BL263" s="13" t="s">
        <v>180</v>
      </c>
      <c r="BM263" s="157" t="s">
        <v>459</v>
      </c>
    </row>
    <row r="264" spans="2:65" s="1" customFormat="1" ht="37.5" customHeight="1" x14ac:dyDescent="0.2">
      <c r="B264" s="147"/>
      <c r="C264" s="160" t="s">
        <v>328</v>
      </c>
      <c r="D264" s="218" t="s">
        <v>1584</v>
      </c>
      <c r="E264" s="219"/>
      <c r="F264" s="220"/>
      <c r="G264" s="162" t="s">
        <v>272</v>
      </c>
      <c r="H264" s="163">
        <v>3</v>
      </c>
      <c r="I264" s="164"/>
      <c r="J264" s="163">
        <f t="shared" si="40"/>
        <v>0</v>
      </c>
      <c r="K264" s="161" t="s">
        <v>1</v>
      </c>
      <c r="L264" s="165"/>
      <c r="M264" s="166" t="s">
        <v>1</v>
      </c>
      <c r="N264" s="167" t="s">
        <v>38</v>
      </c>
      <c r="O264" s="51"/>
      <c r="P264" s="155">
        <f t="shared" si="41"/>
        <v>0</v>
      </c>
      <c r="Q264" s="155">
        <v>0</v>
      </c>
      <c r="R264" s="155">
        <f t="shared" si="42"/>
        <v>0</v>
      </c>
      <c r="S264" s="155">
        <v>0</v>
      </c>
      <c r="T264" s="156">
        <f t="shared" si="43"/>
        <v>0</v>
      </c>
      <c r="AR264" s="157" t="s">
        <v>187</v>
      </c>
      <c r="AT264" s="157" t="s">
        <v>236</v>
      </c>
      <c r="AU264" s="157" t="s">
        <v>181</v>
      </c>
      <c r="AY264" s="13" t="s">
        <v>175</v>
      </c>
      <c r="BE264" s="158">
        <f t="shared" si="44"/>
        <v>0</v>
      </c>
      <c r="BF264" s="158">
        <f t="shared" si="45"/>
        <v>0</v>
      </c>
      <c r="BG264" s="158">
        <f t="shared" si="46"/>
        <v>0</v>
      </c>
      <c r="BH264" s="158">
        <f t="shared" si="47"/>
        <v>0</v>
      </c>
      <c r="BI264" s="158">
        <f t="shared" si="48"/>
        <v>0</v>
      </c>
      <c r="BJ264" s="13" t="s">
        <v>181</v>
      </c>
      <c r="BK264" s="159">
        <f t="shared" si="49"/>
        <v>0</v>
      </c>
      <c r="BL264" s="13" t="s">
        <v>180</v>
      </c>
      <c r="BM264" s="157" t="s">
        <v>462</v>
      </c>
    </row>
    <row r="265" spans="2:65" s="1" customFormat="1" ht="37.5" customHeight="1" x14ac:dyDescent="0.2">
      <c r="B265" s="147"/>
      <c r="C265" s="160" t="s">
        <v>455</v>
      </c>
      <c r="D265" s="218" t="s">
        <v>1585</v>
      </c>
      <c r="E265" s="219"/>
      <c r="F265" s="220"/>
      <c r="G265" s="162" t="s">
        <v>272</v>
      </c>
      <c r="H265" s="163">
        <v>1</v>
      </c>
      <c r="I265" s="164"/>
      <c r="J265" s="163">
        <f t="shared" si="40"/>
        <v>0</v>
      </c>
      <c r="K265" s="161" t="s">
        <v>1</v>
      </c>
      <c r="L265" s="165"/>
      <c r="M265" s="166" t="s">
        <v>1</v>
      </c>
      <c r="N265" s="167" t="s">
        <v>38</v>
      </c>
      <c r="O265" s="51"/>
      <c r="P265" s="155">
        <f t="shared" si="41"/>
        <v>0</v>
      </c>
      <c r="Q265" s="155">
        <v>0</v>
      </c>
      <c r="R265" s="155">
        <f t="shared" si="42"/>
        <v>0</v>
      </c>
      <c r="S265" s="155">
        <v>0</v>
      </c>
      <c r="T265" s="156">
        <f t="shared" si="43"/>
        <v>0</v>
      </c>
      <c r="AR265" s="157" t="s">
        <v>187</v>
      </c>
      <c r="AT265" s="157" t="s">
        <v>236</v>
      </c>
      <c r="AU265" s="157" t="s">
        <v>181</v>
      </c>
      <c r="AY265" s="13" t="s">
        <v>175</v>
      </c>
      <c r="BE265" s="158">
        <f t="shared" si="44"/>
        <v>0</v>
      </c>
      <c r="BF265" s="158">
        <f t="shared" si="45"/>
        <v>0</v>
      </c>
      <c r="BG265" s="158">
        <f t="shared" si="46"/>
        <v>0</v>
      </c>
      <c r="BH265" s="158">
        <f t="shared" si="47"/>
        <v>0</v>
      </c>
      <c r="BI265" s="158">
        <f t="shared" si="48"/>
        <v>0</v>
      </c>
      <c r="BJ265" s="13" t="s">
        <v>181</v>
      </c>
      <c r="BK265" s="159">
        <f t="shared" si="49"/>
        <v>0</v>
      </c>
      <c r="BL265" s="13" t="s">
        <v>180</v>
      </c>
      <c r="BM265" s="157" t="s">
        <v>463</v>
      </c>
    </row>
    <row r="266" spans="2:65" s="11" customFormat="1" ht="22.9" customHeight="1" x14ac:dyDescent="0.2">
      <c r="B266" s="134"/>
      <c r="D266" s="135" t="s">
        <v>71</v>
      </c>
      <c r="E266" s="145" t="s">
        <v>1197</v>
      </c>
      <c r="F266" s="145" t="s">
        <v>1198</v>
      </c>
      <c r="I266" s="137"/>
      <c r="J266" s="146">
        <f>BK266</f>
        <v>0</v>
      </c>
      <c r="L266" s="134"/>
      <c r="M266" s="139"/>
      <c r="N266" s="140"/>
      <c r="O266" s="140"/>
      <c r="P266" s="141">
        <f>SUM(P267:P274)</f>
        <v>0</v>
      </c>
      <c r="Q266" s="140"/>
      <c r="R266" s="141">
        <f>SUM(R267:R274)</f>
        <v>0</v>
      </c>
      <c r="S266" s="140"/>
      <c r="T266" s="142">
        <f>SUM(T267:T274)</f>
        <v>0</v>
      </c>
      <c r="AR266" s="135" t="s">
        <v>80</v>
      </c>
      <c r="AT266" s="143" t="s">
        <v>71</v>
      </c>
      <c r="AU266" s="143" t="s">
        <v>80</v>
      </c>
      <c r="AY266" s="135" t="s">
        <v>175</v>
      </c>
      <c r="BK266" s="144">
        <f>SUM(BK267:BK274)</f>
        <v>0</v>
      </c>
    </row>
    <row r="267" spans="2:65" s="1" customFormat="1" ht="24" customHeight="1" x14ac:dyDescent="0.2">
      <c r="B267" s="147"/>
      <c r="C267" s="148" t="s">
        <v>330</v>
      </c>
      <c r="D267" s="215" t="s">
        <v>1199</v>
      </c>
      <c r="E267" s="216"/>
      <c r="F267" s="217"/>
      <c r="G267" s="150" t="s">
        <v>272</v>
      </c>
      <c r="H267" s="151">
        <v>1</v>
      </c>
      <c r="I267" s="152"/>
      <c r="J267" s="151">
        <f t="shared" ref="J267:J274" si="50">ROUND(I267*H267,3)</f>
        <v>0</v>
      </c>
      <c r="K267" s="149" t="s">
        <v>1</v>
      </c>
      <c r="L267" s="28"/>
      <c r="M267" s="153" t="s">
        <v>1</v>
      </c>
      <c r="N267" s="154" t="s">
        <v>38</v>
      </c>
      <c r="O267" s="51"/>
      <c r="P267" s="155">
        <f t="shared" ref="P267:P274" si="51">O267*H267</f>
        <v>0</v>
      </c>
      <c r="Q267" s="155">
        <v>0</v>
      </c>
      <c r="R267" s="155">
        <f t="shared" ref="R267:R274" si="52">Q267*H267</f>
        <v>0</v>
      </c>
      <c r="S267" s="155">
        <v>0</v>
      </c>
      <c r="T267" s="156">
        <f t="shared" ref="T267:T274" si="53">S267*H267</f>
        <v>0</v>
      </c>
      <c r="AR267" s="157" t="s">
        <v>180</v>
      </c>
      <c r="AT267" s="157" t="s">
        <v>177</v>
      </c>
      <c r="AU267" s="157" t="s">
        <v>181</v>
      </c>
      <c r="AY267" s="13" t="s">
        <v>175</v>
      </c>
      <c r="BE267" s="158">
        <f t="shared" ref="BE267:BE274" si="54">IF(N267="základná",J267,0)</f>
        <v>0</v>
      </c>
      <c r="BF267" s="158">
        <f t="shared" ref="BF267:BF274" si="55">IF(N267="znížená",J267,0)</f>
        <v>0</v>
      </c>
      <c r="BG267" s="158">
        <f t="shared" ref="BG267:BG274" si="56">IF(N267="zákl. prenesená",J267,0)</f>
        <v>0</v>
      </c>
      <c r="BH267" s="158">
        <f t="shared" ref="BH267:BH274" si="57">IF(N267="zníž. prenesená",J267,0)</f>
        <v>0</v>
      </c>
      <c r="BI267" s="158">
        <f t="shared" ref="BI267:BI274" si="58">IF(N267="nulová",J267,0)</f>
        <v>0</v>
      </c>
      <c r="BJ267" s="13" t="s">
        <v>181</v>
      </c>
      <c r="BK267" s="159">
        <f t="shared" ref="BK267:BK274" si="59">ROUND(I267*H267,3)</f>
        <v>0</v>
      </c>
      <c r="BL267" s="13" t="s">
        <v>180</v>
      </c>
      <c r="BM267" s="157" t="s">
        <v>465</v>
      </c>
    </row>
    <row r="268" spans="2:65" s="1" customFormat="1" ht="24" customHeight="1" x14ac:dyDescent="0.2">
      <c r="B268" s="147"/>
      <c r="C268" s="160" t="s">
        <v>460</v>
      </c>
      <c r="D268" s="218" t="s">
        <v>1200</v>
      </c>
      <c r="E268" s="219"/>
      <c r="F268" s="220"/>
      <c r="G268" s="162" t="s">
        <v>272</v>
      </c>
      <c r="H268" s="163">
        <v>1</v>
      </c>
      <c r="I268" s="164"/>
      <c r="J268" s="163">
        <f t="shared" si="50"/>
        <v>0</v>
      </c>
      <c r="K268" s="161" t="s">
        <v>1</v>
      </c>
      <c r="L268" s="165"/>
      <c r="M268" s="166" t="s">
        <v>1</v>
      </c>
      <c r="N268" s="167" t="s">
        <v>38</v>
      </c>
      <c r="O268" s="51"/>
      <c r="P268" s="155">
        <f t="shared" si="51"/>
        <v>0</v>
      </c>
      <c r="Q268" s="155">
        <v>0</v>
      </c>
      <c r="R268" s="155">
        <f t="shared" si="52"/>
        <v>0</v>
      </c>
      <c r="S268" s="155">
        <v>0</v>
      </c>
      <c r="T268" s="156">
        <f t="shared" si="53"/>
        <v>0</v>
      </c>
      <c r="AR268" s="157" t="s">
        <v>187</v>
      </c>
      <c r="AT268" s="157" t="s">
        <v>236</v>
      </c>
      <c r="AU268" s="157" t="s">
        <v>181</v>
      </c>
      <c r="AY268" s="13" t="s">
        <v>175</v>
      </c>
      <c r="BE268" s="158">
        <f t="shared" si="54"/>
        <v>0</v>
      </c>
      <c r="BF268" s="158">
        <f t="shared" si="55"/>
        <v>0</v>
      </c>
      <c r="BG268" s="158">
        <f t="shared" si="56"/>
        <v>0</v>
      </c>
      <c r="BH268" s="158">
        <f t="shared" si="57"/>
        <v>0</v>
      </c>
      <c r="BI268" s="158">
        <f t="shared" si="58"/>
        <v>0</v>
      </c>
      <c r="BJ268" s="13" t="s">
        <v>181</v>
      </c>
      <c r="BK268" s="159">
        <f t="shared" si="59"/>
        <v>0</v>
      </c>
      <c r="BL268" s="13" t="s">
        <v>180</v>
      </c>
      <c r="BM268" s="157" t="s">
        <v>466</v>
      </c>
    </row>
    <row r="269" spans="2:65" s="1" customFormat="1" ht="16.5" customHeight="1" x14ac:dyDescent="0.2">
      <c r="B269" s="147"/>
      <c r="C269" s="160" t="s">
        <v>332</v>
      </c>
      <c r="D269" s="218" t="s">
        <v>1201</v>
      </c>
      <c r="E269" s="219"/>
      <c r="F269" s="220"/>
      <c r="G269" s="162" t="s">
        <v>272</v>
      </c>
      <c r="H269" s="163">
        <v>2</v>
      </c>
      <c r="I269" s="164"/>
      <c r="J269" s="163">
        <f t="shared" si="50"/>
        <v>0</v>
      </c>
      <c r="K269" s="161" t="s">
        <v>1</v>
      </c>
      <c r="L269" s="165"/>
      <c r="M269" s="166" t="s">
        <v>1</v>
      </c>
      <c r="N269" s="167" t="s">
        <v>38</v>
      </c>
      <c r="O269" s="51"/>
      <c r="P269" s="155">
        <f t="shared" si="51"/>
        <v>0</v>
      </c>
      <c r="Q269" s="155">
        <v>0</v>
      </c>
      <c r="R269" s="155">
        <f t="shared" si="52"/>
        <v>0</v>
      </c>
      <c r="S269" s="155">
        <v>0</v>
      </c>
      <c r="T269" s="156">
        <f t="shared" si="53"/>
        <v>0</v>
      </c>
      <c r="AR269" s="157" t="s">
        <v>187</v>
      </c>
      <c r="AT269" s="157" t="s">
        <v>236</v>
      </c>
      <c r="AU269" s="157" t="s">
        <v>181</v>
      </c>
      <c r="AY269" s="13" t="s">
        <v>175</v>
      </c>
      <c r="BE269" s="158">
        <f t="shared" si="54"/>
        <v>0</v>
      </c>
      <c r="BF269" s="158">
        <f t="shared" si="55"/>
        <v>0</v>
      </c>
      <c r="BG269" s="158">
        <f t="shared" si="56"/>
        <v>0</v>
      </c>
      <c r="BH269" s="158">
        <f t="shared" si="57"/>
        <v>0</v>
      </c>
      <c r="BI269" s="158">
        <f t="shared" si="58"/>
        <v>0</v>
      </c>
      <c r="BJ269" s="13" t="s">
        <v>181</v>
      </c>
      <c r="BK269" s="159">
        <f t="shared" si="59"/>
        <v>0</v>
      </c>
      <c r="BL269" s="13" t="s">
        <v>180</v>
      </c>
      <c r="BM269" s="157" t="s">
        <v>468</v>
      </c>
    </row>
    <row r="270" spans="2:65" s="1" customFormat="1" ht="24" customHeight="1" x14ac:dyDescent="0.2">
      <c r="B270" s="147"/>
      <c r="C270" s="160" t="s">
        <v>464</v>
      </c>
      <c r="D270" s="218" t="s">
        <v>1202</v>
      </c>
      <c r="E270" s="219"/>
      <c r="F270" s="220"/>
      <c r="G270" s="162" t="s">
        <v>272</v>
      </c>
      <c r="H270" s="163">
        <v>1</v>
      </c>
      <c r="I270" s="164"/>
      <c r="J270" s="163">
        <f t="shared" si="50"/>
        <v>0</v>
      </c>
      <c r="K270" s="161" t="s">
        <v>1</v>
      </c>
      <c r="L270" s="165"/>
      <c r="M270" s="166" t="s">
        <v>1</v>
      </c>
      <c r="N270" s="167" t="s">
        <v>38</v>
      </c>
      <c r="O270" s="51"/>
      <c r="P270" s="155">
        <f t="shared" si="51"/>
        <v>0</v>
      </c>
      <c r="Q270" s="155">
        <v>0</v>
      </c>
      <c r="R270" s="155">
        <f t="shared" si="52"/>
        <v>0</v>
      </c>
      <c r="S270" s="155">
        <v>0</v>
      </c>
      <c r="T270" s="156">
        <f t="shared" si="53"/>
        <v>0</v>
      </c>
      <c r="AR270" s="157" t="s">
        <v>187</v>
      </c>
      <c r="AT270" s="157" t="s">
        <v>236</v>
      </c>
      <c r="AU270" s="157" t="s">
        <v>181</v>
      </c>
      <c r="AY270" s="13" t="s">
        <v>175</v>
      </c>
      <c r="BE270" s="158">
        <f t="shared" si="54"/>
        <v>0</v>
      </c>
      <c r="BF270" s="158">
        <f t="shared" si="55"/>
        <v>0</v>
      </c>
      <c r="BG270" s="158">
        <f t="shared" si="56"/>
        <v>0</v>
      </c>
      <c r="BH270" s="158">
        <f t="shared" si="57"/>
        <v>0</v>
      </c>
      <c r="BI270" s="158">
        <f t="shared" si="58"/>
        <v>0</v>
      </c>
      <c r="BJ270" s="13" t="s">
        <v>181</v>
      </c>
      <c r="BK270" s="159">
        <f t="shared" si="59"/>
        <v>0</v>
      </c>
      <c r="BL270" s="13" t="s">
        <v>180</v>
      </c>
      <c r="BM270" s="157" t="s">
        <v>470</v>
      </c>
    </row>
    <row r="271" spans="2:65" s="1" customFormat="1" ht="36" customHeight="1" x14ac:dyDescent="0.2">
      <c r="B271" s="147"/>
      <c r="C271" s="148" t="s">
        <v>334</v>
      </c>
      <c r="D271" s="215" t="s">
        <v>1203</v>
      </c>
      <c r="E271" s="216"/>
      <c r="F271" s="217"/>
      <c r="G271" s="150" t="s">
        <v>272</v>
      </c>
      <c r="H271" s="151">
        <v>67</v>
      </c>
      <c r="I271" s="152"/>
      <c r="J271" s="151">
        <f t="shared" si="50"/>
        <v>0</v>
      </c>
      <c r="K271" s="149" t="s">
        <v>1</v>
      </c>
      <c r="L271" s="28"/>
      <c r="M271" s="153" t="s">
        <v>1</v>
      </c>
      <c r="N271" s="154" t="s">
        <v>38</v>
      </c>
      <c r="O271" s="51"/>
      <c r="P271" s="155">
        <f t="shared" si="51"/>
        <v>0</v>
      </c>
      <c r="Q271" s="155">
        <v>0</v>
      </c>
      <c r="R271" s="155">
        <f t="shared" si="52"/>
        <v>0</v>
      </c>
      <c r="S271" s="155">
        <v>0</v>
      </c>
      <c r="T271" s="156">
        <f t="shared" si="53"/>
        <v>0</v>
      </c>
      <c r="AR271" s="157" t="s">
        <v>180</v>
      </c>
      <c r="AT271" s="157" t="s">
        <v>177</v>
      </c>
      <c r="AU271" s="157" t="s">
        <v>181</v>
      </c>
      <c r="AY271" s="13" t="s">
        <v>175</v>
      </c>
      <c r="BE271" s="158">
        <f t="shared" si="54"/>
        <v>0</v>
      </c>
      <c r="BF271" s="158">
        <f t="shared" si="55"/>
        <v>0</v>
      </c>
      <c r="BG271" s="158">
        <f t="shared" si="56"/>
        <v>0</v>
      </c>
      <c r="BH271" s="158">
        <f t="shared" si="57"/>
        <v>0</v>
      </c>
      <c r="BI271" s="158">
        <f t="shared" si="58"/>
        <v>0</v>
      </c>
      <c r="BJ271" s="13" t="s">
        <v>181</v>
      </c>
      <c r="BK271" s="159">
        <f t="shared" si="59"/>
        <v>0</v>
      </c>
      <c r="BL271" s="13" t="s">
        <v>180</v>
      </c>
      <c r="BM271" s="157" t="s">
        <v>473</v>
      </c>
    </row>
    <row r="272" spans="2:65" s="1" customFormat="1" ht="24" customHeight="1" x14ac:dyDescent="0.2">
      <c r="B272" s="147"/>
      <c r="C272" s="160" t="s">
        <v>467</v>
      </c>
      <c r="D272" s="218" t="s">
        <v>1587</v>
      </c>
      <c r="E272" s="219"/>
      <c r="F272" s="220"/>
      <c r="G272" s="162" t="s">
        <v>272</v>
      </c>
      <c r="H272" s="163">
        <v>67</v>
      </c>
      <c r="I272" s="164"/>
      <c r="J272" s="163">
        <f t="shared" si="50"/>
        <v>0</v>
      </c>
      <c r="K272" s="161" t="s">
        <v>1</v>
      </c>
      <c r="L272" s="165"/>
      <c r="M272" s="166" t="s">
        <v>1</v>
      </c>
      <c r="N272" s="167" t="s">
        <v>38</v>
      </c>
      <c r="O272" s="51"/>
      <c r="P272" s="155">
        <f t="shared" si="51"/>
        <v>0</v>
      </c>
      <c r="Q272" s="155">
        <v>0</v>
      </c>
      <c r="R272" s="155">
        <f t="shared" si="52"/>
        <v>0</v>
      </c>
      <c r="S272" s="155">
        <v>0</v>
      </c>
      <c r="T272" s="156">
        <f t="shared" si="53"/>
        <v>0</v>
      </c>
      <c r="AR272" s="157" t="s">
        <v>187</v>
      </c>
      <c r="AT272" s="157" t="s">
        <v>236</v>
      </c>
      <c r="AU272" s="157" t="s">
        <v>181</v>
      </c>
      <c r="AY272" s="13" t="s">
        <v>175</v>
      </c>
      <c r="BE272" s="158">
        <f t="shared" si="54"/>
        <v>0</v>
      </c>
      <c r="BF272" s="158">
        <f t="shared" si="55"/>
        <v>0</v>
      </c>
      <c r="BG272" s="158">
        <f t="shared" si="56"/>
        <v>0</v>
      </c>
      <c r="BH272" s="158">
        <f t="shared" si="57"/>
        <v>0</v>
      </c>
      <c r="BI272" s="158">
        <f t="shared" si="58"/>
        <v>0</v>
      </c>
      <c r="BJ272" s="13" t="s">
        <v>181</v>
      </c>
      <c r="BK272" s="159">
        <f t="shared" si="59"/>
        <v>0</v>
      </c>
      <c r="BL272" s="13" t="s">
        <v>180</v>
      </c>
      <c r="BM272" s="157" t="s">
        <v>475</v>
      </c>
    </row>
    <row r="273" spans="2:65" s="1" customFormat="1" ht="24" customHeight="1" x14ac:dyDescent="0.2">
      <c r="B273" s="147"/>
      <c r="C273" s="148" t="s">
        <v>337</v>
      </c>
      <c r="D273" s="215" t="s">
        <v>1586</v>
      </c>
      <c r="E273" s="216"/>
      <c r="F273" s="217"/>
      <c r="G273" s="150" t="s">
        <v>272</v>
      </c>
      <c r="H273" s="151">
        <v>83</v>
      </c>
      <c r="I273" s="152"/>
      <c r="J273" s="151">
        <f t="shared" si="50"/>
        <v>0</v>
      </c>
      <c r="K273" s="149" t="s">
        <v>1</v>
      </c>
      <c r="L273" s="28"/>
      <c r="M273" s="153" t="s">
        <v>1</v>
      </c>
      <c r="N273" s="154" t="s">
        <v>38</v>
      </c>
      <c r="O273" s="51"/>
      <c r="P273" s="155">
        <f t="shared" si="51"/>
        <v>0</v>
      </c>
      <c r="Q273" s="155">
        <v>0</v>
      </c>
      <c r="R273" s="155">
        <f t="shared" si="52"/>
        <v>0</v>
      </c>
      <c r="S273" s="155">
        <v>0</v>
      </c>
      <c r="T273" s="156">
        <f t="shared" si="53"/>
        <v>0</v>
      </c>
      <c r="AR273" s="157" t="s">
        <v>180</v>
      </c>
      <c r="AT273" s="157" t="s">
        <v>177</v>
      </c>
      <c r="AU273" s="157" t="s">
        <v>181</v>
      </c>
      <c r="AY273" s="13" t="s">
        <v>175</v>
      </c>
      <c r="BE273" s="158">
        <f t="shared" si="54"/>
        <v>0</v>
      </c>
      <c r="BF273" s="158">
        <f t="shared" si="55"/>
        <v>0</v>
      </c>
      <c r="BG273" s="158">
        <f t="shared" si="56"/>
        <v>0</v>
      </c>
      <c r="BH273" s="158">
        <f t="shared" si="57"/>
        <v>0</v>
      </c>
      <c r="BI273" s="158">
        <f t="shared" si="58"/>
        <v>0</v>
      </c>
      <c r="BJ273" s="13" t="s">
        <v>181</v>
      </c>
      <c r="BK273" s="159">
        <f t="shared" si="59"/>
        <v>0</v>
      </c>
      <c r="BL273" s="13" t="s">
        <v>180</v>
      </c>
      <c r="BM273" s="157" t="s">
        <v>478</v>
      </c>
    </row>
    <row r="274" spans="2:65" s="1" customFormat="1" ht="24" customHeight="1" x14ac:dyDescent="0.2">
      <c r="B274" s="147"/>
      <c r="C274" s="160" t="s">
        <v>471</v>
      </c>
      <c r="D274" s="218" t="s">
        <v>1204</v>
      </c>
      <c r="E274" s="219"/>
      <c r="F274" s="220"/>
      <c r="G274" s="162" t="s">
        <v>272</v>
      </c>
      <c r="H274" s="163">
        <v>83</v>
      </c>
      <c r="I274" s="164"/>
      <c r="J274" s="163">
        <f t="shared" si="50"/>
        <v>0</v>
      </c>
      <c r="K274" s="161" t="s">
        <v>1</v>
      </c>
      <c r="L274" s="165"/>
      <c r="M274" s="166" t="s">
        <v>1</v>
      </c>
      <c r="N274" s="167" t="s">
        <v>38</v>
      </c>
      <c r="O274" s="51"/>
      <c r="P274" s="155">
        <f t="shared" si="51"/>
        <v>0</v>
      </c>
      <c r="Q274" s="155">
        <v>0</v>
      </c>
      <c r="R274" s="155">
        <f t="shared" si="52"/>
        <v>0</v>
      </c>
      <c r="S274" s="155">
        <v>0</v>
      </c>
      <c r="T274" s="156">
        <f t="shared" si="53"/>
        <v>0</v>
      </c>
      <c r="AR274" s="157" t="s">
        <v>187</v>
      </c>
      <c r="AT274" s="157" t="s">
        <v>236</v>
      </c>
      <c r="AU274" s="157" t="s">
        <v>181</v>
      </c>
      <c r="AY274" s="13" t="s">
        <v>175</v>
      </c>
      <c r="BE274" s="158">
        <f t="shared" si="54"/>
        <v>0</v>
      </c>
      <c r="BF274" s="158">
        <f t="shared" si="55"/>
        <v>0</v>
      </c>
      <c r="BG274" s="158">
        <f t="shared" si="56"/>
        <v>0</v>
      </c>
      <c r="BH274" s="158">
        <f t="shared" si="57"/>
        <v>0</v>
      </c>
      <c r="BI274" s="158">
        <f t="shared" si="58"/>
        <v>0</v>
      </c>
      <c r="BJ274" s="13" t="s">
        <v>181</v>
      </c>
      <c r="BK274" s="159">
        <f t="shared" si="59"/>
        <v>0</v>
      </c>
      <c r="BL274" s="13" t="s">
        <v>180</v>
      </c>
      <c r="BM274" s="157" t="s">
        <v>480</v>
      </c>
    </row>
    <row r="275" spans="2:65" s="11" customFormat="1" ht="22.9" customHeight="1" x14ac:dyDescent="0.2">
      <c r="B275" s="134"/>
      <c r="D275" s="135" t="s">
        <v>71</v>
      </c>
      <c r="E275" s="145" t="s">
        <v>1205</v>
      </c>
      <c r="F275" s="145" t="s">
        <v>1206</v>
      </c>
      <c r="I275" s="137"/>
      <c r="J275" s="146">
        <f>BK275</f>
        <v>0</v>
      </c>
      <c r="L275" s="134"/>
      <c r="M275" s="139"/>
      <c r="N275" s="140"/>
      <c r="O275" s="140"/>
      <c r="P275" s="141">
        <f>SUM(P276:P281)</f>
        <v>0</v>
      </c>
      <c r="Q275" s="140"/>
      <c r="R275" s="141">
        <f>SUM(R276:R281)</f>
        <v>3.8557699999999997</v>
      </c>
      <c r="S275" s="140"/>
      <c r="T275" s="142">
        <f>SUM(T276:T281)</f>
        <v>0</v>
      </c>
      <c r="AR275" s="135" t="s">
        <v>183</v>
      </c>
      <c r="AT275" s="143" t="s">
        <v>71</v>
      </c>
      <c r="AU275" s="143" t="s">
        <v>80</v>
      </c>
      <c r="AY275" s="135" t="s">
        <v>175</v>
      </c>
      <c r="BK275" s="144">
        <f>SUM(BK276:BK281)</f>
        <v>0</v>
      </c>
    </row>
    <row r="276" spans="2:65" s="1" customFormat="1" ht="24" customHeight="1" x14ac:dyDescent="0.2">
      <c r="B276" s="147"/>
      <c r="C276" s="148" t="s">
        <v>339</v>
      </c>
      <c r="D276" s="215" t="s">
        <v>1207</v>
      </c>
      <c r="E276" s="216"/>
      <c r="F276" s="217"/>
      <c r="G276" s="150" t="s">
        <v>238</v>
      </c>
      <c r="H276" s="151">
        <v>37</v>
      </c>
      <c r="I276" s="152"/>
      <c r="J276" s="151">
        <f t="shared" ref="J276:J281" si="60">ROUND(I276*H276,3)</f>
        <v>0</v>
      </c>
      <c r="K276" s="149" t="s">
        <v>269</v>
      </c>
      <c r="L276" s="28"/>
      <c r="M276" s="153" t="s">
        <v>1</v>
      </c>
      <c r="N276" s="154" t="s">
        <v>38</v>
      </c>
      <c r="O276" s="51"/>
      <c r="P276" s="155">
        <f t="shared" ref="P276:P281" si="61">O276*H276</f>
        <v>0</v>
      </c>
      <c r="Q276" s="155">
        <v>0</v>
      </c>
      <c r="R276" s="155">
        <f t="shared" ref="R276:R281" si="62">Q276*H276</f>
        <v>0</v>
      </c>
      <c r="S276" s="155">
        <v>0</v>
      </c>
      <c r="T276" s="156">
        <f t="shared" ref="T276:T281" si="63">S276*H276</f>
        <v>0</v>
      </c>
      <c r="AR276" s="157" t="s">
        <v>258</v>
      </c>
      <c r="AT276" s="157" t="s">
        <v>177</v>
      </c>
      <c r="AU276" s="157" t="s">
        <v>181</v>
      </c>
      <c r="AY276" s="13" t="s">
        <v>175</v>
      </c>
      <c r="BE276" s="158">
        <f t="shared" ref="BE276:BE281" si="64">IF(N276="základná",J276,0)</f>
        <v>0</v>
      </c>
      <c r="BF276" s="158">
        <f t="shared" ref="BF276:BF281" si="65">IF(N276="znížená",J276,0)</f>
        <v>0</v>
      </c>
      <c r="BG276" s="158">
        <f t="shared" ref="BG276:BG281" si="66">IF(N276="zákl. prenesená",J276,0)</f>
        <v>0</v>
      </c>
      <c r="BH276" s="158">
        <f t="shared" ref="BH276:BH281" si="67">IF(N276="zníž. prenesená",J276,0)</f>
        <v>0</v>
      </c>
      <c r="BI276" s="158">
        <f t="shared" ref="BI276:BI281" si="68">IF(N276="nulová",J276,0)</f>
        <v>0</v>
      </c>
      <c r="BJ276" s="13" t="s">
        <v>181</v>
      </c>
      <c r="BK276" s="159">
        <f t="shared" ref="BK276:BK281" si="69">ROUND(I276*H276,3)</f>
        <v>0</v>
      </c>
      <c r="BL276" s="13" t="s">
        <v>258</v>
      </c>
      <c r="BM276" s="157" t="s">
        <v>1208</v>
      </c>
    </row>
    <row r="277" spans="2:65" s="1" customFormat="1" ht="24" customHeight="1" x14ac:dyDescent="0.2">
      <c r="B277" s="147"/>
      <c r="C277" s="148" t="s">
        <v>476</v>
      </c>
      <c r="D277" s="215" t="s">
        <v>1209</v>
      </c>
      <c r="E277" s="216"/>
      <c r="F277" s="217"/>
      <c r="G277" s="150" t="s">
        <v>238</v>
      </c>
      <c r="H277" s="151">
        <v>37</v>
      </c>
      <c r="I277" s="152"/>
      <c r="J277" s="151">
        <f t="shared" si="60"/>
        <v>0</v>
      </c>
      <c r="K277" s="149" t="s">
        <v>269</v>
      </c>
      <c r="L277" s="28"/>
      <c r="M277" s="153" t="s">
        <v>1</v>
      </c>
      <c r="N277" s="154" t="s">
        <v>38</v>
      </c>
      <c r="O277" s="51"/>
      <c r="P277" s="155">
        <f t="shared" si="61"/>
        <v>0</v>
      </c>
      <c r="Q277" s="155">
        <v>0</v>
      </c>
      <c r="R277" s="155">
        <f t="shared" si="62"/>
        <v>0</v>
      </c>
      <c r="S277" s="155">
        <v>0</v>
      </c>
      <c r="T277" s="156">
        <f t="shared" si="63"/>
        <v>0</v>
      </c>
      <c r="AR277" s="157" t="s">
        <v>258</v>
      </c>
      <c r="AT277" s="157" t="s">
        <v>177</v>
      </c>
      <c r="AU277" s="157" t="s">
        <v>181</v>
      </c>
      <c r="AY277" s="13" t="s">
        <v>175</v>
      </c>
      <c r="BE277" s="158">
        <f t="shared" si="64"/>
        <v>0</v>
      </c>
      <c r="BF277" s="158">
        <f t="shared" si="65"/>
        <v>0</v>
      </c>
      <c r="BG277" s="158">
        <f t="shared" si="66"/>
        <v>0</v>
      </c>
      <c r="BH277" s="158">
        <f t="shared" si="67"/>
        <v>0</v>
      </c>
      <c r="BI277" s="158">
        <f t="shared" si="68"/>
        <v>0</v>
      </c>
      <c r="BJ277" s="13" t="s">
        <v>181</v>
      </c>
      <c r="BK277" s="159">
        <f t="shared" si="69"/>
        <v>0</v>
      </c>
      <c r="BL277" s="13" t="s">
        <v>258</v>
      </c>
      <c r="BM277" s="157" t="s">
        <v>1210</v>
      </c>
    </row>
    <row r="278" spans="2:65" s="1" customFormat="1" ht="16.5" customHeight="1" x14ac:dyDescent="0.2">
      <c r="B278" s="147"/>
      <c r="C278" s="160" t="s">
        <v>342</v>
      </c>
      <c r="D278" s="218" t="s">
        <v>1211</v>
      </c>
      <c r="E278" s="219"/>
      <c r="F278" s="220"/>
      <c r="G278" s="162" t="s">
        <v>209</v>
      </c>
      <c r="H278" s="163">
        <v>3.8479999999999999</v>
      </c>
      <c r="I278" s="164"/>
      <c r="J278" s="163">
        <f t="shared" si="60"/>
        <v>0</v>
      </c>
      <c r="K278" s="161" t="s">
        <v>269</v>
      </c>
      <c r="L278" s="165"/>
      <c r="M278" s="166" t="s">
        <v>1</v>
      </c>
      <c r="N278" s="167" t="s">
        <v>38</v>
      </c>
      <c r="O278" s="51"/>
      <c r="P278" s="155">
        <f t="shared" si="61"/>
        <v>0</v>
      </c>
      <c r="Q278" s="155">
        <v>1</v>
      </c>
      <c r="R278" s="155">
        <f t="shared" si="62"/>
        <v>3.8479999999999999</v>
      </c>
      <c r="S278" s="155">
        <v>0</v>
      </c>
      <c r="T278" s="156">
        <f t="shared" si="63"/>
        <v>0</v>
      </c>
      <c r="AR278" s="157" t="s">
        <v>332</v>
      </c>
      <c r="AT278" s="157" t="s">
        <v>236</v>
      </c>
      <c r="AU278" s="157" t="s">
        <v>181</v>
      </c>
      <c r="AY278" s="13" t="s">
        <v>175</v>
      </c>
      <c r="BE278" s="158">
        <f t="shared" si="64"/>
        <v>0</v>
      </c>
      <c r="BF278" s="158">
        <f t="shared" si="65"/>
        <v>0</v>
      </c>
      <c r="BG278" s="158">
        <f t="shared" si="66"/>
        <v>0</v>
      </c>
      <c r="BH278" s="158">
        <f t="shared" si="67"/>
        <v>0</v>
      </c>
      <c r="BI278" s="158">
        <f t="shared" si="68"/>
        <v>0</v>
      </c>
      <c r="BJ278" s="13" t="s">
        <v>181</v>
      </c>
      <c r="BK278" s="159">
        <f t="shared" si="69"/>
        <v>0</v>
      </c>
      <c r="BL278" s="13" t="s">
        <v>332</v>
      </c>
      <c r="BM278" s="157" t="s">
        <v>1212</v>
      </c>
    </row>
    <row r="279" spans="2:65" s="1" customFormat="1" ht="24" customHeight="1" x14ac:dyDescent="0.2">
      <c r="B279" s="147"/>
      <c r="C279" s="148" t="s">
        <v>481</v>
      </c>
      <c r="D279" s="215" t="s">
        <v>1213</v>
      </c>
      <c r="E279" s="216"/>
      <c r="F279" s="217"/>
      <c r="G279" s="150" t="s">
        <v>238</v>
      </c>
      <c r="H279" s="151">
        <v>37</v>
      </c>
      <c r="I279" s="152"/>
      <c r="J279" s="151">
        <f t="shared" si="60"/>
        <v>0</v>
      </c>
      <c r="K279" s="149" t="s">
        <v>269</v>
      </c>
      <c r="L279" s="28"/>
      <c r="M279" s="153" t="s">
        <v>1</v>
      </c>
      <c r="N279" s="154" t="s">
        <v>38</v>
      </c>
      <c r="O279" s="51"/>
      <c r="P279" s="155">
        <f t="shared" si="61"/>
        <v>0</v>
      </c>
      <c r="Q279" s="155">
        <v>0</v>
      </c>
      <c r="R279" s="155">
        <f t="shared" si="62"/>
        <v>0</v>
      </c>
      <c r="S279" s="155">
        <v>0</v>
      </c>
      <c r="T279" s="156">
        <f t="shared" si="63"/>
        <v>0</v>
      </c>
      <c r="AR279" s="157" t="s">
        <v>258</v>
      </c>
      <c r="AT279" s="157" t="s">
        <v>177</v>
      </c>
      <c r="AU279" s="157" t="s">
        <v>181</v>
      </c>
      <c r="AY279" s="13" t="s">
        <v>175</v>
      </c>
      <c r="BE279" s="158">
        <f t="shared" si="64"/>
        <v>0</v>
      </c>
      <c r="BF279" s="158">
        <f t="shared" si="65"/>
        <v>0</v>
      </c>
      <c r="BG279" s="158">
        <f t="shared" si="66"/>
        <v>0</v>
      </c>
      <c r="BH279" s="158">
        <f t="shared" si="67"/>
        <v>0</v>
      </c>
      <c r="BI279" s="158">
        <f t="shared" si="68"/>
        <v>0</v>
      </c>
      <c r="BJ279" s="13" t="s">
        <v>181</v>
      </c>
      <c r="BK279" s="159">
        <f t="shared" si="69"/>
        <v>0</v>
      </c>
      <c r="BL279" s="13" t="s">
        <v>258</v>
      </c>
      <c r="BM279" s="157" t="s">
        <v>1214</v>
      </c>
    </row>
    <row r="280" spans="2:65" s="1" customFormat="1" ht="24" customHeight="1" x14ac:dyDescent="0.2">
      <c r="B280" s="147"/>
      <c r="C280" s="160" t="s">
        <v>344</v>
      </c>
      <c r="D280" s="218" t="s">
        <v>1583</v>
      </c>
      <c r="E280" s="219"/>
      <c r="F280" s="220"/>
      <c r="G280" s="162" t="s">
        <v>238</v>
      </c>
      <c r="H280" s="163">
        <v>37</v>
      </c>
      <c r="I280" s="164"/>
      <c r="J280" s="163">
        <f t="shared" si="60"/>
        <v>0</v>
      </c>
      <c r="K280" s="161" t="s">
        <v>269</v>
      </c>
      <c r="L280" s="165"/>
      <c r="M280" s="166" t="s">
        <v>1</v>
      </c>
      <c r="N280" s="167" t="s">
        <v>38</v>
      </c>
      <c r="O280" s="51"/>
      <c r="P280" s="155">
        <f t="shared" si="61"/>
        <v>0</v>
      </c>
      <c r="Q280" s="155">
        <v>2.1000000000000001E-4</v>
      </c>
      <c r="R280" s="155">
        <f t="shared" si="62"/>
        <v>7.77E-3</v>
      </c>
      <c r="S280" s="155">
        <v>0</v>
      </c>
      <c r="T280" s="156">
        <f t="shared" si="63"/>
        <v>0</v>
      </c>
      <c r="AR280" s="157" t="s">
        <v>332</v>
      </c>
      <c r="AT280" s="157" t="s">
        <v>236</v>
      </c>
      <c r="AU280" s="157" t="s">
        <v>181</v>
      </c>
      <c r="AY280" s="13" t="s">
        <v>175</v>
      </c>
      <c r="BE280" s="158">
        <f t="shared" si="64"/>
        <v>0</v>
      </c>
      <c r="BF280" s="158">
        <f t="shared" si="65"/>
        <v>0</v>
      </c>
      <c r="BG280" s="158">
        <f t="shared" si="66"/>
        <v>0</v>
      </c>
      <c r="BH280" s="158">
        <f t="shared" si="67"/>
        <v>0</v>
      </c>
      <c r="BI280" s="158">
        <f t="shared" si="68"/>
        <v>0</v>
      </c>
      <c r="BJ280" s="13" t="s">
        <v>181</v>
      </c>
      <c r="BK280" s="159">
        <f t="shared" si="69"/>
        <v>0</v>
      </c>
      <c r="BL280" s="13" t="s">
        <v>332</v>
      </c>
      <c r="BM280" s="157" t="s">
        <v>1215</v>
      </c>
    </row>
    <row r="281" spans="2:65" s="1" customFormat="1" ht="24" customHeight="1" x14ac:dyDescent="0.2">
      <c r="B281" s="147"/>
      <c r="C281" s="148" t="s">
        <v>486</v>
      </c>
      <c r="D281" s="215" t="s">
        <v>1216</v>
      </c>
      <c r="E281" s="216"/>
      <c r="F281" s="217"/>
      <c r="G281" s="150" t="s">
        <v>238</v>
      </c>
      <c r="H281" s="151">
        <v>37</v>
      </c>
      <c r="I281" s="152"/>
      <c r="J281" s="151">
        <f t="shared" si="60"/>
        <v>0</v>
      </c>
      <c r="K281" s="149" t="s">
        <v>269</v>
      </c>
      <c r="L281" s="28"/>
      <c r="M281" s="168" t="s">
        <v>1</v>
      </c>
      <c r="N281" s="169" t="s">
        <v>38</v>
      </c>
      <c r="O281" s="170"/>
      <c r="P281" s="171">
        <f t="shared" si="61"/>
        <v>0</v>
      </c>
      <c r="Q281" s="171">
        <v>0</v>
      </c>
      <c r="R281" s="171">
        <f t="shared" si="62"/>
        <v>0</v>
      </c>
      <c r="S281" s="171">
        <v>0</v>
      </c>
      <c r="T281" s="172">
        <f t="shared" si="63"/>
        <v>0</v>
      </c>
      <c r="AR281" s="157" t="s">
        <v>258</v>
      </c>
      <c r="AT281" s="157" t="s">
        <v>177</v>
      </c>
      <c r="AU281" s="157" t="s">
        <v>181</v>
      </c>
      <c r="AY281" s="13" t="s">
        <v>175</v>
      </c>
      <c r="BE281" s="158">
        <f t="shared" si="64"/>
        <v>0</v>
      </c>
      <c r="BF281" s="158">
        <f t="shared" si="65"/>
        <v>0</v>
      </c>
      <c r="BG281" s="158">
        <f t="shared" si="66"/>
        <v>0</v>
      </c>
      <c r="BH281" s="158">
        <f t="shared" si="67"/>
        <v>0</v>
      </c>
      <c r="BI281" s="158">
        <f t="shared" si="68"/>
        <v>0</v>
      </c>
      <c r="BJ281" s="13" t="s">
        <v>181</v>
      </c>
      <c r="BK281" s="159">
        <f t="shared" si="69"/>
        <v>0</v>
      </c>
      <c r="BL281" s="13" t="s">
        <v>258</v>
      </c>
      <c r="BM281" s="157" t="s">
        <v>1217</v>
      </c>
    </row>
    <row r="282" spans="2:65" s="1" customFormat="1" ht="6.95" customHeight="1" x14ac:dyDescent="0.2">
      <c r="B282" s="40"/>
      <c r="C282" s="41"/>
      <c r="D282" s="41"/>
      <c r="E282" s="41"/>
      <c r="F282" s="41"/>
      <c r="G282" s="41"/>
      <c r="H282" s="41"/>
      <c r="I282" s="108"/>
      <c r="J282" s="41"/>
      <c r="K282" s="41"/>
      <c r="L282" s="28"/>
    </row>
  </sheetData>
  <mergeCells count="149">
    <mergeCell ref="D281:F281"/>
    <mergeCell ref="D264:F264"/>
    <mergeCell ref="D265:F265"/>
    <mergeCell ref="D267:F267"/>
    <mergeCell ref="D268:F268"/>
    <mergeCell ref="D269:F269"/>
    <mergeCell ref="D270:F270"/>
    <mergeCell ref="D271:F271"/>
    <mergeCell ref="D273:F273"/>
    <mergeCell ref="D274:F274"/>
    <mergeCell ref="D272:F272"/>
    <mergeCell ref="D276:F276"/>
    <mergeCell ref="D277:F277"/>
    <mergeCell ref="D278:F278"/>
    <mergeCell ref="D279:F279"/>
    <mergeCell ref="D280:F280"/>
    <mergeCell ref="D259:F259"/>
    <mergeCell ref="D260:F260"/>
    <mergeCell ref="D261:F261"/>
    <mergeCell ref="D262:F262"/>
    <mergeCell ref="D263:F263"/>
    <mergeCell ref="D254:F254"/>
    <mergeCell ref="D255:F255"/>
    <mergeCell ref="D256:F256"/>
    <mergeCell ref="D257:F257"/>
    <mergeCell ref="D258:F258"/>
    <mergeCell ref="D249:F249"/>
    <mergeCell ref="D250:F250"/>
    <mergeCell ref="D251:F251"/>
    <mergeCell ref="D252:F252"/>
    <mergeCell ref="D253:F253"/>
    <mergeCell ref="D244:F244"/>
    <mergeCell ref="D245:F245"/>
    <mergeCell ref="D246:F246"/>
    <mergeCell ref="D247:F247"/>
    <mergeCell ref="D248:F248"/>
    <mergeCell ref="D239:F239"/>
    <mergeCell ref="D240:F240"/>
    <mergeCell ref="D241:F241"/>
    <mergeCell ref="D242:F242"/>
    <mergeCell ref="D243:F243"/>
    <mergeCell ref="D234:F234"/>
    <mergeCell ref="D235:F235"/>
    <mergeCell ref="D236:F236"/>
    <mergeCell ref="D237:F237"/>
    <mergeCell ref="D238:F238"/>
    <mergeCell ref="D229:F229"/>
    <mergeCell ref="D230:F230"/>
    <mergeCell ref="D231:F231"/>
    <mergeCell ref="D232:F232"/>
    <mergeCell ref="D233:F233"/>
    <mergeCell ref="D223:F223"/>
    <mergeCell ref="D224:F224"/>
    <mergeCell ref="D225:F225"/>
    <mergeCell ref="D226:F226"/>
    <mergeCell ref="D227:F227"/>
    <mergeCell ref="D218:F218"/>
    <mergeCell ref="D219:F219"/>
    <mergeCell ref="D220:F220"/>
    <mergeCell ref="D221:F221"/>
    <mergeCell ref="D222:F222"/>
    <mergeCell ref="D213:F213"/>
    <mergeCell ref="D214:F214"/>
    <mergeCell ref="D215:F215"/>
    <mergeCell ref="D216:F216"/>
    <mergeCell ref="D217:F217"/>
    <mergeCell ref="D208:F208"/>
    <mergeCell ref="D209:F209"/>
    <mergeCell ref="D210:F210"/>
    <mergeCell ref="D211:F211"/>
    <mergeCell ref="D212:F212"/>
    <mergeCell ref="D203:F203"/>
    <mergeCell ref="D204:F204"/>
    <mergeCell ref="D205:F205"/>
    <mergeCell ref="D206:F206"/>
    <mergeCell ref="D207:F207"/>
    <mergeCell ref="D194:F194"/>
    <mergeCell ref="D195:F195"/>
    <mergeCell ref="D196:F196"/>
    <mergeCell ref="D197:F197"/>
    <mergeCell ref="D202:F202"/>
    <mergeCell ref="D198:F198"/>
    <mergeCell ref="D199:F199"/>
    <mergeCell ref="D200:F200"/>
    <mergeCell ref="D201:F201"/>
    <mergeCell ref="D189:F189"/>
    <mergeCell ref="D190:F190"/>
    <mergeCell ref="D191:F191"/>
    <mergeCell ref="D192:F192"/>
    <mergeCell ref="D193:F193"/>
    <mergeCell ref="D184:F184"/>
    <mergeCell ref="D185:F185"/>
    <mergeCell ref="D186:F186"/>
    <mergeCell ref="D187:F187"/>
    <mergeCell ref="D188:F188"/>
    <mergeCell ref="D179:F179"/>
    <mergeCell ref="D180:F180"/>
    <mergeCell ref="D181:F181"/>
    <mergeCell ref="D182:F182"/>
    <mergeCell ref="D183:F183"/>
    <mergeCell ref="D174:F174"/>
    <mergeCell ref="D175:F175"/>
    <mergeCell ref="D176:F176"/>
    <mergeCell ref="D177:F177"/>
    <mergeCell ref="D178:F178"/>
    <mergeCell ref="D169:F169"/>
    <mergeCell ref="D170:F170"/>
    <mergeCell ref="D171:F171"/>
    <mergeCell ref="D172:F172"/>
    <mergeCell ref="D173:F173"/>
    <mergeCell ref="D164:F164"/>
    <mergeCell ref="D165:F165"/>
    <mergeCell ref="D166:F166"/>
    <mergeCell ref="D167:F167"/>
    <mergeCell ref="D168:F168"/>
    <mergeCell ref="D159:F159"/>
    <mergeCell ref="D160:F160"/>
    <mergeCell ref="D161:F161"/>
    <mergeCell ref="D162:F162"/>
    <mergeCell ref="D163:F163"/>
    <mergeCell ref="D154:F154"/>
    <mergeCell ref="D155:F155"/>
    <mergeCell ref="D156:F156"/>
    <mergeCell ref="D157:F157"/>
    <mergeCell ref="D158:F158"/>
    <mergeCell ref="D147:F147"/>
    <mergeCell ref="D148:F148"/>
    <mergeCell ref="D149:F149"/>
    <mergeCell ref="D150:F150"/>
    <mergeCell ref="D153:F153"/>
    <mergeCell ref="D140:F140"/>
    <mergeCell ref="D141:F141"/>
    <mergeCell ref="D144:F144"/>
    <mergeCell ref="D145:F145"/>
    <mergeCell ref="D146:F146"/>
    <mergeCell ref="D128:F128"/>
    <mergeCell ref="D132:F132"/>
    <mergeCell ref="D133:F133"/>
    <mergeCell ref="D136:F136"/>
    <mergeCell ref="D137:F137"/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8"/>
  <sheetViews>
    <sheetView showGridLines="0" workbookViewId="0">
      <selection activeCell="W12" sqref="W12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96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1218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ROUND(J118,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ROUND((SUM(BE118:BE167)),  2)</f>
        <v>0</v>
      </c>
      <c r="I33" s="96">
        <v>0.2</v>
      </c>
      <c r="J33" s="95">
        <f>ROUND(((SUM(BE118:BE167))*I33),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ROUND((SUM(BF118:BF167)),  2)</f>
        <v>0</v>
      </c>
      <c r="I34" s="96">
        <v>0.2</v>
      </c>
      <c r="J34" s="95">
        <f>ROUND(((SUM(BF118:BF167))*I34),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ROUND((SUM(BG118:BG167)),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ROUND((SUM(BH118:BH167)),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ROUND((SUM(BI118:BI167)),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 xml:space="preserve">E.4.1.2 - Bleskozvod 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J118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157</v>
      </c>
      <c r="E97" s="116"/>
      <c r="F97" s="116"/>
      <c r="G97" s="116"/>
      <c r="H97" s="116"/>
      <c r="I97" s="117"/>
      <c r="J97" s="118">
        <f>J119</f>
        <v>0</v>
      </c>
      <c r="L97" s="114"/>
    </row>
    <row r="98" spans="2:12" s="9" customFormat="1" ht="19.899999999999999" customHeight="1" x14ac:dyDescent="0.2">
      <c r="B98" s="119"/>
      <c r="D98" s="120" t="s">
        <v>1219</v>
      </c>
      <c r="E98" s="121"/>
      <c r="F98" s="121"/>
      <c r="G98" s="121"/>
      <c r="H98" s="121"/>
      <c r="I98" s="122"/>
      <c r="J98" s="123">
        <f>J120</f>
        <v>0</v>
      </c>
      <c r="L98" s="119"/>
    </row>
    <row r="99" spans="2:12" s="1" customFormat="1" ht="21.75" customHeight="1" x14ac:dyDescent="0.2">
      <c r="B99" s="28"/>
      <c r="I99" s="87"/>
      <c r="L99" s="28"/>
    </row>
    <row r="100" spans="2:12" s="1" customFormat="1" ht="6.95" customHeight="1" x14ac:dyDescent="0.2">
      <c r="B100" s="40"/>
      <c r="C100" s="41"/>
      <c r="D100" s="41"/>
      <c r="E100" s="41"/>
      <c r="F100" s="41"/>
      <c r="G100" s="41"/>
      <c r="H100" s="41"/>
      <c r="I100" s="108"/>
      <c r="J100" s="41"/>
      <c r="K100" s="41"/>
      <c r="L100" s="28"/>
    </row>
    <row r="104" spans="2:12" s="1" customFormat="1" ht="6.95" customHeight="1" x14ac:dyDescent="0.2">
      <c r="B104" s="42"/>
      <c r="C104" s="43"/>
      <c r="D104" s="43"/>
      <c r="E104" s="43"/>
      <c r="F104" s="43"/>
      <c r="G104" s="43"/>
      <c r="H104" s="43"/>
      <c r="I104" s="109"/>
      <c r="J104" s="43"/>
      <c r="K104" s="43"/>
      <c r="L104" s="28"/>
    </row>
    <row r="105" spans="2:12" s="1" customFormat="1" ht="24.95" customHeight="1" x14ac:dyDescent="0.2">
      <c r="B105" s="28"/>
      <c r="C105" s="17" t="s">
        <v>161</v>
      </c>
      <c r="I105" s="87"/>
      <c r="L105" s="28"/>
    </row>
    <row r="106" spans="2:12" s="1" customFormat="1" ht="6.95" customHeight="1" x14ac:dyDescent="0.2">
      <c r="B106" s="28"/>
      <c r="I106" s="87"/>
      <c r="L106" s="28"/>
    </row>
    <row r="107" spans="2:12" s="1" customFormat="1" ht="12" customHeight="1" x14ac:dyDescent="0.2">
      <c r="B107" s="28"/>
      <c r="C107" s="23" t="s">
        <v>13</v>
      </c>
      <c r="I107" s="87"/>
      <c r="L107" s="28"/>
    </row>
    <row r="108" spans="2:12" s="1" customFormat="1" ht="16.5" customHeight="1" x14ac:dyDescent="0.2">
      <c r="B108" s="28"/>
      <c r="E108" s="222" t="str">
        <f>E7</f>
        <v>Komplexná rekonštrukcia objektu s prístavbou výťahu</v>
      </c>
      <c r="F108" s="223"/>
      <c r="G108" s="223"/>
      <c r="H108" s="223"/>
      <c r="I108" s="87"/>
      <c r="L108" s="28"/>
    </row>
    <row r="109" spans="2:12" s="1" customFormat="1" ht="12" customHeight="1" x14ac:dyDescent="0.2">
      <c r="B109" s="28"/>
      <c r="C109" s="23" t="s">
        <v>125</v>
      </c>
      <c r="I109" s="87"/>
      <c r="L109" s="28"/>
    </row>
    <row r="110" spans="2:12" s="1" customFormat="1" ht="16.5" customHeight="1" x14ac:dyDescent="0.2">
      <c r="B110" s="28"/>
      <c r="E110" s="200" t="str">
        <f>E9</f>
        <v xml:space="preserve">E.4.1.2 - Bleskozvod </v>
      </c>
      <c r="F110" s="221"/>
      <c r="G110" s="221"/>
      <c r="H110" s="221"/>
      <c r="I110" s="87"/>
      <c r="L110" s="28"/>
    </row>
    <row r="111" spans="2:12" s="1" customFormat="1" ht="6.95" customHeight="1" x14ac:dyDescent="0.2">
      <c r="B111" s="28"/>
      <c r="I111" s="87"/>
      <c r="L111" s="28"/>
    </row>
    <row r="112" spans="2:12" s="1" customFormat="1" ht="12" customHeight="1" x14ac:dyDescent="0.2">
      <c r="B112" s="28"/>
      <c r="C112" s="23" t="s">
        <v>17</v>
      </c>
      <c r="F112" s="21" t="str">
        <f>F12</f>
        <v xml:space="preserve"> </v>
      </c>
      <c r="I112" s="88" t="s">
        <v>19</v>
      </c>
      <c r="J112" s="48" t="str">
        <f>IF(J12="","",J12)</f>
        <v/>
      </c>
      <c r="L112" s="28"/>
    </row>
    <row r="113" spans="2:65" s="1" customFormat="1" ht="6.95" customHeight="1" x14ac:dyDescent="0.2">
      <c r="B113" s="28"/>
      <c r="I113" s="87"/>
      <c r="L113" s="28"/>
    </row>
    <row r="114" spans="2:65" s="1" customFormat="1" ht="15.2" customHeight="1" x14ac:dyDescent="0.2">
      <c r="B114" s="28"/>
      <c r="C114" s="23" t="s">
        <v>20</v>
      </c>
      <c r="F114" s="21" t="str">
        <f>E15</f>
        <v>Domov sociálnych služieb - Nosice</v>
      </c>
      <c r="I114" s="88" t="s">
        <v>26</v>
      </c>
      <c r="J114" s="26" t="str">
        <f>E21</f>
        <v>ARCHICO s.r.o.</v>
      </c>
      <c r="L114" s="28"/>
    </row>
    <row r="115" spans="2:65" s="1" customFormat="1" ht="15.2" customHeight="1" x14ac:dyDescent="0.2">
      <c r="B115" s="28"/>
      <c r="C115" s="23" t="s">
        <v>24</v>
      </c>
      <c r="F115" s="21" t="str">
        <f>IF(E18="","",E18)</f>
        <v>Vyplň údaj</v>
      </c>
      <c r="I115" s="88" t="s">
        <v>30</v>
      </c>
      <c r="J115" s="26" t="str">
        <f>E24</f>
        <v xml:space="preserve"> </v>
      </c>
      <c r="L115" s="28"/>
    </row>
    <row r="116" spans="2:65" s="1" customFormat="1" ht="10.35" customHeight="1" x14ac:dyDescent="0.2">
      <c r="B116" s="28"/>
      <c r="I116" s="87"/>
      <c r="L116" s="28"/>
    </row>
    <row r="117" spans="2:65" s="10" customFormat="1" ht="29.25" customHeight="1" x14ac:dyDescent="0.2">
      <c r="B117" s="124"/>
      <c r="C117" s="125" t="s">
        <v>162</v>
      </c>
      <c r="D117" s="225" t="s">
        <v>54</v>
      </c>
      <c r="E117" s="225"/>
      <c r="F117" s="225"/>
      <c r="G117" s="126" t="s">
        <v>163</v>
      </c>
      <c r="H117" s="126" t="s">
        <v>164</v>
      </c>
      <c r="I117" s="127" t="s">
        <v>165</v>
      </c>
      <c r="J117" s="128" t="s">
        <v>129</v>
      </c>
      <c r="K117" s="129" t="s">
        <v>166</v>
      </c>
      <c r="L117" s="124"/>
      <c r="M117" s="55" t="s">
        <v>1</v>
      </c>
      <c r="N117" s="56" t="s">
        <v>36</v>
      </c>
      <c r="O117" s="56" t="s">
        <v>167</v>
      </c>
      <c r="P117" s="56" t="s">
        <v>168</v>
      </c>
      <c r="Q117" s="56" t="s">
        <v>169</v>
      </c>
      <c r="R117" s="56" t="s">
        <v>170</v>
      </c>
      <c r="S117" s="56" t="s">
        <v>171</v>
      </c>
      <c r="T117" s="57" t="s">
        <v>172</v>
      </c>
    </row>
    <row r="118" spans="2:65" s="1" customFormat="1" ht="22.9" customHeight="1" x14ac:dyDescent="0.25">
      <c r="B118" s="28"/>
      <c r="C118" s="60" t="s">
        <v>130</v>
      </c>
      <c r="I118" s="87"/>
      <c r="J118" s="130">
        <f>BK118</f>
        <v>0</v>
      </c>
      <c r="L118" s="28"/>
      <c r="M118" s="58"/>
      <c r="N118" s="49"/>
      <c r="O118" s="49"/>
      <c r="P118" s="131">
        <f>P119</f>
        <v>0</v>
      </c>
      <c r="Q118" s="49"/>
      <c r="R118" s="131">
        <f>R119</f>
        <v>0</v>
      </c>
      <c r="S118" s="49"/>
      <c r="T118" s="132">
        <f>T119</f>
        <v>0</v>
      </c>
      <c r="AT118" s="13" t="s">
        <v>71</v>
      </c>
      <c r="AU118" s="13" t="s">
        <v>131</v>
      </c>
      <c r="BK118" s="133">
        <f>BK119</f>
        <v>0</v>
      </c>
    </row>
    <row r="119" spans="2:65" s="11" customFormat="1" ht="25.9" customHeight="1" x14ac:dyDescent="0.2">
      <c r="B119" s="134"/>
      <c r="D119" s="135" t="s">
        <v>71</v>
      </c>
      <c r="E119" s="136" t="s">
        <v>236</v>
      </c>
      <c r="F119" s="136" t="s">
        <v>933</v>
      </c>
      <c r="I119" s="137"/>
      <c r="J119" s="138">
        <f>BK119</f>
        <v>0</v>
      </c>
      <c r="L119" s="134"/>
      <c r="M119" s="139"/>
      <c r="N119" s="140"/>
      <c r="O119" s="140"/>
      <c r="P119" s="141">
        <f>P120</f>
        <v>0</v>
      </c>
      <c r="Q119" s="140"/>
      <c r="R119" s="141">
        <f>R120</f>
        <v>0</v>
      </c>
      <c r="S119" s="140"/>
      <c r="T119" s="142">
        <f>T120</f>
        <v>0</v>
      </c>
      <c r="AR119" s="135" t="s">
        <v>183</v>
      </c>
      <c r="AT119" s="143" t="s">
        <v>71</v>
      </c>
      <c r="AU119" s="143" t="s">
        <v>72</v>
      </c>
      <c r="AY119" s="135" t="s">
        <v>175</v>
      </c>
      <c r="BK119" s="144">
        <f>BK120</f>
        <v>0</v>
      </c>
    </row>
    <row r="120" spans="2:65" s="11" customFormat="1" ht="22.9" customHeight="1" x14ac:dyDescent="0.2">
      <c r="B120" s="134"/>
      <c r="D120" s="135" t="s">
        <v>71</v>
      </c>
      <c r="E120" s="145" t="s">
        <v>934</v>
      </c>
      <c r="F120" s="145" t="s">
        <v>1220</v>
      </c>
      <c r="I120" s="137"/>
      <c r="J120" s="146">
        <f>BK120</f>
        <v>0</v>
      </c>
      <c r="L120" s="134"/>
      <c r="M120" s="139"/>
      <c r="N120" s="140"/>
      <c r="O120" s="140"/>
      <c r="P120" s="141">
        <f>SUM(P121:P167)</f>
        <v>0</v>
      </c>
      <c r="Q120" s="140"/>
      <c r="R120" s="141">
        <f>SUM(R121:R167)</f>
        <v>0</v>
      </c>
      <c r="S120" s="140"/>
      <c r="T120" s="142">
        <f>SUM(T121:T167)</f>
        <v>0</v>
      </c>
      <c r="AR120" s="135" t="s">
        <v>183</v>
      </c>
      <c r="AT120" s="143" t="s">
        <v>71</v>
      </c>
      <c r="AU120" s="143" t="s">
        <v>80</v>
      </c>
      <c r="AY120" s="135" t="s">
        <v>175</v>
      </c>
      <c r="BK120" s="144">
        <f>SUM(BK121:BK167)</f>
        <v>0</v>
      </c>
    </row>
    <row r="121" spans="2:65" s="1" customFormat="1" ht="24" customHeight="1" x14ac:dyDescent="0.2">
      <c r="B121" s="147"/>
      <c r="C121" s="148" t="s">
        <v>80</v>
      </c>
      <c r="D121" s="215" t="s">
        <v>1221</v>
      </c>
      <c r="E121" s="216"/>
      <c r="F121" s="217"/>
      <c r="G121" s="150" t="s">
        <v>272</v>
      </c>
      <c r="H121" s="151">
        <v>4</v>
      </c>
      <c r="I121" s="152"/>
      <c r="J121" s="151">
        <f t="shared" ref="J121:J167" si="0">ROUND(I121*H121,3)</f>
        <v>0</v>
      </c>
      <c r="K121" s="149" t="s">
        <v>1</v>
      </c>
      <c r="L121" s="28"/>
      <c r="M121" s="153" t="s">
        <v>1</v>
      </c>
      <c r="N121" s="154" t="s">
        <v>38</v>
      </c>
      <c r="O121" s="51"/>
      <c r="P121" s="155">
        <f t="shared" ref="P121:P167" si="1">O121*H121</f>
        <v>0</v>
      </c>
      <c r="Q121" s="155">
        <v>0</v>
      </c>
      <c r="R121" s="155">
        <f t="shared" ref="R121:R167" si="2">Q121*H121</f>
        <v>0</v>
      </c>
      <c r="S121" s="155">
        <v>0</v>
      </c>
      <c r="T121" s="156">
        <f t="shared" ref="T121:T167" si="3">S121*H121</f>
        <v>0</v>
      </c>
      <c r="AR121" s="157" t="s">
        <v>258</v>
      </c>
      <c r="AT121" s="157" t="s">
        <v>177</v>
      </c>
      <c r="AU121" s="157" t="s">
        <v>181</v>
      </c>
      <c r="AY121" s="13" t="s">
        <v>175</v>
      </c>
      <c r="BE121" s="158">
        <f t="shared" ref="BE121:BE167" si="4">IF(N121="základná",J121,0)</f>
        <v>0</v>
      </c>
      <c r="BF121" s="158">
        <f t="shared" ref="BF121:BF167" si="5">IF(N121="znížená",J121,0)</f>
        <v>0</v>
      </c>
      <c r="BG121" s="158">
        <f t="shared" ref="BG121:BG167" si="6">IF(N121="zákl. prenesená",J121,0)</f>
        <v>0</v>
      </c>
      <c r="BH121" s="158">
        <f t="shared" ref="BH121:BH167" si="7">IF(N121="zníž. prenesená",J121,0)</f>
        <v>0</v>
      </c>
      <c r="BI121" s="158">
        <f t="shared" ref="BI121:BI167" si="8">IF(N121="nulová",J121,0)</f>
        <v>0</v>
      </c>
      <c r="BJ121" s="13" t="s">
        <v>181</v>
      </c>
      <c r="BK121" s="159">
        <f t="shared" ref="BK121:BK167" si="9">ROUND(I121*H121,3)</f>
        <v>0</v>
      </c>
      <c r="BL121" s="13" t="s">
        <v>258</v>
      </c>
      <c r="BM121" s="157" t="s">
        <v>181</v>
      </c>
    </row>
    <row r="122" spans="2:65" s="1" customFormat="1" ht="24" customHeight="1" x14ac:dyDescent="0.2">
      <c r="B122" s="147"/>
      <c r="C122" s="160" t="s">
        <v>181</v>
      </c>
      <c r="D122" s="218" t="s">
        <v>1222</v>
      </c>
      <c r="E122" s="219"/>
      <c r="F122" s="220"/>
      <c r="G122" s="162" t="s">
        <v>272</v>
      </c>
      <c r="H122" s="163">
        <v>4</v>
      </c>
      <c r="I122" s="164"/>
      <c r="J122" s="163">
        <f t="shared" si="0"/>
        <v>0</v>
      </c>
      <c r="K122" s="161" t="s">
        <v>1</v>
      </c>
      <c r="L122" s="165"/>
      <c r="M122" s="166" t="s">
        <v>1</v>
      </c>
      <c r="N122" s="167" t="s">
        <v>38</v>
      </c>
      <c r="O122" s="51"/>
      <c r="P122" s="155">
        <f t="shared" si="1"/>
        <v>0</v>
      </c>
      <c r="Q122" s="155">
        <v>0</v>
      </c>
      <c r="R122" s="155">
        <f t="shared" si="2"/>
        <v>0</v>
      </c>
      <c r="S122" s="155">
        <v>0</v>
      </c>
      <c r="T122" s="156">
        <f t="shared" si="3"/>
        <v>0</v>
      </c>
      <c r="AR122" s="157" t="s">
        <v>468</v>
      </c>
      <c r="AT122" s="157" t="s">
        <v>236</v>
      </c>
      <c r="AU122" s="157" t="s">
        <v>181</v>
      </c>
      <c r="AY122" s="13" t="s">
        <v>175</v>
      </c>
      <c r="BE122" s="158">
        <f t="shared" si="4"/>
        <v>0</v>
      </c>
      <c r="BF122" s="158">
        <f t="shared" si="5"/>
        <v>0</v>
      </c>
      <c r="BG122" s="158">
        <f t="shared" si="6"/>
        <v>0</v>
      </c>
      <c r="BH122" s="158">
        <f t="shared" si="7"/>
        <v>0</v>
      </c>
      <c r="BI122" s="158">
        <f t="shared" si="8"/>
        <v>0</v>
      </c>
      <c r="BJ122" s="13" t="s">
        <v>181</v>
      </c>
      <c r="BK122" s="159">
        <f t="shared" si="9"/>
        <v>0</v>
      </c>
      <c r="BL122" s="13" t="s">
        <v>258</v>
      </c>
      <c r="BM122" s="157" t="s">
        <v>180</v>
      </c>
    </row>
    <row r="123" spans="2:65" s="1" customFormat="1" ht="16.5" customHeight="1" x14ac:dyDescent="0.2">
      <c r="B123" s="147"/>
      <c r="C123" s="148" t="s">
        <v>183</v>
      </c>
      <c r="D123" s="215" t="s">
        <v>1223</v>
      </c>
      <c r="E123" s="216"/>
      <c r="F123" s="217"/>
      <c r="G123" s="150" t="s">
        <v>238</v>
      </c>
      <c r="H123" s="151">
        <v>65</v>
      </c>
      <c r="I123" s="152"/>
      <c r="J123" s="151">
        <f t="shared" si="0"/>
        <v>0</v>
      </c>
      <c r="K123" s="149" t="s">
        <v>1</v>
      </c>
      <c r="L123" s="28"/>
      <c r="M123" s="153" t="s">
        <v>1</v>
      </c>
      <c r="N123" s="154" t="s">
        <v>38</v>
      </c>
      <c r="O123" s="51"/>
      <c r="P123" s="155">
        <f t="shared" si="1"/>
        <v>0</v>
      </c>
      <c r="Q123" s="155">
        <v>0</v>
      </c>
      <c r="R123" s="155">
        <f t="shared" si="2"/>
        <v>0</v>
      </c>
      <c r="S123" s="155">
        <v>0</v>
      </c>
      <c r="T123" s="156">
        <f t="shared" si="3"/>
        <v>0</v>
      </c>
      <c r="AR123" s="157" t="s">
        <v>258</v>
      </c>
      <c r="AT123" s="157" t="s">
        <v>177</v>
      </c>
      <c r="AU123" s="157" t="s">
        <v>181</v>
      </c>
      <c r="AY123" s="13" t="s">
        <v>175</v>
      </c>
      <c r="BE123" s="158">
        <f t="shared" si="4"/>
        <v>0</v>
      </c>
      <c r="BF123" s="158">
        <f t="shared" si="5"/>
        <v>0</v>
      </c>
      <c r="BG123" s="158">
        <f t="shared" si="6"/>
        <v>0</v>
      </c>
      <c r="BH123" s="158">
        <f t="shared" si="7"/>
        <v>0</v>
      </c>
      <c r="BI123" s="158">
        <f t="shared" si="8"/>
        <v>0</v>
      </c>
      <c r="BJ123" s="13" t="s">
        <v>181</v>
      </c>
      <c r="BK123" s="159">
        <f t="shared" si="9"/>
        <v>0</v>
      </c>
      <c r="BL123" s="13" t="s">
        <v>258</v>
      </c>
      <c r="BM123" s="157" t="s">
        <v>185</v>
      </c>
    </row>
    <row r="124" spans="2:65" s="1" customFormat="1" ht="36" customHeight="1" x14ac:dyDescent="0.2">
      <c r="B124" s="147"/>
      <c r="C124" s="148" t="s">
        <v>180</v>
      </c>
      <c r="D124" s="215" t="s">
        <v>1224</v>
      </c>
      <c r="E124" s="216"/>
      <c r="F124" s="217"/>
      <c r="G124" s="150" t="s">
        <v>238</v>
      </c>
      <c r="H124" s="151">
        <v>50</v>
      </c>
      <c r="I124" s="152"/>
      <c r="J124" s="151">
        <f t="shared" si="0"/>
        <v>0</v>
      </c>
      <c r="K124" s="149" t="s">
        <v>1</v>
      </c>
      <c r="L124" s="28"/>
      <c r="M124" s="153" t="s">
        <v>1</v>
      </c>
      <c r="N124" s="154" t="s">
        <v>38</v>
      </c>
      <c r="O124" s="51"/>
      <c r="P124" s="155">
        <f t="shared" si="1"/>
        <v>0</v>
      </c>
      <c r="Q124" s="155">
        <v>0</v>
      </c>
      <c r="R124" s="155">
        <f t="shared" si="2"/>
        <v>0</v>
      </c>
      <c r="S124" s="155">
        <v>0</v>
      </c>
      <c r="T124" s="156">
        <f t="shared" si="3"/>
        <v>0</v>
      </c>
      <c r="AR124" s="157" t="s">
        <v>258</v>
      </c>
      <c r="AT124" s="157" t="s">
        <v>177</v>
      </c>
      <c r="AU124" s="157" t="s">
        <v>181</v>
      </c>
      <c r="AY124" s="13" t="s">
        <v>175</v>
      </c>
      <c r="BE124" s="158">
        <f t="shared" si="4"/>
        <v>0</v>
      </c>
      <c r="BF124" s="158">
        <f t="shared" si="5"/>
        <v>0</v>
      </c>
      <c r="BG124" s="158">
        <f t="shared" si="6"/>
        <v>0</v>
      </c>
      <c r="BH124" s="158">
        <f t="shared" si="7"/>
        <v>0</v>
      </c>
      <c r="BI124" s="158">
        <f t="shared" si="8"/>
        <v>0</v>
      </c>
      <c r="BJ124" s="13" t="s">
        <v>181</v>
      </c>
      <c r="BK124" s="159">
        <f t="shared" si="9"/>
        <v>0</v>
      </c>
      <c r="BL124" s="13" t="s">
        <v>258</v>
      </c>
      <c r="BM124" s="157" t="s">
        <v>187</v>
      </c>
    </row>
    <row r="125" spans="2:65" s="1" customFormat="1" ht="24" customHeight="1" x14ac:dyDescent="0.2">
      <c r="B125" s="147"/>
      <c r="C125" s="160" t="s">
        <v>188</v>
      </c>
      <c r="D125" s="218" t="s">
        <v>1225</v>
      </c>
      <c r="E125" s="219"/>
      <c r="F125" s="220"/>
      <c r="G125" s="162" t="s">
        <v>805</v>
      </c>
      <c r="H125" s="163">
        <v>48.3</v>
      </c>
      <c r="I125" s="164"/>
      <c r="J125" s="163">
        <f t="shared" si="0"/>
        <v>0</v>
      </c>
      <c r="K125" s="161" t="s">
        <v>1</v>
      </c>
      <c r="L125" s="165"/>
      <c r="M125" s="166" t="s">
        <v>1</v>
      </c>
      <c r="N125" s="167" t="s">
        <v>38</v>
      </c>
      <c r="O125" s="51"/>
      <c r="P125" s="155">
        <f t="shared" si="1"/>
        <v>0</v>
      </c>
      <c r="Q125" s="155">
        <v>0</v>
      </c>
      <c r="R125" s="155">
        <f t="shared" si="2"/>
        <v>0</v>
      </c>
      <c r="S125" s="155">
        <v>0</v>
      </c>
      <c r="T125" s="156">
        <f t="shared" si="3"/>
        <v>0</v>
      </c>
      <c r="AR125" s="157" t="s">
        <v>468</v>
      </c>
      <c r="AT125" s="157" t="s">
        <v>236</v>
      </c>
      <c r="AU125" s="157" t="s">
        <v>181</v>
      </c>
      <c r="AY125" s="13" t="s">
        <v>175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3" t="s">
        <v>181</v>
      </c>
      <c r="BK125" s="159">
        <f t="shared" si="9"/>
        <v>0</v>
      </c>
      <c r="BL125" s="13" t="s">
        <v>258</v>
      </c>
      <c r="BM125" s="157" t="s">
        <v>190</v>
      </c>
    </row>
    <row r="126" spans="2:65" s="1" customFormat="1" ht="16.5" customHeight="1" x14ac:dyDescent="0.2">
      <c r="B126" s="147"/>
      <c r="C126" s="160" t="s">
        <v>185</v>
      </c>
      <c r="D126" s="218" t="s">
        <v>1226</v>
      </c>
      <c r="E126" s="219"/>
      <c r="F126" s="220"/>
      <c r="G126" s="162" t="s">
        <v>238</v>
      </c>
      <c r="H126" s="163">
        <v>50</v>
      </c>
      <c r="I126" s="164"/>
      <c r="J126" s="163">
        <f t="shared" si="0"/>
        <v>0</v>
      </c>
      <c r="K126" s="161" t="s">
        <v>1</v>
      </c>
      <c r="L126" s="165"/>
      <c r="M126" s="166" t="s">
        <v>1</v>
      </c>
      <c r="N126" s="167" t="s">
        <v>38</v>
      </c>
      <c r="O126" s="51"/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AR126" s="157" t="s">
        <v>468</v>
      </c>
      <c r="AT126" s="157" t="s">
        <v>236</v>
      </c>
      <c r="AU126" s="157" t="s">
        <v>181</v>
      </c>
      <c r="AY126" s="13" t="s">
        <v>175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3" t="s">
        <v>181</v>
      </c>
      <c r="BK126" s="159">
        <f t="shared" si="9"/>
        <v>0</v>
      </c>
      <c r="BL126" s="13" t="s">
        <v>258</v>
      </c>
      <c r="BM126" s="157" t="s">
        <v>192</v>
      </c>
    </row>
    <row r="127" spans="2:65" s="1" customFormat="1" ht="24" customHeight="1" x14ac:dyDescent="0.2">
      <c r="B127" s="147"/>
      <c r="C127" s="148" t="s">
        <v>193</v>
      </c>
      <c r="D127" s="215" t="s">
        <v>1227</v>
      </c>
      <c r="E127" s="216"/>
      <c r="F127" s="217"/>
      <c r="G127" s="150" t="s">
        <v>238</v>
      </c>
      <c r="H127" s="151">
        <v>57.2</v>
      </c>
      <c r="I127" s="152"/>
      <c r="J127" s="151">
        <f t="shared" si="0"/>
        <v>0</v>
      </c>
      <c r="K127" s="149" t="s">
        <v>1</v>
      </c>
      <c r="L127" s="28"/>
      <c r="M127" s="153" t="s">
        <v>1</v>
      </c>
      <c r="N127" s="154" t="s">
        <v>38</v>
      </c>
      <c r="O127" s="51"/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AR127" s="157" t="s">
        <v>258</v>
      </c>
      <c r="AT127" s="157" t="s">
        <v>177</v>
      </c>
      <c r="AU127" s="157" t="s">
        <v>181</v>
      </c>
      <c r="AY127" s="13" t="s">
        <v>175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3" t="s">
        <v>181</v>
      </c>
      <c r="BK127" s="159">
        <f t="shared" si="9"/>
        <v>0</v>
      </c>
      <c r="BL127" s="13" t="s">
        <v>258</v>
      </c>
      <c r="BM127" s="157" t="s">
        <v>195</v>
      </c>
    </row>
    <row r="128" spans="2:65" s="1" customFormat="1" ht="24" customHeight="1" x14ac:dyDescent="0.2">
      <c r="B128" s="147"/>
      <c r="C128" s="160" t="s">
        <v>187</v>
      </c>
      <c r="D128" s="218" t="s">
        <v>1228</v>
      </c>
      <c r="E128" s="219"/>
      <c r="F128" s="220"/>
      <c r="G128" s="162" t="s">
        <v>805</v>
      </c>
      <c r="H128" s="163">
        <v>10</v>
      </c>
      <c r="I128" s="164"/>
      <c r="J128" s="163">
        <f t="shared" si="0"/>
        <v>0</v>
      </c>
      <c r="K128" s="161" t="s">
        <v>1</v>
      </c>
      <c r="L128" s="165"/>
      <c r="M128" s="166" t="s">
        <v>1</v>
      </c>
      <c r="N128" s="167" t="s">
        <v>38</v>
      </c>
      <c r="O128" s="51"/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AR128" s="157" t="s">
        <v>468</v>
      </c>
      <c r="AT128" s="157" t="s">
        <v>236</v>
      </c>
      <c r="AU128" s="157" t="s">
        <v>181</v>
      </c>
      <c r="AY128" s="13" t="s">
        <v>175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3" t="s">
        <v>181</v>
      </c>
      <c r="BK128" s="159">
        <f t="shared" si="9"/>
        <v>0</v>
      </c>
      <c r="BL128" s="13" t="s">
        <v>258</v>
      </c>
      <c r="BM128" s="157" t="s">
        <v>197</v>
      </c>
    </row>
    <row r="129" spans="2:65" s="1" customFormat="1" ht="24" customHeight="1" x14ac:dyDescent="0.2">
      <c r="B129" s="147"/>
      <c r="C129" s="160" t="s">
        <v>198</v>
      </c>
      <c r="D129" s="218" t="s">
        <v>1229</v>
      </c>
      <c r="E129" s="219"/>
      <c r="F129" s="220"/>
      <c r="G129" s="162" t="s">
        <v>805</v>
      </c>
      <c r="H129" s="163">
        <v>50</v>
      </c>
      <c r="I129" s="164"/>
      <c r="J129" s="163">
        <f t="shared" si="0"/>
        <v>0</v>
      </c>
      <c r="K129" s="161" t="s">
        <v>1</v>
      </c>
      <c r="L129" s="165"/>
      <c r="M129" s="166" t="s">
        <v>1</v>
      </c>
      <c r="N129" s="167" t="s">
        <v>38</v>
      </c>
      <c r="O129" s="51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AR129" s="157" t="s">
        <v>468</v>
      </c>
      <c r="AT129" s="157" t="s">
        <v>236</v>
      </c>
      <c r="AU129" s="157" t="s">
        <v>181</v>
      </c>
      <c r="AY129" s="13" t="s">
        <v>175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3" t="s">
        <v>181</v>
      </c>
      <c r="BK129" s="159">
        <f t="shared" si="9"/>
        <v>0</v>
      </c>
      <c r="BL129" s="13" t="s">
        <v>258</v>
      </c>
      <c r="BM129" s="157" t="s">
        <v>200</v>
      </c>
    </row>
    <row r="130" spans="2:65" s="1" customFormat="1" ht="16.5" customHeight="1" x14ac:dyDescent="0.2">
      <c r="B130" s="147"/>
      <c r="C130" s="160" t="s">
        <v>190</v>
      </c>
      <c r="D130" s="218" t="s">
        <v>1230</v>
      </c>
      <c r="E130" s="219"/>
      <c r="F130" s="220"/>
      <c r="G130" s="162" t="s">
        <v>805</v>
      </c>
      <c r="H130" s="163">
        <v>2</v>
      </c>
      <c r="I130" s="164"/>
      <c r="J130" s="163">
        <f t="shared" si="0"/>
        <v>0</v>
      </c>
      <c r="K130" s="161" t="s">
        <v>1</v>
      </c>
      <c r="L130" s="165"/>
      <c r="M130" s="166" t="s">
        <v>1</v>
      </c>
      <c r="N130" s="167" t="s">
        <v>38</v>
      </c>
      <c r="O130" s="51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AR130" s="157" t="s">
        <v>468</v>
      </c>
      <c r="AT130" s="157" t="s">
        <v>236</v>
      </c>
      <c r="AU130" s="157" t="s">
        <v>181</v>
      </c>
      <c r="AY130" s="13" t="s">
        <v>175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3" t="s">
        <v>181</v>
      </c>
      <c r="BK130" s="159">
        <f t="shared" si="9"/>
        <v>0</v>
      </c>
      <c r="BL130" s="13" t="s">
        <v>258</v>
      </c>
      <c r="BM130" s="157" t="s">
        <v>7</v>
      </c>
    </row>
    <row r="131" spans="2:65" s="1" customFormat="1" ht="16.5" customHeight="1" x14ac:dyDescent="0.2">
      <c r="B131" s="147"/>
      <c r="C131" s="148" t="s">
        <v>202</v>
      </c>
      <c r="D131" s="215" t="s">
        <v>1231</v>
      </c>
      <c r="E131" s="216"/>
      <c r="F131" s="217"/>
      <c r="G131" s="150" t="s">
        <v>272</v>
      </c>
      <c r="H131" s="151">
        <v>1</v>
      </c>
      <c r="I131" s="152"/>
      <c r="J131" s="151">
        <f t="shared" si="0"/>
        <v>0</v>
      </c>
      <c r="K131" s="149" t="s">
        <v>1</v>
      </c>
      <c r="L131" s="28"/>
      <c r="M131" s="153" t="s">
        <v>1</v>
      </c>
      <c r="N131" s="154" t="s">
        <v>38</v>
      </c>
      <c r="O131" s="51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AR131" s="157" t="s">
        <v>258</v>
      </c>
      <c r="AT131" s="157" t="s">
        <v>177</v>
      </c>
      <c r="AU131" s="157" t="s">
        <v>181</v>
      </c>
      <c r="AY131" s="13" t="s">
        <v>175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3" t="s">
        <v>181</v>
      </c>
      <c r="BK131" s="159">
        <f t="shared" si="9"/>
        <v>0</v>
      </c>
      <c r="BL131" s="13" t="s">
        <v>258</v>
      </c>
      <c r="BM131" s="157" t="s">
        <v>204</v>
      </c>
    </row>
    <row r="132" spans="2:65" s="1" customFormat="1" ht="16.5" customHeight="1" x14ac:dyDescent="0.2">
      <c r="B132" s="147"/>
      <c r="C132" s="160" t="s">
        <v>192</v>
      </c>
      <c r="D132" s="218" t="s">
        <v>1232</v>
      </c>
      <c r="E132" s="219"/>
      <c r="F132" s="220"/>
      <c r="G132" s="162" t="s">
        <v>272</v>
      </c>
      <c r="H132" s="163">
        <v>1</v>
      </c>
      <c r="I132" s="164"/>
      <c r="J132" s="163">
        <f t="shared" si="0"/>
        <v>0</v>
      </c>
      <c r="K132" s="161" t="s">
        <v>1</v>
      </c>
      <c r="L132" s="165"/>
      <c r="M132" s="166" t="s">
        <v>1</v>
      </c>
      <c r="N132" s="167" t="s">
        <v>38</v>
      </c>
      <c r="O132" s="51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7" t="s">
        <v>468</v>
      </c>
      <c r="AT132" s="157" t="s">
        <v>236</v>
      </c>
      <c r="AU132" s="157" t="s">
        <v>181</v>
      </c>
      <c r="AY132" s="13" t="s">
        <v>175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3" t="s">
        <v>181</v>
      </c>
      <c r="BK132" s="159">
        <f t="shared" si="9"/>
        <v>0</v>
      </c>
      <c r="BL132" s="13" t="s">
        <v>258</v>
      </c>
      <c r="BM132" s="157" t="s">
        <v>206</v>
      </c>
    </row>
    <row r="133" spans="2:65" s="1" customFormat="1" ht="16.5" customHeight="1" x14ac:dyDescent="0.2">
      <c r="B133" s="147"/>
      <c r="C133" s="160" t="s">
        <v>207</v>
      </c>
      <c r="D133" s="218" t="s">
        <v>1233</v>
      </c>
      <c r="E133" s="219"/>
      <c r="F133" s="220"/>
      <c r="G133" s="162" t="s">
        <v>272</v>
      </c>
      <c r="H133" s="163">
        <v>1</v>
      </c>
      <c r="I133" s="164"/>
      <c r="J133" s="163">
        <f t="shared" si="0"/>
        <v>0</v>
      </c>
      <c r="K133" s="161" t="s">
        <v>1</v>
      </c>
      <c r="L133" s="165"/>
      <c r="M133" s="166" t="s">
        <v>1</v>
      </c>
      <c r="N133" s="167" t="s">
        <v>38</v>
      </c>
      <c r="O133" s="51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AR133" s="157" t="s">
        <v>468</v>
      </c>
      <c r="AT133" s="157" t="s">
        <v>236</v>
      </c>
      <c r="AU133" s="157" t="s">
        <v>181</v>
      </c>
      <c r="AY133" s="13" t="s">
        <v>175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3" t="s">
        <v>181</v>
      </c>
      <c r="BK133" s="159">
        <f t="shared" si="9"/>
        <v>0</v>
      </c>
      <c r="BL133" s="13" t="s">
        <v>258</v>
      </c>
      <c r="BM133" s="157" t="s">
        <v>210</v>
      </c>
    </row>
    <row r="134" spans="2:65" s="1" customFormat="1" ht="16.5" customHeight="1" x14ac:dyDescent="0.2">
      <c r="B134" s="147"/>
      <c r="C134" s="148" t="s">
        <v>195</v>
      </c>
      <c r="D134" s="215" t="s">
        <v>1591</v>
      </c>
      <c r="E134" s="216"/>
      <c r="F134" s="217"/>
      <c r="G134" s="150" t="s">
        <v>272</v>
      </c>
      <c r="H134" s="151">
        <v>4</v>
      </c>
      <c r="I134" s="152"/>
      <c r="J134" s="151">
        <f t="shared" si="0"/>
        <v>0</v>
      </c>
      <c r="K134" s="149" t="s">
        <v>1</v>
      </c>
      <c r="L134" s="28"/>
      <c r="M134" s="153" t="s">
        <v>1</v>
      </c>
      <c r="N134" s="154" t="s">
        <v>38</v>
      </c>
      <c r="O134" s="51"/>
      <c r="P134" s="155">
        <f t="shared" si="1"/>
        <v>0</v>
      </c>
      <c r="Q134" s="155">
        <v>0</v>
      </c>
      <c r="R134" s="155">
        <f t="shared" si="2"/>
        <v>0</v>
      </c>
      <c r="S134" s="155">
        <v>0</v>
      </c>
      <c r="T134" s="156">
        <f t="shared" si="3"/>
        <v>0</v>
      </c>
      <c r="AR134" s="157" t="s">
        <v>258</v>
      </c>
      <c r="AT134" s="157" t="s">
        <v>177</v>
      </c>
      <c r="AU134" s="157" t="s">
        <v>181</v>
      </c>
      <c r="AY134" s="13" t="s">
        <v>175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3" t="s">
        <v>181</v>
      </c>
      <c r="BK134" s="159">
        <f t="shared" si="9"/>
        <v>0</v>
      </c>
      <c r="BL134" s="13" t="s">
        <v>258</v>
      </c>
      <c r="BM134" s="157" t="s">
        <v>212</v>
      </c>
    </row>
    <row r="135" spans="2:65" s="1" customFormat="1" ht="24" customHeight="1" x14ac:dyDescent="0.2">
      <c r="B135" s="147"/>
      <c r="C135" s="160" t="s">
        <v>213</v>
      </c>
      <c r="D135" s="218" t="s">
        <v>1588</v>
      </c>
      <c r="E135" s="219"/>
      <c r="F135" s="220"/>
      <c r="G135" s="162" t="s">
        <v>272</v>
      </c>
      <c r="H135" s="163">
        <v>4</v>
      </c>
      <c r="I135" s="164"/>
      <c r="J135" s="163">
        <f t="shared" si="0"/>
        <v>0</v>
      </c>
      <c r="K135" s="161" t="s">
        <v>1</v>
      </c>
      <c r="L135" s="165"/>
      <c r="M135" s="166" t="s">
        <v>1</v>
      </c>
      <c r="N135" s="167" t="s">
        <v>38</v>
      </c>
      <c r="O135" s="51"/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AR135" s="157" t="s">
        <v>468</v>
      </c>
      <c r="AT135" s="157" t="s">
        <v>236</v>
      </c>
      <c r="AU135" s="157" t="s">
        <v>181</v>
      </c>
      <c r="AY135" s="13" t="s">
        <v>175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3" t="s">
        <v>181</v>
      </c>
      <c r="BK135" s="159">
        <f t="shared" si="9"/>
        <v>0</v>
      </c>
      <c r="BL135" s="13" t="s">
        <v>258</v>
      </c>
      <c r="BM135" s="157" t="s">
        <v>216</v>
      </c>
    </row>
    <row r="136" spans="2:65" s="1" customFormat="1" ht="16.5" customHeight="1" x14ac:dyDescent="0.2">
      <c r="B136" s="147"/>
      <c r="C136" s="148" t="s">
        <v>197</v>
      </c>
      <c r="D136" s="215" t="s">
        <v>1234</v>
      </c>
      <c r="E136" s="216"/>
      <c r="F136" s="217"/>
      <c r="G136" s="150" t="s">
        <v>272</v>
      </c>
      <c r="H136" s="151">
        <v>4</v>
      </c>
      <c r="I136" s="152"/>
      <c r="J136" s="151">
        <f t="shared" si="0"/>
        <v>0</v>
      </c>
      <c r="K136" s="149" t="s">
        <v>1</v>
      </c>
      <c r="L136" s="28"/>
      <c r="M136" s="153" t="s">
        <v>1</v>
      </c>
      <c r="N136" s="154" t="s">
        <v>38</v>
      </c>
      <c r="O136" s="51"/>
      <c r="P136" s="155">
        <f t="shared" si="1"/>
        <v>0</v>
      </c>
      <c r="Q136" s="155">
        <v>0</v>
      </c>
      <c r="R136" s="155">
        <f t="shared" si="2"/>
        <v>0</v>
      </c>
      <c r="S136" s="155">
        <v>0</v>
      </c>
      <c r="T136" s="156">
        <f t="shared" si="3"/>
        <v>0</v>
      </c>
      <c r="AR136" s="157" t="s">
        <v>258</v>
      </c>
      <c r="AT136" s="157" t="s">
        <v>177</v>
      </c>
      <c r="AU136" s="157" t="s">
        <v>181</v>
      </c>
      <c r="AY136" s="13" t="s">
        <v>175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3" t="s">
        <v>181</v>
      </c>
      <c r="BK136" s="159">
        <f t="shared" si="9"/>
        <v>0</v>
      </c>
      <c r="BL136" s="13" t="s">
        <v>258</v>
      </c>
      <c r="BM136" s="157" t="s">
        <v>219</v>
      </c>
    </row>
    <row r="137" spans="2:65" s="1" customFormat="1" ht="24" customHeight="1" x14ac:dyDescent="0.2">
      <c r="B137" s="147"/>
      <c r="C137" s="160" t="s">
        <v>220</v>
      </c>
      <c r="D137" s="218" t="s">
        <v>1589</v>
      </c>
      <c r="E137" s="219"/>
      <c r="F137" s="220"/>
      <c r="G137" s="162" t="s">
        <v>272</v>
      </c>
      <c r="H137" s="163">
        <v>4</v>
      </c>
      <c r="I137" s="164"/>
      <c r="J137" s="163">
        <f t="shared" si="0"/>
        <v>0</v>
      </c>
      <c r="K137" s="161" t="s">
        <v>1</v>
      </c>
      <c r="L137" s="165"/>
      <c r="M137" s="166" t="s">
        <v>1</v>
      </c>
      <c r="N137" s="167" t="s">
        <v>38</v>
      </c>
      <c r="O137" s="51"/>
      <c r="P137" s="155">
        <f t="shared" si="1"/>
        <v>0</v>
      </c>
      <c r="Q137" s="155">
        <v>0</v>
      </c>
      <c r="R137" s="155">
        <f t="shared" si="2"/>
        <v>0</v>
      </c>
      <c r="S137" s="155">
        <v>0</v>
      </c>
      <c r="T137" s="156">
        <f t="shared" si="3"/>
        <v>0</v>
      </c>
      <c r="AR137" s="157" t="s">
        <v>468</v>
      </c>
      <c r="AT137" s="157" t="s">
        <v>236</v>
      </c>
      <c r="AU137" s="157" t="s">
        <v>181</v>
      </c>
      <c r="AY137" s="13" t="s">
        <v>175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3" t="s">
        <v>181</v>
      </c>
      <c r="BK137" s="159">
        <f t="shared" si="9"/>
        <v>0</v>
      </c>
      <c r="BL137" s="13" t="s">
        <v>258</v>
      </c>
      <c r="BM137" s="157" t="s">
        <v>222</v>
      </c>
    </row>
    <row r="138" spans="2:65" s="1" customFormat="1" ht="16.5" customHeight="1" x14ac:dyDescent="0.2">
      <c r="B138" s="147"/>
      <c r="C138" s="148" t="s">
        <v>200</v>
      </c>
      <c r="D138" s="215" t="s">
        <v>1235</v>
      </c>
      <c r="E138" s="216"/>
      <c r="F138" s="217"/>
      <c r="G138" s="150" t="s">
        <v>238</v>
      </c>
      <c r="H138" s="151">
        <v>4</v>
      </c>
      <c r="I138" s="152"/>
      <c r="J138" s="151">
        <f t="shared" si="0"/>
        <v>0</v>
      </c>
      <c r="K138" s="149" t="s">
        <v>1</v>
      </c>
      <c r="L138" s="28"/>
      <c r="M138" s="153" t="s">
        <v>1</v>
      </c>
      <c r="N138" s="154" t="s">
        <v>38</v>
      </c>
      <c r="O138" s="51"/>
      <c r="P138" s="155">
        <f t="shared" si="1"/>
        <v>0</v>
      </c>
      <c r="Q138" s="155">
        <v>0</v>
      </c>
      <c r="R138" s="155">
        <f t="shared" si="2"/>
        <v>0</v>
      </c>
      <c r="S138" s="155">
        <v>0</v>
      </c>
      <c r="T138" s="156">
        <f t="shared" si="3"/>
        <v>0</v>
      </c>
      <c r="AR138" s="157" t="s">
        <v>258</v>
      </c>
      <c r="AT138" s="157" t="s">
        <v>177</v>
      </c>
      <c r="AU138" s="157" t="s">
        <v>181</v>
      </c>
      <c r="AY138" s="13" t="s">
        <v>175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3" t="s">
        <v>181</v>
      </c>
      <c r="BK138" s="159">
        <f t="shared" si="9"/>
        <v>0</v>
      </c>
      <c r="BL138" s="13" t="s">
        <v>258</v>
      </c>
      <c r="BM138" s="157" t="s">
        <v>224</v>
      </c>
    </row>
    <row r="139" spans="2:65" s="1" customFormat="1" ht="16.5" customHeight="1" x14ac:dyDescent="0.2">
      <c r="B139" s="147"/>
      <c r="C139" s="160" t="s">
        <v>225</v>
      </c>
      <c r="D139" s="218" t="s">
        <v>1590</v>
      </c>
      <c r="E139" s="219"/>
      <c r="F139" s="220"/>
      <c r="G139" s="162" t="s">
        <v>272</v>
      </c>
      <c r="H139" s="163">
        <v>1</v>
      </c>
      <c r="I139" s="164"/>
      <c r="J139" s="163">
        <f t="shared" si="0"/>
        <v>0</v>
      </c>
      <c r="K139" s="161" t="s">
        <v>1</v>
      </c>
      <c r="L139" s="165"/>
      <c r="M139" s="166" t="s">
        <v>1</v>
      </c>
      <c r="N139" s="167" t="s">
        <v>38</v>
      </c>
      <c r="O139" s="51"/>
      <c r="P139" s="155">
        <f t="shared" si="1"/>
        <v>0</v>
      </c>
      <c r="Q139" s="155">
        <v>0</v>
      </c>
      <c r="R139" s="155">
        <f t="shared" si="2"/>
        <v>0</v>
      </c>
      <c r="S139" s="155">
        <v>0</v>
      </c>
      <c r="T139" s="156">
        <f t="shared" si="3"/>
        <v>0</v>
      </c>
      <c r="AR139" s="157" t="s">
        <v>468</v>
      </c>
      <c r="AT139" s="157" t="s">
        <v>236</v>
      </c>
      <c r="AU139" s="157" t="s">
        <v>181</v>
      </c>
      <c r="AY139" s="13" t="s">
        <v>175</v>
      </c>
      <c r="BE139" s="158">
        <f t="shared" si="4"/>
        <v>0</v>
      </c>
      <c r="BF139" s="158">
        <f t="shared" si="5"/>
        <v>0</v>
      </c>
      <c r="BG139" s="158">
        <f t="shared" si="6"/>
        <v>0</v>
      </c>
      <c r="BH139" s="158">
        <f t="shared" si="7"/>
        <v>0</v>
      </c>
      <c r="BI139" s="158">
        <f t="shared" si="8"/>
        <v>0</v>
      </c>
      <c r="BJ139" s="13" t="s">
        <v>181</v>
      </c>
      <c r="BK139" s="159">
        <f t="shared" si="9"/>
        <v>0</v>
      </c>
      <c r="BL139" s="13" t="s">
        <v>258</v>
      </c>
      <c r="BM139" s="157" t="s">
        <v>227</v>
      </c>
    </row>
    <row r="140" spans="2:65" s="1" customFormat="1" ht="24" customHeight="1" x14ac:dyDescent="0.2">
      <c r="B140" s="147"/>
      <c r="C140" s="148" t="s">
        <v>7</v>
      </c>
      <c r="D140" s="215" t="s">
        <v>1236</v>
      </c>
      <c r="E140" s="216"/>
      <c r="F140" s="217"/>
      <c r="G140" s="150" t="s">
        <v>272</v>
      </c>
      <c r="H140" s="151">
        <v>4</v>
      </c>
      <c r="I140" s="152"/>
      <c r="J140" s="151">
        <f t="shared" si="0"/>
        <v>0</v>
      </c>
      <c r="K140" s="149" t="s">
        <v>1</v>
      </c>
      <c r="L140" s="28"/>
      <c r="M140" s="153" t="s">
        <v>1</v>
      </c>
      <c r="N140" s="154" t="s">
        <v>38</v>
      </c>
      <c r="O140" s="51"/>
      <c r="P140" s="155">
        <f t="shared" si="1"/>
        <v>0</v>
      </c>
      <c r="Q140" s="155">
        <v>0</v>
      </c>
      <c r="R140" s="155">
        <f t="shared" si="2"/>
        <v>0</v>
      </c>
      <c r="S140" s="155">
        <v>0</v>
      </c>
      <c r="T140" s="156">
        <f t="shared" si="3"/>
        <v>0</v>
      </c>
      <c r="AR140" s="157" t="s">
        <v>258</v>
      </c>
      <c r="AT140" s="157" t="s">
        <v>177</v>
      </c>
      <c r="AU140" s="157" t="s">
        <v>181</v>
      </c>
      <c r="AY140" s="13" t="s">
        <v>175</v>
      </c>
      <c r="BE140" s="158">
        <f t="shared" si="4"/>
        <v>0</v>
      </c>
      <c r="BF140" s="158">
        <f t="shared" si="5"/>
        <v>0</v>
      </c>
      <c r="BG140" s="158">
        <f t="shared" si="6"/>
        <v>0</v>
      </c>
      <c r="BH140" s="158">
        <f t="shared" si="7"/>
        <v>0</v>
      </c>
      <c r="BI140" s="158">
        <f t="shared" si="8"/>
        <v>0</v>
      </c>
      <c r="BJ140" s="13" t="s">
        <v>181</v>
      </c>
      <c r="BK140" s="159">
        <f t="shared" si="9"/>
        <v>0</v>
      </c>
      <c r="BL140" s="13" t="s">
        <v>258</v>
      </c>
      <c r="BM140" s="157" t="s">
        <v>229</v>
      </c>
    </row>
    <row r="141" spans="2:65" s="1" customFormat="1" ht="16.5" customHeight="1" x14ac:dyDescent="0.2">
      <c r="B141" s="147"/>
      <c r="C141" s="148" t="s">
        <v>230</v>
      </c>
      <c r="D141" s="215" t="s">
        <v>1237</v>
      </c>
      <c r="E141" s="216"/>
      <c r="F141" s="217"/>
      <c r="G141" s="150" t="s">
        <v>272</v>
      </c>
      <c r="H141" s="151">
        <v>60</v>
      </c>
      <c r="I141" s="152"/>
      <c r="J141" s="151">
        <f t="shared" si="0"/>
        <v>0</v>
      </c>
      <c r="K141" s="149" t="s">
        <v>1</v>
      </c>
      <c r="L141" s="28"/>
      <c r="M141" s="153" t="s">
        <v>1</v>
      </c>
      <c r="N141" s="154" t="s">
        <v>38</v>
      </c>
      <c r="O141" s="51"/>
      <c r="P141" s="155">
        <f t="shared" si="1"/>
        <v>0</v>
      </c>
      <c r="Q141" s="155">
        <v>0</v>
      </c>
      <c r="R141" s="155">
        <f t="shared" si="2"/>
        <v>0</v>
      </c>
      <c r="S141" s="155">
        <v>0</v>
      </c>
      <c r="T141" s="156">
        <f t="shared" si="3"/>
        <v>0</v>
      </c>
      <c r="AR141" s="157" t="s">
        <v>258</v>
      </c>
      <c r="AT141" s="157" t="s">
        <v>177</v>
      </c>
      <c r="AU141" s="157" t="s">
        <v>181</v>
      </c>
      <c r="AY141" s="13" t="s">
        <v>175</v>
      </c>
      <c r="BE141" s="158">
        <f t="shared" si="4"/>
        <v>0</v>
      </c>
      <c r="BF141" s="158">
        <f t="shared" si="5"/>
        <v>0</v>
      </c>
      <c r="BG141" s="158">
        <f t="shared" si="6"/>
        <v>0</v>
      </c>
      <c r="BH141" s="158">
        <f t="shared" si="7"/>
        <v>0</v>
      </c>
      <c r="BI141" s="158">
        <f t="shared" si="8"/>
        <v>0</v>
      </c>
      <c r="BJ141" s="13" t="s">
        <v>181</v>
      </c>
      <c r="BK141" s="159">
        <f t="shared" si="9"/>
        <v>0</v>
      </c>
      <c r="BL141" s="13" t="s">
        <v>258</v>
      </c>
      <c r="BM141" s="157" t="s">
        <v>232</v>
      </c>
    </row>
    <row r="142" spans="2:65" s="1" customFormat="1" ht="24" customHeight="1" x14ac:dyDescent="0.2">
      <c r="B142" s="147"/>
      <c r="C142" s="160" t="s">
        <v>204</v>
      </c>
      <c r="D142" s="218" t="s">
        <v>1238</v>
      </c>
      <c r="E142" s="219"/>
      <c r="F142" s="220"/>
      <c r="G142" s="162" t="s">
        <v>272</v>
      </c>
      <c r="H142" s="163">
        <v>60</v>
      </c>
      <c r="I142" s="164"/>
      <c r="J142" s="163">
        <f t="shared" si="0"/>
        <v>0</v>
      </c>
      <c r="K142" s="161" t="s">
        <v>1</v>
      </c>
      <c r="L142" s="165"/>
      <c r="M142" s="166" t="s">
        <v>1</v>
      </c>
      <c r="N142" s="167" t="s">
        <v>38</v>
      </c>
      <c r="O142" s="51"/>
      <c r="P142" s="155">
        <f t="shared" si="1"/>
        <v>0</v>
      </c>
      <c r="Q142" s="155">
        <v>0</v>
      </c>
      <c r="R142" s="155">
        <f t="shared" si="2"/>
        <v>0</v>
      </c>
      <c r="S142" s="155">
        <v>0</v>
      </c>
      <c r="T142" s="156">
        <f t="shared" si="3"/>
        <v>0</v>
      </c>
      <c r="AR142" s="157" t="s">
        <v>468</v>
      </c>
      <c r="AT142" s="157" t="s">
        <v>236</v>
      </c>
      <c r="AU142" s="157" t="s">
        <v>181</v>
      </c>
      <c r="AY142" s="13" t="s">
        <v>175</v>
      </c>
      <c r="BE142" s="158">
        <f t="shared" si="4"/>
        <v>0</v>
      </c>
      <c r="BF142" s="158">
        <f t="shared" si="5"/>
        <v>0</v>
      </c>
      <c r="BG142" s="158">
        <f t="shared" si="6"/>
        <v>0</v>
      </c>
      <c r="BH142" s="158">
        <f t="shared" si="7"/>
        <v>0</v>
      </c>
      <c r="BI142" s="158">
        <f t="shared" si="8"/>
        <v>0</v>
      </c>
      <c r="BJ142" s="13" t="s">
        <v>181</v>
      </c>
      <c r="BK142" s="159">
        <f t="shared" si="9"/>
        <v>0</v>
      </c>
      <c r="BL142" s="13" t="s">
        <v>258</v>
      </c>
      <c r="BM142" s="157" t="s">
        <v>234</v>
      </c>
    </row>
    <row r="143" spans="2:65" s="1" customFormat="1" ht="16.5" customHeight="1" x14ac:dyDescent="0.2">
      <c r="B143" s="147"/>
      <c r="C143" s="148" t="s">
        <v>235</v>
      </c>
      <c r="D143" s="215" t="s">
        <v>1239</v>
      </c>
      <c r="E143" s="216"/>
      <c r="F143" s="217"/>
      <c r="G143" s="150" t="s">
        <v>272</v>
      </c>
      <c r="H143" s="151">
        <v>6</v>
      </c>
      <c r="I143" s="152"/>
      <c r="J143" s="151">
        <f t="shared" si="0"/>
        <v>0</v>
      </c>
      <c r="K143" s="149" t="s">
        <v>1</v>
      </c>
      <c r="L143" s="28"/>
      <c r="M143" s="153" t="s">
        <v>1</v>
      </c>
      <c r="N143" s="154" t="s">
        <v>38</v>
      </c>
      <c r="O143" s="51"/>
      <c r="P143" s="155">
        <f t="shared" si="1"/>
        <v>0</v>
      </c>
      <c r="Q143" s="155">
        <v>0</v>
      </c>
      <c r="R143" s="155">
        <f t="shared" si="2"/>
        <v>0</v>
      </c>
      <c r="S143" s="155">
        <v>0</v>
      </c>
      <c r="T143" s="156">
        <f t="shared" si="3"/>
        <v>0</v>
      </c>
      <c r="AR143" s="157" t="s">
        <v>258</v>
      </c>
      <c r="AT143" s="157" t="s">
        <v>177</v>
      </c>
      <c r="AU143" s="157" t="s">
        <v>181</v>
      </c>
      <c r="AY143" s="13" t="s">
        <v>175</v>
      </c>
      <c r="BE143" s="158">
        <f t="shared" si="4"/>
        <v>0</v>
      </c>
      <c r="BF143" s="158">
        <f t="shared" si="5"/>
        <v>0</v>
      </c>
      <c r="BG143" s="158">
        <f t="shared" si="6"/>
        <v>0</v>
      </c>
      <c r="BH143" s="158">
        <f t="shared" si="7"/>
        <v>0</v>
      </c>
      <c r="BI143" s="158">
        <f t="shared" si="8"/>
        <v>0</v>
      </c>
      <c r="BJ143" s="13" t="s">
        <v>181</v>
      </c>
      <c r="BK143" s="159">
        <f t="shared" si="9"/>
        <v>0</v>
      </c>
      <c r="BL143" s="13" t="s">
        <v>258</v>
      </c>
      <c r="BM143" s="157" t="s">
        <v>237</v>
      </c>
    </row>
    <row r="144" spans="2:65" s="1" customFormat="1" ht="24" customHeight="1" x14ac:dyDescent="0.2">
      <c r="B144" s="147"/>
      <c r="C144" s="160" t="s">
        <v>206</v>
      </c>
      <c r="D144" s="218" t="s">
        <v>1240</v>
      </c>
      <c r="E144" s="219"/>
      <c r="F144" s="220"/>
      <c r="G144" s="162" t="s">
        <v>272</v>
      </c>
      <c r="H144" s="163">
        <v>6</v>
      </c>
      <c r="I144" s="164"/>
      <c r="J144" s="163">
        <f t="shared" si="0"/>
        <v>0</v>
      </c>
      <c r="K144" s="161" t="s">
        <v>1</v>
      </c>
      <c r="L144" s="165"/>
      <c r="M144" s="166" t="s">
        <v>1</v>
      </c>
      <c r="N144" s="167" t="s">
        <v>38</v>
      </c>
      <c r="O144" s="51"/>
      <c r="P144" s="155">
        <f t="shared" si="1"/>
        <v>0</v>
      </c>
      <c r="Q144" s="155">
        <v>0</v>
      </c>
      <c r="R144" s="155">
        <f t="shared" si="2"/>
        <v>0</v>
      </c>
      <c r="S144" s="155">
        <v>0</v>
      </c>
      <c r="T144" s="156">
        <f t="shared" si="3"/>
        <v>0</v>
      </c>
      <c r="AR144" s="157" t="s">
        <v>468</v>
      </c>
      <c r="AT144" s="157" t="s">
        <v>236</v>
      </c>
      <c r="AU144" s="157" t="s">
        <v>181</v>
      </c>
      <c r="AY144" s="13" t="s">
        <v>175</v>
      </c>
      <c r="BE144" s="158">
        <f t="shared" si="4"/>
        <v>0</v>
      </c>
      <c r="BF144" s="158">
        <f t="shared" si="5"/>
        <v>0</v>
      </c>
      <c r="BG144" s="158">
        <f t="shared" si="6"/>
        <v>0</v>
      </c>
      <c r="BH144" s="158">
        <f t="shared" si="7"/>
        <v>0</v>
      </c>
      <c r="BI144" s="158">
        <f t="shared" si="8"/>
        <v>0</v>
      </c>
      <c r="BJ144" s="13" t="s">
        <v>181</v>
      </c>
      <c r="BK144" s="159">
        <f t="shared" si="9"/>
        <v>0</v>
      </c>
      <c r="BL144" s="13" t="s">
        <v>258</v>
      </c>
      <c r="BM144" s="157" t="s">
        <v>239</v>
      </c>
    </row>
    <row r="145" spans="2:65" s="1" customFormat="1" ht="24" customHeight="1" x14ac:dyDescent="0.2">
      <c r="B145" s="147"/>
      <c r="C145" s="148" t="s">
        <v>240</v>
      </c>
      <c r="D145" s="215" t="s">
        <v>1241</v>
      </c>
      <c r="E145" s="216"/>
      <c r="F145" s="217"/>
      <c r="G145" s="150" t="s">
        <v>272</v>
      </c>
      <c r="H145" s="151">
        <v>2</v>
      </c>
      <c r="I145" s="152"/>
      <c r="J145" s="151">
        <f t="shared" si="0"/>
        <v>0</v>
      </c>
      <c r="K145" s="149" t="s">
        <v>1</v>
      </c>
      <c r="L145" s="28"/>
      <c r="M145" s="153" t="s">
        <v>1</v>
      </c>
      <c r="N145" s="154" t="s">
        <v>38</v>
      </c>
      <c r="O145" s="51"/>
      <c r="P145" s="155">
        <f t="shared" si="1"/>
        <v>0</v>
      </c>
      <c r="Q145" s="155">
        <v>0</v>
      </c>
      <c r="R145" s="155">
        <f t="shared" si="2"/>
        <v>0</v>
      </c>
      <c r="S145" s="155">
        <v>0</v>
      </c>
      <c r="T145" s="156">
        <f t="shared" si="3"/>
        <v>0</v>
      </c>
      <c r="AR145" s="157" t="s">
        <v>258</v>
      </c>
      <c r="AT145" s="157" t="s">
        <v>177</v>
      </c>
      <c r="AU145" s="157" t="s">
        <v>181</v>
      </c>
      <c r="AY145" s="13" t="s">
        <v>175</v>
      </c>
      <c r="BE145" s="158">
        <f t="shared" si="4"/>
        <v>0</v>
      </c>
      <c r="BF145" s="158">
        <f t="shared" si="5"/>
        <v>0</v>
      </c>
      <c r="BG145" s="158">
        <f t="shared" si="6"/>
        <v>0</v>
      </c>
      <c r="BH145" s="158">
        <f t="shared" si="7"/>
        <v>0</v>
      </c>
      <c r="BI145" s="158">
        <f t="shared" si="8"/>
        <v>0</v>
      </c>
      <c r="BJ145" s="13" t="s">
        <v>181</v>
      </c>
      <c r="BK145" s="159">
        <f t="shared" si="9"/>
        <v>0</v>
      </c>
      <c r="BL145" s="13" t="s">
        <v>258</v>
      </c>
      <c r="BM145" s="157" t="s">
        <v>241</v>
      </c>
    </row>
    <row r="146" spans="2:65" s="1" customFormat="1" ht="24" customHeight="1" x14ac:dyDescent="0.2">
      <c r="B146" s="147"/>
      <c r="C146" s="160" t="s">
        <v>296</v>
      </c>
      <c r="D146" s="218" t="s">
        <v>1242</v>
      </c>
      <c r="E146" s="219"/>
      <c r="F146" s="220"/>
      <c r="G146" s="162" t="s">
        <v>272</v>
      </c>
      <c r="H146" s="163">
        <v>1</v>
      </c>
      <c r="I146" s="164"/>
      <c r="J146" s="163">
        <f t="shared" si="0"/>
        <v>0</v>
      </c>
      <c r="K146" s="161" t="s">
        <v>1</v>
      </c>
      <c r="L146" s="165"/>
      <c r="M146" s="166" t="s">
        <v>1</v>
      </c>
      <c r="N146" s="167" t="s">
        <v>38</v>
      </c>
      <c r="O146" s="51"/>
      <c r="P146" s="155">
        <f t="shared" si="1"/>
        <v>0</v>
      </c>
      <c r="Q146" s="155">
        <v>0</v>
      </c>
      <c r="R146" s="155">
        <f t="shared" si="2"/>
        <v>0</v>
      </c>
      <c r="S146" s="155">
        <v>0</v>
      </c>
      <c r="T146" s="156">
        <f t="shared" si="3"/>
        <v>0</v>
      </c>
      <c r="AR146" s="157" t="s">
        <v>468</v>
      </c>
      <c r="AT146" s="157" t="s">
        <v>236</v>
      </c>
      <c r="AU146" s="157" t="s">
        <v>181</v>
      </c>
      <c r="AY146" s="13" t="s">
        <v>175</v>
      </c>
      <c r="BE146" s="158">
        <f t="shared" si="4"/>
        <v>0</v>
      </c>
      <c r="BF146" s="158">
        <f t="shared" si="5"/>
        <v>0</v>
      </c>
      <c r="BG146" s="158">
        <f t="shared" si="6"/>
        <v>0</v>
      </c>
      <c r="BH146" s="158">
        <f t="shared" si="7"/>
        <v>0</v>
      </c>
      <c r="BI146" s="158">
        <f t="shared" si="8"/>
        <v>0</v>
      </c>
      <c r="BJ146" s="13" t="s">
        <v>181</v>
      </c>
      <c r="BK146" s="159">
        <f t="shared" si="9"/>
        <v>0</v>
      </c>
      <c r="BL146" s="13" t="s">
        <v>258</v>
      </c>
      <c r="BM146" s="157" t="s">
        <v>243</v>
      </c>
    </row>
    <row r="147" spans="2:65" s="1" customFormat="1" ht="24" customHeight="1" x14ac:dyDescent="0.2">
      <c r="B147" s="147"/>
      <c r="C147" s="160" t="s">
        <v>243</v>
      </c>
      <c r="D147" s="218" t="s">
        <v>1243</v>
      </c>
      <c r="E147" s="219"/>
      <c r="F147" s="220"/>
      <c r="G147" s="162" t="s">
        <v>272</v>
      </c>
      <c r="H147" s="163">
        <v>1</v>
      </c>
      <c r="I147" s="164"/>
      <c r="J147" s="163">
        <f t="shared" si="0"/>
        <v>0</v>
      </c>
      <c r="K147" s="161" t="s">
        <v>1</v>
      </c>
      <c r="L147" s="165"/>
      <c r="M147" s="166" t="s">
        <v>1</v>
      </c>
      <c r="N147" s="167" t="s">
        <v>38</v>
      </c>
      <c r="O147" s="51"/>
      <c r="P147" s="155">
        <f t="shared" si="1"/>
        <v>0</v>
      </c>
      <c r="Q147" s="155">
        <v>0</v>
      </c>
      <c r="R147" s="155">
        <f t="shared" si="2"/>
        <v>0</v>
      </c>
      <c r="S147" s="155">
        <v>0</v>
      </c>
      <c r="T147" s="156">
        <f t="shared" si="3"/>
        <v>0</v>
      </c>
      <c r="AR147" s="157" t="s">
        <v>468</v>
      </c>
      <c r="AT147" s="157" t="s">
        <v>236</v>
      </c>
      <c r="AU147" s="157" t="s">
        <v>181</v>
      </c>
      <c r="AY147" s="13" t="s">
        <v>175</v>
      </c>
      <c r="BE147" s="158">
        <f t="shared" si="4"/>
        <v>0</v>
      </c>
      <c r="BF147" s="158">
        <f t="shared" si="5"/>
        <v>0</v>
      </c>
      <c r="BG147" s="158">
        <f t="shared" si="6"/>
        <v>0</v>
      </c>
      <c r="BH147" s="158">
        <f t="shared" si="7"/>
        <v>0</v>
      </c>
      <c r="BI147" s="158">
        <f t="shared" si="8"/>
        <v>0</v>
      </c>
      <c r="BJ147" s="13" t="s">
        <v>181</v>
      </c>
      <c r="BK147" s="159">
        <f t="shared" si="9"/>
        <v>0</v>
      </c>
      <c r="BL147" s="13" t="s">
        <v>258</v>
      </c>
      <c r="BM147" s="157" t="s">
        <v>246</v>
      </c>
    </row>
    <row r="148" spans="2:65" s="1" customFormat="1" ht="24" customHeight="1" x14ac:dyDescent="0.2">
      <c r="B148" s="147"/>
      <c r="C148" s="160" t="s">
        <v>301</v>
      </c>
      <c r="D148" s="218" t="s">
        <v>1244</v>
      </c>
      <c r="E148" s="219"/>
      <c r="F148" s="220"/>
      <c r="G148" s="162" t="s">
        <v>272</v>
      </c>
      <c r="H148" s="163">
        <v>2</v>
      </c>
      <c r="I148" s="164"/>
      <c r="J148" s="163">
        <f t="shared" si="0"/>
        <v>0</v>
      </c>
      <c r="K148" s="161" t="s">
        <v>1</v>
      </c>
      <c r="L148" s="165"/>
      <c r="M148" s="166" t="s">
        <v>1</v>
      </c>
      <c r="N148" s="167" t="s">
        <v>38</v>
      </c>
      <c r="O148" s="51"/>
      <c r="P148" s="155">
        <f t="shared" si="1"/>
        <v>0</v>
      </c>
      <c r="Q148" s="155">
        <v>0</v>
      </c>
      <c r="R148" s="155">
        <f t="shared" si="2"/>
        <v>0</v>
      </c>
      <c r="S148" s="155">
        <v>0</v>
      </c>
      <c r="T148" s="156">
        <f t="shared" si="3"/>
        <v>0</v>
      </c>
      <c r="AR148" s="157" t="s">
        <v>468</v>
      </c>
      <c r="AT148" s="157" t="s">
        <v>236</v>
      </c>
      <c r="AU148" s="157" t="s">
        <v>181</v>
      </c>
      <c r="AY148" s="13" t="s">
        <v>175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3" t="s">
        <v>181</v>
      </c>
      <c r="BK148" s="159">
        <f t="shared" si="9"/>
        <v>0</v>
      </c>
      <c r="BL148" s="13" t="s">
        <v>258</v>
      </c>
      <c r="BM148" s="157" t="s">
        <v>248</v>
      </c>
    </row>
    <row r="149" spans="2:65" s="1" customFormat="1" ht="16.5" customHeight="1" x14ac:dyDescent="0.2">
      <c r="B149" s="147"/>
      <c r="C149" s="148" t="s">
        <v>244</v>
      </c>
      <c r="D149" s="215" t="s">
        <v>1245</v>
      </c>
      <c r="E149" s="216"/>
      <c r="F149" s="217"/>
      <c r="G149" s="150" t="s">
        <v>272</v>
      </c>
      <c r="H149" s="151">
        <v>7</v>
      </c>
      <c r="I149" s="152"/>
      <c r="J149" s="151">
        <f t="shared" si="0"/>
        <v>0</v>
      </c>
      <c r="K149" s="149" t="s">
        <v>1</v>
      </c>
      <c r="L149" s="28"/>
      <c r="M149" s="153" t="s">
        <v>1</v>
      </c>
      <c r="N149" s="154" t="s">
        <v>38</v>
      </c>
      <c r="O149" s="51"/>
      <c r="P149" s="155">
        <f t="shared" si="1"/>
        <v>0</v>
      </c>
      <c r="Q149" s="155">
        <v>0</v>
      </c>
      <c r="R149" s="155">
        <f t="shared" si="2"/>
        <v>0</v>
      </c>
      <c r="S149" s="155">
        <v>0</v>
      </c>
      <c r="T149" s="156">
        <f t="shared" si="3"/>
        <v>0</v>
      </c>
      <c r="AR149" s="157" t="s">
        <v>258</v>
      </c>
      <c r="AT149" s="157" t="s">
        <v>177</v>
      </c>
      <c r="AU149" s="157" t="s">
        <v>181</v>
      </c>
      <c r="AY149" s="13" t="s">
        <v>175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3" t="s">
        <v>181</v>
      </c>
      <c r="BK149" s="159">
        <f t="shared" si="9"/>
        <v>0</v>
      </c>
      <c r="BL149" s="13" t="s">
        <v>258</v>
      </c>
      <c r="BM149" s="157" t="s">
        <v>251</v>
      </c>
    </row>
    <row r="150" spans="2:65" s="1" customFormat="1" ht="24" customHeight="1" x14ac:dyDescent="0.2">
      <c r="B150" s="147"/>
      <c r="C150" s="160" t="s">
        <v>212</v>
      </c>
      <c r="D150" s="218" t="s">
        <v>1246</v>
      </c>
      <c r="E150" s="219"/>
      <c r="F150" s="220"/>
      <c r="G150" s="162" t="s">
        <v>272</v>
      </c>
      <c r="H150" s="163">
        <v>7</v>
      </c>
      <c r="I150" s="164"/>
      <c r="J150" s="163">
        <f t="shared" si="0"/>
        <v>0</v>
      </c>
      <c r="K150" s="161" t="s">
        <v>1</v>
      </c>
      <c r="L150" s="165"/>
      <c r="M150" s="166" t="s">
        <v>1</v>
      </c>
      <c r="N150" s="167" t="s">
        <v>38</v>
      </c>
      <c r="O150" s="51"/>
      <c r="P150" s="155">
        <f t="shared" si="1"/>
        <v>0</v>
      </c>
      <c r="Q150" s="155">
        <v>0</v>
      </c>
      <c r="R150" s="155">
        <f t="shared" si="2"/>
        <v>0</v>
      </c>
      <c r="S150" s="155">
        <v>0</v>
      </c>
      <c r="T150" s="156">
        <f t="shared" si="3"/>
        <v>0</v>
      </c>
      <c r="AR150" s="157" t="s">
        <v>468</v>
      </c>
      <c r="AT150" s="157" t="s">
        <v>236</v>
      </c>
      <c r="AU150" s="157" t="s">
        <v>181</v>
      </c>
      <c r="AY150" s="13" t="s">
        <v>175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3" t="s">
        <v>181</v>
      </c>
      <c r="BK150" s="159">
        <f t="shared" si="9"/>
        <v>0</v>
      </c>
      <c r="BL150" s="13" t="s">
        <v>258</v>
      </c>
      <c r="BM150" s="157" t="s">
        <v>253</v>
      </c>
    </row>
    <row r="151" spans="2:65" s="1" customFormat="1" ht="16.5" customHeight="1" x14ac:dyDescent="0.2">
      <c r="B151" s="147"/>
      <c r="C151" s="148" t="s">
        <v>249</v>
      </c>
      <c r="D151" s="215" t="s">
        <v>1247</v>
      </c>
      <c r="E151" s="216"/>
      <c r="F151" s="217"/>
      <c r="G151" s="150" t="s">
        <v>272</v>
      </c>
      <c r="H151" s="151">
        <v>16</v>
      </c>
      <c r="I151" s="152"/>
      <c r="J151" s="151">
        <f t="shared" si="0"/>
        <v>0</v>
      </c>
      <c r="K151" s="149" t="s">
        <v>1</v>
      </c>
      <c r="L151" s="28"/>
      <c r="M151" s="153" t="s">
        <v>1</v>
      </c>
      <c r="N151" s="154" t="s">
        <v>38</v>
      </c>
      <c r="O151" s="51"/>
      <c r="P151" s="155">
        <f t="shared" si="1"/>
        <v>0</v>
      </c>
      <c r="Q151" s="155">
        <v>0</v>
      </c>
      <c r="R151" s="155">
        <f t="shared" si="2"/>
        <v>0</v>
      </c>
      <c r="S151" s="155">
        <v>0</v>
      </c>
      <c r="T151" s="156">
        <f t="shared" si="3"/>
        <v>0</v>
      </c>
      <c r="AR151" s="157" t="s">
        <v>258</v>
      </c>
      <c r="AT151" s="157" t="s">
        <v>177</v>
      </c>
      <c r="AU151" s="157" t="s">
        <v>181</v>
      </c>
      <c r="AY151" s="13" t="s">
        <v>175</v>
      </c>
      <c r="BE151" s="158">
        <f t="shared" si="4"/>
        <v>0</v>
      </c>
      <c r="BF151" s="158">
        <f t="shared" si="5"/>
        <v>0</v>
      </c>
      <c r="BG151" s="158">
        <f t="shared" si="6"/>
        <v>0</v>
      </c>
      <c r="BH151" s="158">
        <f t="shared" si="7"/>
        <v>0</v>
      </c>
      <c r="BI151" s="158">
        <f t="shared" si="8"/>
        <v>0</v>
      </c>
      <c r="BJ151" s="13" t="s">
        <v>181</v>
      </c>
      <c r="BK151" s="159">
        <f t="shared" si="9"/>
        <v>0</v>
      </c>
      <c r="BL151" s="13" t="s">
        <v>258</v>
      </c>
      <c r="BM151" s="157" t="s">
        <v>256</v>
      </c>
    </row>
    <row r="152" spans="2:65" s="1" customFormat="1" ht="24" customHeight="1" x14ac:dyDescent="0.2">
      <c r="B152" s="147"/>
      <c r="C152" s="160" t="s">
        <v>216</v>
      </c>
      <c r="D152" s="218" t="s">
        <v>1248</v>
      </c>
      <c r="E152" s="219"/>
      <c r="F152" s="220"/>
      <c r="G152" s="162" t="s">
        <v>272</v>
      </c>
      <c r="H152" s="163">
        <v>16</v>
      </c>
      <c r="I152" s="164"/>
      <c r="J152" s="163">
        <f t="shared" si="0"/>
        <v>0</v>
      </c>
      <c r="K152" s="161" t="s">
        <v>1</v>
      </c>
      <c r="L152" s="165"/>
      <c r="M152" s="166" t="s">
        <v>1</v>
      </c>
      <c r="N152" s="167" t="s">
        <v>38</v>
      </c>
      <c r="O152" s="51"/>
      <c r="P152" s="155">
        <f t="shared" si="1"/>
        <v>0</v>
      </c>
      <c r="Q152" s="155">
        <v>0</v>
      </c>
      <c r="R152" s="155">
        <f t="shared" si="2"/>
        <v>0</v>
      </c>
      <c r="S152" s="155">
        <v>0</v>
      </c>
      <c r="T152" s="156">
        <f t="shared" si="3"/>
        <v>0</v>
      </c>
      <c r="AR152" s="157" t="s">
        <v>468</v>
      </c>
      <c r="AT152" s="157" t="s">
        <v>236</v>
      </c>
      <c r="AU152" s="157" t="s">
        <v>181</v>
      </c>
      <c r="AY152" s="13" t="s">
        <v>175</v>
      </c>
      <c r="BE152" s="158">
        <f t="shared" si="4"/>
        <v>0</v>
      </c>
      <c r="BF152" s="158">
        <f t="shared" si="5"/>
        <v>0</v>
      </c>
      <c r="BG152" s="158">
        <f t="shared" si="6"/>
        <v>0</v>
      </c>
      <c r="BH152" s="158">
        <f t="shared" si="7"/>
        <v>0</v>
      </c>
      <c r="BI152" s="158">
        <f t="shared" si="8"/>
        <v>0</v>
      </c>
      <c r="BJ152" s="13" t="s">
        <v>181</v>
      </c>
      <c r="BK152" s="159">
        <f t="shared" si="9"/>
        <v>0</v>
      </c>
      <c r="BL152" s="13" t="s">
        <v>258</v>
      </c>
      <c r="BM152" s="157" t="s">
        <v>258</v>
      </c>
    </row>
    <row r="153" spans="2:65" s="1" customFormat="1" ht="16.5" customHeight="1" x14ac:dyDescent="0.2">
      <c r="B153" s="147"/>
      <c r="C153" s="148" t="s">
        <v>254</v>
      </c>
      <c r="D153" s="215" t="s">
        <v>1249</v>
      </c>
      <c r="E153" s="216"/>
      <c r="F153" s="217"/>
      <c r="G153" s="150" t="s">
        <v>272</v>
      </c>
      <c r="H153" s="151">
        <v>4</v>
      </c>
      <c r="I153" s="152"/>
      <c r="J153" s="151">
        <f t="shared" si="0"/>
        <v>0</v>
      </c>
      <c r="K153" s="149" t="s">
        <v>1</v>
      </c>
      <c r="L153" s="28"/>
      <c r="M153" s="153" t="s">
        <v>1</v>
      </c>
      <c r="N153" s="154" t="s">
        <v>38</v>
      </c>
      <c r="O153" s="51"/>
      <c r="P153" s="155">
        <f t="shared" si="1"/>
        <v>0</v>
      </c>
      <c r="Q153" s="155">
        <v>0</v>
      </c>
      <c r="R153" s="155">
        <f t="shared" si="2"/>
        <v>0</v>
      </c>
      <c r="S153" s="155">
        <v>0</v>
      </c>
      <c r="T153" s="156">
        <f t="shared" si="3"/>
        <v>0</v>
      </c>
      <c r="AR153" s="157" t="s">
        <v>258</v>
      </c>
      <c r="AT153" s="157" t="s">
        <v>177</v>
      </c>
      <c r="AU153" s="157" t="s">
        <v>181</v>
      </c>
      <c r="AY153" s="13" t="s">
        <v>175</v>
      </c>
      <c r="BE153" s="158">
        <f t="shared" si="4"/>
        <v>0</v>
      </c>
      <c r="BF153" s="158">
        <f t="shared" si="5"/>
        <v>0</v>
      </c>
      <c r="BG153" s="158">
        <f t="shared" si="6"/>
        <v>0</v>
      </c>
      <c r="BH153" s="158">
        <f t="shared" si="7"/>
        <v>0</v>
      </c>
      <c r="BI153" s="158">
        <f t="shared" si="8"/>
        <v>0</v>
      </c>
      <c r="BJ153" s="13" t="s">
        <v>181</v>
      </c>
      <c r="BK153" s="159">
        <f t="shared" si="9"/>
        <v>0</v>
      </c>
      <c r="BL153" s="13" t="s">
        <v>258</v>
      </c>
      <c r="BM153" s="157" t="s">
        <v>261</v>
      </c>
    </row>
    <row r="154" spans="2:65" s="1" customFormat="1" ht="24" customHeight="1" x14ac:dyDescent="0.2">
      <c r="B154" s="147"/>
      <c r="C154" s="160" t="s">
        <v>219</v>
      </c>
      <c r="D154" s="218" t="s">
        <v>1250</v>
      </c>
      <c r="E154" s="219"/>
      <c r="F154" s="220"/>
      <c r="G154" s="162" t="s">
        <v>272</v>
      </c>
      <c r="H154" s="163">
        <v>4</v>
      </c>
      <c r="I154" s="164"/>
      <c r="J154" s="163">
        <f t="shared" si="0"/>
        <v>0</v>
      </c>
      <c r="K154" s="161" t="s">
        <v>1</v>
      </c>
      <c r="L154" s="165"/>
      <c r="M154" s="166" t="s">
        <v>1</v>
      </c>
      <c r="N154" s="167" t="s">
        <v>38</v>
      </c>
      <c r="O154" s="51"/>
      <c r="P154" s="155">
        <f t="shared" si="1"/>
        <v>0</v>
      </c>
      <c r="Q154" s="155">
        <v>0</v>
      </c>
      <c r="R154" s="155">
        <f t="shared" si="2"/>
        <v>0</v>
      </c>
      <c r="S154" s="155">
        <v>0</v>
      </c>
      <c r="T154" s="156">
        <f t="shared" si="3"/>
        <v>0</v>
      </c>
      <c r="AR154" s="157" t="s">
        <v>468</v>
      </c>
      <c r="AT154" s="157" t="s">
        <v>236</v>
      </c>
      <c r="AU154" s="157" t="s">
        <v>181</v>
      </c>
      <c r="AY154" s="13" t="s">
        <v>175</v>
      </c>
      <c r="BE154" s="158">
        <f t="shared" si="4"/>
        <v>0</v>
      </c>
      <c r="BF154" s="158">
        <f t="shared" si="5"/>
        <v>0</v>
      </c>
      <c r="BG154" s="158">
        <f t="shared" si="6"/>
        <v>0</v>
      </c>
      <c r="BH154" s="158">
        <f t="shared" si="7"/>
        <v>0</v>
      </c>
      <c r="BI154" s="158">
        <f t="shared" si="8"/>
        <v>0</v>
      </c>
      <c r="BJ154" s="13" t="s">
        <v>181</v>
      </c>
      <c r="BK154" s="159">
        <f t="shared" si="9"/>
        <v>0</v>
      </c>
      <c r="BL154" s="13" t="s">
        <v>258</v>
      </c>
      <c r="BM154" s="157" t="s">
        <v>262</v>
      </c>
    </row>
    <row r="155" spans="2:65" s="1" customFormat="1" ht="16.5" customHeight="1" x14ac:dyDescent="0.2">
      <c r="B155" s="147"/>
      <c r="C155" s="148" t="s">
        <v>259</v>
      </c>
      <c r="D155" s="215" t="s">
        <v>1251</v>
      </c>
      <c r="E155" s="216"/>
      <c r="F155" s="217"/>
      <c r="G155" s="150" t="s">
        <v>272</v>
      </c>
      <c r="H155" s="151">
        <v>6</v>
      </c>
      <c r="I155" s="152"/>
      <c r="J155" s="151">
        <f t="shared" si="0"/>
        <v>0</v>
      </c>
      <c r="K155" s="149" t="s">
        <v>1</v>
      </c>
      <c r="L155" s="28"/>
      <c r="M155" s="153" t="s">
        <v>1</v>
      </c>
      <c r="N155" s="154" t="s">
        <v>38</v>
      </c>
      <c r="O155" s="51"/>
      <c r="P155" s="155">
        <f t="shared" si="1"/>
        <v>0</v>
      </c>
      <c r="Q155" s="155">
        <v>0</v>
      </c>
      <c r="R155" s="155">
        <f t="shared" si="2"/>
        <v>0</v>
      </c>
      <c r="S155" s="155">
        <v>0</v>
      </c>
      <c r="T155" s="156">
        <f t="shared" si="3"/>
        <v>0</v>
      </c>
      <c r="AR155" s="157" t="s">
        <v>258</v>
      </c>
      <c r="AT155" s="157" t="s">
        <v>177</v>
      </c>
      <c r="AU155" s="157" t="s">
        <v>181</v>
      </c>
      <c r="AY155" s="13" t="s">
        <v>175</v>
      </c>
      <c r="BE155" s="158">
        <f t="shared" si="4"/>
        <v>0</v>
      </c>
      <c r="BF155" s="158">
        <f t="shared" si="5"/>
        <v>0</v>
      </c>
      <c r="BG155" s="158">
        <f t="shared" si="6"/>
        <v>0</v>
      </c>
      <c r="BH155" s="158">
        <f t="shared" si="7"/>
        <v>0</v>
      </c>
      <c r="BI155" s="158">
        <f t="shared" si="8"/>
        <v>0</v>
      </c>
      <c r="BJ155" s="13" t="s">
        <v>181</v>
      </c>
      <c r="BK155" s="159">
        <f t="shared" si="9"/>
        <v>0</v>
      </c>
      <c r="BL155" s="13" t="s">
        <v>258</v>
      </c>
      <c r="BM155" s="157" t="s">
        <v>264</v>
      </c>
    </row>
    <row r="156" spans="2:65" s="1" customFormat="1" ht="24" customHeight="1" x14ac:dyDescent="0.2">
      <c r="B156" s="147"/>
      <c r="C156" s="160" t="s">
        <v>222</v>
      </c>
      <c r="D156" s="218" t="s">
        <v>1252</v>
      </c>
      <c r="E156" s="219"/>
      <c r="F156" s="220"/>
      <c r="G156" s="162" t="s">
        <v>272</v>
      </c>
      <c r="H156" s="163">
        <v>6</v>
      </c>
      <c r="I156" s="164"/>
      <c r="J156" s="163">
        <f t="shared" si="0"/>
        <v>0</v>
      </c>
      <c r="K156" s="161" t="s">
        <v>1</v>
      </c>
      <c r="L156" s="165"/>
      <c r="M156" s="166" t="s">
        <v>1</v>
      </c>
      <c r="N156" s="167" t="s">
        <v>38</v>
      </c>
      <c r="O156" s="51"/>
      <c r="P156" s="155">
        <f t="shared" si="1"/>
        <v>0</v>
      </c>
      <c r="Q156" s="155">
        <v>0</v>
      </c>
      <c r="R156" s="155">
        <f t="shared" si="2"/>
        <v>0</v>
      </c>
      <c r="S156" s="155">
        <v>0</v>
      </c>
      <c r="T156" s="156">
        <f t="shared" si="3"/>
        <v>0</v>
      </c>
      <c r="AR156" s="157" t="s">
        <v>468</v>
      </c>
      <c r="AT156" s="157" t="s">
        <v>236</v>
      </c>
      <c r="AU156" s="157" t="s">
        <v>181</v>
      </c>
      <c r="AY156" s="13" t="s">
        <v>175</v>
      </c>
      <c r="BE156" s="158">
        <f t="shared" si="4"/>
        <v>0</v>
      </c>
      <c r="BF156" s="158">
        <f t="shared" si="5"/>
        <v>0</v>
      </c>
      <c r="BG156" s="158">
        <f t="shared" si="6"/>
        <v>0</v>
      </c>
      <c r="BH156" s="158">
        <f t="shared" si="7"/>
        <v>0</v>
      </c>
      <c r="BI156" s="158">
        <f t="shared" si="8"/>
        <v>0</v>
      </c>
      <c r="BJ156" s="13" t="s">
        <v>181</v>
      </c>
      <c r="BK156" s="159">
        <f t="shared" si="9"/>
        <v>0</v>
      </c>
      <c r="BL156" s="13" t="s">
        <v>258</v>
      </c>
      <c r="BM156" s="157" t="s">
        <v>266</v>
      </c>
    </row>
    <row r="157" spans="2:65" s="1" customFormat="1" ht="16.5" customHeight="1" x14ac:dyDescent="0.2">
      <c r="B157" s="147"/>
      <c r="C157" s="148" t="s">
        <v>263</v>
      </c>
      <c r="D157" s="215" t="s">
        <v>1253</v>
      </c>
      <c r="E157" s="216"/>
      <c r="F157" s="217"/>
      <c r="G157" s="150" t="s">
        <v>272</v>
      </c>
      <c r="H157" s="151">
        <v>6</v>
      </c>
      <c r="I157" s="152"/>
      <c r="J157" s="151">
        <f t="shared" si="0"/>
        <v>0</v>
      </c>
      <c r="K157" s="149" t="s">
        <v>1</v>
      </c>
      <c r="L157" s="28"/>
      <c r="M157" s="153" t="s">
        <v>1</v>
      </c>
      <c r="N157" s="154" t="s">
        <v>38</v>
      </c>
      <c r="O157" s="51"/>
      <c r="P157" s="155">
        <f t="shared" si="1"/>
        <v>0</v>
      </c>
      <c r="Q157" s="155">
        <v>0</v>
      </c>
      <c r="R157" s="155">
        <f t="shared" si="2"/>
        <v>0</v>
      </c>
      <c r="S157" s="155">
        <v>0</v>
      </c>
      <c r="T157" s="156">
        <f t="shared" si="3"/>
        <v>0</v>
      </c>
      <c r="AR157" s="157" t="s">
        <v>258</v>
      </c>
      <c r="AT157" s="157" t="s">
        <v>177</v>
      </c>
      <c r="AU157" s="157" t="s">
        <v>181</v>
      </c>
      <c r="AY157" s="13" t="s">
        <v>175</v>
      </c>
      <c r="BE157" s="158">
        <f t="shared" si="4"/>
        <v>0</v>
      </c>
      <c r="BF157" s="158">
        <f t="shared" si="5"/>
        <v>0</v>
      </c>
      <c r="BG157" s="158">
        <f t="shared" si="6"/>
        <v>0</v>
      </c>
      <c r="BH157" s="158">
        <f t="shared" si="7"/>
        <v>0</v>
      </c>
      <c r="BI157" s="158">
        <f t="shared" si="8"/>
        <v>0</v>
      </c>
      <c r="BJ157" s="13" t="s">
        <v>181</v>
      </c>
      <c r="BK157" s="159">
        <f t="shared" si="9"/>
        <v>0</v>
      </c>
      <c r="BL157" s="13" t="s">
        <v>258</v>
      </c>
      <c r="BM157" s="157" t="s">
        <v>268</v>
      </c>
    </row>
    <row r="158" spans="2:65" s="1" customFormat="1" ht="24" customHeight="1" x14ac:dyDescent="0.2">
      <c r="B158" s="147"/>
      <c r="C158" s="160" t="s">
        <v>224</v>
      </c>
      <c r="D158" s="218" t="s">
        <v>1254</v>
      </c>
      <c r="E158" s="219"/>
      <c r="F158" s="220"/>
      <c r="G158" s="162" t="s">
        <v>272</v>
      </c>
      <c r="H158" s="163">
        <v>6</v>
      </c>
      <c r="I158" s="164"/>
      <c r="J158" s="163">
        <f t="shared" si="0"/>
        <v>0</v>
      </c>
      <c r="K158" s="161" t="s">
        <v>1</v>
      </c>
      <c r="L158" s="165"/>
      <c r="M158" s="166" t="s">
        <v>1</v>
      </c>
      <c r="N158" s="167" t="s">
        <v>38</v>
      </c>
      <c r="O158" s="51"/>
      <c r="P158" s="155">
        <f t="shared" si="1"/>
        <v>0</v>
      </c>
      <c r="Q158" s="155">
        <v>0</v>
      </c>
      <c r="R158" s="155">
        <f t="shared" si="2"/>
        <v>0</v>
      </c>
      <c r="S158" s="155">
        <v>0</v>
      </c>
      <c r="T158" s="156">
        <f t="shared" si="3"/>
        <v>0</v>
      </c>
      <c r="AR158" s="157" t="s">
        <v>468</v>
      </c>
      <c r="AT158" s="157" t="s">
        <v>236</v>
      </c>
      <c r="AU158" s="157" t="s">
        <v>181</v>
      </c>
      <c r="AY158" s="13" t="s">
        <v>175</v>
      </c>
      <c r="BE158" s="158">
        <f t="shared" si="4"/>
        <v>0</v>
      </c>
      <c r="BF158" s="158">
        <f t="shared" si="5"/>
        <v>0</v>
      </c>
      <c r="BG158" s="158">
        <f t="shared" si="6"/>
        <v>0</v>
      </c>
      <c r="BH158" s="158">
        <f t="shared" si="7"/>
        <v>0</v>
      </c>
      <c r="BI158" s="158">
        <f t="shared" si="8"/>
        <v>0</v>
      </c>
      <c r="BJ158" s="13" t="s">
        <v>181</v>
      </c>
      <c r="BK158" s="159">
        <f t="shared" si="9"/>
        <v>0</v>
      </c>
      <c r="BL158" s="13" t="s">
        <v>258</v>
      </c>
      <c r="BM158" s="157" t="s">
        <v>276</v>
      </c>
    </row>
    <row r="159" spans="2:65" s="1" customFormat="1" ht="16.5" customHeight="1" x14ac:dyDescent="0.2">
      <c r="B159" s="147"/>
      <c r="C159" s="148" t="s">
        <v>267</v>
      </c>
      <c r="D159" s="215" t="s">
        <v>1255</v>
      </c>
      <c r="E159" s="216"/>
      <c r="F159" s="217"/>
      <c r="G159" s="150" t="s">
        <v>272</v>
      </c>
      <c r="H159" s="151">
        <v>6</v>
      </c>
      <c r="I159" s="152"/>
      <c r="J159" s="151">
        <f t="shared" si="0"/>
        <v>0</v>
      </c>
      <c r="K159" s="149" t="s">
        <v>1</v>
      </c>
      <c r="L159" s="28"/>
      <c r="M159" s="153" t="s">
        <v>1</v>
      </c>
      <c r="N159" s="154" t="s">
        <v>38</v>
      </c>
      <c r="O159" s="51"/>
      <c r="P159" s="155">
        <f t="shared" si="1"/>
        <v>0</v>
      </c>
      <c r="Q159" s="155">
        <v>0</v>
      </c>
      <c r="R159" s="155">
        <f t="shared" si="2"/>
        <v>0</v>
      </c>
      <c r="S159" s="155">
        <v>0</v>
      </c>
      <c r="T159" s="156">
        <f t="shared" si="3"/>
        <v>0</v>
      </c>
      <c r="AR159" s="157" t="s">
        <v>258</v>
      </c>
      <c r="AT159" s="157" t="s">
        <v>177</v>
      </c>
      <c r="AU159" s="157" t="s">
        <v>181</v>
      </c>
      <c r="AY159" s="13" t="s">
        <v>175</v>
      </c>
      <c r="BE159" s="158">
        <f t="shared" si="4"/>
        <v>0</v>
      </c>
      <c r="BF159" s="158">
        <f t="shared" si="5"/>
        <v>0</v>
      </c>
      <c r="BG159" s="158">
        <f t="shared" si="6"/>
        <v>0</v>
      </c>
      <c r="BH159" s="158">
        <f t="shared" si="7"/>
        <v>0</v>
      </c>
      <c r="BI159" s="158">
        <f t="shared" si="8"/>
        <v>0</v>
      </c>
      <c r="BJ159" s="13" t="s">
        <v>181</v>
      </c>
      <c r="BK159" s="159">
        <f t="shared" si="9"/>
        <v>0</v>
      </c>
      <c r="BL159" s="13" t="s">
        <v>258</v>
      </c>
      <c r="BM159" s="157" t="s">
        <v>277</v>
      </c>
    </row>
    <row r="160" spans="2:65" s="1" customFormat="1" ht="24" customHeight="1" x14ac:dyDescent="0.2">
      <c r="B160" s="147"/>
      <c r="C160" s="160" t="s">
        <v>227</v>
      </c>
      <c r="D160" s="218" t="s">
        <v>1256</v>
      </c>
      <c r="E160" s="219"/>
      <c r="F160" s="220"/>
      <c r="G160" s="162" t="s">
        <v>272</v>
      </c>
      <c r="H160" s="163">
        <v>6</v>
      </c>
      <c r="I160" s="164"/>
      <c r="J160" s="163">
        <f t="shared" si="0"/>
        <v>0</v>
      </c>
      <c r="K160" s="161" t="s">
        <v>1</v>
      </c>
      <c r="L160" s="165"/>
      <c r="M160" s="166" t="s">
        <v>1</v>
      </c>
      <c r="N160" s="167" t="s">
        <v>38</v>
      </c>
      <c r="O160" s="51"/>
      <c r="P160" s="155">
        <f t="shared" si="1"/>
        <v>0</v>
      </c>
      <c r="Q160" s="155">
        <v>0</v>
      </c>
      <c r="R160" s="155">
        <f t="shared" si="2"/>
        <v>0</v>
      </c>
      <c r="S160" s="155">
        <v>0</v>
      </c>
      <c r="T160" s="156">
        <f t="shared" si="3"/>
        <v>0</v>
      </c>
      <c r="AR160" s="157" t="s">
        <v>468</v>
      </c>
      <c r="AT160" s="157" t="s">
        <v>236</v>
      </c>
      <c r="AU160" s="157" t="s">
        <v>181</v>
      </c>
      <c r="AY160" s="13" t="s">
        <v>175</v>
      </c>
      <c r="BE160" s="158">
        <f t="shared" si="4"/>
        <v>0</v>
      </c>
      <c r="BF160" s="158">
        <f t="shared" si="5"/>
        <v>0</v>
      </c>
      <c r="BG160" s="158">
        <f t="shared" si="6"/>
        <v>0</v>
      </c>
      <c r="BH160" s="158">
        <f t="shared" si="7"/>
        <v>0</v>
      </c>
      <c r="BI160" s="158">
        <f t="shared" si="8"/>
        <v>0</v>
      </c>
      <c r="BJ160" s="13" t="s">
        <v>181</v>
      </c>
      <c r="BK160" s="159">
        <f t="shared" si="9"/>
        <v>0</v>
      </c>
      <c r="BL160" s="13" t="s">
        <v>258</v>
      </c>
      <c r="BM160" s="157" t="s">
        <v>280</v>
      </c>
    </row>
    <row r="161" spans="2:65" s="1" customFormat="1" ht="16.5" customHeight="1" x14ac:dyDescent="0.2">
      <c r="B161" s="147"/>
      <c r="C161" s="148" t="s">
        <v>271</v>
      </c>
      <c r="D161" s="215" t="s">
        <v>1257</v>
      </c>
      <c r="E161" s="216"/>
      <c r="F161" s="217"/>
      <c r="G161" s="150" t="s">
        <v>272</v>
      </c>
      <c r="H161" s="151">
        <v>12</v>
      </c>
      <c r="I161" s="152"/>
      <c r="J161" s="151">
        <f t="shared" si="0"/>
        <v>0</v>
      </c>
      <c r="K161" s="149" t="s">
        <v>1</v>
      </c>
      <c r="L161" s="28"/>
      <c r="M161" s="153" t="s">
        <v>1</v>
      </c>
      <c r="N161" s="154" t="s">
        <v>38</v>
      </c>
      <c r="O161" s="51"/>
      <c r="P161" s="155">
        <f t="shared" si="1"/>
        <v>0</v>
      </c>
      <c r="Q161" s="155">
        <v>0</v>
      </c>
      <c r="R161" s="155">
        <f t="shared" si="2"/>
        <v>0</v>
      </c>
      <c r="S161" s="155">
        <v>0</v>
      </c>
      <c r="T161" s="156">
        <f t="shared" si="3"/>
        <v>0</v>
      </c>
      <c r="AR161" s="157" t="s">
        <v>258</v>
      </c>
      <c r="AT161" s="157" t="s">
        <v>177</v>
      </c>
      <c r="AU161" s="157" t="s">
        <v>181</v>
      </c>
      <c r="AY161" s="13" t="s">
        <v>175</v>
      </c>
      <c r="BE161" s="158">
        <f t="shared" si="4"/>
        <v>0</v>
      </c>
      <c r="BF161" s="158">
        <f t="shared" si="5"/>
        <v>0</v>
      </c>
      <c r="BG161" s="158">
        <f t="shared" si="6"/>
        <v>0</v>
      </c>
      <c r="BH161" s="158">
        <f t="shared" si="7"/>
        <v>0</v>
      </c>
      <c r="BI161" s="158">
        <f t="shared" si="8"/>
        <v>0</v>
      </c>
      <c r="BJ161" s="13" t="s">
        <v>181</v>
      </c>
      <c r="BK161" s="159">
        <f t="shared" si="9"/>
        <v>0</v>
      </c>
      <c r="BL161" s="13" t="s">
        <v>258</v>
      </c>
      <c r="BM161" s="157" t="s">
        <v>282</v>
      </c>
    </row>
    <row r="162" spans="2:65" s="1" customFormat="1" ht="24" customHeight="1" x14ac:dyDescent="0.2">
      <c r="B162" s="147"/>
      <c r="C162" s="160" t="s">
        <v>229</v>
      </c>
      <c r="D162" s="218" t="s">
        <v>1258</v>
      </c>
      <c r="E162" s="219"/>
      <c r="F162" s="220"/>
      <c r="G162" s="162" t="s">
        <v>272</v>
      </c>
      <c r="H162" s="163">
        <v>12</v>
      </c>
      <c r="I162" s="164"/>
      <c r="J162" s="163">
        <f t="shared" si="0"/>
        <v>0</v>
      </c>
      <c r="K162" s="161" t="s">
        <v>1</v>
      </c>
      <c r="L162" s="165"/>
      <c r="M162" s="166" t="s">
        <v>1</v>
      </c>
      <c r="N162" s="167" t="s">
        <v>38</v>
      </c>
      <c r="O162" s="51"/>
      <c r="P162" s="155">
        <f t="shared" si="1"/>
        <v>0</v>
      </c>
      <c r="Q162" s="155">
        <v>0</v>
      </c>
      <c r="R162" s="155">
        <f t="shared" si="2"/>
        <v>0</v>
      </c>
      <c r="S162" s="155">
        <v>0</v>
      </c>
      <c r="T162" s="156">
        <f t="shared" si="3"/>
        <v>0</v>
      </c>
      <c r="AR162" s="157" t="s">
        <v>468</v>
      </c>
      <c r="AT162" s="157" t="s">
        <v>236</v>
      </c>
      <c r="AU162" s="157" t="s">
        <v>181</v>
      </c>
      <c r="AY162" s="13" t="s">
        <v>175</v>
      </c>
      <c r="BE162" s="158">
        <f t="shared" si="4"/>
        <v>0</v>
      </c>
      <c r="BF162" s="158">
        <f t="shared" si="5"/>
        <v>0</v>
      </c>
      <c r="BG162" s="158">
        <f t="shared" si="6"/>
        <v>0</v>
      </c>
      <c r="BH162" s="158">
        <f t="shared" si="7"/>
        <v>0</v>
      </c>
      <c r="BI162" s="158">
        <f t="shared" si="8"/>
        <v>0</v>
      </c>
      <c r="BJ162" s="13" t="s">
        <v>181</v>
      </c>
      <c r="BK162" s="159">
        <f t="shared" si="9"/>
        <v>0</v>
      </c>
      <c r="BL162" s="13" t="s">
        <v>258</v>
      </c>
      <c r="BM162" s="157" t="s">
        <v>285</v>
      </c>
    </row>
    <row r="163" spans="2:65" s="1" customFormat="1" ht="36" customHeight="1" x14ac:dyDescent="0.2">
      <c r="B163" s="147"/>
      <c r="C163" s="148" t="s">
        <v>246</v>
      </c>
      <c r="D163" s="215" t="s">
        <v>1259</v>
      </c>
      <c r="E163" s="216"/>
      <c r="F163" s="217"/>
      <c r="G163" s="150" t="s">
        <v>1260</v>
      </c>
      <c r="H163" s="151">
        <v>1</v>
      </c>
      <c r="I163" s="152"/>
      <c r="J163" s="151">
        <f t="shared" si="0"/>
        <v>0</v>
      </c>
      <c r="K163" s="149" t="s">
        <v>1</v>
      </c>
      <c r="L163" s="28"/>
      <c r="M163" s="153" t="s">
        <v>1</v>
      </c>
      <c r="N163" s="154" t="s">
        <v>38</v>
      </c>
      <c r="O163" s="51"/>
      <c r="P163" s="155">
        <f t="shared" si="1"/>
        <v>0</v>
      </c>
      <c r="Q163" s="155">
        <v>0</v>
      </c>
      <c r="R163" s="155">
        <f t="shared" si="2"/>
        <v>0</v>
      </c>
      <c r="S163" s="155">
        <v>0</v>
      </c>
      <c r="T163" s="156">
        <f t="shared" si="3"/>
        <v>0</v>
      </c>
      <c r="AR163" s="157" t="s">
        <v>258</v>
      </c>
      <c r="AT163" s="157" t="s">
        <v>177</v>
      </c>
      <c r="AU163" s="157" t="s">
        <v>181</v>
      </c>
      <c r="AY163" s="13" t="s">
        <v>175</v>
      </c>
      <c r="BE163" s="158">
        <f t="shared" si="4"/>
        <v>0</v>
      </c>
      <c r="BF163" s="158">
        <f t="shared" si="5"/>
        <v>0</v>
      </c>
      <c r="BG163" s="158">
        <f t="shared" si="6"/>
        <v>0</v>
      </c>
      <c r="BH163" s="158">
        <f t="shared" si="7"/>
        <v>0</v>
      </c>
      <c r="BI163" s="158">
        <f t="shared" si="8"/>
        <v>0</v>
      </c>
      <c r="BJ163" s="13" t="s">
        <v>181</v>
      </c>
      <c r="BK163" s="159">
        <f t="shared" si="9"/>
        <v>0</v>
      </c>
      <c r="BL163" s="13" t="s">
        <v>258</v>
      </c>
      <c r="BM163" s="157" t="s">
        <v>287</v>
      </c>
    </row>
    <row r="164" spans="2:65" s="1" customFormat="1" ht="16.5" customHeight="1" x14ac:dyDescent="0.2">
      <c r="B164" s="147"/>
      <c r="C164" s="148" t="s">
        <v>275</v>
      </c>
      <c r="D164" s="215" t="s">
        <v>1160</v>
      </c>
      <c r="E164" s="216"/>
      <c r="F164" s="217"/>
      <c r="G164" s="150" t="s">
        <v>573</v>
      </c>
      <c r="H164" s="152"/>
      <c r="I164" s="152"/>
      <c r="J164" s="151">
        <f t="shared" si="0"/>
        <v>0</v>
      </c>
      <c r="K164" s="149" t="s">
        <v>1</v>
      </c>
      <c r="L164" s="28"/>
      <c r="M164" s="153" t="s">
        <v>1</v>
      </c>
      <c r="N164" s="154" t="s">
        <v>38</v>
      </c>
      <c r="O164" s="51"/>
      <c r="P164" s="155">
        <f t="shared" si="1"/>
        <v>0</v>
      </c>
      <c r="Q164" s="155">
        <v>0</v>
      </c>
      <c r="R164" s="155">
        <f t="shared" si="2"/>
        <v>0</v>
      </c>
      <c r="S164" s="155">
        <v>0</v>
      </c>
      <c r="T164" s="156">
        <f t="shared" si="3"/>
        <v>0</v>
      </c>
      <c r="AR164" s="157" t="s">
        <v>258</v>
      </c>
      <c r="AT164" s="157" t="s">
        <v>177</v>
      </c>
      <c r="AU164" s="157" t="s">
        <v>181</v>
      </c>
      <c r="AY164" s="13" t="s">
        <v>175</v>
      </c>
      <c r="BE164" s="158">
        <f t="shared" si="4"/>
        <v>0</v>
      </c>
      <c r="BF164" s="158">
        <f t="shared" si="5"/>
        <v>0</v>
      </c>
      <c r="BG164" s="158">
        <f t="shared" si="6"/>
        <v>0</v>
      </c>
      <c r="BH164" s="158">
        <f t="shared" si="7"/>
        <v>0</v>
      </c>
      <c r="BI164" s="158">
        <f t="shared" si="8"/>
        <v>0</v>
      </c>
      <c r="BJ164" s="13" t="s">
        <v>181</v>
      </c>
      <c r="BK164" s="159">
        <f t="shared" si="9"/>
        <v>0</v>
      </c>
      <c r="BL164" s="13" t="s">
        <v>258</v>
      </c>
      <c r="BM164" s="157" t="s">
        <v>289</v>
      </c>
    </row>
    <row r="165" spans="2:65" s="1" customFormat="1" ht="16.5" customHeight="1" x14ac:dyDescent="0.2">
      <c r="B165" s="147"/>
      <c r="C165" s="148" t="s">
        <v>232</v>
      </c>
      <c r="D165" s="215" t="s">
        <v>1161</v>
      </c>
      <c r="E165" s="216"/>
      <c r="F165" s="217"/>
      <c r="G165" s="150" t="s">
        <v>573</v>
      </c>
      <c r="H165" s="152"/>
      <c r="I165" s="152"/>
      <c r="J165" s="151">
        <f t="shared" si="0"/>
        <v>0</v>
      </c>
      <c r="K165" s="149" t="s">
        <v>1</v>
      </c>
      <c r="L165" s="28"/>
      <c r="M165" s="153" t="s">
        <v>1</v>
      </c>
      <c r="N165" s="154" t="s">
        <v>38</v>
      </c>
      <c r="O165" s="51"/>
      <c r="P165" s="155">
        <f t="shared" si="1"/>
        <v>0</v>
      </c>
      <c r="Q165" s="155">
        <v>0</v>
      </c>
      <c r="R165" s="155">
        <f t="shared" si="2"/>
        <v>0</v>
      </c>
      <c r="S165" s="155">
        <v>0</v>
      </c>
      <c r="T165" s="156">
        <f t="shared" si="3"/>
        <v>0</v>
      </c>
      <c r="AR165" s="157" t="s">
        <v>258</v>
      </c>
      <c r="AT165" s="157" t="s">
        <v>177</v>
      </c>
      <c r="AU165" s="157" t="s">
        <v>181</v>
      </c>
      <c r="AY165" s="13" t="s">
        <v>175</v>
      </c>
      <c r="BE165" s="158">
        <f t="shared" si="4"/>
        <v>0</v>
      </c>
      <c r="BF165" s="158">
        <f t="shared" si="5"/>
        <v>0</v>
      </c>
      <c r="BG165" s="158">
        <f t="shared" si="6"/>
        <v>0</v>
      </c>
      <c r="BH165" s="158">
        <f t="shared" si="7"/>
        <v>0</v>
      </c>
      <c r="BI165" s="158">
        <f t="shared" si="8"/>
        <v>0</v>
      </c>
      <c r="BJ165" s="13" t="s">
        <v>181</v>
      </c>
      <c r="BK165" s="159">
        <f t="shared" si="9"/>
        <v>0</v>
      </c>
      <c r="BL165" s="13" t="s">
        <v>258</v>
      </c>
      <c r="BM165" s="157" t="s">
        <v>290</v>
      </c>
    </row>
    <row r="166" spans="2:65" s="1" customFormat="1" ht="16.5" customHeight="1" x14ac:dyDescent="0.2">
      <c r="B166" s="147"/>
      <c r="C166" s="148" t="s">
        <v>278</v>
      </c>
      <c r="D166" s="215" t="s">
        <v>1162</v>
      </c>
      <c r="E166" s="216"/>
      <c r="F166" s="217"/>
      <c r="G166" s="150" t="s">
        <v>573</v>
      </c>
      <c r="H166" s="152"/>
      <c r="I166" s="152"/>
      <c r="J166" s="151">
        <f t="shared" si="0"/>
        <v>0</v>
      </c>
      <c r="K166" s="149" t="s">
        <v>1</v>
      </c>
      <c r="L166" s="28"/>
      <c r="M166" s="153" t="s">
        <v>1</v>
      </c>
      <c r="N166" s="154" t="s">
        <v>38</v>
      </c>
      <c r="O166" s="51"/>
      <c r="P166" s="155">
        <f t="shared" si="1"/>
        <v>0</v>
      </c>
      <c r="Q166" s="155">
        <v>0</v>
      </c>
      <c r="R166" s="155">
        <f t="shared" si="2"/>
        <v>0</v>
      </c>
      <c r="S166" s="155">
        <v>0</v>
      </c>
      <c r="T166" s="156">
        <f t="shared" si="3"/>
        <v>0</v>
      </c>
      <c r="AR166" s="157" t="s">
        <v>258</v>
      </c>
      <c r="AT166" s="157" t="s">
        <v>177</v>
      </c>
      <c r="AU166" s="157" t="s">
        <v>181</v>
      </c>
      <c r="AY166" s="13" t="s">
        <v>175</v>
      </c>
      <c r="BE166" s="158">
        <f t="shared" si="4"/>
        <v>0</v>
      </c>
      <c r="BF166" s="158">
        <f t="shared" si="5"/>
        <v>0</v>
      </c>
      <c r="BG166" s="158">
        <f t="shared" si="6"/>
        <v>0</v>
      </c>
      <c r="BH166" s="158">
        <f t="shared" si="7"/>
        <v>0</v>
      </c>
      <c r="BI166" s="158">
        <f t="shared" si="8"/>
        <v>0</v>
      </c>
      <c r="BJ166" s="13" t="s">
        <v>181</v>
      </c>
      <c r="BK166" s="159">
        <f t="shared" si="9"/>
        <v>0</v>
      </c>
      <c r="BL166" s="13" t="s">
        <v>258</v>
      </c>
      <c r="BM166" s="157" t="s">
        <v>293</v>
      </c>
    </row>
    <row r="167" spans="2:65" s="1" customFormat="1" ht="16.5" customHeight="1" x14ac:dyDescent="0.2">
      <c r="B167" s="147"/>
      <c r="C167" s="160" t="s">
        <v>234</v>
      </c>
      <c r="D167" s="218" t="s">
        <v>1261</v>
      </c>
      <c r="E167" s="219"/>
      <c r="F167" s="220"/>
      <c r="G167" s="162" t="s">
        <v>1262</v>
      </c>
      <c r="H167" s="163">
        <v>4</v>
      </c>
      <c r="I167" s="164"/>
      <c r="J167" s="163">
        <f t="shared" si="0"/>
        <v>0</v>
      </c>
      <c r="K167" s="161" t="s">
        <v>1</v>
      </c>
      <c r="L167" s="165"/>
      <c r="M167" s="173" t="s">
        <v>1</v>
      </c>
      <c r="N167" s="174" t="s">
        <v>38</v>
      </c>
      <c r="O167" s="170"/>
      <c r="P167" s="171">
        <f t="shared" si="1"/>
        <v>0</v>
      </c>
      <c r="Q167" s="171">
        <v>0</v>
      </c>
      <c r="R167" s="171">
        <f t="shared" si="2"/>
        <v>0</v>
      </c>
      <c r="S167" s="171">
        <v>0</v>
      </c>
      <c r="T167" s="172">
        <f t="shared" si="3"/>
        <v>0</v>
      </c>
      <c r="AR167" s="157" t="s">
        <v>468</v>
      </c>
      <c r="AT167" s="157" t="s">
        <v>236</v>
      </c>
      <c r="AU167" s="157" t="s">
        <v>181</v>
      </c>
      <c r="AY167" s="13" t="s">
        <v>175</v>
      </c>
      <c r="BE167" s="158">
        <f t="shared" si="4"/>
        <v>0</v>
      </c>
      <c r="BF167" s="158">
        <f t="shared" si="5"/>
        <v>0</v>
      </c>
      <c r="BG167" s="158">
        <f t="shared" si="6"/>
        <v>0</v>
      </c>
      <c r="BH167" s="158">
        <f t="shared" si="7"/>
        <v>0</v>
      </c>
      <c r="BI167" s="158">
        <f t="shared" si="8"/>
        <v>0</v>
      </c>
      <c r="BJ167" s="13" t="s">
        <v>181</v>
      </c>
      <c r="BK167" s="159">
        <f t="shared" si="9"/>
        <v>0</v>
      </c>
      <c r="BL167" s="13" t="s">
        <v>258</v>
      </c>
      <c r="BM167" s="157" t="s">
        <v>295</v>
      </c>
    </row>
    <row r="168" spans="2:65" s="1" customFormat="1" ht="6.95" customHeight="1" x14ac:dyDescent="0.2">
      <c r="B168" s="40"/>
      <c r="C168" s="41"/>
      <c r="D168" s="41"/>
      <c r="E168" s="41"/>
      <c r="F168" s="41"/>
      <c r="G168" s="41"/>
      <c r="H168" s="41"/>
      <c r="I168" s="108"/>
      <c r="J168" s="41"/>
      <c r="K168" s="41"/>
      <c r="L168" s="28"/>
    </row>
  </sheetData>
  <mergeCells count="57">
    <mergeCell ref="D165:F165"/>
    <mergeCell ref="D166:F166"/>
    <mergeCell ref="D167:F167"/>
    <mergeCell ref="D160:F160"/>
    <mergeCell ref="D161:F161"/>
    <mergeCell ref="D162:F162"/>
    <mergeCell ref="D163:F163"/>
    <mergeCell ref="D164:F164"/>
    <mergeCell ref="D155:F155"/>
    <mergeCell ref="D156:F156"/>
    <mergeCell ref="D157:F157"/>
    <mergeCell ref="D158:F158"/>
    <mergeCell ref="D159:F159"/>
    <mergeCell ref="D150:F150"/>
    <mergeCell ref="D151:F151"/>
    <mergeCell ref="D152:F152"/>
    <mergeCell ref="D153:F153"/>
    <mergeCell ref="D154:F154"/>
    <mergeCell ref="D145:F145"/>
    <mergeCell ref="D146:F146"/>
    <mergeCell ref="D147:F147"/>
    <mergeCell ref="D148:F148"/>
    <mergeCell ref="D149:F149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30:F130"/>
    <mergeCell ref="D131:F131"/>
    <mergeCell ref="D132:F132"/>
    <mergeCell ref="D133:F133"/>
    <mergeCell ref="D134:F134"/>
    <mergeCell ref="D125:F125"/>
    <mergeCell ref="D126:F126"/>
    <mergeCell ref="D127:F127"/>
    <mergeCell ref="D128:F128"/>
    <mergeCell ref="D129:F129"/>
    <mergeCell ref="D117:F117"/>
    <mergeCell ref="D121:F121"/>
    <mergeCell ref="D122:F122"/>
    <mergeCell ref="D123:F123"/>
    <mergeCell ref="D124:F124"/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2"/>
  <sheetViews>
    <sheetView showGridLines="0" workbookViewId="0">
      <selection activeCell="Y4" sqref="Y4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99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1263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ROUND(J119,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ROUND((SUM(BE119:BE181)),  2)</f>
        <v>0</v>
      </c>
      <c r="I33" s="96">
        <v>0.2</v>
      </c>
      <c r="J33" s="95">
        <f>ROUND(((SUM(BE119:BE181))*I33),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ROUND((SUM(BF119:BF181)),  2)</f>
        <v>0</v>
      </c>
      <c r="I34" s="96">
        <v>0.2</v>
      </c>
      <c r="J34" s="95">
        <f>ROUND(((SUM(BF119:BF181))*I34),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ROUND((SUM(BG119:BG181)),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ROUND((SUM(BH119:BH181)),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ROUND((SUM(BI119:BI181)),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E.4.1.3 - Meranie a regulácia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J119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1079</v>
      </c>
      <c r="E97" s="116"/>
      <c r="F97" s="116"/>
      <c r="G97" s="116"/>
      <c r="H97" s="116"/>
      <c r="I97" s="117"/>
      <c r="J97" s="118">
        <f>J120</f>
        <v>0</v>
      </c>
      <c r="L97" s="114"/>
    </row>
    <row r="98" spans="2:12" s="9" customFormat="1" ht="19.899999999999999" customHeight="1" x14ac:dyDescent="0.2">
      <c r="B98" s="119"/>
      <c r="D98" s="120" t="s">
        <v>1264</v>
      </c>
      <c r="E98" s="121"/>
      <c r="F98" s="121"/>
      <c r="G98" s="121"/>
      <c r="H98" s="121"/>
      <c r="I98" s="122"/>
      <c r="J98" s="123">
        <f>J121</f>
        <v>0</v>
      </c>
      <c r="L98" s="119"/>
    </row>
    <row r="99" spans="2:12" s="9" customFormat="1" ht="19.899999999999999" customHeight="1" x14ac:dyDescent="0.2">
      <c r="B99" s="119"/>
      <c r="D99" s="120" t="s">
        <v>158</v>
      </c>
      <c r="E99" s="121"/>
      <c r="F99" s="121"/>
      <c r="G99" s="121"/>
      <c r="H99" s="121"/>
      <c r="I99" s="122"/>
      <c r="J99" s="123">
        <f>J130</f>
        <v>0</v>
      </c>
      <c r="L99" s="119"/>
    </row>
    <row r="100" spans="2:12" s="1" customFormat="1" ht="21.75" customHeight="1" x14ac:dyDescent="0.2">
      <c r="B100" s="28"/>
      <c r="I100" s="87"/>
      <c r="L100" s="28"/>
    </row>
    <row r="101" spans="2:12" s="1" customFormat="1" ht="6.95" customHeight="1" x14ac:dyDescent="0.2">
      <c r="B101" s="40"/>
      <c r="C101" s="41"/>
      <c r="D101" s="41"/>
      <c r="E101" s="41"/>
      <c r="F101" s="41"/>
      <c r="G101" s="41"/>
      <c r="H101" s="41"/>
      <c r="I101" s="108"/>
      <c r="J101" s="41"/>
      <c r="K101" s="41"/>
      <c r="L101" s="28"/>
    </row>
    <row r="105" spans="2:12" s="1" customFormat="1" ht="6.95" customHeight="1" x14ac:dyDescent="0.2">
      <c r="B105" s="42"/>
      <c r="C105" s="43"/>
      <c r="D105" s="43"/>
      <c r="E105" s="43"/>
      <c r="F105" s="43"/>
      <c r="G105" s="43"/>
      <c r="H105" s="43"/>
      <c r="I105" s="109"/>
      <c r="J105" s="43"/>
      <c r="K105" s="43"/>
      <c r="L105" s="28"/>
    </row>
    <row r="106" spans="2:12" s="1" customFormat="1" ht="24.95" customHeight="1" x14ac:dyDescent="0.2">
      <c r="B106" s="28"/>
      <c r="C106" s="17" t="s">
        <v>161</v>
      </c>
      <c r="I106" s="87"/>
      <c r="L106" s="28"/>
    </row>
    <row r="107" spans="2:12" s="1" customFormat="1" ht="6.95" customHeight="1" x14ac:dyDescent="0.2">
      <c r="B107" s="28"/>
      <c r="I107" s="87"/>
      <c r="L107" s="28"/>
    </row>
    <row r="108" spans="2:12" s="1" customFormat="1" ht="12" customHeight="1" x14ac:dyDescent="0.2">
      <c r="B108" s="28"/>
      <c r="C108" s="23" t="s">
        <v>13</v>
      </c>
      <c r="I108" s="87"/>
      <c r="L108" s="28"/>
    </row>
    <row r="109" spans="2:12" s="1" customFormat="1" ht="16.5" customHeight="1" x14ac:dyDescent="0.2">
      <c r="B109" s="28"/>
      <c r="E109" s="222" t="str">
        <f>E7</f>
        <v>Komplexná rekonštrukcia objektu s prístavbou výťahu</v>
      </c>
      <c r="F109" s="223"/>
      <c r="G109" s="223"/>
      <c r="H109" s="223"/>
      <c r="I109" s="87"/>
      <c r="L109" s="28"/>
    </row>
    <row r="110" spans="2:12" s="1" customFormat="1" ht="12" customHeight="1" x14ac:dyDescent="0.2">
      <c r="B110" s="28"/>
      <c r="C110" s="23" t="s">
        <v>125</v>
      </c>
      <c r="I110" s="87"/>
      <c r="L110" s="28"/>
    </row>
    <row r="111" spans="2:12" s="1" customFormat="1" ht="16.5" customHeight="1" x14ac:dyDescent="0.2">
      <c r="B111" s="28"/>
      <c r="E111" s="200" t="str">
        <f>E9</f>
        <v>E.4.1.3 - Meranie a regulácia</v>
      </c>
      <c r="F111" s="221"/>
      <c r="G111" s="221"/>
      <c r="H111" s="221"/>
      <c r="I111" s="87"/>
      <c r="L111" s="28"/>
    </row>
    <row r="112" spans="2:12" s="1" customFormat="1" ht="6.95" customHeight="1" x14ac:dyDescent="0.2">
      <c r="B112" s="28"/>
      <c r="I112" s="87"/>
      <c r="L112" s="28"/>
    </row>
    <row r="113" spans="2:65" s="1" customFormat="1" ht="12" customHeight="1" x14ac:dyDescent="0.2">
      <c r="B113" s="28"/>
      <c r="C113" s="23" t="s">
        <v>17</v>
      </c>
      <c r="F113" s="21" t="str">
        <f>F12</f>
        <v xml:space="preserve"> </v>
      </c>
      <c r="I113" s="88" t="s">
        <v>19</v>
      </c>
      <c r="J113" s="48" t="str">
        <f>IF(J12="","",J12)</f>
        <v/>
      </c>
      <c r="L113" s="28"/>
    </row>
    <row r="114" spans="2:65" s="1" customFormat="1" ht="6.95" customHeight="1" x14ac:dyDescent="0.2">
      <c r="B114" s="28"/>
      <c r="I114" s="87"/>
      <c r="L114" s="28"/>
    </row>
    <row r="115" spans="2:65" s="1" customFormat="1" ht="15.2" customHeight="1" x14ac:dyDescent="0.2">
      <c r="B115" s="28"/>
      <c r="C115" s="23" t="s">
        <v>20</v>
      </c>
      <c r="F115" s="21" t="str">
        <f>E15</f>
        <v>Domov sociálnych služieb - Nosice</v>
      </c>
      <c r="I115" s="88" t="s">
        <v>26</v>
      </c>
      <c r="J115" s="26" t="str">
        <f>E21</f>
        <v>ARCHICO s.r.o.</v>
      </c>
      <c r="L115" s="28"/>
    </row>
    <row r="116" spans="2:65" s="1" customFormat="1" ht="15.2" customHeight="1" x14ac:dyDescent="0.2">
      <c r="B116" s="28"/>
      <c r="C116" s="23" t="s">
        <v>24</v>
      </c>
      <c r="F116" s="21" t="str">
        <f>IF(E18="","",E18)</f>
        <v>Vyplň údaj</v>
      </c>
      <c r="I116" s="88" t="s">
        <v>30</v>
      </c>
      <c r="J116" s="26" t="str">
        <f>E24</f>
        <v xml:space="preserve"> </v>
      </c>
      <c r="L116" s="28"/>
    </row>
    <row r="117" spans="2:65" s="1" customFormat="1" ht="10.35" customHeight="1" x14ac:dyDescent="0.2">
      <c r="B117" s="28"/>
      <c r="I117" s="87"/>
      <c r="L117" s="28"/>
    </row>
    <row r="118" spans="2:65" s="10" customFormat="1" ht="29.25" customHeight="1" x14ac:dyDescent="0.2">
      <c r="B118" s="124"/>
      <c r="C118" s="125" t="s">
        <v>162</v>
      </c>
      <c r="D118" s="225" t="s">
        <v>54</v>
      </c>
      <c r="E118" s="225"/>
      <c r="F118" s="225"/>
      <c r="G118" s="126" t="s">
        <v>163</v>
      </c>
      <c r="H118" s="126" t="s">
        <v>164</v>
      </c>
      <c r="I118" s="127" t="s">
        <v>165</v>
      </c>
      <c r="J118" s="128" t="s">
        <v>129</v>
      </c>
      <c r="K118" s="129" t="s">
        <v>166</v>
      </c>
      <c r="L118" s="124"/>
      <c r="M118" s="55" t="s">
        <v>1</v>
      </c>
      <c r="N118" s="56" t="s">
        <v>36</v>
      </c>
      <c r="O118" s="56" t="s">
        <v>167</v>
      </c>
      <c r="P118" s="56" t="s">
        <v>168</v>
      </c>
      <c r="Q118" s="56" t="s">
        <v>169</v>
      </c>
      <c r="R118" s="56" t="s">
        <v>170</v>
      </c>
      <c r="S118" s="56" t="s">
        <v>171</v>
      </c>
      <c r="T118" s="57" t="s">
        <v>172</v>
      </c>
    </row>
    <row r="119" spans="2:65" s="1" customFormat="1" ht="22.9" customHeight="1" x14ac:dyDescent="0.25">
      <c r="B119" s="28"/>
      <c r="C119" s="60" t="s">
        <v>130</v>
      </c>
      <c r="I119" s="87"/>
      <c r="J119" s="130">
        <f>BK119</f>
        <v>0</v>
      </c>
      <c r="L119" s="28"/>
      <c r="M119" s="58"/>
      <c r="N119" s="49"/>
      <c r="O119" s="49"/>
      <c r="P119" s="131">
        <f>P120</f>
        <v>0</v>
      </c>
      <c r="Q119" s="49"/>
      <c r="R119" s="131">
        <f>R120</f>
        <v>0</v>
      </c>
      <c r="S119" s="49"/>
      <c r="T119" s="132">
        <f>T120</f>
        <v>0</v>
      </c>
      <c r="AT119" s="13" t="s">
        <v>71</v>
      </c>
      <c r="AU119" s="13" t="s">
        <v>131</v>
      </c>
      <c r="BK119" s="133">
        <f>BK120</f>
        <v>0</v>
      </c>
    </row>
    <row r="120" spans="2:65" s="11" customFormat="1" ht="25.9" customHeight="1" x14ac:dyDescent="0.2">
      <c r="B120" s="134"/>
      <c r="D120" s="135" t="s">
        <v>71</v>
      </c>
      <c r="E120" s="136" t="s">
        <v>389</v>
      </c>
      <c r="F120" s="136" t="s">
        <v>1089</v>
      </c>
      <c r="I120" s="137"/>
      <c r="J120" s="138">
        <f>BK120</f>
        <v>0</v>
      </c>
      <c r="L120" s="134"/>
      <c r="M120" s="139"/>
      <c r="N120" s="140"/>
      <c r="O120" s="140"/>
      <c r="P120" s="141">
        <f>P121+P130</f>
        <v>0</v>
      </c>
      <c r="Q120" s="140"/>
      <c r="R120" s="141">
        <f>R121+R130</f>
        <v>0</v>
      </c>
      <c r="S120" s="140"/>
      <c r="T120" s="142">
        <f>T121+T130</f>
        <v>0</v>
      </c>
      <c r="AR120" s="135" t="s">
        <v>80</v>
      </c>
      <c r="AT120" s="143" t="s">
        <v>71</v>
      </c>
      <c r="AU120" s="143" t="s">
        <v>72</v>
      </c>
      <c r="AY120" s="135" t="s">
        <v>175</v>
      </c>
      <c r="BK120" s="144">
        <f>BK121+BK130</f>
        <v>0</v>
      </c>
    </row>
    <row r="121" spans="2:65" s="11" customFormat="1" ht="22.9" customHeight="1" x14ac:dyDescent="0.2">
      <c r="B121" s="134"/>
      <c r="D121" s="135" t="s">
        <v>71</v>
      </c>
      <c r="E121" s="145" t="s">
        <v>1265</v>
      </c>
      <c r="F121" s="145" t="s">
        <v>1266</v>
      </c>
      <c r="I121" s="137"/>
      <c r="J121" s="146">
        <f>BK121</f>
        <v>0</v>
      </c>
      <c r="L121" s="134"/>
      <c r="M121" s="139"/>
      <c r="N121" s="140"/>
      <c r="O121" s="140"/>
      <c r="P121" s="141">
        <f>SUM(P122:P129)</f>
        <v>0</v>
      </c>
      <c r="Q121" s="140"/>
      <c r="R121" s="141">
        <f>SUM(R122:R129)</f>
        <v>0</v>
      </c>
      <c r="S121" s="140"/>
      <c r="T121" s="142">
        <f>SUM(T122:T129)</f>
        <v>0</v>
      </c>
      <c r="AR121" s="135" t="s">
        <v>183</v>
      </c>
      <c r="AT121" s="143" t="s">
        <v>71</v>
      </c>
      <c r="AU121" s="143" t="s">
        <v>80</v>
      </c>
      <c r="AY121" s="135" t="s">
        <v>175</v>
      </c>
      <c r="BK121" s="144">
        <f>SUM(BK122:BK129)</f>
        <v>0</v>
      </c>
    </row>
    <row r="122" spans="2:65" s="1" customFormat="1" ht="16.5" customHeight="1" x14ac:dyDescent="0.2">
      <c r="B122" s="147"/>
      <c r="C122" s="148" t="s">
        <v>80</v>
      </c>
      <c r="D122" s="215" t="s">
        <v>1267</v>
      </c>
      <c r="E122" s="216"/>
      <c r="F122" s="217"/>
      <c r="G122" s="150" t="s">
        <v>272</v>
      </c>
      <c r="H122" s="151">
        <v>1</v>
      </c>
      <c r="I122" s="152"/>
      <c r="J122" s="151">
        <f t="shared" ref="J122:J129" si="0">ROUND(I122*H122,3)</f>
        <v>0</v>
      </c>
      <c r="K122" s="149" t="s">
        <v>1</v>
      </c>
      <c r="L122" s="28"/>
      <c r="M122" s="153" t="s">
        <v>1</v>
      </c>
      <c r="N122" s="154" t="s">
        <v>38</v>
      </c>
      <c r="O122" s="51"/>
      <c r="P122" s="155">
        <f t="shared" ref="P122:P129" si="1">O122*H122</f>
        <v>0</v>
      </c>
      <c r="Q122" s="155">
        <v>0</v>
      </c>
      <c r="R122" s="155">
        <f t="shared" ref="R122:R129" si="2">Q122*H122</f>
        <v>0</v>
      </c>
      <c r="S122" s="155">
        <v>0</v>
      </c>
      <c r="T122" s="156">
        <f t="shared" ref="T122:T129" si="3">S122*H122</f>
        <v>0</v>
      </c>
      <c r="AR122" s="157" t="s">
        <v>258</v>
      </c>
      <c r="AT122" s="157" t="s">
        <v>177</v>
      </c>
      <c r="AU122" s="157" t="s">
        <v>181</v>
      </c>
      <c r="AY122" s="13" t="s">
        <v>175</v>
      </c>
      <c r="BE122" s="158">
        <f t="shared" ref="BE122:BE129" si="4">IF(N122="základná",J122,0)</f>
        <v>0</v>
      </c>
      <c r="BF122" s="158">
        <f t="shared" ref="BF122:BF129" si="5">IF(N122="znížená",J122,0)</f>
        <v>0</v>
      </c>
      <c r="BG122" s="158">
        <f t="shared" ref="BG122:BG129" si="6">IF(N122="zákl. prenesená",J122,0)</f>
        <v>0</v>
      </c>
      <c r="BH122" s="158">
        <f t="shared" ref="BH122:BH129" si="7">IF(N122="zníž. prenesená",J122,0)</f>
        <v>0</v>
      </c>
      <c r="BI122" s="158">
        <f t="shared" ref="BI122:BI129" si="8">IF(N122="nulová",J122,0)</f>
        <v>0</v>
      </c>
      <c r="BJ122" s="13" t="s">
        <v>181</v>
      </c>
      <c r="BK122" s="159">
        <f t="shared" ref="BK122:BK129" si="9">ROUND(I122*H122,3)</f>
        <v>0</v>
      </c>
      <c r="BL122" s="13" t="s">
        <v>258</v>
      </c>
      <c r="BM122" s="157" t="s">
        <v>181</v>
      </c>
    </row>
    <row r="123" spans="2:65" s="1" customFormat="1" ht="24" customHeight="1" x14ac:dyDescent="0.2">
      <c r="B123" s="147"/>
      <c r="C123" s="148" t="s">
        <v>181</v>
      </c>
      <c r="D123" s="215" t="s">
        <v>1268</v>
      </c>
      <c r="E123" s="216"/>
      <c r="F123" s="217"/>
      <c r="G123" s="150" t="s">
        <v>272</v>
      </c>
      <c r="H123" s="151">
        <v>3</v>
      </c>
      <c r="I123" s="152"/>
      <c r="J123" s="151">
        <f t="shared" si="0"/>
        <v>0</v>
      </c>
      <c r="K123" s="149" t="s">
        <v>1</v>
      </c>
      <c r="L123" s="28"/>
      <c r="M123" s="153" t="s">
        <v>1</v>
      </c>
      <c r="N123" s="154" t="s">
        <v>38</v>
      </c>
      <c r="O123" s="51"/>
      <c r="P123" s="155">
        <f t="shared" si="1"/>
        <v>0</v>
      </c>
      <c r="Q123" s="155">
        <v>0</v>
      </c>
      <c r="R123" s="155">
        <f t="shared" si="2"/>
        <v>0</v>
      </c>
      <c r="S123" s="155">
        <v>0</v>
      </c>
      <c r="T123" s="156">
        <f t="shared" si="3"/>
        <v>0</v>
      </c>
      <c r="AR123" s="157" t="s">
        <v>258</v>
      </c>
      <c r="AT123" s="157" t="s">
        <v>177</v>
      </c>
      <c r="AU123" s="157" t="s">
        <v>181</v>
      </c>
      <c r="AY123" s="13" t="s">
        <v>175</v>
      </c>
      <c r="BE123" s="158">
        <f t="shared" si="4"/>
        <v>0</v>
      </c>
      <c r="BF123" s="158">
        <f t="shared" si="5"/>
        <v>0</v>
      </c>
      <c r="BG123" s="158">
        <f t="shared" si="6"/>
        <v>0</v>
      </c>
      <c r="BH123" s="158">
        <f t="shared" si="7"/>
        <v>0</v>
      </c>
      <c r="BI123" s="158">
        <f t="shared" si="8"/>
        <v>0</v>
      </c>
      <c r="BJ123" s="13" t="s">
        <v>181</v>
      </c>
      <c r="BK123" s="159">
        <f t="shared" si="9"/>
        <v>0</v>
      </c>
      <c r="BL123" s="13" t="s">
        <v>258</v>
      </c>
      <c r="BM123" s="157" t="s">
        <v>180</v>
      </c>
    </row>
    <row r="124" spans="2:65" s="1" customFormat="1" ht="36" customHeight="1" x14ac:dyDescent="0.2">
      <c r="B124" s="147"/>
      <c r="C124" s="148" t="s">
        <v>183</v>
      </c>
      <c r="D124" s="215" t="s">
        <v>1269</v>
      </c>
      <c r="E124" s="216"/>
      <c r="F124" s="217"/>
      <c r="G124" s="150" t="s">
        <v>272</v>
      </c>
      <c r="H124" s="151">
        <v>3</v>
      </c>
      <c r="I124" s="152"/>
      <c r="J124" s="151">
        <f t="shared" si="0"/>
        <v>0</v>
      </c>
      <c r="K124" s="149" t="s">
        <v>1</v>
      </c>
      <c r="L124" s="28"/>
      <c r="M124" s="153" t="s">
        <v>1</v>
      </c>
      <c r="N124" s="154" t="s">
        <v>38</v>
      </c>
      <c r="O124" s="51"/>
      <c r="P124" s="155">
        <f t="shared" si="1"/>
        <v>0</v>
      </c>
      <c r="Q124" s="155">
        <v>0</v>
      </c>
      <c r="R124" s="155">
        <f t="shared" si="2"/>
        <v>0</v>
      </c>
      <c r="S124" s="155">
        <v>0</v>
      </c>
      <c r="T124" s="156">
        <f t="shared" si="3"/>
        <v>0</v>
      </c>
      <c r="AR124" s="157" t="s">
        <v>258</v>
      </c>
      <c r="AT124" s="157" t="s">
        <v>177</v>
      </c>
      <c r="AU124" s="157" t="s">
        <v>181</v>
      </c>
      <c r="AY124" s="13" t="s">
        <v>175</v>
      </c>
      <c r="BE124" s="158">
        <f t="shared" si="4"/>
        <v>0</v>
      </c>
      <c r="BF124" s="158">
        <f t="shared" si="5"/>
        <v>0</v>
      </c>
      <c r="BG124" s="158">
        <f t="shared" si="6"/>
        <v>0</v>
      </c>
      <c r="BH124" s="158">
        <f t="shared" si="7"/>
        <v>0</v>
      </c>
      <c r="BI124" s="158">
        <f t="shared" si="8"/>
        <v>0</v>
      </c>
      <c r="BJ124" s="13" t="s">
        <v>181</v>
      </c>
      <c r="BK124" s="159">
        <f t="shared" si="9"/>
        <v>0</v>
      </c>
      <c r="BL124" s="13" t="s">
        <v>258</v>
      </c>
      <c r="BM124" s="157" t="s">
        <v>185</v>
      </c>
    </row>
    <row r="125" spans="2:65" s="1" customFormat="1" ht="24" customHeight="1" x14ac:dyDescent="0.2">
      <c r="B125" s="147"/>
      <c r="C125" s="148" t="s">
        <v>180</v>
      </c>
      <c r="D125" s="215" t="s">
        <v>1270</v>
      </c>
      <c r="E125" s="216"/>
      <c r="F125" s="217"/>
      <c r="G125" s="150" t="s">
        <v>272</v>
      </c>
      <c r="H125" s="151">
        <v>1</v>
      </c>
      <c r="I125" s="152"/>
      <c r="J125" s="151">
        <f t="shared" si="0"/>
        <v>0</v>
      </c>
      <c r="K125" s="149" t="s">
        <v>1</v>
      </c>
      <c r="L125" s="28"/>
      <c r="M125" s="153" t="s">
        <v>1</v>
      </c>
      <c r="N125" s="154" t="s">
        <v>38</v>
      </c>
      <c r="O125" s="51"/>
      <c r="P125" s="155">
        <f t="shared" si="1"/>
        <v>0</v>
      </c>
      <c r="Q125" s="155">
        <v>0</v>
      </c>
      <c r="R125" s="155">
        <f t="shared" si="2"/>
        <v>0</v>
      </c>
      <c r="S125" s="155">
        <v>0</v>
      </c>
      <c r="T125" s="156">
        <f t="shared" si="3"/>
        <v>0</v>
      </c>
      <c r="AR125" s="157" t="s">
        <v>258</v>
      </c>
      <c r="AT125" s="157" t="s">
        <v>177</v>
      </c>
      <c r="AU125" s="157" t="s">
        <v>181</v>
      </c>
      <c r="AY125" s="13" t="s">
        <v>175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3" t="s">
        <v>181</v>
      </c>
      <c r="BK125" s="159">
        <f t="shared" si="9"/>
        <v>0</v>
      </c>
      <c r="BL125" s="13" t="s">
        <v>258</v>
      </c>
      <c r="BM125" s="157" t="s">
        <v>187</v>
      </c>
    </row>
    <row r="126" spans="2:65" s="1" customFormat="1" ht="16.5" customHeight="1" x14ac:dyDescent="0.2">
      <c r="B126" s="147"/>
      <c r="C126" s="160" t="s">
        <v>188</v>
      </c>
      <c r="D126" s="218" t="s">
        <v>1271</v>
      </c>
      <c r="E126" s="219"/>
      <c r="F126" s="220"/>
      <c r="G126" s="162" t="s">
        <v>272</v>
      </c>
      <c r="H126" s="163">
        <v>1</v>
      </c>
      <c r="I126" s="164"/>
      <c r="J126" s="163">
        <f t="shared" si="0"/>
        <v>0</v>
      </c>
      <c r="K126" s="161" t="s">
        <v>1</v>
      </c>
      <c r="L126" s="165"/>
      <c r="M126" s="166" t="s">
        <v>1</v>
      </c>
      <c r="N126" s="167" t="s">
        <v>38</v>
      </c>
      <c r="O126" s="51"/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AR126" s="157" t="s">
        <v>468</v>
      </c>
      <c r="AT126" s="157" t="s">
        <v>236</v>
      </c>
      <c r="AU126" s="157" t="s">
        <v>181</v>
      </c>
      <c r="AY126" s="13" t="s">
        <v>175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3" t="s">
        <v>181</v>
      </c>
      <c r="BK126" s="159">
        <f t="shared" si="9"/>
        <v>0</v>
      </c>
      <c r="BL126" s="13" t="s">
        <v>258</v>
      </c>
      <c r="BM126" s="157" t="s">
        <v>190</v>
      </c>
    </row>
    <row r="127" spans="2:65" s="1" customFormat="1" ht="16.5" customHeight="1" x14ac:dyDescent="0.2">
      <c r="B127" s="147"/>
      <c r="C127" s="160" t="s">
        <v>185</v>
      </c>
      <c r="D127" s="218" t="s">
        <v>1272</v>
      </c>
      <c r="E127" s="219"/>
      <c r="F127" s="220"/>
      <c r="G127" s="162" t="s">
        <v>272</v>
      </c>
      <c r="H127" s="163">
        <v>1</v>
      </c>
      <c r="I127" s="164"/>
      <c r="J127" s="163">
        <f t="shared" si="0"/>
        <v>0</v>
      </c>
      <c r="K127" s="161" t="s">
        <v>1</v>
      </c>
      <c r="L127" s="165"/>
      <c r="M127" s="166" t="s">
        <v>1</v>
      </c>
      <c r="N127" s="167" t="s">
        <v>38</v>
      </c>
      <c r="O127" s="51"/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AR127" s="157" t="s">
        <v>468</v>
      </c>
      <c r="AT127" s="157" t="s">
        <v>236</v>
      </c>
      <c r="AU127" s="157" t="s">
        <v>181</v>
      </c>
      <c r="AY127" s="13" t="s">
        <v>175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3" t="s">
        <v>181</v>
      </c>
      <c r="BK127" s="159">
        <f t="shared" si="9"/>
        <v>0</v>
      </c>
      <c r="BL127" s="13" t="s">
        <v>258</v>
      </c>
      <c r="BM127" s="157" t="s">
        <v>192</v>
      </c>
    </row>
    <row r="128" spans="2:65" s="1" customFormat="1" ht="16.5" customHeight="1" x14ac:dyDescent="0.2">
      <c r="B128" s="147"/>
      <c r="C128" s="160" t="s">
        <v>193</v>
      </c>
      <c r="D128" s="218" t="s">
        <v>1273</v>
      </c>
      <c r="E128" s="219"/>
      <c r="F128" s="220"/>
      <c r="G128" s="162" t="s">
        <v>272</v>
      </c>
      <c r="H128" s="163">
        <v>3</v>
      </c>
      <c r="I128" s="164"/>
      <c r="J128" s="163">
        <f t="shared" si="0"/>
        <v>0</v>
      </c>
      <c r="K128" s="161" t="s">
        <v>1</v>
      </c>
      <c r="L128" s="165"/>
      <c r="M128" s="166" t="s">
        <v>1</v>
      </c>
      <c r="N128" s="167" t="s">
        <v>38</v>
      </c>
      <c r="O128" s="51"/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AR128" s="157" t="s">
        <v>468</v>
      </c>
      <c r="AT128" s="157" t="s">
        <v>236</v>
      </c>
      <c r="AU128" s="157" t="s">
        <v>181</v>
      </c>
      <c r="AY128" s="13" t="s">
        <v>175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3" t="s">
        <v>181</v>
      </c>
      <c r="BK128" s="159">
        <f t="shared" si="9"/>
        <v>0</v>
      </c>
      <c r="BL128" s="13" t="s">
        <v>258</v>
      </c>
      <c r="BM128" s="157" t="s">
        <v>195</v>
      </c>
    </row>
    <row r="129" spans="2:65" s="1" customFormat="1" ht="36" customHeight="1" x14ac:dyDescent="0.2">
      <c r="B129" s="147"/>
      <c r="C129" s="148" t="s">
        <v>187</v>
      </c>
      <c r="D129" s="215" t="s">
        <v>1592</v>
      </c>
      <c r="E129" s="216"/>
      <c r="F129" s="217"/>
      <c r="G129" s="150" t="s">
        <v>272</v>
      </c>
      <c r="H129" s="151">
        <v>1</v>
      </c>
      <c r="I129" s="152"/>
      <c r="J129" s="151">
        <f t="shared" si="0"/>
        <v>0</v>
      </c>
      <c r="K129" s="149" t="s">
        <v>1</v>
      </c>
      <c r="L129" s="28"/>
      <c r="M129" s="153" t="s">
        <v>1</v>
      </c>
      <c r="N129" s="154" t="s">
        <v>38</v>
      </c>
      <c r="O129" s="51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AR129" s="157" t="s">
        <v>258</v>
      </c>
      <c r="AT129" s="157" t="s">
        <v>177</v>
      </c>
      <c r="AU129" s="157" t="s">
        <v>181</v>
      </c>
      <c r="AY129" s="13" t="s">
        <v>175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3" t="s">
        <v>181</v>
      </c>
      <c r="BK129" s="159">
        <f t="shared" si="9"/>
        <v>0</v>
      </c>
      <c r="BL129" s="13" t="s">
        <v>258</v>
      </c>
      <c r="BM129" s="157" t="s">
        <v>197</v>
      </c>
    </row>
    <row r="130" spans="2:65" s="11" customFormat="1" ht="22.9" customHeight="1" x14ac:dyDescent="0.2">
      <c r="B130" s="134"/>
      <c r="D130" s="135" t="s">
        <v>71</v>
      </c>
      <c r="E130" s="145" t="s">
        <v>934</v>
      </c>
      <c r="F130" s="145" t="s">
        <v>935</v>
      </c>
      <c r="I130" s="137"/>
      <c r="J130" s="146">
        <f>BK130</f>
        <v>0</v>
      </c>
      <c r="L130" s="134"/>
      <c r="M130" s="139"/>
      <c r="N130" s="140"/>
      <c r="O130" s="140"/>
      <c r="P130" s="141">
        <f>SUM(P131:P181)</f>
        <v>0</v>
      </c>
      <c r="Q130" s="140"/>
      <c r="R130" s="141">
        <f>SUM(R131:R181)</f>
        <v>0</v>
      </c>
      <c r="S130" s="140"/>
      <c r="T130" s="142">
        <f>SUM(T131:T181)</f>
        <v>0</v>
      </c>
      <c r="AR130" s="135" t="s">
        <v>183</v>
      </c>
      <c r="AT130" s="143" t="s">
        <v>71</v>
      </c>
      <c r="AU130" s="143" t="s">
        <v>80</v>
      </c>
      <c r="AY130" s="135" t="s">
        <v>175</v>
      </c>
      <c r="BK130" s="144">
        <f>SUM(BK131:BK181)</f>
        <v>0</v>
      </c>
    </row>
    <row r="131" spans="2:65" s="1" customFormat="1" ht="24" customHeight="1" x14ac:dyDescent="0.2">
      <c r="B131" s="147"/>
      <c r="C131" s="148" t="s">
        <v>198</v>
      </c>
      <c r="D131" s="215" t="s">
        <v>1274</v>
      </c>
      <c r="E131" s="216"/>
      <c r="F131" s="217"/>
      <c r="G131" s="150" t="s">
        <v>238</v>
      </c>
      <c r="H131" s="151">
        <v>30</v>
      </c>
      <c r="I131" s="152"/>
      <c r="J131" s="151">
        <f t="shared" ref="J131:J162" si="10">ROUND(I131*H131,3)</f>
        <v>0</v>
      </c>
      <c r="K131" s="149" t="s">
        <v>1</v>
      </c>
      <c r="L131" s="28"/>
      <c r="M131" s="153" t="s">
        <v>1</v>
      </c>
      <c r="N131" s="154" t="s">
        <v>38</v>
      </c>
      <c r="O131" s="51"/>
      <c r="P131" s="155">
        <f t="shared" ref="P131:P162" si="11">O131*H131</f>
        <v>0</v>
      </c>
      <c r="Q131" s="155">
        <v>0</v>
      </c>
      <c r="R131" s="155">
        <f t="shared" ref="R131:R162" si="12">Q131*H131</f>
        <v>0</v>
      </c>
      <c r="S131" s="155">
        <v>0</v>
      </c>
      <c r="T131" s="156">
        <f t="shared" ref="T131:T162" si="13">S131*H131</f>
        <v>0</v>
      </c>
      <c r="AR131" s="157" t="s">
        <v>258</v>
      </c>
      <c r="AT131" s="157" t="s">
        <v>177</v>
      </c>
      <c r="AU131" s="157" t="s">
        <v>181</v>
      </c>
      <c r="AY131" s="13" t="s">
        <v>175</v>
      </c>
      <c r="BE131" s="158">
        <f t="shared" ref="BE131:BE162" si="14">IF(N131="základná",J131,0)</f>
        <v>0</v>
      </c>
      <c r="BF131" s="158">
        <f t="shared" ref="BF131:BF162" si="15">IF(N131="znížená",J131,0)</f>
        <v>0</v>
      </c>
      <c r="BG131" s="158">
        <f t="shared" ref="BG131:BG162" si="16">IF(N131="zákl. prenesená",J131,0)</f>
        <v>0</v>
      </c>
      <c r="BH131" s="158">
        <f t="shared" ref="BH131:BH162" si="17">IF(N131="zníž. prenesená",J131,0)</f>
        <v>0</v>
      </c>
      <c r="BI131" s="158">
        <f t="shared" ref="BI131:BI162" si="18">IF(N131="nulová",J131,0)</f>
        <v>0</v>
      </c>
      <c r="BJ131" s="13" t="s">
        <v>181</v>
      </c>
      <c r="BK131" s="159">
        <f t="shared" ref="BK131:BK162" si="19">ROUND(I131*H131,3)</f>
        <v>0</v>
      </c>
      <c r="BL131" s="13" t="s">
        <v>258</v>
      </c>
      <c r="BM131" s="157" t="s">
        <v>200</v>
      </c>
    </row>
    <row r="132" spans="2:65" s="1" customFormat="1" ht="16.5" customHeight="1" x14ac:dyDescent="0.2">
      <c r="B132" s="147"/>
      <c r="C132" s="160" t="s">
        <v>190</v>
      </c>
      <c r="D132" s="218" t="s">
        <v>1275</v>
      </c>
      <c r="E132" s="219"/>
      <c r="F132" s="220"/>
      <c r="G132" s="162" t="s">
        <v>238</v>
      </c>
      <c r="H132" s="163">
        <v>30</v>
      </c>
      <c r="I132" s="164"/>
      <c r="J132" s="163">
        <f t="shared" si="10"/>
        <v>0</v>
      </c>
      <c r="K132" s="161" t="s">
        <v>1</v>
      </c>
      <c r="L132" s="165"/>
      <c r="M132" s="166" t="s">
        <v>1</v>
      </c>
      <c r="N132" s="167" t="s">
        <v>38</v>
      </c>
      <c r="O132" s="51"/>
      <c r="P132" s="155">
        <f t="shared" si="11"/>
        <v>0</v>
      </c>
      <c r="Q132" s="155">
        <v>0</v>
      </c>
      <c r="R132" s="155">
        <f t="shared" si="12"/>
        <v>0</v>
      </c>
      <c r="S132" s="155">
        <v>0</v>
      </c>
      <c r="T132" s="156">
        <f t="shared" si="13"/>
        <v>0</v>
      </c>
      <c r="AR132" s="157" t="s">
        <v>468</v>
      </c>
      <c r="AT132" s="157" t="s">
        <v>236</v>
      </c>
      <c r="AU132" s="157" t="s">
        <v>181</v>
      </c>
      <c r="AY132" s="13" t="s">
        <v>175</v>
      </c>
      <c r="BE132" s="158">
        <f t="shared" si="14"/>
        <v>0</v>
      </c>
      <c r="BF132" s="158">
        <f t="shared" si="15"/>
        <v>0</v>
      </c>
      <c r="BG132" s="158">
        <f t="shared" si="16"/>
        <v>0</v>
      </c>
      <c r="BH132" s="158">
        <f t="shared" si="17"/>
        <v>0</v>
      </c>
      <c r="BI132" s="158">
        <f t="shared" si="18"/>
        <v>0</v>
      </c>
      <c r="BJ132" s="13" t="s">
        <v>181</v>
      </c>
      <c r="BK132" s="159">
        <f t="shared" si="19"/>
        <v>0</v>
      </c>
      <c r="BL132" s="13" t="s">
        <v>258</v>
      </c>
      <c r="BM132" s="157" t="s">
        <v>7</v>
      </c>
    </row>
    <row r="133" spans="2:65" s="1" customFormat="1" ht="24" customHeight="1" x14ac:dyDescent="0.2">
      <c r="B133" s="147"/>
      <c r="C133" s="148" t="s">
        <v>202</v>
      </c>
      <c r="D133" s="215" t="s">
        <v>1276</v>
      </c>
      <c r="E133" s="216"/>
      <c r="F133" s="217"/>
      <c r="G133" s="150" t="s">
        <v>238</v>
      </c>
      <c r="H133" s="151">
        <v>21</v>
      </c>
      <c r="I133" s="152"/>
      <c r="J133" s="151">
        <f t="shared" si="10"/>
        <v>0</v>
      </c>
      <c r="K133" s="149" t="s">
        <v>1</v>
      </c>
      <c r="L133" s="28"/>
      <c r="M133" s="153" t="s">
        <v>1</v>
      </c>
      <c r="N133" s="154" t="s">
        <v>38</v>
      </c>
      <c r="O133" s="51"/>
      <c r="P133" s="155">
        <f t="shared" si="11"/>
        <v>0</v>
      </c>
      <c r="Q133" s="155">
        <v>0</v>
      </c>
      <c r="R133" s="155">
        <f t="shared" si="12"/>
        <v>0</v>
      </c>
      <c r="S133" s="155">
        <v>0</v>
      </c>
      <c r="T133" s="156">
        <f t="shared" si="13"/>
        <v>0</v>
      </c>
      <c r="AR133" s="157" t="s">
        <v>258</v>
      </c>
      <c r="AT133" s="157" t="s">
        <v>177</v>
      </c>
      <c r="AU133" s="157" t="s">
        <v>181</v>
      </c>
      <c r="AY133" s="13" t="s">
        <v>175</v>
      </c>
      <c r="BE133" s="158">
        <f t="shared" si="14"/>
        <v>0</v>
      </c>
      <c r="BF133" s="158">
        <f t="shared" si="15"/>
        <v>0</v>
      </c>
      <c r="BG133" s="158">
        <f t="shared" si="16"/>
        <v>0</v>
      </c>
      <c r="BH133" s="158">
        <f t="shared" si="17"/>
        <v>0</v>
      </c>
      <c r="BI133" s="158">
        <f t="shared" si="18"/>
        <v>0</v>
      </c>
      <c r="BJ133" s="13" t="s">
        <v>181</v>
      </c>
      <c r="BK133" s="159">
        <f t="shared" si="19"/>
        <v>0</v>
      </c>
      <c r="BL133" s="13" t="s">
        <v>258</v>
      </c>
      <c r="BM133" s="157" t="s">
        <v>204</v>
      </c>
    </row>
    <row r="134" spans="2:65" s="1" customFormat="1" ht="16.5" customHeight="1" x14ac:dyDescent="0.2">
      <c r="B134" s="147"/>
      <c r="C134" s="160" t="s">
        <v>192</v>
      </c>
      <c r="D134" s="218" t="s">
        <v>1277</v>
      </c>
      <c r="E134" s="219"/>
      <c r="F134" s="220"/>
      <c r="G134" s="162" t="s">
        <v>272</v>
      </c>
      <c r="H134" s="163">
        <v>6</v>
      </c>
      <c r="I134" s="164"/>
      <c r="J134" s="163">
        <f t="shared" si="10"/>
        <v>0</v>
      </c>
      <c r="K134" s="161" t="s">
        <v>1</v>
      </c>
      <c r="L134" s="165"/>
      <c r="M134" s="166" t="s">
        <v>1</v>
      </c>
      <c r="N134" s="167" t="s">
        <v>38</v>
      </c>
      <c r="O134" s="51"/>
      <c r="P134" s="155">
        <f t="shared" si="11"/>
        <v>0</v>
      </c>
      <c r="Q134" s="155">
        <v>0</v>
      </c>
      <c r="R134" s="155">
        <f t="shared" si="12"/>
        <v>0</v>
      </c>
      <c r="S134" s="155">
        <v>0</v>
      </c>
      <c r="T134" s="156">
        <f t="shared" si="13"/>
        <v>0</v>
      </c>
      <c r="AR134" s="157" t="s">
        <v>468</v>
      </c>
      <c r="AT134" s="157" t="s">
        <v>236</v>
      </c>
      <c r="AU134" s="157" t="s">
        <v>181</v>
      </c>
      <c r="AY134" s="13" t="s">
        <v>175</v>
      </c>
      <c r="BE134" s="158">
        <f t="shared" si="14"/>
        <v>0</v>
      </c>
      <c r="BF134" s="158">
        <f t="shared" si="15"/>
        <v>0</v>
      </c>
      <c r="BG134" s="158">
        <f t="shared" si="16"/>
        <v>0</v>
      </c>
      <c r="BH134" s="158">
        <f t="shared" si="17"/>
        <v>0</v>
      </c>
      <c r="BI134" s="158">
        <f t="shared" si="18"/>
        <v>0</v>
      </c>
      <c r="BJ134" s="13" t="s">
        <v>181</v>
      </c>
      <c r="BK134" s="159">
        <f t="shared" si="19"/>
        <v>0</v>
      </c>
      <c r="BL134" s="13" t="s">
        <v>258</v>
      </c>
      <c r="BM134" s="157" t="s">
        <v>206</v>
      </c>
    </row>
    <row r="135" spans="2:65" s="1" customFormat="1" ht="16.5" customHeight="1" x14ac:dyDescent="0.2">
      <c r="B135" s="147"/>
      <c r="C135" s="160" t="s">
        <v>207</v>
      </c>
      <c r="D135" s="218" t="s">
        <v>1278</v>
      </c>
      <c r="E135" s="219"/>
      <c r="F135" s="220"/>
      <c r="G135" s="162" t="s">
        <v>238</v>
      </c>
      <c r="H135" s="163">
        <v>6</v>
      </c>
      <c r="I135" s="164"/>
      <c r="J135" s="163">
        <f t="shared" si="10"/>
        <v>0</v>
      </c>
      <c r="K135" s="161" t="s">
        <v>1</v>
      </c>
      <c r="L135" s="165"/>
      <c r="M135" s="166" t="s">
        <v>1</v>
      </c>
      <c r="N135" s="167" t="s">
        <v>38</v>
      </c>
      <c r="O135" s="51"/>
      <c r="P135" s="155">
        <f t="shared" si="11"/>
        <v>0</v>
      </c>
      <c r="Q135" s="155">
        <v>0</v>
      </c>
      <c r="R135" s="155">
        <f t="shared" si="12"/>
        <v>0</v>
      </c>
      <c r="S135" s="155">
        <v>0</v>
      </c>
      <c r="T135" s="156">
        <f t="shared" si="13"/>
        <v>0</v>
      </c>
      <c r="AR135" s="157" t="s">
        <v>468</v>
      </c>
      <c r="AT135" s="157" t="s">
        <v>236</v>
      </c>
      <c r="AU135" s="157" t="s">
        <v>181</v>
      </c>
      <c r="AY135" s="13" t="s">
        <v>175</v>
      </c>
      <c r="BE135" s="158">
        <f t="shared" si="14"/>
        <v>0</v>
      </c>
      <c r="BF135" s="158">
        <f t="shared" si="15"/>
        <v>0</v>
      </c>
      <c r="BG135" s="158">
        <f t="shared" si="16"/>
        <v>0</v>
      </c>
      <c r="BH135" s="158">
        <f t="shared" si="17"/>
        <v>0</v>
      </c>
      <c r="BI135" s="158">
        <f t="shared" si="18"/>
        <v>0</v>
      </c>
      <c r="BJ135" s="13" t="s">
        <v>181</v>
      </c>
      <c r="BK135" s="159">
        <f t="shared" si="19"/>
        <v>0</v>
      </c>
      <c r="BL135" s="13" t="s">
        <v>258</v>
      </c>
      <c r="BM135" s="157" t="s">
        <v>210</v>
      </c>
    </row>
    <row r="136" spans="2:65" s="1" customFormat="1" ht="16.5" customHeight="1" x14ac:dyDescent="0.2">
      <c r="B136" s="147"/>
      <c r="C136" s="160" t="s">
        <v>195</v>
      </c>
      <c r="D136" s="218" t="s">
        <v>1279</v>
      </c>
      <c r="E136" s="219"/>
      <c r="F136" s="220"/>
      <c r="G136" s="162" t="s">
        <v>238</v>
      </c>
      <c r="H136" s="163">
        <v>15</v>
      </c>
      <c r="I136" s="164"/>
      <c r="J136" s="163">
        <f t="shared" si="10"/>
        <v>0</v>
      </c>
      <c r="K136" s="161" t="s">
        <v>1</v>
      </c>
      <c r="L136" s="165"/>
      <c r="M136" s="166" t="s">
        <v>1</v>
      </c>
      <c r="N136" s="167" t="s">
        <v>38</v>
      </c>
      <c r="O136" s="51"/>
      <c r="P136" s="155">
        <f t="shared" si="11"/>
        <v>0</v>
      </c>
      <c r="Q136" s="155">
        <v>0</v>
      </c>
      <c r="R136" s="155">
        <f t="shared" si="12"/>
        <v>0</v>
      </c>
      <c r="S136" s="155">
        <v>0</v>
      </c>
      <c r="T136" s="156">
        <f t="shared" si="13"/>
        <v>0</v>
      </c>
      <c r="AR136" s="157" t="s">
        <v>468</v>
      </c>
      <c r="AT136" s="157" t="s">
        <v>236</v>
      </c>
      <c r="AU136" s="157" t="s">
        <v>181</v>
      </c>
      <c r="AY136" s="13" t="s">
        <v>175</v>
      </c>
      <c r="BE136" s="158">
        <f t="shared" si="14"/>
        <v>0</v>
      </c>
      <c r="BF136" s="158">
        <f t="shared" si="15"/>
        <v>0</v>
      </c>
      <c r="BG136" s="158">
        <f t="shared" si="16"/>
        <v>0</v>
      </c>
      <c r="BH136" s="158">
        <f t="shared" si="17"/>
        <v>0</v>
      </c>
      <c r="BI136" s="158">
        <f t="shared" si="18"/>
        <v>0</v>
      </c>
      <c r="BJ136" s="13" t="s">
        <v>181</v>
      </c>
      <c r="BK136" s="159">
        <f t="shared" si="19"/>
        <v>0</v>
      </c>
      <c r="BL136" s="13" t="s">
        <v>258</v>
      </c>
      <c r="BM136" s="157" t="s">
        <v>212</v>
      </c>
    </row>
    <row r="137" spans="2:65" s="1" customFormat="1" ht="24" customHeight="1" x14ac:dyDescent="0.2">
      <c r="B137" s="147"/>
      <c r="C137" s="148" t="s">
        <v>213</v>
      </c>
      <c r="D137" s="215" t="s">
        <v>1280</v>
      </c>
      <c r="E137" s="216"/>
      <c r="F137" s="217"/>
      <c r="G137" s="150" t="s">
        <v>238</v>
      </c>
      <c r="H137" s="151">
        <v>6</v>
      </c>
      <c r="I137" s="152"/>
      <c r="J137" s="151">
        <f t="shared" si="10"/>
        <v>0</v>
      </c>
      <c r="K137" s="149" t="s">
        <v>1</v>
      </c>
      <c r="L137" s="28"/>
      <c r="M137" s="153" t="s">
        <v>1</v>
      </c>
      <c r="N137" s="154" t="s">
        <v>38</v>
      </c>
      <c r="O137" s="51"/>
      <c r="P137" s="155">
        <f t="shared" si="11"/>
        <v>0</v>
      </c>
      <c r="Q137" s="155">
        <v>0</v>
      </c>
      <c r="R137" s="155">
        <f t="shared" si="12"/>
        <v>0</v>
      </c>
      <c r="S137" s="155">
        <v>0</v>
      </c>
      <c r="T137" s="156">
        <f t="shared" si="13"/>
        <v>0</v>
      </c>
      <c r="AR137" s="157" t="s">
        <v>258</v>
      </c>
      <c r="AT137" s="157" t="s">
        <v>177</v>
      </c>
      <c r="AU137" s="157" t="s">
        <v>181</v>
      </c>
      <c r="AY137" s="13" t="s">
        <v>175</v>
      </c>
      <c r="BE137" s="158">
        <f t="shared" si="14"/>
        <v>0</v>
      </c>
      <c r="BF137" s="158">
        <f t="shared" si="15"/>
        <v>0</v>
      </c>
      <c r="BG137" s="158">
        <f t="shared" si="16"/>
        <v>0</v>
      </c>
      <c r="BH137" s="158">
        <f t="shared" si="17"/>
        <v>0</v>
      </c>
      <c r="BI137" s="158">
        <f t="shared" si="18"/>
        <v>0</v>
      </c>
      <c r="BJ137" s="13" t="s">
        <v>181</v>
      </c>
      <c r="BK137" s="159">
        <f t="shared" si="19"/>
        <v>0</v>
      </c>
      <c r="BL137" s="13" t="s">
        <v>258</v>
      </c>
      <c r="BM137" s="157" t="s">
        <v>216</v>
      </c>
    </row>
    <row r="138" spans="2:65" s="1" customFormat="1" ht="24" customHeight="1" x14ac:dyDescent="0.2">
      <c r="B138" s="147"/>
      <c r="C138" s="160" t="s">
        <v>197</v>
      </c>
      <c r="D138" s="218" t="s">
        <v>1281</v>
      </c>
      <c r="E138" s="219"/>
      <c r="F138" s="220"/>
      <c r="G138" s="162" t="s">
        <v>238</v>
      </c>
      <c r="H138" s="163">
        <v>6</v>
      </c>
      <c r="I138" s="164"/>
      <c r="J138" s="163">
        <f t="shared" si="10"/>
        <v>0</v>
      </c>
      <c r="K138" s="161" t="s">
        <v>1</v>
      </c>
      <c r="L138" s="165"/>
      <c r="M138" s="166" t="s">
        <v>1</v>
      </c>
      <c r="N138" s="167" t="s">
        <v>38</v>
      </c>
      <c r="O138" s="51"/>
      <c r="P138" s="155">
        <f t="shared" si="11"/>
        <v>0</v>
      </c>
      <c r="Q138" s="155">
        <v>0</v>
      </c>
      <c r="R138" s="155">
        <f t="shared" si="12"/>
        <v>0</v>
      </c>
      <c r="S138" s="155">
        <v>0</v>
      </c>
      <c r="T138" s="156">
        <f t="shared" si="13"/>
        <v>0</v>
      </c>
      <c r="AR138" s="157" t="s">
        <v>468</v>
      </c>
      <c r="AT138" s="157" t="s">
        <v>236</v>
      </c>
      <c r="AU138" s="157" t="s">
        <v>181</v>
      </c>
      <c r="AY138" s="13" t="s">
        <v>175</v>
      </c>
      <c r="BE138" s="158">
        <f t="shared" si="14"/>
        <v>0</v>
      </c>
      <c r="BF138" s="158">
        <f t="shared" si="15"/>
        <v>0</v>
      </c>
      <c r="BG138" s="158">
        <f t="shared" si="16"/>
        <v>0</v>
      </c>
      <c r="BH138" s="158">
        <f t="shared" si="17"/>
        <v>0</v>
      </c>
      <c r="BI138" s="158">
        <f t="shared" si="18"/>
        <v>0</v>
      </c>
      <c r="BJ138" s="13" t="s">
        <v>181</v>
      </c>
      <c r="BK138" s="159">
        <f t="shared" si="19"/>
        <v>0</v>
      </c>
      <c r="BL138" s="13" t="s">
        <v>258</v>
      </c>
      <c r="BM138" s="157" t="s">
        <v>219</v>
      </c>
    </row>
    <row r="139" spans="2:65" s="1" customFormat="1" ht="24" customHeight="1" x14ac:dyDescent="0.2">
      <c r="B139" s="147"/>
      <c r="C139" s="148" t="s">
        <v>220</v>
      </c>
      <c r="D139" s="215" t="s">
        <v>1282</v>
      </c>
      <c r="E139" s="216"/>
      <c r="F139" s="217"/>
      <c r="G139" s="150" t="s">
        <v>238</v>
      </c>
      <c r="H139" s="151">
        <v>10</v>
      </c>
      <c r="I139" s="152"/>
      <c r="J139" s="151">
        <f t="shared" si="10"/>
        <v>0</v>
      </c>
      <c r="K139" s="149" t="s">
        <v>1</v>
      </c>
      <c r="L139" s="28"/>
      <c r="M139" s="153" t="s">
        <v>1</v>
      </c>
      <c r="N139" s="154" t="s">
        <v>38</v>
      </c>
      <c r="O139" s="51"/>
      <c r="P139" s="155">
        <f t="shared" si="11"/>
        <v>0</v>
      </c>
      <c r="Q139" s="155">
        <v>0</v>
      </c>
      <c r="R139" s="155">
        <f t="shared" si="12"/>
        <v>0</v>
      </c>
      <c r="S139" s="155">
        <v>0</v>
      </c>
      <c r="T139" s="156">
        <f t="shared" si="13"/>
        <v>0</v>
      </c>
      <c r="AR139" s="157" t="s">
        <v>258</v>
      </c>
      <c r="AT139" s="157" t="s">
        <v>177</v>
      </c>
      <c r="AU139" s="157" t="s">
        <v>181</v>
      </c>
      <c r="AY139" s="13" t="s">
        <v>175</v>
      </c>
      <c r="BE139" s="158">
        <f t="shared" si="14"/>
        <v>0</v>
      </c>
      <c r="BF139" s="158">
        <f t="shared" si="15"/>
        <v>0</v>
      </c>
      <c r="BG139" s="158">
        <f t="shared" si="16"/>
        <v>0</v>
      </c>
      <c r="BH139" s="158">
        <f t="shared" si="17"/>
        <v>0</v>
      </c>
      <c r="BI139" s="158">
        <f t="shared" si="18"/>
        <v>0</v>
      </c>
      <c r="BJ139" s="13" t="s">
        <v>181</v>
      </c>
      <c r="BK139" s="159">
        <f t="shared" si="19"/>
        <v>0</v>
      </c>
      <c r="BL139" s="13" t="s">
        <v>258</v>
      </c>
      <c r="BM139" s="157" t="s">
        <v>222</v>
      </c>
    </row>
    <row r="140" spans="2:65" s="1" customFormat="1" ht="24" customHeight="1" x14ac:dyDescent="0.2">
      <c r="B140" s="147"/>
      <c r="C140" s="160" t="s">
        <v>200</v>
      </c>
      <c r="D140" s="218" t="s">
        <v>1283</v>
      </c>
      <c r="E140" s="219"/>
      <c r="F140" s="220"/>
      <c r="G140" s="162" t="s">
        <v>238</v>
      </c>
      <c r="H140" s="163">
        <v>10</v>
      </c>
      <c r="I140" s="164"/>
      <c r="J140" s="163">
        <f t="shared" si="10"/>
        <v>0</v>
      </c>
      <c r="K140" s="161" t="s">
        <v>1</v>
      </c>
      <c r="L140" s="165"/>
      <c r="M140" s="166" t="s">
        <v>1</v>
      </c>
      <c r="N140" s="167" t="s">
        <v>38</v>
      </c>
      <c r="O140" s="51"/>
      <c r="P140" s="155">
        <f t="shared" si="11"/>
        <v>0</v>
      </c>
      <c r="Q140" s="155">
        <v>0</v>
      </c>
      <c r="R140" s="155">
        <f t="shared" si="12"/>
        <v>0</v>
      </c>
      <c r="S140" s="155">
        <v>0</v>
      </c>
      <c r="T140" s="156">
        <f t="shared" si="13"/>
        <v>0</v>
      </c>
      <c r="AR140" s="157" t="s">
        <v>468</v>
      </c>
      <c r="AT140" s="157" t="s">
        <v>236</v>
      </c>
      <c r="AU140" s="157" t="s">
        <v>181</v>
      </c>
      <c r="AY140" s="13" t="s">
        <v>175</v>
      </c>
      <c r="BE140" s="158">
        <f t="shared" si="14"/>
        <v>0</v>
      </c>
      <c r="BF140" s="158">
        <f t="shared" si="15"/>
        <v>0</v>
      </c>
      <c r="BG140" s="158">
        <f t="shared" si="16"/>
        <v>0</v>
      </c>
      <c r="BH140" s="158">
        <f t="shared" si="17"/>
        <v>0</v>
      </c>
      <c r="BI140" s="158">
        <f t="shared" si="18"/>
        <v>0</v>
      </c>
      <c r="BJ140" s="13" t="s">
        <v>181</v>
      </c>
      <c r="BK140" s="159">
        <f t="shared" si="19"/>
        <v>0</v>
      </c>
      <c r="BL140" s="13" t="s">
        <v>258</v>
      </c>
      <c r="BM140" s="157" t="s">
        <v>224</v>
      </c>
    </row>
    <row r="141" spans="2:65" s="1" customFormat="1" ht="24" customHeight="1" x14ac:dyDescent="0.2">
      <c r="B141" s="147"/>
      <c r="C141" s="148" t="s">
        <v>225</v>
      </c>
      <c r="D141" s="215" t="s">
        <v>1284</v>
      </c>
      <c r="E141" s="216"/>
      <c r="F141" s="217"/>
      <c r="G141" s="150" t="s">
        <v>272</v>
      </c>
      <c r="H141" s="151">
        <v>6</v>
      </c>
      <c r="I141" s="152"/>
      <c r="J141" s="151">
        <f t="shared" si="10"/>
        <v>0</v>
      </c>
      <c r="K141" s="149" t="s">
        <v>1</v>
      </c>
      <c r="L141" s="28"/>
      <c r="M141" s="153" t="s">
        <v>1</v>
      </c>
      <c r="N141" s="154" t="s">
        <v>38</v>
      </c>
      <c r="O141" s="51"/>
      <c r="P141" s="155">
        <f t="shared" si="11"/>
        <v>0</v>
      </c>
      <c r="Q141" s="155">
        <v>0</v>
      </c>
      <c r="R141" s="155">
        <f t="shared" si="12"/>
        <v>0</v>
      </c>
      <c r="S141" s="155">
        <v>0</v>
      </c>
      <c r="T141" s="156">
        <f t="shared" si="13"/>
        <v>0</v>
      </c>
      <c r="AR141" s="157" t="s">
        <v>258</v>
      </c>
      <c r="AT141" s="157" t="s">
        <v>177</v>
      </c>
      <c r="AU141" s="157" t="s">
        <v>181</v>
      </c>
      <c r="AY141" s="13" t="s">
        <v>175</v>
      </c>
      <c r="BE141" s="158">
        <f t="shared" si="14"/>
        <v>0</v>
      </c>
      <c r="BF141" s="158">
        <f t="shared" si="15"/>
        <v>0</v>
      </c>
      <c r="BG141" s="158">
        <f t="shared" si="16"/>
        <v>0</v>
      </c>
      <c r="BH141" s="158">
        <f t="shared" si="17"/>
        <v>0</v>
      </c>
      <c r="BI141" s="158">
        <f t="shared" si="18"/>
        <v>0</v>
      </c>
      <c r="BJ141" s="13" t="s">
        <v>181</v>
      </c>
      <c r="BK141" s="159">
        <f t="shared" si="19"/>
        <v>0</v>
      </c>
      <c r="BL141" s="13" t="s">
        <v>258</v>
      </c>
      <c r="BM141" s="157" t="s">
        <v>227</v>
      </c>
    </row>
    <row r="142" spans="2:65" s="1" customFormat="1" ht="16.5" customHeight="1" x14ac:dyDescent="0.2">
      <c r="B142" s="147"/>
      <c r="C142" s="160" t="s">
        <v>7</v>
      </c>
      <c r="D142" s="218" t="s">
        <v>1593</v>
      </c>
      <c r="E142" s="219"/>
      <c r="F142" s="220"/>
      <c r="G142" s="162" t="s">
        <v>272</v>
      </c>
      <c r="H142" s="163">
        <v>6</v>
      </c>
      <c r="I142" s="164"/>
      <c r="J142" s="163">
        <f t="shared" si="10"/>
        <v>0</v>
      </c>
      <c r="K142" s="161" t="s">
        <v>1</v>
      </c>
      <c r="L142" s="165"/>
      <c r="M142" s="166" t="s">
        <v>1</v>
      </c>
      <c r="N142" s="167" t="s">
        <v>38</v>
      </c>
      <c r="O142" s="51"/>
      <c r="P142" s="155">
        <f t="shared" si="11"/>
        <v>0</v>
      </c>
      <c r="Q142" s="155">
        <v>0</v>
      </c>
      <c r="R142" s="155">
        <f t="shared" si="12"/>
        <v>0</v>
      </c>
      <c r="S142" s="155">
        <v>0</v>
      </c>
      <c r="T142" s="156">
        <f t="shared" si="13"/>
        <v>0</v>
      </c>
      <c r="AR142" s="157" t="s">
        <v>468</v>
      </c>
      <c r="AT142" s="157" t="s">
        <v>236</v>
      </c>
      <c r="AU142" s="157" t="s">
        <v>181</v>
      </c>
      <c r="AY142" s="13" t="s">
        <v>175</v>
      </c>
      <c r="BE142" s="158">
        <f t="shared" si="14"/>
        <v>0</v>
      </c>
      <c r="BF142" s="158">
        <f t="shared" si="15"/>
        <v>0</v>
      </c>
      <c r="BG142" s="158">
        <f t="shared" si="16"/>
        <v>0</v>
      </c>
      <c r="BH142" s="158">
        <f t="shared" si="17"/>
        <v>0</v>
      </c>
      <c r="BI142" s="158">
        <f t="shared" si="18"/>
        <v>0</v>
      </c>
      <c r="BJ142" s="13" t="s">
        <v>181</v>
      </c>
      <c r="BK142" s="159">
        <f t="shared" si="19"/>
        <v>0</v>
      </c>
      <c r="BL142" s="13" t="s">
        <v>258</v>
      </c>
      <c r="BM142" s="157" t="s">
        <v>229</v>
      </c>
    </row>
    <row r="143" spans="2:65" s="1" customFormat="1" ht="36" customHeight="1" x14ac:dyDescent="0.2">
      <c r="B143" s="147"/>
      <c r="C143" s="148" t="s">
        <v>230</v>
      </c>
      <c r="D143" s="215" t="s">
        <v>1119</v>
      </c>
      <c r="E143" s="216"/>
      <c r="F143" s="217"/>
      <c r="G143" s="150" t="s">
        <v>215</v>
      </c>
      <c r="H143" s="151">
        <v>0.5</v>
      </c>
      <c r="I143" s="152"/>
      <c r="J143" s="151">
        <f t="shared" si="10"/>
        <v>0</v>
      </c>
      <c r="K143" s="149" t="s">
        <v>1</v>
      </c>
      <c r="L143" s="28"/>
      <c r="M143" s="153" t="s">
        <v>1</v>
      </c>
      <c r="N143" s="154" t="s">
        <v>38</v>
      </c>
      <c r="O143" s="51"/>
      <c r="P143" s="155">
        <f t="shared" si="11"/>
        <v>0</v>
      </c>
      <c r="Q143" s="155">
        <v>0</v>
      </c>
      <c r="R143" s="155">
        <f t="shared" si="12"/>
        <v>0</v>
      </c>
      <c r="S143" s="155">
        <v>0</v>
      </c>
      <c r="T143" s="156">
        <f t="shared" si="13"/>
        <v>0</v>
      </c>
      <c r="AR143" s="157" t="s">
        <v>258</v>
      </c>
      <c r="AT143" s="157" t="s">
        <v>177</v>
      </c>
      <c r="AU143" s="157" t="s">
        <v>181</v>
      </c>
      <c r="AY143" s="13" t="s">
        <v>175</v>
      </c>
      <c r="BE143" s="158">
        <f t="shared" si="14"/>
        <v>0</v>
      </c>
      <c r="BF143" s="158">
        <f t="shared" si="15"/>
        <v>0</v>
      </c>
      <c r="BG143" s="158">
        <f t="shared" si="16"/>
        <v>0</v>
      </c>
      <c r="BH143" s="158">
        <f t="shared" si="17"/>
        <v>0</v>
      </c>
      <c r="BI143" s="158">
        <f t="shared" si="18"/>
        <v>0</v>
      </c>
      <c r="BJ143" s="13" t="s">
        <v>181</v>
      </c>
      <c r="BK143" s="159">
        <f t="shared" si="19"/>
        <v>0</v>
      </c>
      <c r="BL143" s="13" t="s">
        <v>258</v>
      </c>
      <c r="BM143" s="157" t="s">
        <v>232</v>
      </c>
    </row>
    <row r="144" spans="2:65" s="1" customFormat="1" ht="37.5" customHeight="1" x14ac:dyDescent="0.2">
      <c r="B144" s="147"/>
      <c r="C144" s="160" t="s">
        <v>204</v>
      </c>
      <c r="D144" s="218" t="s">
        <v>1628</v>
      </c>
      <c r="E144" s="219"/>
      <c r="F144" s="220"/>
      <c r="G144" s="162" t="s">
        <v>215</v>
      </c>
      <c r="H144" s="163">
        <v>0.5</v>
      </c>
      <c r="I144" s="164"/>
      <c r="J144" s="163">
        <f t="shared" si="10"/>
        <v>0</v>
      </c>
      <c r="K144" s="161" t="s">
        <v>1</v>
      </c>
      <c r="L144" s="165"/>
      <c r="M144" s="166" t="s">
        <v>1</v>
      </c>
      <c r="N144" s="167" t="s">
        <v>38</v>
      </c>
      <c r="O144" s="51"/>
      <c r="P144" s="155">
        <f t="shared" si="11"/>
        <v>0</v>
      </c>
      <c r="Q144" s="155">
        <v>0</v>
      </c>
      <c r="R144" s="155">
        <f t="shared" si="12"/>
        <v>0</v>
      </c>
      <c r="S144" s="155">
        <v>0</v>
      </c>
      <c r="T144" s="156">
        <f t="shared" si="13"/>
        <v>0</v>
      </c>
      <c r="AR144" s="157" t="s">
        <v>468</v>
      </c>
      <c r="AT144" s="157" t="s">
        <v>236</v>
      </c>
      <c r="AU144" s="157" t="s">
        <v>181</v>
      </c>
      <c r="AY144" s="13" t="s">
        <v>175</v>
      </c>
      <c r="BE144" s="158">
        <f t="shared" si="14"/>
        <v>0</v>
      </c>
      <c r="BF144" s="158">
        <f t="shared" si="15"/>
        <v>0</v>
      </c>
      <c r="BG144" s="158">
        <f t="shared" si="16"/>
        <v>0</v>
      </c>
      <c r="BH144" s="158">
        <f t="shared" si="17"/>
        <v>0</v>
      </c>
      <c r="BI144" s="158">
        <f t="shared" si="18"/>
        <v>0</v>
      </c>
      <c r="BJ144" s="13" t="s">
        <v>181</v>
      </c>
      <c r="BK144" s="159">
        <f t="shared" si="19"/>
        <v>0</v>
      </c>
      <c r="BL144" s="13" t="s">
        <v>258</v>
      </c>
      <c r="BM144" s="157" t="s">
        <v>234</v>
      </c>
    </row>
    <row r="145" spans="2:65" s="1" customFormat="1" ht="24" customHeight="1" x14ac:dyDescent="0.2">
      <c r="B145" s="147"/>
      <c r="C145" s="148" t="s">
        <v>235</v>
      </c>
      <c r="D145" s="215" t="s">
        <v>1120</v>
      </c>
      <c r="E145" s="216"/>
      <c r="F145" s="217"/>
      <c r="G145" s="150" t="s">
        <v>272</v>
      </c>
      <c r="H145" s="151">
        <v>30</v>
      </c>
      <c r="I145" s="152"/>
      <c r="J145" s="151">
        <f t="shared" si="10"/>
        <v>0</v>
      </c>
      <c r="K145" s="149" t="s">
        <v>1</v>
      </c>
      <c r="L145" s="28"/>
      <c r="M145" s="153" t="s">
        <v>1</v>
      </c>
      <c r="N145" s="154" t="s">
        <v>38</v>
      </c>
      <c r="O145" s="51"/>
      <c r="P145" s="155">
        <f t="shared" si="11"/>
        <v>0</v>
      </c>
      <c r="Q145" s="155">
        <v>0</v>
      </c>
      <c r="R145" s="155">
        <f t="shared" si="12"/>
        <v>0</v>
      </c>
      <c r="S145" s="155">
        <v>0</v>
      </c>
      <c r="T145" s="156">
        <f t="shared" si="13"/>
        <v>0</v>
      </c>
      <c r="AR145" s="157" t="s">
        <v>258</v>
      </c>
      <c r="AT145" s="157" t="s">
        <v>177</v>
      </c>
      <c r="AU145" s="157" t="s">
        <v>181</v>
      </c>
      <c r="AY145" s="13" t="s">
        <v>175</v>
      </c>
      <c r="BE145" s="158">
        <f t="shared" si="14"/>
        <v>0</v>
      </c>
      <c r="BF145" s="158">
        <f t="shared" si="15"/>
        <v>0</v>
      </c>
      <c r="BG145" s="158">
        <f t="shared" si="16"/>
        <v>0</v>
      </c>
      <c r="BH145" s="158">
        <f t="shared" si="17"/>
        <v>0</v>
      </c>
      <c r="BI145" s="158">
        <f t="shared" si="18"/>
        <v>0</v>
      </c>
      <c r="BJ145" s="13" t="s">
        <v>181</v>
      </c>
      <c r="BK145" s="159">
        <f t="shared" si="19"/>
        <v>0</v>
      </c>
      <c r="BL145" s="13" t="s">
        <v>258</v>
      </c>
      <c r="BM145" s="157" t="s">
        <v>237</v>
      </c>
    </row>
    <row r="146" spans="2:65" s="1" customFormat="1" ht="24" customHeight="1" x14ac:dyDescent="0.2">
      <c r="B146" s="147"/>
      <c r="C146" s="148" t="s">
        <v>206</v>
      </c>
      <c r="D146" s="215" t="s">
        <v>1121</v>
      </c>
      <c r="E146" s="216"/>
      <c r="F146" s="217"/>
      <c r="G146" s="150" t="s">
        <v>272</v>
      </c>
      <c r="H146" s="151">
        <v>18</v>
      </c>
      <c r="I146" s="152"/>
      <c r="J146" s="151">
        <f t="shared" si="10"/>
        <v>0</v>
      </c>
      <c r="K146" s="149" t="s">
        <v>1</v>
      </c>
      <c r="L146" s="28"/>
      <c r="M146" s="153" t="s">
        <v>1</v>
      </c>
      <c r="N146" s="154" t="s">
        <v>38</v>
      </c>
      <c r="O146" s="51"/>
      <c r="P146" s="155">
        <f t="shared" si="11"/>
        <v>0</v>
      </c>
      <c r="Q146" s="155">
        <v>0</v>
      </c>
      <c r="R146" s="155">
        <f t="shared" si="12"/>
        <v>0</v>
      </c>
      <c r="S146" s="155">
        <v>0</v>
      </c>
      <c r="T146" s="156">
        <f t="shared" si="13"/>
        <v>0</v>
      </c>
      <c r="AR146" s="157" t="s">
        <v>258</v>
      </c>
      <c r="AT146" s="157" t="s">
        <v>177</v>
      </c>
      <c r="AU146" s="157" t="s">
        <v>181</v>
      </c>
      <c r="AY146" s="13" t="s">
        <v>175</v>
      </c>
      <c r="BE146" s="158">
        <f t="shared" si="14"/>
        <v>0</v>
      </c>
      <c r="BF146" s="158">
        <f t="shared" si="15"/>
        <v>0</v>
      </c>
      <c r="BG146" s="158">
        <f t="shared" si="16"/>
        <v>0</v>
      </c>
      <c r="BH146" s="158">
        <f t="shared" si="17"/>
        <v>0</v>
      </c>
      <c r="BI146" s="158">
        <f t="shared" si="18"/>
        <v>0</v>
      </c>
      <c r="BJ146" s="13" t="s">
        <v>181</v>
      </c>
      <c r="BK146" s="159">
        <f t="shared" si="19"/>
        <v>0</v>
      </c>
      <c r="BL146" s="13" t="s">
        <v>258</v>
      </c>
      <c r="BM146" s="157" t="s">
        <v>239</v>
      </c>
    </row>
    <row r="147" spans="2:65" s="1" customFormat="1" ht="24" customHeight="1" x14ac:dyDescent="0.2">
      <c r="B147" s="147"/>
      <c r="C147" s="148" t="s">
        <v>240</v>
      </c>
      <c r="D147" s="215" t="s">
        <v>1122</v>
      </c>
      <c r="E147" s="216"/>
      <c r="F147" s="217"/>
      <c r="G147" s="150" t="s">
        <v>272</v>
      </c>
      <c r="H147" s="151">
        <v>6</v>
      </c>
      <c r="I147" s="152"/>
      <c r="J147" s="151">
        <f t="shared" si="10"/>
        <v>0</v>
      </c>
      <c r="K147" s="149" t="s">
        <v>1</v>
      </c>
      <c r="L147" s="28"/>
      <c r="M147" s="153" t="s">
        <v>1</v>
      </c>
      <c r="N147" s="154" t="s">
        <v>38</v>
      </c>
      <c r="O147" s="51"/>
      <c r="P147" s="155">
        <f t="shared" si="11"/>
        <v>0</v>
      </c>
      <c r="Q147" s="155">
        <v>0</v>
      </c>
      <c r="R147" s="155">
        <f t="shared" si="12"/>
        <v>0</v>
      </c>
      <c r="S147" s="155">
        <v>0</v>
      </c>
      <c r="T147" s="156">
        <f t="shared" si="13"/>
        <v>0</v>
      </c>
      <c r="AR147" s="157" t="s">
        <v>258</v>
      </c>
      <c r="AT147" s="157" t="s">
        <v>177</v>
      </c>
      <c r="AU147" s="157" t="s">
        <v>181</v>
      </c>
      <c r="AY147" s="13" t="s">
        <v>175</v>
      </c>
      <c r="BE147" s="158">
        <f t="shared" si="14"/>
        <v>0</v>
      </c>
      <c r="BF147" s="158">
        <f t="shared" si="15"/>
        <v>0</v>
      </c>
      <c r="BG147" s="158">
        <f t="shared" si="16"/>
        <v>0</v>
      </c>
      <c r="BH147" s="158">
        <f t="shared" si="17"/>
        <v>0</v>
      </c>
      <c r="BI147" s="158">
        <f t="shared" si="18"/>
        <v>0</v>
      </c>
      <c r="BJ147" s="13" t="s">
        <v>181</v>
      </c>
      <c r="BK147" s="159">
        <f t="shared" si="19"/>
        <v>0</v>
      </c>
      <c r="BL147" s="13" t="s">
        <v>258</v>
      </c>
      <c r="BM147" s="157" t="s">
        <v>241</v>
      </c>
    </row>
    <row r="148" spans="2:65" s="1" customFormat="1" ht="24" customHeight="1" x14ac:dyDescent="0.2">
      <c r="B148" s="147"/>
      <c r="C148" s="148" t="s">
        <v>210</v>
      </c>
      <c r="D148" s="215" t="s">
        <v>1138</v>
      </c>
      <c r="E148" s="216"/>
      <c r="F148" s="217"/>
      <c r="G148" s="150" t="s">
        <v>272</v>
      </c>
      <c r="H148" s="151">
        <v>12</v>
      </c>
      <c r="I148" s="152"/>
      <c r="J148" s="151">
        <f t="shared" si="10"/>
        <v>0</v>
      </c>
      <c r="K148" s="149" t="s">
        <v>1</v>
      </c>
      <c r="L148" s="28"/>
      <c r="M148" s="153" t="s">
        <v>1</v>
      </c>
      <c r="N148" s="154" t="s">
        <v>38</v>
      </c>
      <c r="O148" s="51"/>
      <c r="P148" s="155">
        <f t="shared" si="11"/>
        <v>0</v>
      </c>
      <c r="Q148" s="155">
        <v>0</v>
      </c>
      <c r="R148" s="155">
        <f t="shared" si="12"/>
        <v>0</v>
      </c>
      <c r="S148" s="155">
        <v>0</v>
      </c>
      <c r="T148" s="156">
        <f t="shared" si="13"/>
        <v>0</v>
      </c>
      <c r="AR148" s="157" t="s">
        <v>258</v>
      </c>
      <c r="AT148" s="157" t="s">
        <v>177</v>
      </c>
      <c r="AU148" s="157" t="s">
        <v>181</v>
      </c>
      <c r="AY148" s="13" t="s">
        <v>175</v>
      </c>
      <c r="BE148" s="158">
        <f t="shared" si="14"/>
        <v>0</v>
      </c>
      <c r="BF148" s="158">
        <f t="shared" si="15"/>
        <v>0</v>
      </c>
      <c r="BG148" s="158">
        <f t="shared" si="16"/>
        <v>0</v>
      </c>
      <c r="BH148" s="158">
        <f t="shared" si="17"/>
        <v>0</v>
      </c>
      <c r="BI148" s="158">
        <f t="shared" si="18"/>
        <v>0</v>
      </c>
      <c r="BJ148" s="13" t="s">
        <v>181</v>
      </c>
      <c r="BK148" s="159">
        <f t="shared" si="19"/>
        <v>0</v>
      </c>
      <c r="BL148" s="13" t="s">
        <v>258</v>
      </c>
      <c r="BM148" s="157" t="s">
        <v>243</v>
      </c>
    </row>
    <row r="149" spans="2:65" s="1" customFormat="1" ht="24" customHeight="1" x14ac:dyDescent="0.2">
      <c r="B149" s="147"/>
      <c r="C149" s="160" t="s">
        <v>244</v>
      </c>
      <c r="D149" s="218" t="s">
        <v>1577</v>
      </c>
      <c r="E149" s="219"/>
      <c r="F149" s="220"/>
      <c r="G149" s="162" t="s">
        <v>272</v>
      </c>
      <c r="H149" s="163">
        <v>12</v>
      </c>
      <c r="I149" s="164"/>
      <c r="J149" s="163">
        <f t="shared" si="10"/>
        <v>0</v>
      </c>
      <c r="K149" s="161" t="s">
        <v>1</v>
      </c>
      <c r="L149" s="165"/>
      <c r="M149" s="166" t="s">
        <v>1</v>
      </c>
      <c r="N149" s="167" t="s">
        <v>38</v>
      </c>
      <c r="O149" s="51"/>
      <c r="P149" s="155">
        <f t="shared" si="11"/>
        <v>0</v>
      </c>
      <c r="Q149" s="155">
        <v>0</v>
      </c>
      <c r="R149" s="155">
        <f t="shared" si="12"/>
        <v>0</v>
      </c>
      <c r="S149" s="155">
        <v>0</v>
      </c>
      <c r="T149" s="156">
        <f t="shared" si="13"/>
        <v>0</v>
      </c>
      <c r="AR149" s="157" t="s">
        <v>468</v>
      </c>
      <c r="AT149" s="157" t="s">
        <v>236</v>
      </c>
      <c r="AU149" s="157" t="s">
        <v>181</v>
      </c>
      <c r="AY149" s="13" t="s">
        <v>175</v>
      </c>
      <c r="BE149" s="158">
        <f t="shared" si="14"/>
        <v>0</v>
      </c>
      <c r="BF149" s="158">
        <f t="shared" si="15"/>
        <v>0</v>
      </c>
      <c r="BG149" s="158">
        <f t="shared" si="16"/>
        <v>0</v>
      </c>
      <c r="BH149" s="158">
        <f t="shared" si="17"/>
        <v>0</v>
      </c>
      <c r="BI149" s="158">
        <f t="shared" si="18"/>
        <v>0</v>
      </c>
      <c r="BJ149" s="13" t="s">
        <v>181</v>
      </c>
      <c r="BK149" s="159">
        <f t="shared" si="19"/>
        <v>0</v>
      </c>
      <c r="BL149" s="13" t="s">
        <v>258</v>
      </c>
      <c r="BM149" s="157" t="s">
        <v>246</v>
      </c>
    </row>
    <row r="150" spans="2:65" s="1" customFormat="1" ht="24" customHeight="1" x14ac:dyDescent="0.2">
      <c r="B150" s="147"/>
      <c r="C150" s="160" t="s">
        <v>212</v>
      </c>
      <c r="D150" s="218" t="s">
        <v>1578</v>
      </c>
      <c r="E150" s="219"/>
      <c r="F150" s="220"/>
      <c r="G150" s="162" t="s">
        <v>272</v>
      </c>
      <c r="H150" s="163">
        <v>12</v>
      </c>
      <c r="I150" s="164"/>
      <c r="J150" s="163">
        <f t="shared" si="10"/>
        <v>0</v>
      </c>
      <c r="K150" s="161" t="s">
        <v>1</v>
      </c>
      <c r="L150" s="165"/>
      <c r="M150" s="166" t="s">
        <v>1</v>
      </c>
      <c r="N150" s="167" t="s">
        <v>38</v>
      </c>
      <c r="O150" s="51"/>
      <c r="P150" s="155">
        <f t="shared" si="11"/>
        <v>0</v>
      </c>
      <c r="Q150" s="155">
        <v>0</v>
      </c>
      <c r="R150" s="155">
        <f t="shared" si="12"/>
        <v>0</v>
      </c>
      <c r="S150" s="155">
        <v>0</v>
      </c>
      <c r="T150" s="156">
        <f t="shared" si="13"/>
        <v>0</v>
      </c>
      <c r="AR150" s="157" t="s">
        <v>468</v>
      </c>
      <c r="AT150" s="157" t="s">
        <v>236</v>
      </c>
      <c r="AU150" s="157" t="s">
        <v>181</v>
      </c>
      <c r="AY150" s="13" t="s">
        <v>175</v>
      </c>
      <c r="BE150" s="158">
        <f t="shared" si="14"/>
        <v>0</v>
      </c>
      <c r="BF150" s="158">
        <f t="shared" si="15"/>
        <v>0</v>
      </c>
      <c r="BG150" s="158">
        <f t="shared" si="16"/>
        <v>0</v>
      </c>
      <c r="BH150" s="158">
        <f t="shared" si="17"/>
        <v>0</v>
      </c>
      <c r="BI150" s="158">
        <f t="shared" si="18"/>
        <v>0</v>
      </c>
      <c r="BJ150" s="13" t="s">
        <v>181</v>
      </c>
      <c r="BK150" s="159">
        <f t="shared" si="19"/>
        <v>0</v>
      </c>
      <c r="BL150" s="13" t="s">
        <v>258</v>
      </c>
      <c r="BM150" s="157" t="s">
        <v>248</v>
      </c>
    </row>
    <row r="151" spans="2:65" s="1" customFormat="1" ht="24" customHeight="1" x14ac:dyDescent="0.2">
      <c r="B151" s="147"/>
      <c r="C151" s="148" t="s">
        <v>249</v>
      </c>
      <c r="D151" s="215" t="s">
        <v>1285</v>
      </c>
      <c r="E151" s="216"/>
      <c r="F151" s="217"/>
      <c r="G151" s="150" t="s">
        <v>238</v>
      </c>
      <c r="H151" s="151">
        <v>62</v>
      </c>
      <c r="I151" s="152"/>
      <c r="J151" s="151">
        <f t="shared" si="10"/>
        <v>0</v>
      </c>
      <c r="K151" s="149" t="s">
        <v>1</v>
      </c>
      <c r="L151" s="28"/>
      <c r="M151" s="153" t="s">
        <v>1</v>
      </c>
      <c r="N151" s="154" t="s">
        <v>38</v>
      </c>
      <c r="O151" s="51"/>
      <c r="P151" s="155">
        <f t="shared" si="11"/>
        <v>0</v>
      </c>
      <c r="Q151" s="155">
        <v>0</v>
      </c>
      <c r="R151" s="155">
        <f t="shared" si="12"/>
        <v>0</v>
      </c>
      <c r="S151" s="155">
        <v>0</v>
      </c>
      <c r="T151" s="156">
        <f t="shared" si="13"/>
        <v>0</v>
      </c>
      <c r="AR151" s="157" t="s">
        <v>258</v>
      </c>
      <c r="AT151" s="157" t="s">
        <v>177</v>
      </c>
      <c r="AU151" s="157" t="s">
        <v>181</v>
      </c>
      <c r="AY151" s="13" t="s">
        <v>175</v>
      </c>
      <c r="BE151" s="158">
        <f t="shared" si="14"/>
        <v>0</v>
      </c>
      <c r="BF151" s="158">
        <f t="shared" si="15"/>
        <v>0</v>
      </c>
      <c r="BG151" s="158">
        <f t="shared" si="16"/>
        <v>0</v>
      </c>
      <c r="BH151" s="158">
        <f t="shared" si="17"/>
        <v>0</v>
      </c>
      <c r="BI151" s="158">
        <f t="shared" si="18"/>
        <v>0</v>
      </c>
      <c r="BJ151" s="13" t="s">
        <v>181</v>
      </c>
      <c r="BK151" s="159">
        <f t="shared" si="19"/>
        <v>0</v>
      </c>
      <c r="BL151" s="13" t="s">
        <v>258</v>
      </c>
      <c r="BM151" s="157" t="s">
        <v>251</v>
      </c>
    </row>
    <row r="152" spans="2:65" s="1" customFormat="1" ht="16.5" customHeight="1" x14ac:dyDescent="0.2">
      <c r="B152" s="147"/>
      <c r="C152" s="160" t="s">
        <v>216</v>
      </c>
      <c r="D152" s="218" t="s">
        <v>1286</v>
      </c>
      <c r="E152" s="219"/>
      <c r="F152" s="220"/>
      <c r="G152" s="162" t="s">
        <v>238</v>
      </c>
      <c r="H152" s="163">
        <v>20</v>
      </c>
      <c r="I152" s="164"/>
      <c r="J152" s="163">
        <f t="shared" si="10"/>
        <v>0</v>
      </c>
      <c r="K152" s="161" t="s">
        <v>1</v>
      </c>
      <c r="L152" s="165"/>
      <c r="M152" s="166" t="s">
        <v>1</v>
      </c>
      <c r="N152" s="167" t="s">
        <v>38</v>
      </c>
      <c r="O152" s="51"/>
      <c r="P152" s="155">
        <f t="shared" si="11"/>
        <v>0</v>
      </c>
      <c r="Q152" s="155">
        <v>0</v>
      </c>
      <c r="R152" s="155">
        <f t="shared" si="12"/>
        <v>0</v>
      </c>
      <c r="S152" s="155">
        <v>0</v>
      </c>
      <c r="T152" s="156">
        <f t="shared" si="13"/>
        <v>0</v>
      </c>
      <c r="AR152" s="157" t="s">
        <v>468</v>
      </c>
      <c r="AT152" s="157" t="s">
        <v>236</v>
      </c>
      <c r="AU152" s="157" t="s">
        <v>181</v>
      </c>
      <c r="AY152" s="13" t="s">
        <v>175</v>
      </c>
      <c r="BE152" s="158">
        <f t="shared" si="14"/>
        <v>0</v>
      </c>
      <c r="BF152" s="158">
        <f t="shared" si="15"/>
        <v>0</v>
      </c>
      <c r="BG152" s="158">
        <f t="shared" si="16"/>
        <v>0</v>
      </c>
      <c r="BH152" s="158">
        <f t="shared" si="17"/>
        <v>0</v>
      </c>
      <c r="BI152" s="158">
        <f t="shared" si="18"/>
        <v>0</v>
      </c>
      <c r="BJ152" s="13" t="s">
        <v>181</v>
      </c>
      <c r="BK152" s="159">
        <f t="shared" si="19"/>
        <v>0</v>
      </c>
      <c r="BL152" s="13" t="s">
        <v>258</v>
      </c>
      <c r="BM152" s="157" t="s">
        <v>253</v>
      </c>
    </row>
    <row r="153" spans="2:65" s="1" customFormat="1" ht="16.5" customHeight="1" x14ac:dyDescent="0.2">
      <c r="B153" s="147"/>
      <c r="C153" s="160" t="s">
        <v>254</v>
      </c>
      <c r="D153" s="218" t="s">
        <v>1287</v>
      </c>
      <c r="E153" s="219"/>
      <c r="F153" s="220"/>
      <c r="G153" s="162" t="s">
        <v>238</v>
      </c>
      <c r="H153" s="163">
        <v>30</v>
      </c>
      <c r="I153" s="164"/>
      <c r="J153" s="163">
        <f t="shared" si="10"/>
        <v>0</v>
      </c>
      <c r="K153" s="161" t="s">
        <v>1</v>
      </c>
      <c r="L153" s="165"/>
      <c r="M153" s="166" t="s">
        <v>1</v>
      </c>
      <c r="N153" s="167" t="s">
        <v>38</v>
      </c>
      <c r="O153" s="51"/>
      <c r="P153" s="155">
        <f t="shared" si="11"/>
        <v>0</v>
      </c>
      <c r="Q153" s="155">
        <v>0</v>
      </c>
      <c r="R153" s="155">
        <f t="shared" si="12"/>
        <v>0</v>
      </c>
      <c r="S153" s="155">
        <v>0</v>
      </c>
      <c r="T153" s="156">
        <f t="shared" si="13"/>
        <v>0</v>
      </c>
      <c r="AR153" s="157" t="s">
        <v>468</v>
      </c>
      <c r="AT153" s="157" t="s">
        <v>236</v>
      </c>
      <c r="AU153" s="157" t="s">
        <v>181</v>
      </c>
      <c r="AY153" s="13" t="s">
        <v>175</v>
      </c>
      <c r="BE153" s="158">
        <f t="shared" si="14"/>
        <v>0</v>
      </c>
      <c r="BF153" s="158">
        <f t="shared" si="15"/>
        <v>0</v>
      </c>
      <c r="BG153" s="158">
        <f t="shared" si="16"/>
        <v>0</v>
      </c>
      <c r="BH153" s="158">
        <f t="shared" si="17"/>
        <v>0</v>
      </c>
      <c r="BI153" s="158">
        <f t="shared" si="18"/>
        <v>0</v>
      </c>
      <c r="BJ153" s="13" t="s">
        <v>181</v>
      </c>
      <c r="BK153" s="159">
        <f t="shared" si="19"/>
        <v>0</v>
      </c>
      <c r="BL153" s="13" t="s">
        <v>258</v>
      </c>
      <c r="BM153" s="157" t="s">
        <v>256</v>
      </c>
    </row>
    <row r="154" spans="2:65" s="1" customFormat="1" ht="16.5" customHeight="1" x14ac:dyDescent="0.2">
      <c r="B154" s="147"/>
      <c r="C154" s="160" t="s">
        <v>219</v>
      </c>
      <c r="D154" s="218" t="s">
        <v>1288</v>
      </c>
      <c r="E154" s="219"/>
      <c r="F154" s="220"/>
      <c r="G154" s="162" t="s">
        <v>238</v>
      </c>
      <c r="H154" s="163">
        <v>12</v>
      </c>
      <c r="I154" s="164"/>
      <c r="J154" s="163">
        <f t="shared" si="10"/>
        <v>0</v>
      </c>
      <c r="K154" s="161" t="s">
        <v>1</v>
      </c>
      <c r="L154" s="165"/>
      <c r="M154" s="166" t="s">
        <v>1</v>
      </c>
      <c r="N154" s="167" t="s">
        <v>38</v>
      </c>
      <c r="O154" s="51"/>
      <c r="P154" s="155">
        <f t="shared" si="11"/>
        <v>0</v>
      </c>
      <c r="Q154" s="155">
        <v>0</v>
      </c>
      <c r="R154" s="155">
        <f t="shared" si="12"/>
        <v>0</v>
      </c>
      <c r="S154" s="155">
        <v>0</v>
      </c>
      <c r="T154" s="156">
        <f t="shared" si="13"/>
        <v>0</v>
      </c>
      <c r="AR154" s="157" t="s">
        <v>468</v>
      </c>
      <c r="AT154" s="157" t="s">
        <v>236</v>
      </c>
      <c r="AU154" s="157" t="s">
        <v>181</v>
      </c>
      <c r="AY154" s="13" t="s">
        <v>175</v>
      </c>
      <c r="BE154" s="158">
        <f t="shared" si="14"/>
        <v>0</v>
      </c>
      <c r="BF154" s="158">
        <f t="shared" si="15"/>
        <v>0</v>
      </c>
      <c r="BG154" s="158">
        <f t="shared" si="16"/>
        <v>0</v>
      </c>
      <c r="BH154" s="158">
        <f t="shared" si="17"/>
        <v>0</v>
      </c>
      <c r="BI154" s="158">
        <f t="shared" si="18"/>
        <v>0</v>
      </c>
      <c r="BJ154" s="13" t="s">
        <v>181</v>
      </c>
      <c r="BK154" s="159">
        <f t="shared" si="19"/>
        <v>0</v>
      </c>
      <c r="BL154" s="13" t="s">
        <v>258</v>
      </c>
      <c r="BM154" s="157" t="s">
        <v>258</v>
      </c>
    </row>
    <row r="155" spans="2:65" s="1" customFormat="1" ht="24" customHeight="1" x14ac:dyDescent="0.2">
      <c r="B155" s="147"/>
      <c r="C155" s="148" t="s">
        <v>259</v>
      </c>
      <c r="D155" s="215" t="s">
        <v>1289</v>
      </c>
      <c r="E155" s="216"/>
      <c r="F155" s="217"/>
      <c r="G155" s="150" t="s">
        <v>238</v>
      </c>
      <c r="H155" s="151">
        <v>30</v>
      </c>
      <c r="I155" s="152"/>
      <c r="J155" s="151">
        <f t="shared" si="10"/>
        <v>0</v>
      </c>
      <c r="K155" s="149" t="s">
        <v>1</v>
      </c>
      <c r="L155" s="28"/>
      <c r="M155" s="153" t="s">
        <v>1</v>
      </c>
      <c r="N155" s="154" t="s">
        <v>38</v>
      </c>
      <c r="O155" s="51"/>
      <c r="P155" s="155">
        <f t="shared" si="11"/>
        <v>0</v>
      </c>
      <c r="Q155" s="155">
        <v>0</v>
      </c>
      <c r="R155" s="155">
        <f t="shared" si="12"/>
        <v>0</v>
      </c>
      <c r="S155" s="155">
        <v>0</v>
      </c>
      <c r="T155" s="156">
        <f t="shared" si="13"/>
        <v>0</v>
      </c>
      <c r="AR155" s="157" t="s">
        <v>258</v>
      </c>
      <c r="AT155" s="157" t="s">
        <v>177</v>
      </c>
      <c r="AU155" s="157" t="s">
        <v>181</v>
      </c>
      <c r="AY155" s="13" t="s">
        <v>175</v>
      </c>
      <c r="BE155" s="158">
        <f t="shared" si="14"/>
        <v>0</v>
      </c>
      <c r="BF155" s="158">
        <f t="shared" si="15"/>
        <v>0</v>
      </c>
      <c r="BG155" s="158">
        <f t="shared" si="16"/>
        <v>0</v>
      </c>
      <c r="BH155" s="158">
        <f t="shared" si="17"/>
        <v>0</v>
      </c>
      <c r="BI155" s="158">
        <f t="shared" si="18"/>
        <v>0</v>
      </c>
      <c r="BJ155" s="13" t="s">
        <v>181</v>
      </c>
      <c r="BK155" s="159">
        <f t="shared" si="19"/>
        <v>0</v>
      </c>
      <c r="BL155" s="13" t="s">
        <v>258</v>
      </c>
      <c r="BM155" s="157" t="s">
        <v>261</v>
      </c>
    </row>
    <row r="156" spans="2:65" s="1" customFormat="1" ht="16.5" customHeight="1" x14ac:dyDescent="0.2">
      <c r="B156" s="147"/>
      <c r="C156" s="160" t="s">
        <v>222</v>
      </c>
      <c r="D156" s="218" t="s">
        <v>1290</v>
      </c>
      <c r="E156" s="219"/>
      <c r="F156" s="220"/>
      <c r="G156" s="162" t="s">
        <v>238</v>
      </c>
      <c r="H156" s="163">
        <v>30</v>
      </c>
      <c r="I156" s="164"/>
      <c r="J156" s="163">
        <f t="shared" si="10"/>
        <v>0</v>
      </c>
      <c r="K156" s="161" t="s">
        <v>1</v>
      </c>
      <c r="L156" s="165"/>
      <c r="M156" s="166" t="s">
        <v>1</v>
      </c>
      <c r="N156" s="167" t="s">
        <v>38</v>
      </c>
      <c r="O156" s="51"/>
      <c r="P156" s="155">
        <f t="shared" si="11"/>
        <v>0</v>
      </c>
      <c r="Q156" s="155">
        <v>0</v>
      </c>
      <c r="R156" s="155">
        <f t="shared" si="12"/>
        <v>0</v>
      </c>
      <c r="S156" s="155">
        <v>0</v>
      </c>
      <c r="T156" s="156">
        <f t="shared" si="13"/>
        <v>0</v>
      </c>
      <c r="AR156" s="157" t="s">
        <v>468</v>
      </c>
      <c r="AT156" s="157" t="s">
        <v>236</v>
      </c>
      <c r="AU156" s="157" t="s">
        <v>181</v>
      </c>
      <c r="AY156" s="13" t="s">
        <v>175</v>
      </c>
      <c r="BE156" s="158">
        <f t="shared" si="14"/>
        <v>0</v>
      </c>
      <c r="BF156" s="158">
        <f t="shared" si="15"/>
        <v>0</v>
      </c>
      <c r="BG156" s="158">
        <f t="shared" si="16"/>
        <v>0</v>
      </c>
      <c r="BH156" s="158">
        <f t="shared" si="17"/>
        <v>0</v>
      </c>
      <c r="BI156" s="158">
        <f t="shared" si="18"/>
        <v>0</v>
      </c>
      <c r="BJ156" s="13" t="s">
        <v>181</v>
      </c>
      <c r="BK156" s="159">
        <f t="shared" si="19"/>
        <v>0</v>
      </c>
      <c r="BL156" s="13" t="s">
        <v>258</v>
      </c>
      <c r="BM156" s="157" t="s">
        <v>262</v>
      </c>
    </row>
    <row r="157" spans="2:65" s="1" customFormat="1" ht="24" customHeight="1" x14ac:dyDescent="0.2">
      <c r="B157" s="147"/>
      <c r="C157" s="148" t="s">
        <v>263</v>
      </c>
      <c r="D157" s="215" t="s">
        <v>1291</v>
      </c>
      <c r="E157" s="216"/>
      <c r="F157" s="217"/>
      <c r="G157" s="150" t="s">
        <v>238</v>
      </c>
      <c r="H157" s="151">
        <v>24</v>
      </c>
      <c r="I157" s="152"/>
      <c r="J157" s="151">
        <f t="shared" si="10"/>
        <v>0</v>
      </c>
      <c r="K157" s="149" t="s">
        <v>1</v>
      </c>
      <c r="L157" s="28"/>
      <c r="M157" s="153" t="s">
        <v>1</v>
      </c>
      <c r="N157" s="154" t="s">
        <v>38</v>
      </c>
      <c r="O157" s="51"/>
      <c r="P157" s="155">
        <f t="shared" si="11"/>
        <v>0</v>
      </c>
      <c r="Q157" s="155">
        <v>0</v>
      </c>
      <c r="R157" s="155">
        <f t="shared" si="12"/>
        <v>0</v>
      </c>
      <c r="S157" s="155">
        <v>0</v>
      </c>
      <c r="T157" s="156">
        <f t="shared" si="13"/>
        <v>0</v>
      </c>
      <c r="AR157" s="157" t="s">
        <v>258</v>
      </c>
      <c r="AT157" s="157" t="s">
        <v>177</v>
      </c>
      <c r="AU157" s="157" t="s">
        <v>181</v>
      </c>
      <c r="AY157" s="13" t="s">
        <v>175</v>
      </c>
      <c r="BE157" s="158">
        <f t="shared" si="14"/>
        <v>0</v>
      </c>
      <c r="BF157" s="158">
        <f t="shared" si="15"/>
        <v>0</v>
      </c>
      <c r="BG157" s="158">
        <f t="shared" si="16"/>
        <v>0</v>
      </c>
      <c r="BH157" s="158">
        <f t="shared" si="17"/>
        <v>0</v>
      </c>
      <c r="BI157" s="158">
        <f t="shared" si="18"/>
        <v>0</v>
      </c>
      <c r="BJ157" s="13" t="s">
        <v>181</v>
      </c>
      <c r="BK157" s="159">
        <f t="shared" si="19"/>
        <v>0</v>
      </c>
      <c r="BL157" s="13" t="s">
        <v>258</v>
      </c>
      <c r="BM157" s="157" t="s">
        <v>264</v>
      </c>
    </row>
    <row r="158" spans="2:65" s="1" customFormat="1" ht="16.5" customHeight="1" x14ac:dyDescent="0.2">
      <c r="B158" s="147"/>
      <c r="C158" s="160" t="s">
        <v>224</v>
      </c>
      <c r="D158" s="218" t="s">
        <v>1292</v>
      </c>
      <c r="E158" s="219"/>
      <c r="F158" s="220"/>
      <c r="G158" s="162" t="s">
        <v>238</v>
      </c>
      <c r="H158" s="163">
        <v>24</v>
      </c>
      <c r="I158" s="164"/>
      <c r="J158" s="163">
        <f t="shared" si="10"/>
        <v>0</v>
      </c>
      <c r="K158" s="161" t="s">
        <v>1</v>
      </c>
      <c r="L158" s="165"/>
      <c r="M158" s="166" t="s">
        <v>1</v>
      </c>
      <c r="N158" s="167" t="s">
        <v>38</v>
      </c>
      <c r="O158" s="51"/>
      <c r="P158" s="155">
        <f t="shared" si="11"/>
        <v>0</v>
      </c>
      <c r="Q158" s="155">
        <v>0</v>
      </c>
      <c r="R158" s="155">
        <f t="shared" si="12"/>
        <v>0</v>
      </c>
      <c r="S158" s="155">
        <v>0</v>
      </c>
      <c r="T158" s="156">
        <f t="shared" si="13"/>
        <v>0</v>
      </c>
      <c r="AR158" s="157" t="s">
        <v>468</v>
      </c>
      <c r="AT158" s="157" t="s">
        <v>236</v>
      </c>
      <c r="AU158" s="157" t="s">
        <v>181</v>
      </c>
      <c r="AY158" s="13" t="s">
        <v>175</v>
      </c>
      <c r="BE158" s="158">
        <f t="shared" si="14"/>
        <v>0</v>
      </c>
      <c r="BF158" s="158">
        <f t="shared" si="15"/>
        <v>0</v>
      </c>
      <c r="BG158" s="158">
        <f t="shared" si="16"/>
        <v>0</v>
      </c>
      <c r="BH158" s="158">
        <f t="shared" si="17"/>
        <v>0</v>
      </c>
      <c r="BI158" s="158">
        <f t="shared" si="18"/>
        <v>0</v>
      </c>
      <c r="BJ158" s="13" t="s">
        <v>181</v>
      </c>
      <c r="BK158" s="159">
        <f t="shared" si="19"/>
        <v>0</v>
      </c>
      <c r="BL158" s="13" t="s">
        <v>258</v>
      </c>
      <c r="BM158" s="157" t="s">
        <v>266</v>
      </c>
    </row>
    <row r="159" spans="2:65" s="1" customFormat="1" ht="24" customHeight="1" x14ac:dyDescent="0.2">
      <c r="B159" s="147"/>
      <c r="C159" s="148" t="s">
        <v>267</v>
      </c>
      <c r="D159" s="215" t="s">
        <v>1293</v>
      </c>
      <c r="E159" s="216"/>
      <c r="F159" s="217"/>
      <c r="G159" s="150" t="s">
        <v>238</v>
      </c>
      <c r="H159" s="151">
        <v>18</v>
      </c>
      <c r="I159" s="152"/>
      <c r="J159" s="151">
        <f t="shared" si="10"/>
        <v>0</v>
      </c>
      <c r="K159" s="149" t="s">
        <v>1</v>
      </c>
      <c r="L159" s="28"/>
      <c r="M159" s="153" t="s">
        <v>1</v>
      </c>
      <c r="N159" s="154" t="s">
        <v>38</v>
      </c>
      <c r="O159" s="51"/>
      <c r="P159" s="155">
        <f t="shared" si="11"/>
        <v>0</v>
      </c>
      <c r="Q159" s="155">
        <v>0</v>
      </c>
      <c r="R159" s="155">
        <f t="shared" si="12"/>
        <v>0</v>
      </c>
      <c r="S159" s="155">
        <v>0</v>
      </c>
      <c r="T159" s="156">
        <f t="shared" si="13"/>
        <v>0</v>
      </c>
      <c r="AR159" s="157" t="s">
        <v>258</v>
      </c>
      <c r="AT159" s="157" t="s">
        <v>177</v>
      </c>
      <c r="AU159" s="157" t="s">
        <v>181</v>
      </c>
      <c r="AY159" s="13" t="s">
        <v>175</v>
      </c>
      <c r="BE159" s="158">
        <f t="shared" si="14"/>
        <v>0</v>
      </c>
      <c r="BF159" s="158">
        <f t="shared" si="15"/>
        <v>0</v>
      </c>
      <c r="BG159" s="158">
        <f t="shared" si="16"/>
        <v>0</v>
      </c>
      <c r="BH159" s="158">
        <f t="shared" si="17"/>
        <v>0</v>
      </c>
      <c r="BI159" s="158">
        <f t="shared" si="18"/>
        <v>0</v>
      </c>
      <c r="BJ159" s="13" t="s">
        <v>181</v>
      </c>
      <c r="BK159" s="159">
        <f t="shared" si="19"/>
        <v>0</v>
      </c>
      <c r="BL159" s="13" t="s">
        <v>258</v>
      </c>
      <c r="BM159" s="157" t="s">
        <v>268</v>
      </c>
    </row>
    <row r="160" spans="2:65" s="1" customFormat="1" ht="16.5" customHeight="1" x14ac:dyDescent="0.2">
      <c r="B160" s="147"/>
      <c r="C160" s="160" t="s">
        <v>227</v>
      </c>
      <c r="D160" s="218" t="s">
        <v>1294</v>
      </c>
      <c r="E160" s="219"/>
      <c r="F160" s="220"/>
      <c r="G160" s="162" t="s">
        <v>238</v>
      </c>
      <c r="H160" s="163">
        <v>18</v>
      </c>
      <c r="I160" s="164"/>
      <c r="J160" s="163">
        <f t="shared" si="10"/>
        <v>0</v>
      </c>
      <c r="K160" s="161" t="s">
        <v>1</v>
      </c>
      <c r="L160" s="165"/>
      <c r="M160" s="166" t="s">
        <v>1</v>
      </c>
      <c r="N160" s="167" t="s">
        <v>38</v>
      </c>
      <c r="O160" s="51"/>
      <c r="P160" s="155">
        <f t="shared" si="11"/>
        <v>0</v>
      </c>
      <c r="Q160" s="155">
        <v>0</v>
      </c>
      <c r="R160" s="155">
        <f t="shared" si="12"/>
        <v>0</v>
      </c>
      <c r="S160" s="155">
        <v>0</v>
      </c>
      <c r="T160" s="156">
        <f t="shared" si="13"/>
        <v>0</v>
      </c>
      <c r="AR160" s="157" t="s">
        <v>468</v>
      </c>
      <c r="AT160" s="157" t="s">
        <v>236</v>
      </c>
      <c r="AU160" s="157" t="s">
        <v>181</v>
      </c>
      <c r="AY160" s="13" t="s">
        <v>175</v>
      </c>
      <c r="BE160" s="158">
        <f t="shared" si="14"/>
        <v>0</v>
      </c>
      <c r="BF160" s="158">
        <f t="shared" si="15"/>
        <v>0</v>
      </c>
      <c r="BG160" s="158">
        <f t="shared" si="16"/>
        <v>0</v>
      </c>
      <c r="BH160" s="158">
        <f t="shared" si="17"/>
        <v>0</v>
      </c>
      <c r="BI160" s="158">
        <f t="shared" si="18"/>
        <v>0</v>
      </c>
      <c r="BJ160" s="13" t="s">
        <v>181</v>
      </c>
      <c r="BK160" s="159">
        <f t="shared" si="19"/>
        <v>0</v>
      </c>
      <c r="BL160" s="13" t="s">
        <v>258</v>
      </c>
      <c r="BM160" s="157" t="s">
        <v>276</v>
      </c>
    </row>
    <row r="161" spans="2:65" s="1" customFormat="1" ht="24" customHeight="1" x14ac:dyDescent="0.2">
      <c r="B161" s="147"/>
      <c r="C161" s="148" t="s">
        <v>271</v>
      </c>
      <c r="D161" s="215" t="s">
        <v>1295</v>
      </c>
      <c r="E161" s="216"/>
      <c r="F161" s="217"/>
      <c r="G161" s="150" t="s">
        <v>238</v>
      </c>
      <c r="H161" s="151">
        <v>10</v>
      </c>
      <c r="I161" s="152"/>
      <c r="J161" s="151">
        <f t="shared" si="10"/>
        <v>0</v>
      </c>
      <c r="K161" s="149" t="s">
        <v>1</v>
      </c>
      <c r="L161" s="28"/>
      <c r="M161" s="153" t="s">
        <v>1</v>
      </c>
      <c r="N161" s="154" t="s">
        <v>38</v>
      </c>
      <c r="O161" s="51"/>
      <c r="P161" s="155">
        <f t="shared" si="11"/>
        <v>0</v>
      </c>
      <c r="Q161" s="155">
        <v>0</v>
      </c>
      <c r="R161" s="155">
        <f t="shared" si="12"/>
        <v>0</v>
      </c>
      <c r="S161" s="155">
        <v>0</v>
      </c>
      <c r="T161" s="156">
        <f t="shared" si="13"/>
        <v>0</v>
      </c>
      <c r="AR161" s="157" t="s">
        <v>258</v>
      </c>
      <c r="AT161" s="157" t="s">
        <v>177</v>
      </c>
      <c r="AU161" s="157" t="s">
        <v>181</v>
      </c>
      <c r="AY161" s="13" t="s">
        <v>175</v>
      </c>
      <c r="BE161" s="158">
        <f t="shared" si="14"/>
        <v>0</v>
      </c>
      <c r="BF161" s="158">
        <f t="shared" si="15"/>
        <v>0</v>
      </c>
      <c r="BG161" s="158">
        <f t="shared" si="16"/>
        <v>0</v>
      </c>
      <c r="BH161" s="158">
        <f t="shared" si="17"/>
        <v>0</v>
      </c>
      <c r="BI161" s="158">
        <f t="shared" si="18"/>
        <v>0</v>
      </c>
      <c r="BJ161" s="13" t="s">
        <v>181</v>
      </c>
      <c r="BK161" s="159">
        <f t="shared" si="19"/>
        <v>0</v>
      </c>
      <c r="BL161" s="13" t="s">
        <v>258</v>
      </c>
      <c r="BM161" s="157" t="s">
        <v>277</v>
      </c>
    </row>
    <row r="162" spans="2:65" s="1" customFormat="1" ht="16.5" customHeight="1" x14ac:dyDescent="0.2">
      <c r="B162" s="147"/>
      <c r="C162" s="160" t="s">
        <v>229</v>
      </c>
      <c r="D162" s="218" t="s">
        <v>1296</v>
      </c>
      <c r="E162" s="219"/>
      <c r="F162" s="220"/>
      <c r="G162" s="162" t="s">
        <v>238</v>
      </c>
      <c r="H162" s="163">
        <v>10</v>
      </c>
      <c r="I162" s="164"/>
      <c r="J162" s="163">
        <f t="shared" si="10"/>
        <v>0</v>
      </c>
      <c r="K162" s="161" t="s">
        <v>1</v>
      </c>
      <c r="L162" s="165"/>
      <c r="M162" s="166" t="s">
        <v>1</v>
      </c>
      <c r="N162" s="167" t="s">
        <v>38</v>
      </c>
      <c r="O162" s="51"/>
      <c r="P162" s="155">
        <f t="shared" si="11"/>
        <v>0</v>
      </c>
      <c r="Q162" s="155">
        <v>0</v>
      </c>
      <c r="R162" s="155">
        <f t="shared" si="12"/>
        <v>0</v>
      </c>
      <c r="S162" s="155">
        <v>0</v>
      </c>
      <c r="T162" s="156">
        <f t="shared" si="13"/>
        <v>0</v>
      </c>
      <c r="AR162" s="157" t="s">
        <v>468</v>
      </c>
      <c r="AT162" s="157" t="s">
        <v>236</v>
      </c>
      <c r="AU162" s="157" t="s">
        <v>181</v>
      </c>
      <c r="AY162" s="13" t="s">
        <v>175</v>
      </c>
      <c r="BE162" s="158">
        <f t="shared" si="14"/>
        <v>0</v>
      </c>
      <c r="BF162" s="158">
        <f t="shared" si="15"/>
        <v>0</v>
      </c>
      <c r="BG162" s="158">
        <f t="shared" si="16"/>
        <v>0</v>
      </c>
      <c r="BH162" s="158">
        <f t="shared" si="17"/>
        <v>0</v>
      </c>
      <c r="BI162" s="158">
        <f t="shared" si="18"/>
        <v>0</v>
      </c>
      <c r="BJ162" s="13" t="s">
        <v>181</v>
      </c>
      <c r="BK162" s="159">
        <f t="shared" si="19"/>
        <v>0</v>
      </c>
      <c r="BL162" s="13" t="s">
        <v>258</v>
      </c>
      <c r="BM162" s="157" t="s">
        <v>280</v>
      </c>
    </row>
    <row r="163" spans="2:65" s="1" customFormat="1" ht="24" customHeight="1" x14ac:dyDescent="0.2">
      <c r="B163" s="147"/>
      <c r="C163" s="148" t="s">
        <v>275</v>
      </c>
      <c r="D163" s="215" t="s">
        <v>1297</v>
      </c>
      <c r="E163" s="216"/>
      <c r="F163" s="217"/>
      <c r="G163" s="150" t="s">
        <v>238</v>
      </c>
      <c r="H163" s="151">
        <v>18</v>
      </c>
      <c r="I163" s="152"/>
      <c r="J163" s="151">
        <f t="shared" ref="J163:J181" si="20">ROUND(I163*H163,3)</f>
        <v>0</v>
      </c>
      <c r="K163" s="149" t="s">
        <v>1</v>
      </c>
      <c r="L163" s="28"/>
      <c r="M163" s="153" t="s">
        <v>1</v>
      </c>
      <c r="N163" s="154" t="s">
        <v>38</v>
      </c>
      <c r="O163" s="51"/>
      <c r="P163" s="155">
        <f t="shared" ref="P163:P181" si="21">O163*H163</f>
        <v>0</v>
      </c>
      <c r="Q163" s="155">
        <v>0</v>
      </c>
      <c r="R163" s="155">
        <f t="shared" ref="R163:R181" si="22">Q163*H163</f>
        <v>0</v>
      </c>
      <c r="S163" s="155">
        <v>0</v>
      </c>
      <c r="T163" s="156">
        <f t="shared" ref="T163:T181" si="23">S163*H163</f>
        <v>0</v>
      </c>
      <c r="AR163" s="157" t="s">
        <v>258</v>
      </c>
      <c r="AT163" s="157" t="s">
        <v>177</v>
      </c>
      <c r="AU163" s="157" t="s">
        <v>181</v>
      </c>
      <c r="AY163" s="13" t="s">
        <v>175</v>
      </c>
      <c r="BE163" s="158">
        <f t="shared" ref="BE163:BE181" si="24">IF(N163="základná",J163,0)</f>
        <v>0</v>
      </c>
      <c r="BF163" s="158">
        <f t="shared" ref="BF163:BF181" si="25">IF(N163="znížená",J163,0)</f>
        <v>0</v>
      </c>
      <c r="BG163" s="158">
        <f t="shared" ref="BG163:BG181" si="26">IF(N163="zákl. prenesená",J163,0)</f>
        <v>0</v>
      </c>
      <c r="BH163" s="158">
        <f t="shared" ref="BH163:BH181" si="27">IF(N163="zníž. prenesená",J163,0)</f>
        <v>0</v>
      </c>
      <c r="BI163" s="158">
        <f t="shared" ref="BI163:BI181" si="28">IF(N163="nulová",J163,0)</f>
        <v>0</v>
      </c>
      <c r="BJ163" s="13" t="s">
        <v>181</v>
      </c>
      <c r="BK163" s="159">
        <f t="shared" ref="BK163:BK181" si="29">ROUND(I163*H163,3)</f>
        <v>0</v>
      </c>
      <c r="BL163" s="13" t="s">
        <v>258</v>
      </c>
      <c r="BM163" s="157" t="s">
        <v>282</v>
      </c>
    </row>
    <row r="164" spans="2:65" s="1" customFormat="1" ht="16.5" customHeight="1" x14ac:dyDescent="0.2">
      <c r="B164" s="147"/>
      <c r="C164" s="160" t="s">
        <v>232</v>
      </c>
      <c r="D164" s="218" t="s">
        <v>1298</v>
      </c>
      <c r="E164" s="219"/>
      <c r="F164" s="220"/>
      <c r="G164" s="162" t="s">
        <v>238</v>
      </c>
      <c r="H164" s="163">
        <v>18</v>
      </c>
      <c r="I164" s="164"/>
      <c r="J164" s="163">
        <f t="shared" si="20"/>
        <v>0</v>
      </c>
      <c r="K164" s="161" t="s">
        <v>1</v>
      </c>
      <c r="L164" s="165"/>
      <c r="M164" s="166" t="s">
        <v>1</v>
      </c>
      <c r="N164" s="167" t="s">
        <v>38</v>
      </c>
      <c r="O164" s="51"/>
      <c r="P164" s="155">
        <f t="shared" si="21"/>
        <v>0</v>
      </c>
      <c r="Q164" s="155">
        <v>0</v>
      </c>
      <c r="R164" s="155">
        <f t="shared" si="22"/>
        <v>0</v>
      </c>
      <c r="S164" s="155">
        <v>0</v>
      </c>
      <c r="T164" s="156">
        <f t="shared" si="23"/>
        <v>0</v>
      </c>
      <c r="AR164" s="157" t="s">
        <v>468</v>
      </c>
      <c r="AT164" s="157" t="s">
        <v>236</v>
      </c>
      <c r="AU164" s="157" t="s">
        <v>181</v>
      </c>
      <c r="AY164" s="13" t="s">
        <v>175</v>
      </c>
      <c r="BE164" s="158">
        <f t="shared" si="24"/>
        <v>0</v>
      </c>
      <c r="BF164" s="158">
        <f t="shared" si="25"/>
        <v>0</v>
      </c>
      <c r="BG164" s="158">
        <f t="shared" si="26"/>
        <v>0</v>
      </c>
      <c r="BH164" s="158">
        <f t="shared" si="27"/>
        <v>0</v>
      </c>
      <c r="BI164" s="158">
        <f t="shared" si="28"/>
        <v>0</v>
      </c>
      <c r="BJ164" s="13" t="s">
        <v>181</v>
      </c>
      <c r="BK164" s="159">
        <f t="shared" si="29"/>
        <v>0</v>
      </c>
      <c r="BL164" s="13" t="s">
        <v>258</v>
      </c>
      <c r="BM164" s="157" t="s">
        <v>285</v>
      </c>
    </row>
    <row r="165" spans="2:65" s="1" customFormat="1" ht="16.5" customHeight="1" x14ac:dyDescent="0.2">
      <c r="B165" s="147"/>
      <c r="C165" s="148" t="s">
        <v>278</v>
      </c>
      <c r="D165" s="215" t="s">
        <v>1299</v>
      </c>
      <c r="E165" s="216"/>
      <c r="F165" s="217"/>
      <c r="G165" s="150" t="s">
        <v>238</v>
      </c>
      <c r="H165" s="151">
        <v>28</v>
      </c>
      <c r="I165" s="152"/>
      <c r="J165" s="151">
        <f t="shared" si="20"/>
        <v>0</v>
      </c>
      <c r="K165" s="149" t="s">
        <v>1</v>
      </c>
      <c r="L165" s="28"/>
      <c r="M165" s="153" t="s">
        <v>1</v>
      </c>
      <c r="N165" s="154" t="s">
        <v>38</v>
      </c>
      <c r="O165" s="51"/>
      <c r="P165" s="155">
        <f t="shared" si="21"/>
        <v>0</v>
      </c>
      <c r="Q165" s="155">
        <v>0</v>
      </c>
      <c r="R165" s="155">
        <f t="shared" si="22"/>
        <v>0</v>
      </c>
      <c r="S165" s="155">
        <v>0</v>
      </c>
      <c r="T165" s="156">
        <f t="shared" si="23"/>
        <v>0</v>
      </c>
      <c r="AR165" s="157" t="s">
        <v>258</v>
      </c>
      <c r="AT165" s="157" t="s">
        <v>177</v>
      </c>
      <c r="AU165" s="157" t="s">
        <v>181</v>
      </c>
      <c r="AY165" s="13" t="s">
        <v>175</v>
      </c>
      <c r="BE165" s="158">
        <f t="shared" si="24"/>
        <v>0</v>
      </c>
      <c r="BF165" s="158">
        <f t="shared" si="25"/>
        <v>0</v>
      </c>
      <c r="BG165" s="158">
        <f t="shared" si="26"/>
        <v>0</v>
      </c>
      <c r="BH165" s="158">
        <f t="shared" si="27"/>
        <v>0</v>
      </c>
      <c r="BI165" s="158">
        <f t="shared" si="28"/>
        <v>0</v>
      </c>
      <c r="BJ165" s="13" t="s">
        <v>181</v>
      </c>
      <c r="BK165" s="159">
        <f t="shared" si="29"/>
        <v>0</v>
      </c>
      <c r="BL165" s="13" t="s">
        <v>258</v>
      </c>
      <c r="BM165" s="157" t="s">
        <v>287</v>
      </c>
    </row>
    <row r="166" spans="2:65" s="1" customFormat="1" ht="16.5" customHeight="1" x14ac:dyDescent="0.2">
      <c r="B166" s="147"/>
      <c r="C166" s="160" t="s">
        <v>234</v>
      </c>
      <c r="D166" s="218" t="s">
        <v>1300</v>
      </c>
      <c r="E166" s="219"/>
      <c r="F166" s="220"/>
      <c r="G166" s="162" t="s">
        <v>238</v>
      </c>
      <c r="H166" s="163">
        <v>28</v>
      </c>
      <c r="I166" s="164"/>
      <c r="J166" s="163">
        <f t="shared" si="20"/>
        <v>0</v>
      </c>
      <c r="K166" s="161" t="s">
        <v>1</v>
      </c>
      <c r="L166" s="165"/>
      <c r="M166" s="166" t="s">
        <v>1</v>
      </c>
      <c r="N166" s="167" t="s">
        <v>38</v>
      </c>
      <c r="O166" s="51"/>
      <c r="P166" s="155">
        <f t="shared" si="21"/>
        <v>0</v>
      </c>
      <c r="Q166" s="155">
        <v>0</v>
      </c>
      <c r="R166" s="155">
        <f t="shared" si="22"/>
        <v>0</v>
      </c>
      <c r="S166" s="155">
        <v>0</v>
      </c>
      <c r="T166" s="156">
        <f t="shared" si="23"/>
        <v>0</v>
      </c>
      <c r="AR166" s="157" t="s">
        <v>468</v>
      </c>
      <c r="AT166" s="157" t="s">
        <v>236</v>
      </c>
      <c r="AU166" s="157" t="s">
        <v>181</v>
      </c>
      <c r="AY166" s="13" t="s">
        <v>175</v>
      </c>
      <c r="BE166" s="158">
        <f t="shared" si="24"/>
        <v>0</v>
      </c>
      <c r="BF166" s="158">
        <f t="shared" si="25"/>
        <v>0</v>
      </c>
      <c r="BG166" s="158">
        <f t="shared" si="26"/>
        <v>0</v>
      </c>
      <c r="BH166" s="158">
        <f t="shared" si="27"/>
        <v>0</v>
      </c>
      <c r="BI166" s="158">
        <f t="shared" si="28"/>
        <v>0</v>
      </c>
      <c r="BJ166" s="13" t="s">
        <v>181</v>
      </c>
      <c r="BK166" s="159">
        <f t="shared" si="29"/>
        <v>0</v>
      </c>
      <c r="BL166" s="13" t="s">
        <v>258</v>
      </c>
      <c r="BM166" s="157" t="s">
        <v>289</v>
      </c>
    </row>
    <row r="167" spans="2:65" s="1" customFormat="1" ht="24" customHeight="1" x14ac:dyDescent="0.2">
      <c r="B167" s="147"/>
      <c r="C167" s="148" t="s">
        <v>283</v>
      </c>
      <c r="D167" s="215" t="s">
        <v>1301</v>
      </c>
      <c r="E167" s="216"/>
      <c r="F167" s="217"/>
      <c r="G167" s="150" t="s">
        <v>272</v>
      </c>
      <c r="H167" s="151">
        <v>60</v>
      </c>
      <c r="I167" s="152"/>
      <c r="J167" s="151">
        <f t="shared" si="20"/>
        <v>0</v>
      </c>
      <c r="K167" s="149" t="s">
        <v>1</v>
      </c>
      <c r="L167" s="28"/>
      <c r="M167" s="153" t="s">
        <v>1</v>
      </c>
      <c r="N167" s="154" t="s">
        <v>38</v>
      </c>
      <c r="O167" s="51"/>
      <c r="P167" s="155">
        <f t="shared" si="21"/>
        <v>0</v>
      </c>
      <c r="Q167" s="155">
        <v>0</v>
      </c>
      <c r="R167" s="155">
        <f t="shared" si="22"/>
        <v>0</v>
      </c>
      <c r="S167" s="155">
        <v>0</v>
      </c>
      <c r="T167" s="156">
        <f t="shared" si="23"/>
        <v>0</v>
      </c>
      <c r="AR167" s="157" t="s">
        <v>258</v>
      </c>
      <c r="AT167" s="157" t="s">
        <v>177</v>
      </c>
      <c r="AU167" s="157" t="s">
        <v>181</v>
      </c>
      <c r="AY167" s="13" t="s">
        <v>175</v>
      </c>
      <c r="BE167" s="158">
        <f t="shared" si="24"/>
        <v>0</v>
      </c>
      <c r="BF167" s="158">
        <f t="shared" si="25"/>
        <v>0</v>
      </c>
      <c r="BG167" s="158">
        <f t="shared" si="26"/>
        <v>0</v>
      </c>
      <c r="BH167" s="158">
        <f t="shared" si="27"/>
        <v>0</v>
      </c>
      <c r="BI167" s="158">
        <f t="shared" si="28"/>
        <v>0</v>
      </c>
      <c r="BJ167" s="13" t="s">
        <v>181</v>
      </c>
      <c r="BK167" s="159">
        <f t="shared" si="29"/>
        <v>0</v>
      </c>
      <c r="BL167" s="13" t="s">
        <v>258</v>
      </c>
      <c r="BM167" s="157" t="s">
        <v>290</v>
      </c>
    </row>
    <row r="168" spans="2:65" s="1" customFormat="1" ht="16.5" customHeight="1" x14ac:dyDescent="0.2">
      <c r="B168" s="147"/>
      <c r="C168" s="160" t="s">
        <v>237</v>
      </c>
      <c r="D168" s="218" t="s">
        <v>1594</v>
      </c>
      <c r="E168" s="219"/>
      <c r="F168" s="220"/>
      <c r="G168" s="162" t="s">
        <v>272</v>
      </c>
      <c r="H168" s="163">
        <v>60</v>
      </c>
      <c r="I168" s="164"/>
      <c r="J168" s="163">
        <f t="shared" si="20"/>
        <v>0</v>
      </c>
      <c r="K168" s="161" t="s">
        <v>1</v>
      </c>
      <c r="L168" s="165"/>
      <c r="M168" s="166" t="s">
        <v>1</v>
      </c>
      <c r="N168" s="167" t="s">
        <v>38</v>
      </c>
      <c r="O168" s="51"/>
      <c r="P168" s="155">
        <f t="shared" si="21"/>
        <v>0</v>
      </c>
      <c r="Q168" s="155">
        <v>0</v>
      </c>
      <c r="R168" s="155">
        <f t="shared" si="22"/>
        <v>0</v>
      </c>
      <c r="S168" s="155">
        <v>0</v>
      </c>
      <c r="T168" s="156">
        <f t="shared" si="23"/>
        <v>0</v>
      </c>
      <c r="AR168" s="157" t="s">
        <v>468</v>
      </c>
      <c r="AT168" s="157" t="s">
        <v>236</v>
      </c>
      <c r="AU168" s="157" t="s">
        <v>181</v>
      </c>
      <c r="AY168" s="13" t="s">
        <v>175</v>
      </c>
      <c r="BE168" s="158">
        <f t="shared" si="24"/>
        <v>0</v>
      </c>
      <c r="BF168" s="158">
        <f t="shared" si="25"/>
        <v>0</v>
      </c>
      <c r="BG168" s="158">
        <f t="shared" si="26"/>
        <v>0</v>
      </c>
      <c r="BH168" s="158">
        <f t="shared" si="27"/>
        <v>0</v>
      </c>
      <c r="BI168" s="158">
        <f t="shared" si="28"/>
        <v>0</v>
      </c>
      <c r="BJ168" s="13" t="s">
        <v>181</v>
      </c>
      <c r="BK168" s="159">
        <f t="shared" si="29"/>
        <v>0</v>
      </c>
      <c r="BL168" s="13" t="s">
        <v>258</v>
      </c>
      <c r="BM168" s="157" t="s">
        <v>293</v>
      </c>
    </row>
    <row r="169" spans="2:65" s="1" customFormat="1" ht="16.5" customHeight="1" x14ac:dyDescent="0.2">
      <c r="B169" s="147"/>
      <c r="C169" s="160" t="s">
        <v>288</v>
      </c>
      <c r="D169" s="218" t="s">
        <v>1302</v>
      </c>
      <c r="E169" s="219"/>
      <c r="F169" s="220"/>
      <c r="G169" s="162" t="s">
        <v>272</v>
      </c>
      <c r="H169" s="163">
        <v>1</v>
      </c>
      <c r="I169" s="164"/>
      <c r="J169" s="163">
        <f t="shared" si="20"/>
        <v>0</v>
      </c>
      <c r="K169" s="161" t="s">
        <v>1</v>
      </c>
      <c r="L169" s="165"/>
      <c r="M169" s="166" t="s">
        <v>1</v>
      </c>
      <c r="N169" s="167" t="s">
        <v>38</v>
      </c>
      <c r="O169" s="51"/>
      <c r="P169" s="155">
        <f t="shared" si="21"/>
        <v>0</v>
      </c>
      <c r="Q169" s="155">
        <v>0</v>
      </c>
      <c r="R169" s="155">
        <f t="shared" si="22"/>
        <v>0</v>
      </c>
      <c r="S169" s="155">
        <v>0</v>
      </c>
      <c r="T169" s="156">
        <f t="shared" si="23"/>
        <v>0</v>
      </c>
      <c r="AR169" s="157" t="s">
        <v>468</v>
      </c>
      <c r="AT169" s="157" t="s">
        <v>236</v>
      </c>
      <c r="AU169" s="157" t="s">
        <v>181</v>
      </c>
      <c r="AY169" s="13" t="s">
        <v>175</v>
      </c>
      <c r="BE169" s="158">
        <f t="shared" si="24"/>
        <v>0</v>
      </c>
      <c r="BF169" s="158">
        <f t="shared" si="25"/>
        <v>0</v>
      </c>
      <c r="BG169" s="158">
        <f t="shared" si="26"/>
        <v>0</v>
      </c>
      <c r="BH169" s="158">
        <f t="shared" si="27"/>
        <v>0</v>
      </c>
      <c r="BI169" s="158">
        <f t="shared" si="28"/>
        <v>0</v>
      </c>
      <c r="BJ169" s="13" t="s">
        <v>181</v>
      </c>
      <c r="BK169" s="159">
        <f t="shared" si="29"/>
        <v>0</v>
      </c>
      <c r="BL169" s="13" t="s">
        <v>258</v>
      </c>
      <c r="BM169" s="157" t="s">
        <v>295</v>
      </c>
    </row>
    <row r="170" spans="2:65" s="1" customFormat="1" ht="16.5" customHeight="1" x14ac:dyDescent="0.2">
      <c r="B170" s="147"/>
      <c r="C170" s="148" t="s">
        <v>239</v>
      </c>
      <c r="D170" s="215" t="s">
        <v>1093</v>
      </c>
      <c r="E170" s="216"/>
      <c r="F170" s="217"/>
      <c r="G170" s="150" t="s">
        <v>272</v>
      </c>
      <c r="H170" s="151">
        <v>1</v>
      </c>
      <c r="I170" s="152"/>
      <c r="J170" s="151">
        <f t="shared" si="20"/>
        <v>0</v>
      </c>
      <c r="K170" s="149" t="s">
        <v>1</v>
      </c>
      <c r="L170" s="28"/>
      <c r="M170" s="153" t="s">
        <v>1</v>
      </c>
      <c r="N170" s="154" t="s">
        <v>38</v>
      </c>
      <c r="O170" s="51"/>
      <c r="P170" s="155">
        <f t="shared" si="21"/>
        <v>0</v>
      </c>
      <c r="Q170" s="155">
        <v>0</v>
      </c>
      <c r="R170" s="155">
        <f t="shared" si="22"/>
        <v>0</v>
      </c>
      <c r="S170" s="155">
        <v>0</v>
      </c>
      <c r="T170" s="156">
        <f t="shared" si="23"/>
        <v>0</v>
      </c>
      <c r="AR170" s="157" t="s">
        <v>258</v>
      </c>
      <c r="AT170" s="157" t="s">
        <v>177</v>
      </c>
      <c r="AU170" s="157" t="s">
        <v>181</v>
      </c>
      <c r="AY170" s="13" t="s">
        <v>175</v>
      </c>
      <c r="BE170" s="158">
        <f t="shared" si="24"/>
        <v>0</v>
      </c>
      <c r="BF170" s="158">
        <f t="shared" si="25"/>
        <v>0</v>
      </c>
      <c r="BG170" s="158">
        <f t="shared" si="26"/>
        <v>0</v>
      </c>
      <c r="BH170" s="158">
        <f t="shared" si="27"/>
        <v>0</v>
      </c>
      <c r="BI170" s="158">
        <f t="shared" si="28"/>
        <v>0</v>
      </c>
      <c r="BJ170" s="13" t="s">
        <v>181</v>
      </c>
      <c r="BK170" s="159">
        <f t="shared" si="29"/>
        <v>0</v>
      </c>
      <c r="BL170" s="13" t="s">
        <v>258</v>
      </c>
      <c r="BM170" s="157" t="s">
        <v>298</v>
      </c>
    </row>
    <row r="171" spans="2:65" s="1" customFormat="1" ht="16.5" customHeight="1" x14ac:dyDescent="0.2">
      <c r="B171" s="147"/>
      <c r="C171" s="148" t="s">
        <v>291</v>
      </c>
      <c r="D171" s="215" t="s">
        <v>1101</v>
      </c>
      <c r="E171" s="216"/>
      <c r="F171" s="217"/>
      <c r="G171" s="150" t="s">
        <v>272</v>
      </c>
      <c r="H171" s="151">
        <v>1</v>
      </c>
      <c r="I171" s="152"/>
      <c r="J171" s="151">
        <f t="shared" si="20"/>
        <v>0</v>
      </c>
      <c r="K171" s="149" t="s">
        <v>1</v>
      </c>
      <c r="L171" s="28"/>
      <c r="M171" s="153" t="s">
        <v>1</v>
      </c>
      <c r="N171" s="154" t="s">
        <v>38</v>
      </c>
      <c r="O171" s="51"/>
      <c r="P171" s="155">
        <f t="shared" si="21"/>
        <v>0</v>
      </c>
      <c r="Q171" s="155">
        <v>0</v>
      </c>
      <c r="R171" s="155">
        <f t="shared" si="22"/>
        <v>0</v>
      </c>
      <c r="S171" s="155">
        <v>0</v>
      </c>
      <c r="T171" s="156">
        <f t="shared" si="23"/>
        <v>0</v>
      </c>
      <c r="AR171" s="157" t="s">
        <v>258</v>
      </c>
      <c r="AT171" s="157" t="s">
        <v>177</v>
      </c>
      <c r="AU171" s="157" t="s">
        <v>181</v>
      </c>
      <c r="AY171" s="13" t="s">
        <v>175</v>
      </c>
      <c r="BE171" s="158">
        <f t="shared" si="24"/>
        <v>0</v>
      </c>
      <c r="BF171" s="158">
        <f t="shared" si="25"/>
        <v>0</v>
      </c>
      <c r="BG171" s="158">
        <f t="shared" si="26"/>
        <v>0</v>
      </c>
      <c r="BH171" s="158">
        <f t="shared" si="27"/>
        <v>0</v>
      </c>
      <c r="BI171" s="158">
        <f t="shared" si="28"/>
        <v>0</v>
      </c>
      <c r="BJ171" s="13" t="s">
        <v>181</v>
      </c>
      <c r="BK171" s="159">
        <f t="shared" si="29"/>
        <v>0</v>
      </c>
      <c r="BL171" s="13" t="s">
        <v>258</v>
      </c>
      <c r="BM171" s="157" t="s">
        <v>300</v>
      </c>
    </row>
    <row r="172" spans="2:65" s="1" customFormat="1" ht="16.5" customHeight="1" x14ac:dyDescent="0.2">
      <c r="B172" s="147"/>
      <c r="C172" s="148" t="s">
        <v>241</v>
      </c>
      <c r="D172" s="215" t="s">
        <v>1102</v>
      </c>
      <c r="E172" s="216"/>
      <c r="F172" s="217"/>
      <c r="G172" s="150" t="s">
        <v>272</v>
      </c>
      <c r="H172" s="151">
        <v>3</v>
      </c>
      <c r="I172" s="152"/>
      <c r="J172" s="151">
        <f t="shared" si="20"/>
        <v>0</v>
      </c>
      <c r="K172" s="149" t="s">
        <v>1</v>
      </c>
      <c r="L172" s="28"/>
      <c r="M172" s="153" t="s">
        <v>1</v>
      </c>
      <c r="N172" s="154" t="s">
        <v>38</v>
      </c>
      <c r="O172" s="51"/>
      <c r="P172" s="155">
        <f t="shared" si="21"/>
        <v>0</v>
      </c>
      <c r="Q172" s="155">
        <v>0</v>
      </c>
      <c r="R172" s="155">
        <f t="shared" si="22"/>
        <v>0</v>
      </c>
      <c r="S172" s="155">
        <v>0</v>
      </c>
      <c r="T172" s="156">
        <f t="shared" si="23"/>
        <v>0</v>
      </c>
      <c r="AR172" s="157" t="s">
        <v>258</v>
      </c>
      <c r="AT172" s="157" t="s">
        <v>177</v>
      </c>
      <c r="AU172" s="157" t="s">
        <v>181</v>
      </c>
      <c r="AY172" s="13" t="s">
        <v>175</v>
      </c>
      <c r="BE172" s="158">
        <f t="shared" si="24"/>
        <v>0</v>
      </c>
      <c r="BF172" s="158">
        <f t="shared" si="25"/>
        <v>0</v>
      </c>
      <c r="BG172" s="158">
        <f t="shared" si="26"/>
        <v>0</v>
      </c>
      <c r="BH172" s="158">
        <f t="shared" si="27"/>
        <v>0</v>
      </c>
      <c r="BI172" s="158">
        <f t="shared" si="28"/>
        <v>0</v>
      </c>
      <c r="BJ172" s="13" t="s">
        <v>181</v>
      </c>
      <c r="BK172" s="159">
        <f t="shared" si="29"/>
        <v>0</v>
      </c>
      <c r="BL172" s="13" t="s">
        <v>258</v>
      </c>
      <c r="BM172" s="157" t="s">
        <v>302</v>
      </c>
    </row>
    <row r="173" spans="2:65" s="1" customFormat="1" ht="36" customHeight="1" x14ac:dyDescent="0.2">
      <c r="B173" s="147"/>
      <c r="C173" s="148" t="s">
        <v>296</v>
      </c>
      <c r="D173" s="215" t="s">
        <v>1097</v>
      </c>
      <c r="E173" s="216"/>
      <c r="F173" s="217"/>
      <c r="G173" s="150" t="s">
        <v>272</v>
      </c>
      <c r="H173" s="151">
        <v>1</v>
      </c>
      <c r="I173" s="152"/>
      <c r="J173" s="151">
        <f t="shared" si="20"/>
        <v>0</v>
      </c>
      <c r="K173" s="149" t="s">
        <v>1</v>
      </c>
      <c r="L173" s="28"/>
      <c r="M173" s="153" t="s">
        <v>1</v>
      </c>
      <c r="N173" s="154" t="s">
        <v>38</v>
      </c>
      <c r="O173" s="51"/>
      <c r="P173" s="155">
        <f t="shared" si="21"/>
        <v>0</v>
      </c>
      <c r="Q173" s="155">
        <v>0</v>
      </c>
      <c r="R173" s="155">
        <f t="shared" si="22"/>
        <v>0</v>
      </c>
      <c r="S173" s="155">
        <v>0</v>
      </c>
      <c r="T173" s="156">
        <f t="shared" si="23"/>
        <v>0</v>
      </c>
      <c r="AR173" s="157" t="s">
        <v>258</v>
      </c>
      <c r="AT173" s="157" t="s">
        <v>177</v>
      </c>
      <c r="AU173" s="157" t="s">
        <v>181</v>
      </c>
      <c r="AY173" s="13" t="s">
        <v>175</v>
      </c>
      <c r="BE173" s="158">
        <f t="shared" si="24"/>
        <v>0</v>
      </c>
      <c r="BF173" s="158">
        <f t="shared" si="25"/>
        <v>0</v>
      </c>
      <c r="BG173" s="158">
        <f t="shared" si="26"/>
        <v>0</v>
      </c>
      <c r="BH173" s="158">
        <f t="shared" si="27"/>
        <v>0</v>
      </c>
      <c r="BI173" s="158">
        <f t="shared" si="28"/>
        <v>0</v>
      </c>
      <c r="BJ173" s="13" t="s">
        <v>181</v>
      </c>
      <c r="BK173" s="159">
        <f t="shared" si="29"/>
        <v>0</v>
      </c>
      <c r="BL173" s="13" t="s">
        <v>258</v>
      </c>
      <c r="BM173" s="157" t="s">
        <v>303</v>
      </c>
    </row>
    <row r="174" spans="2:65" s="1" customFormat="1" ht="24" customHeight="1" x14ac:dyDescent="0.2">
      <c r="B174" s="147"/>
      <c r="C174" s="160" t="s">
        <v>243</v>
      </c>
      <c r="D174" s="218" t="s">
        <v>1595</v>
      </c>
      <c r="E174" s="219"/>
      <c r="F174" s="220"/>
      <c r="G174" s="162" t="s">
        <v>272</v>
      </c>
      <c r="H174" s="163">
        <v>1</v>
      </c>
      <c r="I174" s="164"/>
      <c r="J174" s="163">
        <f t="shared" si="20"/>
        <v>0</v>
      </c>
      <c r="K174" s="161" t="s">
        <v>1</v>
      </c>
      <c r="L174" s="165"/>
      <c r="M174" s="166" t="s">
        <v>1</v>
      </c>
      <c r="N174" s="167" t="s">
        <v>38</v>
      </c>
      <c r="O174" s="51"/>
      <c r="P174" s="155">
        <f t="shared" si="21"/>
        <v>0</v>
      </c>
      <c r="Q174" s="155">
        <v>0</v>
      </c>
      <c r="R174" s="155">
        <f t="shared" si="22"/>
        <v>0</v>
      </c>
      <c r="S174" s="155">
        <v>0</v>
      </c>
      <c r="T174" s="156">
        <f t="shared" si="23"/>
        <v>0</v>
      </c>
      <c r="AR174" s="157" t="s">
        <v>468</v>
      </c>
      <c r="AT174" s="157" t="s">
        <v>236</v>
      </c>
      <c r="AU174" s="157" t="s">
        <v>181</v>
      </c>
      <c r="AY174" s="13" t="s">
        <v>175</v>
      </c>
      <c r="BE174" s="158">
        <f t="shared" si="24"/>
        <v>0</v>
      </c>
      <c r="BF174" s="158">
        <f t="shared" si="25"/>
        <v>0</v>
      </c>
      <c r="BG174" s="158">
        <f t="shared" si="26"/>
        <v>0</v>
      </c>
      <c r="BH174" s="158">
        <f t="shared" si="27"/>
        <v>0</v>
      </c>
      <c r="BI174" s="158">
        <f t="shared" si="28"/>
        <v>0</v>
      </c>
      <c r="BJ174" s="13" t="s">
        <v>181</v>
      </c>
      <c r="BK174" s="159">
        <f t="shared" si="29"/>
        <v>0</v>
      </c>
      <c r="BL174" s="13" t="s">
        <v>258</v>
      </c>
      <c r="BM174" s="157" t="s">
        <v>305</v>
      </c>
    </row>
    <row r="175" spans="2:65" s="1" customFormat="1" ht="16.5" customHeight="1" x14ac:dyDescent="0.2">
      <c r="B175" s="147"/>
      <c r="C175" s="148" t="s">
        <v>301</v>
      </c>
      <c r="D175" s="215" t="s">
        <v>1153</v>
      </c>
      <c r="E175" s="216"/>
      <c r="F175" s="217"/>
      <c r="G175" s="150" t="s">
        <v>1154</v>
      </c>
      <c r="H175" s="151">
        <v>6</v>
      </c>
      <c r="I175" s="152"/>
      <c r="J175" s="151">
        <f t="shared" si="20"/>
        <v>0</v>
      </c>
      <c r="K175" s="149" t="s">
        <v>1</v>
      </c>
      <c r="L175" s="28"/>
      <c r="M175" s="153" t="s">
        <v>1</v>
      </c>
      <c r="N175" s="154" t="s">
        <v>38</v>
      </c>
      <c r="O175" s="51"/>
      <c r="P175" s="155">
        <f t="shared" si="21"/>
        <v>0</v>
      </c>
      <c r="Q175" s="155">
        <v>0</v>
      </c>
      <c r="R175" s="155">
        <f t="shared" si="22"/>
        <v>0</v>
      </c>
      <c r="S175" s="155">
        <v>0</v>
      </c>
      <c r="T175" s="156">
        <f t="shared" si="23"/>
        <v>0</v>
      </c>
      <c r="AR175" s="157" t="s">
        <v>258</v>
      </c>
      <c r="AT175" s="157" t="s">
        <v>177</v>
      </c>
      <c r="AU175" s="157" t="s">
        <v>181</v>
      </c>
      <c r="AY175" s="13" t="s">
        <v>175</v>
      </c>
      <c r="BE175" s="158">
        <f t="shared" si="24"/>
        <v>0</v>
      </c>
      <c r="BF175" s="158">
        <f t="shared" si="25"/>
        <v>0</v>
      </c>
      <c r="BG175" s="158">
        <f t="shared" si="26"/>
        <v>0</v>
      </c>
      <c r="BH175" s="158">
        <f t="shared" si="27"/>
        <v>0</v>
      </c>
      <c r="BI175" s="158">
        <f t="shared" si="28"/>
        <v>0</v>
      </c>
      <c r="BJ175" s="13" t="s">
        <v>181</v>
      </c>
      <c r="BK175" s="159">
        <f t="shared" si="29"/>
        <v>0</v>
      </c>
      <c r="BL175" s="13" t="s">
        <v>258</v>
      </c>
      <c r="BM175" s="157" t="s">
        <v>306</v>
      </c>
    </row>
    <row r="176" spans="2:65" s="1" customFormat="1" ht="16.5" customHeight="1" x14ac:dyDescent="0.2">
      <c r="B176" s="147"/>
      <c r="C176" s="148" t="s">
        <v>246</v>
      </c>
      <c r="D176" s="215" t="s">
        <v>1156</v>
      </c>
      <c r="E176" s="216"/>
      <c r="F176" s="217"/>
      <c r="G176" s="150" t="s">
        <v>1154</v>
      </c>
      <c r="H176" s="151">
        <v>3</v>
      </c>
      <c r="I176" s="152"/>
      <c r="J176" s="151">
        <f t="shared" si="20"/>
        <v>0</v>
      </c>
      <c r="K176" s="149" t="s">
        <v>1</v>
      </c>
      <c r="L176" s="28"/>
      <c r="M176" s="153" t="s">
        <v>1</v>
      </c>
      <c r="N176" s="154" t="s">
        <v>38</v>
      </c>
      <c r="O176" s="51"/>
      <c r="P176" s="155">
        <f t="shared" si="21"/>
        <v>0</v>
      </c>
      <c r="Q176" s="155">
        <v>0</v>
      </c>
      <c r="R176" s="155">
        <f t="shared" si="22"/>
        <v>0</v>
      </c>
      <c r="S176" s="155">
        <v>0</v>
      </c>
      <c r="T176" s="156">
        <f t="shared" si="23"/>
        <v>0</v>
      </c>
      <c r="AR176" s="157" t="s">
        <v>258</v>
      </c>
      <c r="AT176" s="157" t="s">
        <v>177</v>
      </c>
      <c r="AU176" s="157" t="s">
        <v>181</v>
      </c>
      <c r="AY176" s="13" t="s">
        <v>175</v>
      </c>
      <c r="BE176" s="158">
        <f t="shared" si="24"/>
        <v>0</v>
      </c>
      <c r="BF176" s="158">
        <f t="shared" si="25"/>
        <v>0</v>
      </c>
      <c r="BG176" s="158">
        <f t="shared" si="26"/>
        <v>0</v>
      </c>
      <c r="BH176" s="158">
        <f t="shared" si="27"/>
        <v>0</v>
      </c>
      <c r="BI176" s="158">
        <f t="shared" si="28"/>
        <v>0</v>
      </c>
      <c r="BJ176" s="13" t="s">
        <v>181</v>
      </c>
      <c r="BK176" s="159">
        <f t="shared" si="29"/>
        <v>0</v>
      </c>
      <c r="BL176" s="13" t="s">
        <v>258</v>
      </c>
      <c r="BM176" s="157" t="s">
        <v>308</v>
      </c>
    </row>
    <row r="177" spans="2:65" s="1" customFormat="1" ht="16.5" customHeight="1" x14ac:dyDescent="0.2">
      <c r="B177" s="147"/>
      <c r="C177" s="148" t="s">
        <v>304</v>
      </c>
      <c r="D177" s="215" t="s">
        <v>1157</v>
      </c>
      <c r="E177" s="216"/>
      <c r="F177" s="217"/>
      <c r="G177" s="150" t="s">
        <v>1154</v>
      </c>
      <c r="H177" s="151">
        <v>2</v>
      </c>
      <c r="I177" s="152"/>
      <c r="J177" s="151">
        <f t="shared" si="20"/>
        <v>0</v>
      </c>
      <c r="K177" s="149" t="s">
        <v>1</v>
      </c>
      <c r="L177" s="28"/>
      <c r="M177" s="153" t="s">
        <v>1</v>
      </c>
      <c r="N177" s="154" t="s">
        <v>38</v>
      </c>
      <c r="O177" s="51"/>
      <c r="P177" s="155">
        <f t="shared" si="21"/>
        <v>0</v>
      </c>
      <c r="Q177" s="155">
        <v>0</v>
      </c>
      <c r="R177" s="155">
        <f t="shared" si="22"/>
        <v>0</v>
      </c>
      <c r="S177" s="155">
        <v>0</v>
      </c>
      <c r="T177" s="156">
        <f t="shared" si="23"/>
        <v>0</v>
      </c>
      <c r="AR177" s="157" t="s">
        <v>258</v>
      </c>
      <c r="AT177" s="157" t="s">
        <v>177</v>
      </c>
      <c r="AU177" s="157" t="s">
        <v>181</v>
      </c>
      <c r="AY177" s="13" t="s">
        <v>175</v>
      </c>
      <c r="BE177" s="158">
        <f t="shared" si="24"/>
        <v>0</v>
      </c>
      <c r="BF177" s="158">
        <f t="shared" si="25"/>
        <v>0</v>
      </c>
      <c r="BG177" s="158">
        <f t="shared" si="26"/>
        <v>0</v>
      </c>
      <c r="BH177" s="158">
        <f t="shared" si="27"/>
        <v>0</v>
      </c>
      <c r="BI177" s="158">
        <f t="shared" si="28"/>
        <v>0</v>
      </c>
      <c r="BJ177" s="13" t="s">
        <v>181</v>
      </c>
      <c r="BK177" s="159">
        <f t="shared" si="29"/>
        <v>0</v>
      </c>
      <c r="BL177" s="13" t="s">
        <v>258</v>
      </c>
      <c r="BM177" s="157" t="s">
        <v>311</v>
      </c>
    </row>
    <row r="178" spans="2:65" s="1" customFormat="1" ht="16.5" customHeight="1" x14ac:dyDescent="0.2">
      <c r="B178" s="147"/>
      <c r="C178" s="148" t="s">
        <v>248</v>
      </c>
      <c r="D178" s="215" t="s">
        <v>1158</v>
      </c>
      <c r="E178" s="216"/>
      <c r="F178" s="217"/>
      <c r="G178" s="150" t="s">
        <v>1154</v>
      </c>
      <c r="H178" s="151">
        <v>2</v>
      </c>
      <c r="I178" s="152"/>
      <c r="J178" s="151">
        <f t="shared" si="20"/>
        <v>0</v>
      </c>
      <c r="K178" s="149" t="s">
        <v>1</v>
      </c>
      <c r="L178" s="28"/>
      <c r="M178" s="153" t="s">
        <v>1</v>
      </c>
      <c r="N178" s="154" t="s">
        <v>38</v>
      </c>
      <c r="O178" s="51"/>
      <c r="P178" s="155">
        <f t="shared" si="21"/>
        <v>0</v>
      </c>
      <c r="Q178" s="155">
        <v>0</v>
      </c>
      <c r="R178" s="155">
        <f t="shared" si="22"/>
        <v>0</v>
      </c>
      <c r="S178" s="155">
        <v>0</v>
      </c>
      <c r="T178" s="156">
        <f t="shared" si="23"/>
        <v>0</v>
      </c>
      <c r="AR178" s="157" t="s">
        <v>258</v>
      </c>
      <c r="AT178" s="157" t="s">
        <v>177</v>
      </c>
      <c r="AU178" s="157" t="s">
        <v>181</v>
      </c>
      <c r="AY178" s="13" t="s">
        <v>175</v>
      </c>
      <c r="BE178" s="158">
        <f t="shared" si="24"/>
        <v>0</v>
      </c>
      <c r="BF178" s="158">
        <f t="shared" si="25"/>
        <v>0</v>
      </c>
      <c r="BG178" s="158">
        <f t="shared" si="26"/>
        <v>0</v>
      </c>
      <c r="BH178" s="158">
        <f t="shared" si="27"/>
        <v>0</v>
      </c>
      <c r="BI178" s="158">
        <f t="shared" si="28"/>
        <v>0</v>
      </c>
      <c r="BJ178" s="13" t="s">
        <v>181</v>
      </c>
      <c r="BK178" s="159">
        <f t="shared" si="29"/>
        <v>0</v>
      </c>
      <c r="BL178" s="13" t="s">
        <v>258</v>
      </c>
      <c r="BM178" s="157" t="s">
        <v>314</v>
      </c>
    </row>
    <row r="179" spans="2:65" s="1" customFormat="1" ht="16.5" customHeight="1" x14ac:dyDescent="0.2">
      <c r="B179" s="147"/>
      <c r="C179" s="148" t="s">
        <v>307</v>
      </c>
      <c r="D179" s="215" t="s">
        <v>1303</v>
      </c>
      <c r="E179" s="216"/>
      <c r="F179" s="217"/>
      <c r="G179" s="150" t="s">
        <v>1154</v>
      </c>
      <c r="H179" s="151">
        <v>25</v>
      </c>
      <c r="I179" s="152"/>
      <c r="J179" s="151">
        <f t="shared" si="20"/>
        <v>0</v>
      </c>
      <c r="K179" s="149" t="s">
        <v>1</v>
      </c>
      <c r="L179" s="28"/>
      <c r="M179" s="153" t="s">
        <v>1</v>
      </c>
      <c r="N179" s="154" t="s">
        <v>38</v>
      </c>
      <c r="O179" s="51"/>
      <c r="P179" s="155">
        <f t="shared" si="21"/>
        <v>0</v>
      </c>
      <c r="Q179" s="155">
        <v>0</v>
      </c>
      <c r="R179" s="155">
        <f t="shared" si="22"/>
        <v>0</v>
      </c>
      <c r="S179" s="155">
        <v>0</v>
      </c>
      <c r="T179" s="156">
        <f t="shared" si="23"/>
        <v>0</v>
      </c>
      <c r="AR179" s="157" t="s">
        <v>258</v>
      </c>
      <c r="AT179" s="157" t="s">
        <v>177</v>
      </c>
      <c r="AU179" s="157" t="s">
        <v>181</v>
      </c>
      <c r="AY179" s="13" t="s">
        <v>175</v>
      </c>
      <c r="BE179" s="158">
        <f t="shared" si="24"/>
        <v>0</v>
      </c>
      <c r="BF179" s="158">
        <f t="shared" si="25"/>
        <v>0</v>
      </c>
      <c r="BG179" s="158">
        <f t="shared" si="26"/>
        <v>0</v>
      </c>
      <c r="BH179" s="158">
        <f t="shared" si="27"/>
        <v>0</v>
      </c>
      <c r="BI179" s="158">
        <f t="shared" si="28"/>
        <v>0</v>
      </c>
      <c r="BJ179" s="13" t="s">
        <v>181</v>
      </c>
      <c r="BK179" s="159">
        <f t="shared" si="29"/>
        <v>0</v>
      </c>
      <c r="BL179" s="13" t="s">
        <v>258</v>
      </c>
      <c r="BM179" s="157" t="s">
        <v>316</v>
      </c>
    </row>
    <row r="180" spans="2:65" s="1" customFormat="1" ht="16.5" customHeight="1" x14ac:dyDescent="0.2">
      <c r="B180" s="147"/>
      <c r="C180" s="148" t="s">
        <v>251</v>
      </c>
      <c r="D180" s="215" t="s">
        <v>1160</v>
      </c>
      <c r="E180" s="216"/>
      <c r="F180" s="217"/>
      <c r="G180" s="150" t="s">
        <v>573</v>
      </c>
      <c r="H180" s="152"/>
      <c r="I180" s="152"/>
      <c r="J180" s="151">
        <f t="shared" si="20"/>
        <v>0</v>
      </c>
      <c r="K180" s="149" t="s">
        <v>1</v>
      </c>
      <c r="L180" s="28"/>
      <c r="M180" s="153" t="s">
        <v>1</v>
      </c>
      <c r="N180" s="154" t="s">
        <v>38</v>
      </c>
      <c r="O180" s="51"/>
      <c r="P180" s="155">
        <f t="shared" si="21"/>
        <v>0</v>
      </c>
      <c r="Q180" s="155">
        <v>0</v>
      </c>
      <c r="R180" s="155">
        <f t="shared" si="22"/>
        <v>0</v>
      </c>
      <c r="S180" s="155">
        <v>0</v>
      </c>
      <c r="T180" s="156">
        <f t="shared" si="23"/>
        <v>0</v>
      </c>
      <c r="AR180" s="157" t="s">
        <v>258</v>
      </c>
      <c r="AT180" s="157" t="s">
        <v>177</v>
      </c>
      <c r="AU180" s="157" t="s">
        <v>181</v>
      </c>
      <c r="AY180" s="13" t="s">
        <v>175</v>
      </c>
      <c r="BE180" s="158">
        <f t="shared" si="24"/>
        <v>0</v>
      </c>
      <c r="BF180" s="158">
        <f t="shared" si="25"/>
        <v>0</v>
      </c>
      <c r="BG180" s="158">
        <f t="shared" si="26"/>
        <v>0</v>
      </c>
      <c r="BH180" s="158">
        <f t="shared" si="27"/>
        <v>0</v>
      </c>
      <c r="BI180" s="158">
        <f t="shared" si="28"/>
        <v>0</v>
      </c>
      <c r="BJ180" s="13" t="s">
        <v>181</v>
      </c>
      <c r="BK180" s="159">
        <f t="shared" si="29"/>
        <v>0</v>
      </c>
      <c r="BL180" s="13" t="s">
        <v>258</v>
      </c>
      <c r="BM180" s="157" t="s">
        <v>319</v>
      </c>
    </row>
    <row r="181" spans="2:65" s="1" customFormat="1" ht="16.5" customHeight="1" x14ac:dyDescent="0.2">
      <c r="B181" s="147"/>
      <c r="C181" s="148" t="s">
        <v>312</v>
      </c>
      <c r="D181" s="215" t="s">
        <v>1161</v>
      </c>
      <c r="E181" s="216"/>
      <c r="F181" s="217"/>
      <c r="G181" s="150" t="s">
        <v>573</v>
      </c>
      <c r="H181" s="152"/>
      <c r="I181" s="152"/>
      <c r="J181" s="151">
        <f t="shared" si="20"/>
        <v>0</v>
      </c>
      <c r="K181" s="149" t="s">
        <v>1</v>
      </c>
      <c r="L181" s="28"/>
      <c r="M181" s="168" t="s">
        <v>1</v>
      </c>
      <c r="N181" s="169" t="s">
        <v>38</v>
      </c>
      <c r="O181" s="170"/>
      <c r="P181" s="171">
        <f t="shared" si="21"/>
        <v>0</v>
      </c>
      <c r="Q181" s="171">
        <v>0</v>
      </c>
      <c r="R181" s="171">
        <f t="shared" si="22"/>
        <v>0</v>
      </c>
      <c r="S181" s="171">
        <v>0</v>
      </c>
      <c r="T181" s="172">
        <f t="shared" si="23"/>
        <v>0</v>
      </c>
      <c r="AR181" s="157" t="s">
        <v>258</v>
      </c>
      <c r="AT181" s="157" t="s">
        <v>177</v>
      </c>
      <c r="AU181" s="157" t="s">
        <v>181</v>
      </c>
      <c r="AY181" s="13" t="s">
        <v>175</v>
      </c>
      <c r="BE181" s="158">
        <f t="shared" si="24"/>
        <v>0</v>
      </c>
      <c r="BF181" s="158">
        <f t="shared" si="25"/>
        <v>0</v>
      </c>
      <c r="BG181" s="158">
        <f t="shared" si="26"/>
        <v>0</v>
      </c>
      <c r="BH181" s="158">
        <f t="shared" si="27"/>
        <v>0</v>
      </c>
      <c r="BI181" s="158">
        <f t="shared" si="28"/>
        <v>0</v>
      </c>
      <c r="BJ181" s="13" t="s">
        <v>181</v>
      </c>
      <c r="BK181" s="159">
        <f t="shared" si="29"/>
        <v>0</v>
      </c>
      <c r="BL181" s="13" t="s">
        <v>258</v>
      </c>
      <c r="BM181" s="157" t="s">
        <v>321</v>
      </c>
    </row>
    <row r="182" spans="2:65" s="1" customFormat="1" ht="6.95" customHeight="1" x14ac:dyDescent="0.2">
      <c r="B182" s="40"/>
      <c r="C182" s="41"/>
      <c r="D182" s="41"/>
      <c r="E182" s="41"/>
      <c r="F182" s="41"/>
      <c r="G182" s="41"/>
      <c r="H182" s="41"/>
      <c r="I182" s="108"/>
      <c r="J182" s="41"/>
      <c r="K182" s="41"/>
      <c r="L182" s="28"/>
    </row>
  </sheetData>
  <mergeCells count="69">
    <mergeCell ref="D181:F181"/>
    <mergeCell ref="D176:F176"/>
    <mergeCell ref="D177:F177"/>
    <mergeCell ref="D178:F178"/>
    <mergeCell ref="D179:F179"/>
    <mergeCell ref="D180:F180"/>
    <mergeCell ref="D171:F171"/>
    <mergeCell ref="D172:F172"/>
    <mergeCell ref="D173:F173"/>
    <mergeCell ref="D174:F174"/>
    <mergeCell ref="D175:F175"/>
    <mergeCell ref="D166:F166"/>
    <mergeCell ref="D167:F167"/>
    <mergeCell ref="D168:F168"/>
    <mergeCell ref="D169:F169"/>
    <mergeCell ref="D170:F170"/>
    <mergeCell ref="D161:F161"/>
    <mergeCell ref="D162:F162"/>
    <mergeCell ref="D163:F163"/>
    <mergeCell ref="D164:F164"/>
    <mergeCell ref="D165:F165"/>
    <mergeCell ref="D156:F156"/>
    <mergeCell ref="D157:F157"/>
    <mergeCell ref="D158:F158"/>
    <mergeCell ref="D159:F159"/>
    <mergeCell ref="D160:F160"/>
    <mergeCell ref="D151:F151"/>
    <mergeCell ref="D152:F152"/>
    <mergeCell ref="D153:F153"/>
    <mergeCell ref="D154:F154"/>
    <mergeCell ref="D155:F155"/>
    <mergeCell ref="D146:F146"/>
    <mergeCell ref="D147:F147"/>
    <mergeCell ref="D148:F148"/>
    <mergeCell ref="D149:F149"/>
    <mergeCell ref="D150:F150"/>
    <mergeCell ref="D142:F142"/>
    <mergeCell ref="D143:F143"/>
    <mergeCell ref="D144:F144"/>
    <mergeCell ref="D145:F145"/>
    <mergeCell ref="D137:F137"/>
    <mergeCell ref="D138:F138"/>
    <mergeCell ref="D139:F139"/>
    <mergeCell ref="D140:F140"/>
    <mergeCell ref="D141:F141"/>
    <mergeCell ref="D132:F132"/>
    <mergeCell ref="D133:F133"/>
    <mergeCell ref="D134:F134"/>
    <mergeCell ref="D135:F135"/>
    <mergeCell ref="D136:F136"/>
    <mergeCell ref="D126:F126"/>
    <mergeCell ref="D127:F127"/>
    <mergeCell ref="D128:F128"/>
    <mergeCell ref="D129:F129"/>
    <mergeCell ref="D131:F131"/>
    <mergeCell ref="D118:F118"/>
    <mergeCell ref="D122:F122"/>
    <mergeCell ref="D123:F123"/>
    <mergeCell ref="D124:F124"/>
    <mergeCell ref="D125:F125"/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5"/>
  <sheetViews>
    <sheetView showGridLines="0" workbookViewId="0">
      <selection activeCell="Y12" sqref="Y12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3" t="s">
        <v>102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85"/>
      <c r="J3" s="15"/>
      <c r="K3" s="15"/>
      <c r="L3" s="16"/>
      <c r="AT3" s="13" t="s">
        <v>72</v>
      </c>
    </row>
    <row r="4" spans="2:46" ht="24.95" customHeight="1" x14ac:dyDescent="0.2">
      <c r="B4" s="16"/>
      <c r="D4" s="17" t="s">
        <v>124</v>
      </c>
      <c r="L4" s="16"/>
      <c r="M4" s="86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13</v>
      </c>
      <c r="L6" s="16"/>
    </row>
    <row r="7" spans="2:46" ht="16.5" customHeight="1" x14ac:dyDescent="0.2">
      <c r="B7" s="16"/>
      <c r="E7" s="222" t="str">
        <f>'Rekapitulácia stavby'!K6</f>
        <v>Komplexná rekonštrukcia objektu s prístavbou výťahu</v>
      </c>
      <c r="F7" s="223"/>
      <c r="G7" s="223"/>
      <c r="H7" s="223"/>
      <c r="L7" s="16"/>
    </row>
    <row r="8" spans="2:46" s="1" customFormat="1" ht="12" customHeight="1" x14ac:dyDescent="0.2">
      <c r="B8" s="28"/>
      <c r="D8" s="23" t="s">
        <v>125</v>
      </c>
      <c r="I8" s="87"/>
      <c r="L8" s="28"/>
    </row>
    <row r="9" spans="2:46" s="1" customFormat="1" ht="36.950000000000003" customHeight="1" x14ac:dyDescent="0.2">
      <c r="B9" s="28"/>
      <c r="E9" s="200" t="s">
        <v>1304</v>
      </c>
      <c r="F9" s="221"/>
      <c r="G9" s="221"/>
      <c r="H9" s="221"/>
      <c r="I9" s="87"/>
      <c r="L9" s="28"/>
    </row>
    <row r="10" spans="2:46" s="1" customFormat="1" x14ac:dyDescent="0.2">
      <c r="B10" s="28"/>
      <c r="I10" s="87"/>
      <c r="L10" s="28"/>
    </row>
    <row r="11" spans="2:46" s="1" customFormat="1" ht="12" customHeight="1" x14ac:dyDescent="0.2">
      <c r="B11" s="28"/>
      <c r="D11" s="23" t="s">
        <v>15</v>
      </c>
      <c r="F11" s="21" t="s">
        <v>1</v>
      </c>
      <c r="I11" s="88" t="s">
        <v>16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17</v>
      </c>
      <c r="F12" s="21" t="s">
        <v>18</v>
      </c>
      <c r="I12" s="88" t="s">
        <v>19</v>
      </c>
      <c r="J12" s="48"/>
      <c r="L12" s="28"/>
    </row>
    <row r="13" spans="2:46" s="1" customFormat="1" ht="10.9" customHeight="1" x14ac:dyDescent="0.2">
      <c r="B13" s="28"/>
      <c r="I13" s="87"/>
      <c r="L13" s="28"/>
    </row>
    <row r="14" spans="2:46" s="1" customFormat="1" ht="12" customHeight="1" x14ac:dyDescent="0.2">
      <c r="B14" s="28"/>
      <c r="D14" s="23" t="s">
        <v>20</v>
      </c>
      <c r="I14" s="88" t="s">
        <v>21</v>
      </c>
      <c r="J14" s="21" t="s">
        <v>1</v>
      </c>
      <c r="L14" s="28"/>
    </row>
    <row r="15" spans="2:46" s="1" customFormat="1" ht="18" customHeight="1" x14ac:dyDescent="0.2">
      <c r="B15" s="28"/>
      <c r="E15" s="21" t="s">
        <v>22</v>
      </c>
      <c r="I15" s="88" t="s">
        <v>23</v>
      </c>
      <c r="J15" s="21" t="s">
        <v>1</v>
      </c>
      <c r="L15" s="28"/>
    </row>
    <row r="16" spans="2:46" s="1" customFormat="1" ht="6.95" customHeight="1" x14ac:dyDescent="0.2">
      <c r="B16" s="28"/>
      <c r="I16" s="87"/>
      <c r="L16" s="28"/>
    </row>
    <row r="17" spans="2:12" s="1" customFormat="1" ht="12" customHeight="1" x14ac:dyDescent="0.2">
      <c r="B17" s="28"/>
      <c r="D17" s="23" t="s">
        <v>24</v>
      </c>
      <c r="I17" s="88" t="s">
        <v>21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24" t="str">
        <f>'Rekapitulácia stavby'!E14</f>
        <v>Vyplň údaj</v>
      </c>
      <c r="F18" s="203"/>
      <c r="G18" s="203"/>
      <c r="H18" s="203"/>
      <c r="I18" s="88" t="s">
        <v>23</v>
      </c>
      <c r="J18" s="24" t="str">
        <f>'Rekapitulácia stavby'!AN14</f>
        <v>Vyplň údaj</v>
      </c>
      <c r="L18" s="28"/>
    </row>
    <row r="19" spans="2:12" s="1" customFormat="1" ht="6.95" customHeight="1" x14ac:dyDescent="0.2">
      <c r="B19" s="28"/>
      <c r="I19" s="87"/>
      <c r="L19" s="28"/>
    </row>
    <row r="20" spans="2:12" s="1" customFormat="1" ht="12" customHeight="1" x14ac:dyDescent="0.2">
      <c r="B20" s="28"/>
      <c r="D20" s="23" t="s">
        <v>26</v>
      </c>
      <c r="I20" s="88" t="s">
        <v>21</v>
      </c>
      <c r="J20" s="21" t="s">
        <v>1</v>
      </c>
      <c r="L20" s="28"/>
    </row>
    <row r="21" spans="2:12" s="1" customFormat="1" ht="18" customHeight="1" x14ac:dyDescent="0.2">
      <c r="B21" s="28"/>
      <c r="E21" s="21" t="s">
        <v>27</v>
      </c>
      <c r="I21" s="88" t="s">
        <v>23</v>
      </c>
      <c r="J21" s="21" t="s">
        <v>1</v>
      </c>
      <c r="L21" s="28"/>
    </row>
    <row r="22" spans="2:12" s="1" customFormat="1" ht="6.95" customHeight="1" x14ac:dyDescent="0.2">
      <c r="B22" s="28"/>
      <c r="I22" s="87"/>
      <c r="L22" s="28"/>
    </row>
    <row r="23" spans="2:12" s="1" customFormat="1" ht="12" customHeight="1" x14ac:dyDescent="0.2">
      <c r="B23" s="28"/>
      <c r="D23" s="23" t="s">
        <v>30</v>
      </c>
      <c r="I23" s="88" t="s">
        <v>21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88" t="s">
        <v>23</v>
      </c>
      <c r="J24" s="21" t="str">
        <f>IF('Rekapitulácia stavby'!AN20="","",'Rekapitulácia stavby'!AN20)</f>
        <v/>
      </c>
      <c r="L24" s="28"/>
    </row>
    <row r="25" spans="2:12" s="1" customFormat="1" ht="6.95" customHeight="1" x14ac:dyDescent="0.2">
      <c r="B25" s="28"/>
      <c r="I25" s="87"/>
      <c r="L25" s="28"/>
    </row>
    <row r="26" spans="2:12" s="1" customFormat="1" ht="12" customHeight="1" x14ac:dyDescent="0.2">
      <c r="B26" s="28"/>
      <c r="D26" s="23" t="s">
        <v>31</v>
      </c>
      <c r="I26" s="87"/>
      <c r="L26" s="28"/>
    </row>
    <row r="27" spans="2:12" s="7" customFormat="1" ht="16.5" customHeight="1" x14ac:dyDescent="0.2">
      <c r="B27" s="89"/>
      <c r="E27" s="207" t="s">
        <v>1</v>
      </c>
      <c r="F27" s="207"/>
      <c r="G27" s="207"/>
      <c r="H27" s="207"/>
      <c r="I27" s="90"/>
      <c r="L27" s="89"/>
    </row>
    <row r="28" spans="2:12" s="1" customFormat="1" ht="6.95" customHeight="1" x14ac:dyDescent="0.2">
      <c r="B28" s="28"/>
      <c r="I28" s="87"/>
      <c r="L28" s="28"/>
    </row>
    <row r="29" spans="2:12" s="1" customFormat="1" ht="6.95" customHeight="1" x14ac:dyDescent="0.2">
      <c r="B29" s="28"/>
      <c r="D29" s="49"/>
      <c r="E29" s="49"/>
      <c r="F29" s="49"/>
      <c r="G29" s="49"/>
      <c r="H29" s="49"/>
      <c r="I29" s="91"/>
      <c r="J29" s="49"/>
      <c r="K29" s="49"/>
      <c r="L29" s="28"/>
    </row>
    <row r="30" spans="2:12" s="1" customFormat="1" ht="25.35" customHeight="1" x14ac:dyDescent="0.2">
      <c r="B30" s="28"/>
      <c r="D30" s="92" t="s">
        <v>32</v>
      </c>
      <c r="I30" s="87"/>
      <c r="J30" s="62">
        <f>ROUND(J118, 2)</f>
        <v>0</v>
      </c>
      <c r="L30" s="28"/>
    </row>
    <row r="31" spans="2:12" s="1" customFormat="1" ht="6.95" customHeight="1" x14ac:dyDescent="0.2">
      <c r="B31" s="28"/>
      <c r="D31" s="49"/>
      <c r="E31" s="49"/>
      <c r="F31" s="49"/>
      <c r="G31" s="49"/>
      <c r="H31" s="49"/>
      <c r="I31" s="91"/>
      <c r="J31" s="49"/>
      <c r="K31" s="49"/>
      <c r="L31" s="28"/>
    </row>
    <row r="32" spans="2:12" s="1" customFormat="1" ht="14.45" customHeight="1" x14ac:dyDescent="0.2">
      <c r="B32" s="28"/>
      <c r="F32" s="31" t="s">
        <v>34</v>
      </c>
      <c r="I32" s="93" t="s">
        <v>33</v>
      </c>
      <c r="J32" s="31" t="s">
        <v>35</v>
      </c>
      <c r="L32" s="28"/>
    </row>
    <row r="33" spans="2:12" s="1" customFormat="1" ht="14.45" customHeight="1" x14ac:dyDescent="0.2">
      <c r="B33" s="28"/>
      <c r="D33" s="94" t="s">
        <v>36</v>
      </c>
      <c r="E33" s="23" t="s">
        <v>37</v>
      </c>
      <c r="F33" s="95">
        <f>ROUND((SUM(BE118:BE124)),  2)</f>
        <v>0</v>
      </c>
      <c r="I33" s="96">
        <v>0.2</v>
      </c>
      <c r="J33" s="95">
        <f>ROUND(((SUM(BE118:BE124))*I33),  2)</f>
        <v>0</v>
      </c>
      <c r="L33" s="28"/>
    </row>
    <row r="34" spans="2:12" s="1" customFormat="1" ht="14.45" customHeight="1" x14ac:dyDescent="0.2">
      <c r="B34" s="28"/>
      <c r="E34" s="23" t="s">
        <v>38</v>
      </c>
      <c r="F34" s="95">
        <f>ROUND((SUM(BF118:BF124)),  2)</f>
        <v>0</v>
      </c>
      <c r="I34" s="96">
        <v>0.2</v>
      </c>
      <c r="J34" s="95">
        <f>ROUND(((SUM(BF118:BF124))*I34),  2)</f>
        <v>0</v>
      </c>
      <c r="L34" s="28"/>
    </row>
    <row r="35" spans="2:12" s="1" customFormat="1" ht="14.45" hidden="1" customHeight="1" x14ac:dyDescent="0.2">
      <c r="B35" s="28"/>
      <c r="E35" s="23" t="s">
        <v>39</v>
      </c>
      <c r="F35" s="95">
        <f>ROUND((SUM(BG118:BG124)),  2)</f>
        <v>0</v>
      </c>
      <c r="I35" s="96">
        <v>0.2</v>
      </c>
      <c r="J35" s="95">
        <f>0</f>
        <v>0</v>
      </c>
      <c r="L35" s="28"/>
    </row>
    <row r="36" spans="2:12" s="1" customFormat="1" ht="14.45" hidden="1" customHeight="1" x14ac:dyDescent="0.2">
      <c r="B36" s="28"/>
      <c r="E36" s="23" t="s">
        <v>40</v>
      </c>
      <c r="F36" s="95">
        <f>ROUND((SUM(BH118:BH124)),  2)</f>
        <v>0</v>
      </c>
      <c r="I36" s="96">
        <v>0.2</v>
      </c>
      <c r="J36" s="95">
        <f>0</f>
        <v>0</v>
      </c>
      <c r="L36" s="28"/>
    </row>
    <row r="37" spans="2:12" s="1" customFormat="1" ht="14.45" hidden="1" customHeight="1" x14ac:dyDescent="0.2">
      <c r="B37" s="28"/>
      <c r="E37" s="23" t="s">
        <v>41</v>
      </c>
      <c r="F37" s="95">
        <f>ROUND((SUM(BI118:BI124)),  2)</f>
        <v>0</v>
      </c>
      <c r="I37" s="96">
        <v>0</v>
      </c>
      <c r="J37" s="95">
        <f>0</f>
        <v>0</v>
      </c>
      <c r="L37" s="28"/>
    </row>
    <row r="38" spans="2:12" s="1" customFormat="1" ht="6.95" customHeight="1" x14ac:dyDescent="0.2">
      <c r="B38" s="28"/>
      <c r="I38" s="87"/>
      <c r="L38" s="28"/>
    </row>
    <row r="39" spans="2:12" s="1" customFormat="1" ht="25.35" customHeight="1" x14ac:dyDescent="0.2">
      <c r="B39" s="28"/>
      <c r="C39" s="97"/>
      <c r="D39" s="98" t="s">
        <v>42</v>
      </c>
      <c r="E39" s="53"/>
      <c r="F39" s="53"/>
      <c r="G39" s="99" t="s">
        <v>43</v>
      </c>
      <c r="H39" s="100" t="s">
        <v>44</v>
      </c>
      <c r="I39" s="101"/>
      <c r="J39" s="102">
        <f>SUM(J30:J37)</f>
        <v>0</v>
      </c>
      <c r="K39" s="103"/>
      <c r="L39" s="28"/>
    </row>
    <row r="40" spans="2:12" s="1" customFormat="1" ht="14.45" customHeight="1" x14ac:dyDescent="0.2">
      <c r="B40" s="28"/>
      <c r="I40" s="87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7" t="s">
        <v>45</v>
      </c>
      <c r="E50" s="38"/>
      <c r="F50" s="38"/>
      <c r="G50" s="37" t="s">
        <v>46</v>
      </c>
      <c r="H50" s="38"/>
      <c r="I50" s="104"/>
      <c r="J50" s="38"/>
      <c r="K50" s="38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9" t="s">
        <v>47</v>
      </c>
      <c r="E61" s="30"/>
      <c r="F61" s="105" t="s">
        <v>48</v>
      </c>
      <c r="G61" s="39" t="s">
        <v>47</v>
      </c>
      <c r="H61" s="30"/>
      <c r="I61" s="106"/>
      <c r="J61" s="107" t="s">
        <v>48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7" t="s">
        <v>49</v>
      </c>
      <c r="E65" s="38"/>
      <c r="F65" s="38"/>
      <c r="G65" s="37" t="s">
        <v>50</v>
      </c>
      <c r="H65" s="38"/>
      <c r="I65" s="104"/>
      <c r="J65" s="38"/>
      <c r="K65" s="38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9" t="s">
        <v>47</v>
      </c>
      <c r="E76" s="30"/>
      <c r="F76" s="105" t="s">
        <v>48</v>
      </c>
      <c r="G76" s="39" t="s">
        <v>47</v>
      </c>
      <c r="H76" s="30"/>
      <c r="I76" s="106"/>
      <c r="J76" s="107" t="s">
        <v>48</v>
      </c>
      <c r="K76" s="30"/>
      <c r="L76" s="28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8"/>
      <c r="J77" s="41"/>
      <c r="K77" s="41"/>
      <c r="L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9"/>
      <c r="J81" s="43"/>
      <c r="K81" s="43"/>
      <c r="L81" s="28"/>
    </row>
    <row r="82" spans="2:47" s="1" customFormat="1" ht="24.95" customHeight="1" x14ac:dyDescent="0.2">
      <c r="B82" s="28"/>
      <c r="C82" s="17" t="s">
        <v>127</v>
      </c>
      <c r="I82" s="87"/>
      <c r="L82" s="28"/>
    </row>
    <row r="83" spans="2:47" s="1" customFormat="1" ht="6.95" customHeight="1" x14ac:dyDescent="0.2">
      <c r="B83" s="28"/>
      <c r="I83" s="87"/>
      <c r="L83" s="28"/>
    </row>
    <row r="84" spans="2:47" s="1" customFormat="1" ht="12" customHeight="1" x14ac:dyDescent="0.2">
      <c r="B84" s="28"/>
      <c r="C84" s="23" t="s">
        <v>13</v>
      </c>
      <c r="I84" s="87"/>
      <c r="L84" s="28"/>
    </row>
    <row r="85" spans="2:47" s="1" customFormat="1" ht="16.5" customHeight="1" x14ac:dyDescent="0.2">
      <c r="B85" s="28"/>
      <c r="E85" s="222" t="str">
        <f>E7</f>
        <v>Komplexná rekonštrukcia objektu s prístavbou výťahu</v>
      </c>
      <c r="F85" s="223"/>
      <c r="G85" s="223"/>
      <c r="H85" s="223"/>
      <c r="I85" s="87"/>
      <c r="L85" s="28"/>
    </row>
    <row r="86" spans="2:47" s="1" customFormat="1" ht="12" customHeight="1" x14ac:dyDescent="0.2">
      <c r="B86" s="28"/>
      <c r="C86" s="23" t="s">
        <v>125</v>
      </c>
      <c r="I86" s="87"/>
      <c r="L86" s="28"/>
    </row>
    <row r="87" spans="2:47" s="1" customFormat="1" ht="16.5" customHeight="1" x14ac:dyDescent="0.2">
      <c r="B87" s="28"/>
      <c r="E87" s="200" t="str">
        <f>E9</f>
        <v>E.4.1.4 - Náhradný zdroj el.energie - Dieselagregát</v>
      </c>
      <c r="F87" s="221"/>
      <c r="G87" s="221"/>
      <c r="H87" s="221"/>
      <c r="I87" s="87"/>
      <c r="L87" s="28"/>
    </row>
    <row r="88" spans="2:47" s="1" customFormat="1" ht="6.95" customHeight="1" x14ac:dyDescent="0.2">
      <c r="B88" s="28"/>
      <c r="I88" s="87"/>
      <c r="L88" s="28"/>
    </row>
    <row r="89" spans="2:47" s="1" customFormat="1" ht="12" customHeight="1" x14ac:dyDescent="0.2">
      <c r="B89" s="28"/>
      <c r="C89" s="23" t="s">
        <v>17</v>
      </c>
      <c r="F89" s="21" t="str">
        <f>F12</f>
        <v xml:space="preserve"> </v>
      </c>
      <c r="I89" s="88" t="s">
        <v>19</v>
      </c>
      <c r="J89" s="48" t="str">
        <f>IF(J12="","",J12)</f>
        <v/>
      </c>
      <c r="L89" s="28"/>
    </row>
    <row r="90" spans="2:47" s="1" customFormat="1" ht="6.95" customHeight="1" x14ac:dyDescent="0.2">
      <c r="B90" s="28"/>
      <c r="I90" s="87"/>
      <c r="L90" s="28"/>
    </row>
    <row r="91" spans="2:47" s="1" customFormat="1" ht="15.2" customHeight="1" x14ac:dyDescent="0.2">
      <c r="B91" s="28"/>
      <c r="C91" s="23" t="s">
        <v>20</v>
      </c>
      <c r="F91" s="21" t="str">
        <f>E15</f>
        <v>Domov sociálnych služieb - Nosice</v>
      </c>
      <c r="I91" s="88" t="s">
        <v>26</v>
      </c>
      <c r="J91" s="26" t="str">
        <f>E21</f>
        <v>ARCHICO s.r.o.</v>
      </c>
      <c r="L91" s="28"/>
    </row>
    <row r="92" spans="2:47" s="1" customFormat="1" ht="15.2" customHeight="1" x14ac:dyDescent="0.2">
      <c r="B92" s="28"/>
      <c r="C92" s="23" t="s">
        <v>24</v>
      </c>
      <c r="F92" s="21" t="str">
        <f>IF(E18="","",E18)</f>
        <v>Vyplň údaj</v>
      </c>
      <c r="I92" s="88" t="s">
        <v>30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I93" s="87"/>
      <c r="L93" s="28"/>
    </row>
    <row r="94" spans="2:47" s="1" customFormat="1" ht="29.25" customHeight="1" x14ac:dyDescent="0.2">
      <c r="B94" s="28"/>
      <c r="C94" s="110" t="s">
        <v>128</v>
      </c>
      <c r="D94" s="97"/>
      <c r="E94" s="97"/>
      <c r="F94" s="97"/>
      <c r="G94" s="97"/>
      <c r="H94" s="97"/>
      <c r="I94" s="111"/>
      <c r="J94" s="112" t="s">
        <v>129</v>
      </c>
      <c r="K94" s="97"/>
      <c r="L94" s="28"/>
    </row>
    <row r="95" spans="2:47" s="1" customFormat="1" ht="10.35" customHeight="1" x14ac:dyDescent="0.2">
      <c r="B95" s="28"/>
      <c r="I95" s="87"/>
      <c r="L95" s="28"/>
    </row>
    <row r="96" spans="2:47" s="1" customFormat="1" ht="22.9" customHeight="1" x14ac:dyDescent="0.2">
      <c r="B96" s="28"/>
      <c r="C96" s="113" t="s">
        <v>130</v>
      </c>
      <c r="I96" s="87"/>
      <c r="J96" s="62">
        <f>J118</f>
        <v>0</v>
      </c>
      <c r="L96" s="28"/>
      <c r="AU96" s="13" t="s">
        <v>131</v>
      </c>
    </row>
    <row r="97" spans="2:12" s="8" customFormat="1" ht="24.95" customHeight="1" x14ac:dyDescent="0.2">
      <c r="B97" s="114"/>
      <c r="D97" s="115" t="s">
        <v>1305</v>
      </c>
      <c r="E97" s="116"/>
      <c r="F97" s="116"/>
      <c r="G97" s="116"/>
      <c r="H97" s="116"/>
      <c r="I97" s="117"/>
      <c r="J97" s="118">
        <f>J119</f>
        <v>0</v>
      </c>
      <c r="L97" s="114"/>
    </row>
    <row r="98" spans="2:12" s="9" customFormat="1" ht="19.899999999999999" customHeight="1" x14ac:dyDescent="0.2">
      <c r="B98" s="119"/>
      <c r="D98" s="120" t="s">
        <v>159</v>
      </c>
      <c r="E98" s="121"/>
      <c r="F98" s="121"/>
      <c r="G98" s="121"/>
      <c r="H98" s="121"/>
      <c r="I98" s="122"/>
      <c r="J98" s="123">
        <f>J120</f>
        <v>0</v>
      </c>
      <c r="L98" s="119"/>
    </row>
    <row r="99" spans="2:12" s="1" customFormat="1" ht="21.75" customHeight="1" x14ac:dyDescent="0.2">
      <c r="B99" s="28"/>
      <c r="I99" s="87"/>
      <c r="L99" s="28"/>
    </row>
    <row r="100" spans="2:12" s="1" customFormat="1" ht="6.95" customHeight="1" x14ac:dyDescent="0.2">
      <c r="B100" s="40"/>
      <c r="C100" s="41"/>
      <c r="D100" s="41"/>
      <c r="E100" s="41"/>
      <c r="F100" s="41"/>
      <c r="G100" s="41"/>
      <c r="H100" s="41"/>
      <c r="I100" s="108"/>
      <c r="J100" s="41"/>
      <c r="K100" s="41"/>
      <c r="L100" s="28"/>
    </row>
    <row r="104" spans="2:12" s="1" customFormat="1" ht="6.95" customHeight="1" x14ac:dyDescent="0.2">
      <c r="B104" s="42"/>
      <c r="C104" s="43"/>
      <c r="D104" s="43"/>
      <c r="E104" s="43"/>
      <c r="F104" s="43"/>
      <c r="G104" s="43"/>
      <c r="H104" s="43"/>
      <c r="I104" s="109"/>
      <c r="J104" s="43"/>
      <c r="K104" s="43"/>
      <c r="L104" s="28"/>
    </row>
    <row r="105" spans="2:12" s="1" customFormat="1" ht="24.95" customHeight="1" x14ac:dyDescent="0.2">
      <c r="B105" s="28"/>
      <c r="C105" s="17" t="s">
        <v>161</v>
      </c>
      <c r="I105" s="87"/>
      <c r="L105" s="28"/>
    </row>
    <row r="106" spans="2:12" s="1" customFormat="1" ht="6.95" customHeight="1" x14ac:dyDescent="0.2">
      <c r="B106" s="28"/>
      <c r="I106" s="87"/>
      <c r="L106" s="28"/>
    </row>
    <row r="107" spans="2:12" s="1" customFormat="1" ht="12" customHeight="1" x14ac:dyDescent="0.2">
      <c r="B107" s="28"/>
      <c r="C107" s="23" t="s">
        <v>13</v>
      </c>
      <c r="I107" s="87"/>
      <c r="L107" s="28"/>
    </row>
    <row r="108" spans="2:12" s="1" customFormat="1" ht="16.5" customHeight="1" x14ac:dyDescent="0.2">
      <c r="B108" s="28"/>
      <c r="E108" s="222" t="str">
        <f>E7</f>
        <v>Komplexná rekonštrukcia objektu s prístavbou výťahu</v>
      </c>
      <c r="F108" s="223"/>
      <c r="G108" s="223"/>
      <c r="H108" s="223"/>
      <c r="I108" s="87"/>
      <c r="L108" s="28"/>
    </row>
    <row r="109" spans="2:12" s="1" customFormat="1" ht="12" customHeight="1" x14ac:dyDescent="0.2">
      <c r="B109" s="28"/>
      <c r="C109" s="23" t="s">
        <v>125</v>
      </c>
      <c r="I109" s="87"/>
      <c r="L109" s="28"/>
    </row>
    <row r="110" spans="2:12" s="1" customFormat="1" ht="16.5" customHeight="1" x14ac:dyDescent="0.2">
      <c r="B110" s="28"/>
      <c r="E110" s="200" t="str">
        <f>E9</f>
        <v>E.4.1.4 - Náhradný zdroj el.energie - Dieselagregát</v>
      </c>
      <c r="F110" s="221"/>
      <c r="G110" s="221"/>
      <c r="H110" s="221"/>
      <c r="I110" s="87"/>
      <c r="L110" s="28"/>
    </row>
    <row r="111" spans="2:12" s="1" customFormat="1" ht="6.95" customHeight="1" x14ac:dyDescent="0.2">
      <c r="B111" s="28"/>
      <c r="I111" s="87"/>
      <c r="L111" s="28"/>
    </row>
    <row r="112" spans="2:12" s="1" customFormat="1" ht="12" customHeight="1" x14ac:dyDescent="0.2">
      <c r="B112" s="28"/>
      <c r="C112" s="23" t="s">
        <v>17</v>
      </c>
      <c r="F112" s="21" t="str">
        <f>F12</f>
        <v xml:space="preserve"> </v>
      </c>
      <c r="I112" s="88" t="s">
        <v>19</v>
      </c>
      <c r="J112" s="48" t="str">
        <f>IF(J12="","",J12)</f>
        <v/>
      </c>
      <c r="L112" s="28"/>
    </row>
    <row r="113" spans="2:65" s="1" customFormat="1" ht="6.95" customHeight="1" x14ac:dyDescent="0.2">
      <c r="B113" s="28"/>
      <c r="I113" s="87"/>
      <c r="L113" s="28"/>
    </row>
    <row r="114" spans="2:65" s="1" customFormat="1" ht="15.2" customHeight="1" x14ac:dyDescent="0.2">
      <c r="B114" s="28"/>
      <c r="C114" s="23" t="s">
        <v>20</v>
      </c>
      <c r="F114" s="21" t="str">
        <f>E15</f>
        <v>Domov sociálnych služieb - Nosice</v>
      </c>
      <c r="I114" s="88" t="s">
        <v>26</v>
      </c>
      <c r="J114" s="26" t="str">
        <f>E21</f>
        <v>ARCHICO s.r.o.</v>
      </c>
      <c r="L114" s="28"/>
    </row>
    <row r="115" spans="2:65" s="1" customFormat="1" ht="15.2" customHeight="1" x14ac:dyDescent="0.2">
      <c r="B115" s="28"/>
      <c r="C115" s="23" t="s">
        <v>24</v>
      </c>
      <c r="F115" s="21" t="str">
        <f>IF(E18="","",E18)</f>
        <v>Vyplň údaj</v>
      </c>
      <c r="I115" s="88" t="s">
        <v>30</v>
      </c>
      <c r="J115" s="26" t="str">
        <f>E24</f>
        <v xml:space="preserve"> </v>
      </c>
      <c r="L115" s="28"/>
    </row>
    <row r="116" spans="2:65" s="1" customFormat="1" ht="10.35" customHeight="1" x14ac:dyDescent="0.2">
      <c r="B116" s="28"/>
      <c r="I116" s="87"/>
      <c r="L116" s="28"/>
    </row>
    <row r="117" spans="2:65" s="10" customFormat="1" ht="29.25" customHeight="1" x14ac:dyDescent="0.2">
      <c r="B117" s="124"/>
      <c r="C117" s="125" t="s">
        <v>162</v>
      </c>
      <c r="D117" s="225" t="s">
        <v>54</v>
      </c>
      <c r="E117" s="225"/>
      <c r="F117" s="225"/>
      <c r="G117" s="126" t="s">
        <v>163</v>
      </c>
      <c r="H117" s="126" t="s">
        <v>164</v>
      </c>
      <c r="I117" s="127" t="s">
        <v>165</v>
      </c>
      <c r="J117" s="128" t="s">
        <v>129</v>
      </c>
      <c r="K117" s="129" t="s">
        <v>166</v>
      </c>
      <c r="L117" s="124"/>
      <c r="M117" s="55" t="s">
        <v>1</v>
      </c>
      <c r="N117" s="56" t="s">
        <v>36</v>
      </c>
      <c r="O117" s="56" t="s">
        <v>167</v>
      </c>
      <c r="P117" s="56" t="s">
        <v>168</v>
      </c>
      <c r="Q117" s="56" t="s">
        <v>169</v>
      </c>
      <c r="R117" s="56" t="s">
        <v>170</v>
      </c>
      <c r="S117" s="56" t="s">
        <v>171</v>
      </c>
      <c r="T117" s="57" t="s">
        <v>172</v>
      </c>
    </row>
    <row r="118" spans="2:65" s="1" customFormat="1" ht="22.9" customHeight="1" x14ac:dyDescent="0.25">
      <c r="B118" s="28"/>
      <c r="C118" s="60" t="s">
        <v>130</v>
      </c>
      <c r="I118" s="87"/>
      <c r="J118" s="130">
        <f>BK118</f>
        <v>0</v>
      </c>
      <c r="L118" s="28"/>
      <c r="M118" s="58"/>
      <c r="N118" s="49"/>
      <c r="O118" s="49"/>
      <c r="P118" s="131">
        <f>P119</f>
        <v>0</v>
      </c>
      <c r="Q118" s="49"/>
      <c r="R118" s="131">
        <f>R119</f>
        <v>0</v>
      </c>
      <c r="S118" s="49"/>
      <c r="T118" s="132">
        <f>T119</f>
        <v>0</v>
      </c>
      <c r="AT118" s="13" t="s">
        <v>71</v>
      </c>
      <c r="AU118" s="13" t="s">
        <v>131</v>
      </c>
      <c r="BK118" s="133">
        <f>BK119</f>
        <v>0</v>
      </c>
    </row>
    <row r="119" spans="2:65" s="11" customFormat="1" ht="25.9" customHeight="1" x14ac:dyDescent="0.2">
      <c r="B119" s="134"/>
      <c r="D119" s="135" t="s">
        <v>71</v>
      </c>
      <c r="E119" s="136" t="s">
        <v>236</v>
      </c>
      <c r="F119" s="136" t="s">
        <v>1306</v>
      </c>
      <c r="I119" s="137"/>
      <c r="J119" s="138">
        <f>BK119</f>
        <v>0</v>
      </c>
      <c r="L119" s="134"/>
      <c r="M119" s="139"/>
      <c r="N119" s="140"/>
      <c r="O119" s="140"/>
      <c r="P119" s="141">
        <f>P120</f>
        <v>0</v>
      </c>
      <c r="Q119" s="140"/>
      <c r="R119" s="141">
        <f>R120</f>
        <v>0</v>
      </c>
      <c r="S119" s="140"/>
      <c r="T119" s="142">
        <f>T120</f>
        <v>0</v>
      </c>
      <c r="AR119" s="135" t="s">
        <v>183</v>
      </c>
      <c r="AT119" s="143" t="s">
        <v>71</v>
      </c>
      <c r="AU119" s="143" t="s">
        <v>72</v>
      </c>
      <c r="AY119" s="135" t="s">
        <v>175</v>
      </c>
      <c r="BK119" s="144">
        <f>BK120</f>
        <v>0</v>
      </c>
    </row>
    <row r="120" spans="2:65" s="11" customFormat="1" ht="22.9" customHeight="1" x14ac:dyDescent="0.2">
      <c r="B120" s="134"/>
      <c r="D120" s="135" t="s">
        <v>71</v>
      </c>
      <c r="E120" s="145" t="s">
        <v>938</v>
      </c>
      <c r="F120" s="145" t="s">
        <v>939</v>
      </c>
      <c r="I120" s="137"/>
      <c r="J120" s="146">
        <f>BK120</f>
        <v>0</v>
      </c>
      <c r="L120" s="134"/>
      <c r="M120" s="139"/>
      <c r="N120" s="140"/>
      <c r="O120" s="140"/>
      <c r="P120" s="141">
        <f>SUM(P121:P124)</f>
        <v>0</v>
      </c>
      <c r="Q120" s="140"/>
      <c r="R120" s="141">
        <f>SUM(R121:R124)</f>
        <v>0</v>
      </c>
      <c r="S120" s="140"/>
      <c r="T120" s="142">
        <f>SUM(T121:T124)</f>
        <v>0</v>
      </c>
      <c r="AR120" s="135" t="s">
        <v>183</v>
      </c>
      <c r="AT120" s="143" t="s">
        <v>71</v>
      </c>
      <c r="AU120" s="143" t="s">
        <v>80</v>
      </c>
      <c r="AY120" s="135" t="s">
        <v>175</v>
      </c>
      <c r="BK120" s="144">
        <f>SUM(BK121:BK124)</f>
        <v>0</v>
      </c>
    </row>
    <row r="121" spans="2:65" s="1" customFormat="1" ht="24" customHeight="1" x14ac:dyDescent="0.2">
      <c r="B121" s="147"/>
      <c r="C121" s="148" t="s">
        <v>80</v>
      </c>
      <c r="D121" s="215" t="s">
        <v>1307</v>
      </c>
      <c r="E121" s="216"/>
      <c r="F121" s="217"/>
      <c r="G121" s="150" t="s">
        <v>272</v>
      </c>
      <c r="H121" s="151">
        <v>1</v>
      </c>
      <c r="I121" s="152"/>
      <c r="J121" s="151">
        <f>ROUND(I121*H121,3)</f>
        <v>0</v>
      </c>
      <c r="K121" s="149" t="s">
        <v>1</v>
      </c>
      <c r="L121" s="28"/>
      <c r="M121" s="153" t="s">
        <v>1</v>
      </c>
      <c r="N121" s="154" t="s">
        <v>38</v>
      </c>
      <c r="O121" s="51"/>
      <c r="P121" s="155">
        <f>O121*H121</f>
        <v>0</v>
      </c>
      <c r="Q121" s="155">
        <v>0</v>
      </c>
      <c r="R121" s="155">
        <f>Q121*H121</f>
        <v>0</v>
      </c>
      <c r="S121" s="155">
        <v>0</v>
      </c>
      <c r="T121" s="156">
        <f>S121*H121</f>
        <v>0</v>
      </c>
      <c r="AR121" s="157" t="s">
        <v>258</v>
      </c>
      <c r="AT121" s="157" t="s">
        <v>177</v>
      </c>
      <c r="AU121" s="157" t="s">
        <v>181</v>
      </c>
      <c r="AY121" s="13" t="s">
        <v>175</v>
      </c>
      <c r="BE121" s="158">
        <f>IF(N121="základná",J121,0)</f>
        <v>0</v>
      </c>
      <c r="BF121" s="158">
        <f>IF(N121="znížená",J121,0)</f>
        <v>0</v>
      </c>
      <c r="BG121" s="158">
        <f>IF(N121="zákl. prenesená",J121,0)</f>
        <v>0</v>
      </c>
      <c r="BH121" s="158">
        <f>IF(N121="zníž. prenesená",J121,0)</f>
        <v>0</v>
      </c>
      <c r="BI121" s="158">
        <f>IF(N121="nulová",J121,0)</f>
        <v>0</v>
      </c>
      <c r="BJ121" s="13" t="s">
        <v>181</v>
      </c>
      <c r="BK121" s="159">
        <f>ROUND(I121*H121,3)</f>
        <v>0</v>
      </c>
      <c r="BL121" s="13" t="s">
        <v>258</v>
      </c>
      <c r="BM121" s="157" t="s">
        <v>181</v>
      </c>
    </row>
    <row r="122" spans="2:65" s="1" customFormat="1" ht="60" customHeight="1" x14ac:dyDescent="0.2">
      <c r="B122" s="147"/>
      <c r="C122" s="160" t="s">
        <v>181</v>
      </c>
      <c r="D122" s="218" t="s">
        <v>1308</v>
      </c>
      <c r="E122" s="219"/>
      <c r="F122" s="220"/>
      <c r="G122" s="162" t="s">
        <v>1260</v>
      </c>
      <c r="H122" s="163">
        <v>1</v>
      </c>
      <c r="I122" s="164"/>
      <c r="J122" s="163">
        <f>ROUND(I122*H122,3)</f>
        <v>0</v>
      </c>
      <c r="K122" s="161" t="s">
        <v>1</v>
      </c>
      <c r="L122" s="165"/>
      <c r="M122" s="166" t="s">
        <v>1</v>
      </c>
      <c r="N122" s="167" t="s">
        <v>38</v>
      </c>
      <c r="O122" s="51"/>
      <c r="P122" s="155">
        <f>O122*H122</f>
        <v>0</v>
      </c>
      <c r="Q122" s="155">
        <v>0</v>
      </c>
      <c r="R122" s="155">
        <f>Q122*H122</f>
        <v>0</v>
      </c>
      <c r="S122" s="155">
        <v>0</v>
      </c>
      <c r="T122" s="156">
        <f>S122*H122</f>
        <v>0</v>
      </c>
      <c r="AR122" s="157" t="s">
        <v>468</v>
      </c>
      <c r="AT122" s="157" t="s">
        <v>236</v>
      </c>
      <c r="AU122" s="157" t="s">
        <v>181</v>
      </c>
      <c r="AY122" s="13" t="s">
        <v>175</v>
      </c>
      <c r="BE122" s="158">
        <f>IF(N122="základná",J122,0)</f>
        <v>0</v>
      </c>
      <c r="BF122" s="158">
        <f>IF(N122="znížená",J122,0)</f>
        <v>0</v>
      </c>
      <c r="BG122" s="158">
        <f>IF(N122="zákl. prenesená",J122,0)</f>
        <v>0</v>
      </c>
      <c r="BH122" s="158">
        <f>IF(N122="zníž. prenesená",J122,0)</f>
        <v>0</v>
      </c>
      <c r="BI122" s="158">
        <f>IF(N122="nulová",J122,0)</f>
        <v>0</v>
      </c>
      <c r="BJ122" s="13" t="s">
        <v>181</v>
      </c>
      <c r="BK122" s="159">
        <f>ROUND(I122*H122,3)</f>
        <v>0</v>
      </c>
      <c r="BL122" s="13" t="s">
        <v>258</v>
      </c>
      <c r="BM122" s="157" t="s">
        <v>180</v>
      </c>
    </row>
    <row r="123" spans="2:65" s="1" customFormat="1" ht="16.5" customHeight="1" x14ac:dyDescent="0.2">
      <c r="B123" s="147"/>
      <c r="C123" s="160" t="s">
        <v>183</v>
      </c>
      <c r="D123" s="218" t="s">
        <v>1309</v>
      </c>
      <c r="E123" s="219"/>
      <c r="F123" s="220"/>
      <c r="G123" s="162" t="s">
        <v>1260</v>
      </c>
      <c r="H123" s="163">
        <v>1</v>
      </c>
      <c r="I123" s="164"/>
      <c r="J123" s="163">
        <f>ROUND(I123*H123,3)</f>
        <v>0</v>
      </c>
      <c r="K123" s="161" t="s">
        <v>1</v>
      </c>
      <c r="L123" s="165"/>
      <c r="M123" s="166" t="s">
        <v>1</v>
      </c>
      <c r="N123" s="167" t="s">
        <v>38</v>
      </c>
      <c r="O123" s="51"/>
      <c r="P123" s="155">
        <f>O123*H123</f>
        <v>0</v>
      </c>
      <c r="Q123" s="155">
        <v>0</v>
      </c>
      <c r="R123" s="155">
        <f>Q123*H123</f>
        <v>0</v>
      </c>
      <c r="S123" s="155">
        <v>0</v>
      </c>
      <c r="T123" s="156">
        <f>S123*H123</f>
        <v>0</v>
      </c>
      <c r="AR123" s="157" t="s">
        <v>468</v>
      </c>
      <c r="AT123" s="157" t="s">
        <v>236</v>
      </c>
      <c r="AU123" s="157" t="s">
        <v>181</v>
      </c>
      <c r="AY123" s="13" t="s">
        <v>175</v>
      </c>
      <c r="BE123" s="158">
        <f>IF(N123="základná",J123,0)</f>
        <v>0</v>
      </c>
      <c r="BF123" s="158">
        <f>IF(N123="znížená",J123,0)</f>
        <v>0</v>
      </c>
      <c r="BG123" s="158">
        <f>IF(N123="zákl. prenesená",J123,0)</f>
        <v>0</v>
      </c>
      <c r="BH123" s="158">
        <f>IF(N123="zníž. prenesená",J123,0)</f>
        <v>0</v>
      </c>
      <c r="BI123" s="158">
        <f>IF(N123="nulová",J123,0)</f>
        <v>0</v>
      </c>
      <c r="BJ123" s="13" t="s">
        <v>181</v>
      </c>
      <c r="BK123" s="159">
        <f>ROUND(I123*H123,3)</f>
        <v>0</v>
      </c>
      <c r="BL123" s="13" t="s">
        <v>258</v>
      </c>
      <c r="BM123" s="157" t="s">
        <v>185</v>
      </c>
    </row>
    <row r="124" spans="2:65" s="1" customFormat="1" ht="16.5" customHeight="1" x14ac:dyDescent="0.2">
      <c r="B124" s="147"/>
      <c r="C124" s="160" t="s">
        <v>180</v>
      </c>
      <c r="D124" s="218" t="s">
        <v>1310</v>
      </c>
      <c r="E124" s="219"/>
      <c r="F124" s="220"/>
      <c r="G124" s="162" t="s">
        <v>1311</v>
      </c>
      <c r="H124" s="163">
        <v>195</v>
      </c>
      <c r="I124" s="164"/>
      <c r="J124" s="163">
        <f>ROUND(I124*H124,3)</f>
        <v>0</v>
      </c>
      <c r="K124" s="161" t="s">
        <v>1</v>
      </c>
      <c r="L124" s="165"/>
      <c r="M124" s="173" t="s">
        <v>1</v>
      </c>
      <c r="N124" s="174" t="s">
        <v>38</v>
      </c>
      <c r="O124" s="170"/>
      <c r="P124" s="171">
        <f>O124*H124</f>
        <v>0</v>
      </c>
      <c r="Q124" s="171">
        <v>0</v>
      </c>
      <c r="R124" s="171">
        <f>Q124*H124</f>
        <v>0</v>
      </c>
      <c r="S124" s="171">
        <v>0</v>
      </c>
      <c r="T124" s="172">
        <f>S124*H124</f>
        <v>0</v>
      </c>
      <c r="AR124" s="157" t="s">
        <v>468</v>
      </c>
      <c r="AT124" s="157" t="s">
        <v>236</v>
      </c>
      <c r="AU124" s="157" t="s">
        <v>181</v>
      </c>
      <c r="AY124" s="13" t="s">
        <v>175</v>
      </c>
      <c r="BE124" s="158">
        <f>IF(N124="základná",J124,0)</f>
        <v>0</v>
      </c>
      <c r="BF124" s="158">
        <f>IF(N124="znížená",J124,0)</f>
        <v>0</v>
      </c>
      <c r="BG124" s="158">
        <f>IF(N124="zákl. prenesená",J124,0)</f>
        <v>0</v>
      </c>
      <c r="BH124" s="158">
        <f>IF(N124="zníž. prenesená",J124,0)</f>
        <v>0</v>
      </c>
      <c r="BI124" s="158">
        <f>IF(N124="nulová",J124,0)</f>
        <v>0</v>
      </c>
      <c r="BJ124" s="13" t="s">
        <v>181</v>
      </c>
      <c r="BK124" s="159">
        <f>ROUND(I124*H124,3)</f>
        <v>0</v>
      </c>
      <c r="BL124" s="13" t="s">
        <v>258</v>
      </c>
      <c r="BM124" s="157" t="s">
        <v>187</v>
      </c>
    </row>
    <row r="125" spans="2:65" s="1" customFormat="1" ht="6.95" customHeight="1" x14ac:dyDescent="0.2">
      <c r="B125" s="40"/>
      <c r="C125" s="41"/>
      <c r="D125" s="41"/>
      <c r="E125" s="41"/>
      <c r="F125" s="41"/>
      <c r="G125" s="41"/>
      <c r="H125" s="41"/>
      <c r="I125" s="108"/>
      <c r="J125" s="41"/>
      <c r="K125" s="41"/>
      <c r="L125" s="28"/>
    </row>
  </sheetData>
  <mergeCells count="14">
    <mergeCell ref="D117:F117"/>
    <mergeCell ref="D121:F121"/>
    <mergeCell ref="D122:F122"/>
    <mergeCell ref="D123:F123"/>
    <mergeCell ref="D124:F124"/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32</vt:i4>
      </vt:variant>
    </vt:vector>
  </HeadingPairs>
  <TitlesOfParts>
    <vt:vector size="48" baseType="lpstr">
      <vt:lpstr>Rekapitulácia stavby</vt:lpstr>
      <vt:lpstr>E.1 - Stavba</vt:lpstr>
      <vt:lpstr>E.1.1 - Vonkajšie úpravy</vt:lpstr>
      <vt:lpstr>E.3 - Zdravotechnika</vt:lpstr>
      <vt:lpstr>E.3.1 - Vonkajšia kanaliz...</vt:lpstr>
      <vt:lpstr>E.4.1.1 - Umelé osvetleni...</vt:lpstr>
      <vt:lpstr>E.4.1.2 - Bleskozvod </vt:lpstr>
      <vt:lpstr>E.4.1.3 - Meranie a regul...</vt:lpstr>
      <vt:lpstr>E.4.1.4 - Náhradný zdroj ...</vt:lpstr>
      <vt:lpstr>E.4.2 - Vnútorné slaboprú...</vt:lpstr>
      <vt:lpstr>E.4.3 - Elektrická požiar...</vt:lpstr>
      <vt:lpstr>E.4.4 - Hlasová signalizá...</vt:lpstr>
      <vt:lpstr>E.4.5 - Prekládka NN príp...</vt:lpstr>
      <vt:lpstr>E.5 - Vzduchotechnika</vt:lpstr>
      <vt:lpstr>E.6 - Vykurovanie</vt:lpstr>
      <vt:lpstr>G.1 - Výťah</vt:lpstr>
      <vt:lpstr>'E.1 - Stavba'!Názvy_tlače</vt:lpstr>
      <vt:lpstr>'E.1.1 - Vonkajšie úpravy'!Názvy_tlače</vt:lpstr>
      <vt:lpstr>'E.3 - Zdravotechnika'!Názvy_tlače</vt:lpstr>
      <vt:lpstr>'E.3.1 - Vonkajšia kanaliz...'!Názvy_tlače</vt:lpstr>
      <vt:lpstr>'E.4.1.1 - Umelé osvetleni...'!Názvy_tlače</vt:lpstr>
      <vt:lpstr>'E.4.1.2 - Bleskozvod '!Názvy_tlače</vt:lpstr>
      <vt:lpstr>'E.4.1.3 - Meranie a regul...'!Názvy_tlače</vt:lpstr>
      <vt:lpstr>'E.4.1.4 - Náhradný zdroj ...'!Názvy_tlače</vt:lpstr>
      <vt:lpstr>'E.4.2 - Vnútorné slaboprú...'!Názvy_tlače</vt:lpstr>
      <vt:lpstr>'E.4.3 - Elektrická požiar...'!Názvy_tlače</vt:lpstr>
      <vt:lpstr>'E.4.4 - Hlasová signalizá...'!Názvy_tlače</vt:lpstr>
      <vt:lpstr>'E.4.5 - Prekládka NN príp...'!Názvy_tlače</vt:lpstr>
      <vt:lpstr>'E.5 - Vzduchotechnika'!Názvy_tlače</vt:lpstr>
      <vt:lpstr>'E.6 - Vykurovanie'!Názvy_tlače</vt:lpstr>
      <vt:lpstr>'G.1 - Výťah'!Názvy_tlače</vt:lpstr>
      <vt:lpstr>'Rekapitulácia stavby'!Názvy_tlače</vt:lpstr>
      <vt:lpstr>'E.1 - Stavba'!Oblasť_tlače</vt:lpstr>
      <vt:lpstr>'E.1.1 - Vonkajšie úpravy'!Oblasť_tlače</vt:lpstr>
      <vt:lpstr>'E.3 - Zdravotechnika'!Oblasť_tlače</vt:lpstr>
      <vt:lpstr>'E.3.1 - Vonkajšia kanaliz...'!Oblasť_tlače</vt:lpstr>
      <vt:lpstr>'E.4.1.1 - Umelé osvetleni...'!Oblasť_tlače</vt:lpstr>
      <vt:lpstr>'E.4.1.2 - Bleskozvod '!Oblasť_tlače</vt:lpstr>
      <vt:lpstr>'E.4.1.3 - Meranie a regul...'!Oblasť_tlače</vt:lpstr>
      <vt:lpstr>'E.4.1.4 - Náhradný zdroj ...'!Oblasť_tlače</vt:lpstr>
      <vt:lpstr>'E.4.2 - Vnútorné slaboprú...'!Oblasť_tlače</vt:lpstr>
      <vt:lpstr>'E.4.3 - Elektrická požiar...'!Oblasť_tlače</vt:lpstr>
      <vt:lpstr>'E.4.4 - Hlasová signalizá...'!Oblasť_tlače</vt:lpstr>
      <vt:lpstr>'E.4.5 - Prekládka NN príp...'!Oblasť_tlače</vt:lpstr>
      <vt:lpstr>'E.5 - Vzduchotechnika'!Oblasť_tlače</vt:lpstr>
      <vt:lpstr>'E.6 - Vykurovanie'!Oblasť_tlače</vt:lpstr>
      <vt:lpstr>'G.1 - Výťah'!Oblasť_tlače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Cenkors</dc:creator>
  <cp:lastModifiedBy>Eva</cp:lastModifiedBy>
  <dcterms:created xsi:type="dcterms:W3CDTF">2019-07-18T15:49:22Z</dcterms:created>
  <dcterms:modified xsi:type="dcterms:W3CDTF">2019-08-14T09:53:02Z</dcterms:modified>
</cp:coreProperties>
</file>