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Vranov hala\E mail\"/>
    </mc:Choice>
  </mc:AlternateContent>
  <bookViews>
    <workbookView xWindow="0" yWindow="0" windowWidth="24210" windowHeight="11670"/>
  </bookViews>
  <sheets>
    <sheet name="Rekapitulácia" sheetId="1" r:id="rId1"/>
    <sheet name="Krycí list stavby" sheetId="2" r:id="rId2"/>
    <sheet name="Kryci_list 14148" sheetId="3" r:id="rId3"/>
    <sheet name="Rekap 14148" sheetId="4" r:id="rId4"/>
    <sheet name="SO 14148" sheetId="5" r:id="rId5"/>
    <sheet name="Kryci_list 14249" sheetId="6" r:id="rId6"/>
    <sheet name="Rekap 14249" sheetId="7" r:id="rId7"/>
    <sheet name="SO 14249" sheetId="8" r:id="rId8"/>
    <sheet name="Kryci_list 14251" sheetId="9" r:id="rId9"/>
    <sheet name="Rekap 14251" sheetId="10" r:id="rId10"/>
    <sheet name="SO 14251" sheetId="11" r:id="rId11"/>
    <sheet name="Kryci_list 14253" sheetId="12" r:id="rId12"/>
    <sheet name="Rekap 14253" sheetId="13" r:id="rId13"/>
    <sheet name="SO 14253" sheetId="14" r:id="rId14"/>
    <sheet name="Kryci_list 14255" sheetId="15" r:id="rId15"/>
    <sheet name="Rekap 14255" sheetId="16" r:id="rId16"/>
    <sheet name="SO 14255" sheetId="17" r:id="rId17"/>
    <sheet name="Kryci_list 14257" sheetId="18" r:id="rId18"/>
    <sheet name="Rekap 14257" sheetId="19" r:id="rId19"/>
    <sheet name="SO 14257" sheetId="20" r:id="rId20"/>
    <sheet name="Kryci_list 14259" sheetId="21" r:id="rId21"/>
    <sheet name="Rekap 14259" sheetId="22" r:id="rId22"/>
    <sheet name="SO 14259" sheetId="23" r:id="rId23"/>
    <sheet name="Kryci_list 14277" sheetId="24" r:id="rId24"/>
    <sheet name="Rekap 14277" sheetId="25" r:id="rId25"/>
    <sheet name="SO 14277" sheetId="26" r:id="rId26"/>
    <sheet name="Kryci_list 14278" sheetId="27" r:id="rId27"/>
    <sheet name="Rekap 14278" sheetId="28" r:id="rId28"/>
    <sheet name="SO 14278" sheetId="29" r:id="rId29"/>
    <sheet name="Kryci_list 14279" sheetId="30" r:id="rId30"/>
    <sheet name="Rekap 14279" sheetId="31" r:id="rId31"/>
    <sheet name="SO 14279" sheetId="32" r:id="rId32"/>
    <sheet name="Kryci_list 14280" sheetId="33" r:id="rId33"/>
    <sheet name="Rekap 14280" sheetId="34" r:id="rId34"/>
    <sheet name="SO 14280" sheetId="35" r:id="rId35"/>
  </sheets>
  <definedNames>
    <definedName name="_xlnm.Print_Titles" localSheetId="3">'Rekap 14148'!$9:$9</definedName>
    <definedName name="_xlnm.Print_Titles" localSheetId="6">'Rekap 14249'!$9:$9</definedName>
    <definedName name="_xlnm.Print_Titles" localSheetId="9">'Rekap 14251'!$9:$9</definedName>
    <definedName name="_xlnm.Print_Titles" localSheetId="12">'Rekap 14253'!$9:$9</definedName>
    <definedName name="_xlnm.Print_Titles" localSheetId="15">'Rekap 14255'!$9:$9</definedName>
    <definedName name="_xlnm.Print_Titles" localSheetId="18">'Rekap 14257'!$9:$9</definedName>
    <definedName name="_xlnm.Print_Titles" localSheetId="21">'Rekap 14259'!$9:$9</definedName>
    <definedName name="_xlnm.Print_Titles" localSheetId="24">'Rekap 14277'!$9:$9</definedName>
    <definedName name="_xlnm.Print_Titles" localSheetId="27">'Rekap 14278'!$9:$9</definedName>
    <definedName name="_xlnm.Print_Titles" localSheetId="30">'Rekap 14279'!$9:$9</definedName>
    <definedName name="_xlnm.Print_Titles" localSheetId="33">'Rekap 14280'!$9:$9</definedName>
    <definedName name="_xlnm.Print_Titles" localSheetId="4">'SO 14148'!$8:$8</definedName>
    <definedName name="_xlnm.Print_Titles" localSheetId="7">'SO 14249'!$8:$8</definedName>
    <definedName name="_xlnm.Print_Titles" localSheetId="10">'SO 14251'!$8:$8</definedName>
    <definedName name="_xlnm.Print_Titles" localSheetId="13">'SO 14253'!$8:$8</definedName>
    <definedName name="_xlnm.Print_Titles" localSheetId="16">'SO 14255'!$8:$8</definedName>
    <definedName name="_xlnm.Print_Titles" localSheetId="19">'SO 14257'!$8:$8</definedName>
    <definedName name="_xlnm.Print_Titles" localSheetId="22">'SO 14259'!$8:$8</definedName>
    <definedName name="_xlnm.Print_Titles" localSheetId="25">'SO 14277'!$8:$8</definedName>
    <definedName name="_xlnm.Print_Titles" localSheetId="28">'SO 14278'!$8:$8</definedName>
    <definedName name="_xlnm.Print_Titles" localSheetId="31">'SO 14279'!$8:$8</definedName>
    <definedName name="_xlnm.Print_Titles" localSheetId="34">'SO 14280'!$8:$8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6" i="2" s="1"/>
  <c r="D18" i="1"/>
  <c r="J18" i="2" s="1"/>
  <c r="E17" i="1"/>
  <c r="E16" i="1"/>
  <c r="E15" i="1"/>
  <c r="E14" i="1"/>
  <c r="E13" i="1"/>
  <c r="E12" i="1"/>
  <c r="E11" i="1"/>
  <c r="E10" i="1"/>
  <c r="E9" i="1"/>
  <c r="E8" i="1"/>
  <c r="E7" i="1"/>
  <c r="E18" i="1" s="1"/>
  <c r="J17" i="2" s="1"/>
  <c r="J17" i="33"/>
  <c r="K17" i="1"/>
  <c r="I30" i="33"/>
  <c r="J30" i="33" s="1"/>
  <c r="Z95" i="35"/>
  <c r="E24" i="34"/>
  <c r="V92" i="35"/>
  <c r="V94" i="35" s="1"/>
  <c r="F25" i="34" s="1"/>
  <c r="S92" i="35"/>
  <c r="F24" i="34" s="1"/>
  <c r="K91" i="35"/>
  <c r="J91" i="35"/>
  <c r="M91" i="35"/>
  <c r="M92" i="35" s="1"/>
  <c r="C24" i="34" s="1"/>
  <c r="I91" i="35"/>
  <c r="K90" i="35"/>
  <c r="J90" i="35"/>
  <c r="L90" i="35"/>
  <c r="I90" i="35"/>
  <c r="K89" i="35"/>
  <c r="J89" i="35"/>
  <c r="L89" i="35"/>
  <c r="L92" i="35" s="1"/>
  <c r="B24" i="34" s="1"/>
  <c r="I89" i="35"/>
  <c r="I92" i="35" s="1"/>
  <c r="D24" i="34" s="1"/>
  <c r="P86" i="35"/>
  <c r="E23" i="34" s="1"/>
  <c r="K85" i="35"/>
  <c r="J85" i="35"/>
  <c r="M85" i="35"/>
  <c r="I85" i="35"/>
  <c r="K84" i="35"/>
  <c r="J84" i="35"/>
  <c r="M84" i="35"/>
  <c r="I84" i="35"/>
  <c r="K83" i="35"/>
  <c r="J83" i="35"/>
  <c r="M83" i="35"/>
  <c r="I83" i="35"/>
  <c r="K82" i="35"/>
  <c r="J82" i="35"/>
  <c r="S82" i="35"/>
  <c r="M82" i="35"/>
  <c r="I82" i="35"/>
  <c r="K81" i="35"/>
  <c r="J81" i="35"/>
  <c r="L81" i="35"/>
  <c r="I81" i="35"/>
  <c r="K80" i="35"/>
  <c r="J80" i="35"/>
  <c r="L80" i="35"/>
  <c r="I80" i="35"/>
  <c r="K79" i="35"/>
  <c r="J79" i="35"/>
  <c r="L79" i="35"/>
  <c r="I79" i="35"/>
  <c r="K78" i="35"/>
  <c r="J78" i="35"/>
  <c r="L78" i="35"/>
  <c r="I78" i="35"/>
  <c r="K77" i="35"/>
  <c r="J77" i="35"/>
  <c r="L77" i="35"/>
  <c r="I77" i="35"/>
  <c r="K76" i="35"/>
  <c r="J76" i="35"/>
  <c r="L76" i="35"/>
  <c r="I76" i="35"/>
  <c r="K75" i="35"/>
  <c r="J75" i="35"/>
  <c r="L75" i="35"/>
  <c r="I75" i="35"/>
  <c r="K74" i="35"/>
  <c r="J74" i="35"/>
  <c r="L74" i="35"/>
  <c r="I74" i="35"/>
  <c r="K73" i="35"/>
  <c r="J73" i="35"/>
  <c r="L73" i="35"/>
  <c r="I73" i="35"/>
  <c r="K72" i="35"/>
  <c r="J72" i="35"/>
  <c r="L72" i="35"/>
  <c r="I72" i="35"/>
  <c r="K71" i="35"/>
  <c r="J71" i="35"/>
  <c r="L71" i="35"/>
  <c r="I71" i="35"/>
  <c r="K70" i="35"/>
  <c r="J70" i="35"/>
  <c r="L70" i="35"/>
  <c r="I70" i="35"/>
  <c r="K69" i="35"/>
  <c r="J69" i="35"/>
  <c r="L69" i="35"/>
  <c r="I69" i="35"/>
  <c r="K68" i="35"/>
  <c r="J68" i="35"/>
  <c r="S68" i="35"/>
  <c r="L68" i="35"/>
  <c r="I68" i="35"/>
  <c r="K67" i="35"/>
  <c r="J67" i="35"/>
  <c r="L67" i="35"/>
  <c r="I67" i="35"/>
  <c r="K66" i="35"/>
  <c r="J66" i="35"/>
  <c r="L66" i="35"/>
  <c r="I66" i="35"/>
  <c r="K65" i="35"/>
  <c r="J65" i="35"/>
  <c r="L65" i="35"/>
  <c r="I65" i="35"/>
  <c r="K64" i="35"/>
  <c r="J64" i="35"/>
  <c r="L64" i="35"/>
  <c r="I64" i="35"/>
  <c r="E19" i="34"/>
  <c r="C19" i="34"/>
  <c r="P58" i="35"/>
  <c r="H58" i="35"/>
  <c r="M58" i="35"/>
  <c r="K57" i="35"/>
  <c r="J57" i="35"/>
  <c r="L57" i="35"/>
  <c r="I57" i="35"/>
  <c r="K56" i="35"/>
  <c r="J56" i="35"/>
  <c r="S56" i="35"/>
  <c r="L56" i="35"/>
  <c r="I56" i="35"/>
  <c r="K55" i="35"/>
  <c r="J55" i="35"/>
  <c r="S55" i="35"/>
  <c r="S58" i="35" s="1"/>
  <c r="F19" i="34" s="1"/>
  <c r="L55" i="35"/>
  <c r="I55" i="35"/>
  <c r="I58" i="35" s="1"/>
  <c r="D19" i="34" s="1"/>
  <c r="P52" i="35"/>
  <c r="E18" i="34" s="1"/>
  <c r="H52" i="35"/>
  <c r="M52" i="35"/>
  <c r="M60" i="35" s="1"/>
  <c r="C20" i="34" s="1"/>
  <c r="E17" i="33" s="1"/>
  <c r="K51" i="35"/>
  <c r="J51" i="35"/>
  <c r="L51" i="35"/>
  <c r="I51" i="35"/>
  <c r="K50" i="35"/>
  <c r="J50" i="35"/>
  <c r="L50" i="35"/>
  <c r="I50" i="35"/>
  <c r="K49" i="35"/>
  <c r="J49" i="35"/>
  <c r="L49" i="35"/>
  <c r="I49" i="35"/>
  <c r="K48" i="35"/>
  <c r="J48" i="35"/>
  <c r="L48" i="35"/>
  <c r="I48" i="35"/>
  <c r="K47" i="35"/>
  <c r="J47" i="35"/>
  <c r="S47" i="35"/>
  <c r="L47" i="35"/>
  <c r="I47" i="35"/>
  <c r="K46" i="35"/>
  <c r="J46" i="35"/>
  <c r="L46" i="35"/>
  <c r="I46" i="35"/>
  <c r="K45" i="35"/>
  <c r="J45" i="35"/>
  <c r="S45" i="35"/>
  <c r="L45" i="35"/>
  <c r="I45" i="35"/>
  <c r="K44" i="35"/>
  <c r="J44" i="35"/>
  <c r="S44" i="35"/>
  <c r="L44" i="35"/>
  <c r="I44" i="35"/>
  <c r="K43" i="35"/>
  <c r="J43" i="35"/>
  <c r="S43" i="35"/>
  <c r="L43" i="35"/>
  <c r="I43" i="35"/>
  <c r="K42" i="35"/>
  <c r="J42" i="35"/>
  <c r="S42" i="35"/>
  <c r="L42" i="35"/>
  <c r="I42" i="35"/>
  <c r="K41" i="35"/>
  <c r="J41" i="35"/>
  <c r="S41" i="35"/>
  <c r="L41" i="35"/>
  <c r="I41" i="35"/>
  <c r="K40" i="35"/>
  <c r="J40" i="35"/>
  <c r="S40" i="35"/>
  <c r="L40" i="35"/>
  <c r="I40" i="35"/>
  <c r="K39" i="35"/>
  <c r="J39" i="35"/>
  <c r="S39" i="35"/>
  <c r="L39" i="35"/>
  <c r="L52" i="35" s="1"/>
  <c r="B18" i="34" s="1"/>
  <c r="I39" i="35"/>
  <c r="F14" i="34"/>
  <c r="S33" i="35"/>
  <c r="P33" i="35"/>
  <c r="E14" i="34" s="1"/>
  <c r="H33" i="35"/>
  <c r="M33" i="35"/>
  <c r="C14" i="34" s="1"/>
  <c r="K32" i="35"/>
  <c r="J32" i="35"/>
  <c r="L32" i="35"/>
  <c r="L33" i="35" s="1"/>
  <c r="B14" i="34" s="1"/>
  <c r="I32" i="35"/>
  <c r="I33" i="35" s="1"/>
  <c r="D14" i="34" s="1"/>
  <c r="E13" i="34"/>
  <c r="C13" i="34"/>
  <c r="S29" i="35"/>
  <c r="F13" i="34" s="1"/>
  <c r="P29" i="35"/>
  <c r="H29" i="35"/>
  <c r="M29" i="35"/>
  <c r="K28" i="35"/>
  <c r="J28" i="35"/>
  <c r="L28" i="35"/>
  <c r="I28" i="35"/>
  <c r="K27" i="35"/>
  <c r="J27" i="35"/>
  <c r="L27" i="35"/>
  <c r="I27" i="35"/>
  <c r="K26" i="35"/>
  <c r="J26" i="35"/>
  <c r="L26" i="35"/>
  <c r="L29" i="35" s="1"/>
  <c r="B13" i="34" s="1"/>
  <c r="I26" i="35"/>
  <c r="I29" i="35" s="1"/>
  <c r="D13" i="34" s="1"/>
  <c r="P23" i="35"/>
  <c r="E12" i="34" s="1"/>
  <c r="H23" i="35"/>
  <c r="M23" i="35"/>
  <c r="C12" i="34" s="1"/>
  <c r="I23" i="35"/>
  <c r="D12" i="34" s="1"/>
  <c r="K22" i="35"/>
  <c r="J22" i="35"/>
  <c r="S22" i="35"/>
  <c r="S23" i="35" s="1"/>
  <c r="F12" i="34" s="1"/>
  <c r="L22" i="35"/>
  <c r="L23" i="35" s="1"/>
  <c r="B12" i="34" s="1"/>
  <c r="I22" i="35"/>
  <c r="P19" i="35"/>
  <c r="P35" i="35" s="1"/>
  <c r="E15" i="34" s="1"/>
  <c r="K18" i="35"/>
  <c r="J18" i="35"/>
  <c r="S18" i="35"/>
  <c r="M18" i="35"/>
  <c r="H19" i="35" s="1"/>
  <c r="I18" i="35"/>
  <c r="K17" i="35"/>
  <c r="J17" i="35"/>
  <c r="L17" i="35"/>
  <c r="I17" i="35"/>
  <c r="K16" i="35"/>
  <c r="J16" i="35"/>
  <c r="L16" i="35"/>
  <c r="I16" i="35"/>
  <c r="K15" i="35"/>
  <c r="J15" i="35"/>
  <c r="L15" i="35"/>
  <c r="I15" i="35"/>
  <c r="K14" i="35"/>
  <c r="J14" i="35"/>
  <c r="L14" i="35"/>
  <c r="I14" i="35"/>
  <c r="K13" i="35"/>
  <c r="J13" i="35"/>
  <c r="L13" i="35"/>
  <c r="I13" i="35"/>
  <c r="K12" i="35"/>
  <c r="J12" i="35"/>
  <c r="L12" i="35"/>
  <c r="I12" i="35"/>
  <c r="K11" i="35"/>
  <c r="K95" i="35" s="1"/>
  <c r="J11" i="35"/>
  <c r="L11" i="35"/>
  <c r="I11" i="35"/>
  <c r="J20" i="33"/>
  <c r="J17" i="30"/>
  <c r="K16" i="1"/>
  <c r="I30" i="30"/>
  <c r="J30" i="30" s="1"/>
  <c r="Z63" i="32"/>
  <c r="E23" i="31"/>
  <c r="V60" i="32"/>
  <c r="V62" i="32" s="1"/>
  <c r="F24" i="31" s="1"/>
  <c r="K59" i="32"/>
  <c r="J59" i="32"/>
  <c r="S59" i="32"/>
  <c r="S60" i="32" s="1"/>
  <c r="F23" i="31" s="1"/>
  <c r="M59" i="32"/>
  <c r="M60" i="32" s="1"/>
  <c r="C23" i="31" s="1"/>
  <c r="I59" i="32"/>
  <c r="K58" i="32"/>
  <c r="J58" i="32"/>
  <c r="I58" i="32"/>
  <c r="K57" i="32"/>
  <c r="J57" i="32"/>
  <c r="L57" i="32"/>
  <c r="L60" i="32" s="1"/>
  <c r="B23" i="31" s="1"/>
  <c r="I57" i="32"/>
  <c r="I60" i="32" s="1"/>
  <c r="D23" i="31" s="1"/>
  <c r="F22" i="31"/>
  <c r="S54" i="32"/>
  <c r="S62" i="32" s="1"/>
  <c r="E24" i="31" s="1"/>
  <c r="P54" i="32"/>
  <c r="E22" i="31" s="1"/>
  <c r="H54" i="32"/>
  <c r="M54" i="32"/>
  <c r="K53" i="32"/>
  <c r="J53" i="32"/>
  <c r="L53" i="32"/>
  <c r="I53" i="32"/>
  <c r="I54" i="32" s="1"/>
  <c r="D22" i="31" s="1"/>
  <c r="F18" i="31"/>
  <c r="S47" i="32"/>
  <c r="S49" i="32" s="1"/>
  <c r="F19" i="31" s="1"/>
  <c r="P47" i="32"/>
  <c r="P49" i="32" s="1"/>
  <c r="E19" i="31" s="1"/>
  <c r="H47" i="32"/>
  <c r="M47" i="32"/>
  <c r="M49" i="32" s="1"/>
  <c r="C19" i="31" s="1"/>
  <c r="E17" i="30" s="1"/>
  <c r="K46" i="32"/>
  <c r="J46" i="32"/>
  <c r="L46" i="32"/>
  <c r="I46" i="32"/>
  <c r="I47" i="32" s="1"/>
  <c r="D18" i="31" s="1"/>
  <c r="F14" i="31"/>
  <c r="S40" i="32"/>
  <c r="P40" i="32"/>
  <c r="E14" i="31" s="1"/>
  <c r="H40" i="32"/>
  <c r="M40" i="32"/>
  <c r="C14" i="31" s="1"/>
  <c r="K39" i="32"/>
  <c r="J39" i="32"/>
  <c r="L39" i="32"/>
  <c r="L40" i="32" s="1"/>
  <c r="B14" i="31" s="1"/>
  <c r="I39" i="32"/>
  <c r="I40" i="32" s="1"/>
  <c r="D14" i="31" s="1"/>
  <c r="E13" i="31"/>
  <c r="C13" i="31"/>
  <c r="P36" i="32"/>
  <c r="H36" i="32"/>
  <c r="M36" i="32"/>
  <c r="K35" i="32"/>
  <c r="J35" i="32"/>
  <c r="L35" i="32"/>
  <c r="I35" i="32"/>
  <c r="K34" i="32"/>
  <c r="J34" i="32"/>
  <c r="L34" i="32"/>
  <c r="I34" i="32"/>
  <c r="K33" i="32"/>
  <c r="J33" i="32"/>
  <c r="L33" i="32"/>
  <c r="I33" i="32"/>
  <c r="K32" i="32"/>
  <c r="J32" i="32"/>
  <c r="L32" i="32"/>
  <c r="I32" i="32"/>
  <c r="K31" i="32"/>
  <c r="J31" i="32"/>
  <c r="L31" i="32"/>
  <c r="I31" i="32"/>
  <c r="K30" i="32"/>
  <c r="J30" i="32"/>
  <c r="L30" i="32"/>
  <c r="I30" i="32"/>
  <c r="K29" i="32"/>
  <c r="J29" i="32"/>
  <c r="L29" i="32"/>
  <c r="I29" i="32"/>
  <c r="K28" i="32"/>
  <c r="J28" i="32"/>
  <c r="L28" i="32"/>
  <c r="I28" i="32"/>
  <c r="K27" i="32"/>
  <c r="J27" i="32"/>
  <c r="L27" i="32"/>
  <c r="I27" i="32"/>
  <c r="K26" i="32"/>
  <c r="J26" i="32"/>
  <c r="S26" i="32"/>
  <c r="L26" i="32"/>
  <c r="I26" i="32"/>
  <c r="K25" i="32"/>
  <c r="J25" i="32"/>
  <c r="L25" i="32"/>
  <c r="I25" i="32"/>
  <c r="K24" i="32"/>
  <c r="J24" i="32"/>
  <c r="S24" i="32"/>
  <c r="S36" i="32" s="1"/>
  <c r="F13" i="31" s="1"/>
  <c r="L24" i="32"/>
  <c r="I24" i="32"/>
  <c r="I36" i="32" s="1"/>
  <c r="D13" i="31" s="1"/>
  <c r="E12" i="31"/>
  <c r="P21" i="32"/>
  <c r="H21" i="32"/>
  <c r="M21" i="32"/>
  <c r="C12" i="31" s="1"/>
  <c r="K20" i="32"/>
  <c r="J20" i="32"/>
  <c r="S20" i="32"/>
  <c r="S21" i="32" s="1"/>
  <c r="F12" i="31" s="1"/>
  <c r="L20" i="32"/>
  <c r="L21" i="32" s="1"/>
  <c r="B12" i="31" s="1"/>
  <c r="I20" i="32"/>
  <c r="I21" i="32" s="1"/>
  <c r="D12" i="31" s="1"/>
  <c r="E11" i="31"/>
  <c r="P17" i="32"/>
  <c r="P42" i="32" s="1"/>
  <c r="E15" i="31" s="1"/>
  <c r="K16" i="32"/>
  <c r="J16" i="32"/>
  <c r="S16" i="32"/>
  <c r="M16" i="32"/>
  <c r="I16" i="32"/>
  <c r="K15" i="32"/>
  <c r="J15" i="32"/>
  <c r="L15" i="32"/>
  <c r="I15" i="32"/>
  <c r="K14" i="32"/>
  <c r="J14" i="32"/>
  <c r="L14" i="32"/>
  <c r="I14" i="32"/>
  <c r="K13" i="32"/>
  <c r="J13" i="32"/>
  <c r="L13" i="32"/>
  <c r="I13" i="32"/>
  <c r="K12" i="32"/>
  <c r="J12" i="32"/>
  <c r="L12" i="32"/>
  <c r="I12" i="32"/>
  <c r="K11" i="32"/>
  <c r="K63" i="32" s="1"/>
  <c r="J11" i="32"/>
  <c r="L11" i="32"/>
  <c r="I11" i="32"/>
  <c r="J20" i="30"/>
  <c r="J17" i="27"/>
  <c r="K15" i="1"/>
  <c r="I30" i="27"/>
  <c r="J30" i="27" s="1"/>
  <c r="Z54" i="29"/>
  <c r="E19" i="28"/>
  <c r="V51" i="29"/>
  <c r="V53" i="29" s="1"/>
  <c r="F20" i="28" s="1"/>
  <c r="M51" i="29"/>
  <c r="C19" i="28" s="1"/>
  <c r="K50" i="29"/>
  <c r="J50" i="29"/>
  <c r="S50" i="29"/>
  <c r="S51" i="29" s="1"/>
  <c r="F19" i="28" s="1"/>
  <c r="L50" i="29"/>
  <c r="L51" i="29" s="1"/>
  <c r="B19" i="28" s="1"/>
  <c r="I50" i="29"/>
  <c r="I51" i="29" s="1"/>
  <c r="D19" i="28" s="1"/>
  <c r="E18" i="28"/>
  <c r="C18" i="28"/>
  <c r="S47" i="29"/>
  <c r="S53" i="29" s="1"/>
  <c r="E20" i="28" s="1"/>
  <c r="P47" i="29"/>
  <c r="H47" i="29"/>
  <c r="M47" i="29"/>
  <c r="M53" i="29" s="1"/>
  <c r="C20" i="28" s="1"/>
  <c r="E17" i="27" s="1"/>
  <c r="K46" i="29"/>
  <c r="J46" i="29"/>
  <c r="L46" i="29"/>
  <c r="I46" i="29"/>
  <c r="K45" i="29"/>
  <c r="J45" i="29"/>
  <c r="L45" i="29"/>
  <c r="I45" i="29"/>
  <c r="K44" i="29"/>
  <c r="J44" i="29"/>
  <c r="L44" i="29"/>
  <c r="L47" i="29" s="1"/>
  <c r="B18" i="28" s="1"/>
  <c r="I44" i="29"/>
  <c r="S38" i="29"/>
  <c r="F14" i="28" s="1"/>
  <c r="P38" i="29"/>
  <c r="E14" i="28" s="1"/>
  <c r="H38" i="29"/>
  <c r="M38" i="29"/>
  <c r="C14" i="28" s="1"/>
  <c r="K37" i="29"/>
  <c r="J37" i="29"/>
  <c r="L37" i="29"/>
  <c r="L38" i="29" s="1"/>
  <c r="B14" i="28" s="1"/>
  <c r="I37" i="29"/>
  <c r="I38" i="29" s="1"/>
  <c r="D14" i="28" s="1"/>
  <c r="P34" i="29"/>
  <c r="E13" i="28" s="1"/>
  <c r="K33" i="29"/>
  <c r="J33" i="29"/>
  <c r="S33" i="29"/>
  <c r="M33" i="29"/>
  <c r="I33" i="29"/>
  <c r="K32" i="29"/>
  <c r="J32" i="29"/>
  <c r="S32" i="29"/>
  <c r="M32" i="29"/>
  <c r="I32" i="29"/>
  <c r="K31" i="29"/>
  <c r="J31" i="29"/>
  <c r="S31" i="29"/>
  <c r="M31" i="29"/>
  <c r="M34" i="29" s="1"/>
  <c r="C13" i="28" s="1"/>
  <c r="I31" i="29"/>
  <c r="K30" i="29"/>
  <c r="J30" i="29"/>
  <c r="L30" i="29"/>
  <c r="I30" i="29"/>
  <c r="K29" i="29"/>
  <c r="J29" i="29"/>
  <c r="L29" i="29"/>
  <c r="I29" i="29"/>
  <c r="K28" i="29"/>
  <c r="J28" i="29"/>
  <c r="L28" i="29"/>
  <c r="I28" i="29"/>
  <c r="K27" i="29"/>
  <c r="J27" i="29"/>
  <c r="S27" i="29"/>
  <c r="L27" i="29"/>
  <c r="I27" i="29"/>
  <c r="K26" i="29"/>
  <c r="J26" i="29"/>
  <c r="S26" i="29"/>
  <c r="S34" i="29" s="1"/>
  <c r="F13" i="28" s="1"/>
  <c r="L26" i="29"/>
  <c r="L34" i="29" s="1"/>
  <c r="B13" i="28" s="1"/>
  <c r="I26" i="29"/>
  <c r="P23" i="29"/>
  <c r="E12" i="28" s="1"/>
  <c r="H23" i="29"/>
  <c r="M23" i="29"/>
  <c r="C12" i="28" s="1"/>
  <c r="K22" i="29"/>
  <c r="J22" i="29"/>
  <c r="S22" i="29"/>
  <c r="L22" i="29"/>
  <c r="I22" i="29"/>
  <c r="K21" i="29"/>
  <c r="J21" i="29"/>
  <c r="S21" i="29"/>
  <c r="L21" i="29"/>
  <c r="I21" i="29"/>
  <c r="K20" i="29"/>
  <c r="J20" i="29"/>
  <c r="S20" i="29"/>
  <c r="S23" i="29" s="1"/>
  <c r="F12" i="28" s="1"/>
  <c r="L20" i="29"/>
  <c r="L23" i="29" s="1"/>
  <c r="B12" i="28" s="1"/>
  <c r="I20" i="29"/>
  <c r="E11" i="28"/>
  <c r="C11" i="28"/>
  <c r="S17" i="29"/>
  <c r="P17" i="29"/>
  <c r="P40" i="29" s="1"/>
  <c r="E15" i="28" s="1"/>
  <c r="H17" i="29"/>
  <c r="M17" i="29"/>
  <c r="K16" i="29"/>
  <c r="J16" i="29"/>
  <c r="L16" i="29"/>
  <c r="I16" i="29"/>
  <c r="K15" i="29"/>
  <c r="J15" i="29"/>
  <c r="L15" i="29"/>
  <c r="I15" i="29"/>
  <c r="K14" i="29"/>
  <c r="J14" i="29"/>
  <c r="L14" i="29"/>
  <c r="I14" i="29"/>
  <c r="K13" i="29"/>
  <c r="J13" i="29"/>
  <c r="L13" i="29"/>
  <c r="I13" i="29"/>
  <c r="K12" i="29"/>
  <c r="J12" i="29"/>
  <c r="L12" i="29"/>
  <c r="I12" i="29"/>
  <c r="K11" i="29"/>
  <c r="K54" i="29" s="1"/>
  <c r="J11" i="29"/>
  <c r="L11" i="29"/>
  <c r="I11" i="29"/>
  <c r="J20" i="27"/>
  <c r="J17" i="24"/>
  <c r="K14" i="1"/>
  <c r="I30" i="24"/>
  <c r="J30" i="24" s="1"/>
  <c r="Z87" i="26"/>
  <c r="E24" i="25"/>
  <c r="V84" i="26"/>
  <c r="V86" i="26" s="1"/>
  <c r="F25" i="25" s="1"/>
  <c r="K83" i="26"/>
  <c r="J83" i="26"/>
  <c r="S83" i="26"/>
  <c r="S84" i="26" s="1"/>
  <c r="F24" i="25" s="1"/>
  <c r="M83" i="26"/>
  <c r="M84" i="26" s="1"/>
  <c r="C24" i="25" s="1"/>
  <c r="I83" i="26"/>
  <c r="K82" i="26"/>
  <c r="J82" i="26"/>
  <c r="L82" i="26"/>
  <c r="L84" i="26" s="1"/>
  <c r="B24" i="25" s="1"/>
  <c r="I82" i="26"/>
  <c r="I84" i="26" s="1"/>
  <c r="D24" i="25" s="1"/>
  <c r="E23" i="25"/>
  <c r="C23" i="25"/>
  <c r="S79" i="26"/>
  <c r="S86" i="26" s="1"/>
  <c r="E25" i="25" s="1"/>
  <c r="P79" i="26"/>
  <c r="H79" i="26"/>
  <c r="M79" i="26"/>
  <c r="M86" i="26" s="1"/>
  <c r="C25" i="25" s="1"/>
  <c r="E18" i="24" s="1"/>
  <c r="K78" i="26"/>
  <c r="J78" i="26"/>
  <c r="L78" i="26"/>
  <c r="I78" i="26"/>
  <c r="K77" i="26"/>
  <c r="J77" i="26"/>
  <c r="L77" i="26"/>
  <c r="I77" i="26"/>
  <c r="K76" i="26"/>
  <c r="J76" i="26"/>
  <c r="L76" i="26"/>
  <c r="I76" i="26"/>
  <c r="K75" i="26"/>
  <c r="J75" i="26"/>
  <c r="L75" i="26"/>
  <c r="I75" i="26"/>
  <c r="K74" i="26"/>
  <c r="J74" i="26"/>
  <c r="L74" i="26"/>
  <c r="L79" i="26" s="1"/>
  <c r="B23" i="25" s="1"/>
  <c r="I74" i="26"/>
  <c r="P68" i="26"/>
  <c r="P70" i="26" s="1"/>
  <c r="E20" i="25" s="1"/>
  <c r="H68" i="26"/>
  <c r="M68" i="26"/>
  <c r="C19" i="25" s="1"/>
  <c r="K67" i="26"/>
  <c r="J67" i="26"/>
  <c r="L67" i="26"/>
  <c r="I67" i="26"/>
  <c r="K66" i="26"/>
  <c r="J66" i="26"/>
  <c r="L66" i="26"/>
  <c r="I66" i="26"/>
  <c r="K65" i="26"/>
  <c r="J65" i="26"/>
  <c r="L65" i="26"/>
  <c r="I65" i="26"/>
  <c r="K64" i="26"/>
  <c r="J64" i="26"/>
  <c r="L64" i="26"/>
  <c r="I64" i="26"/>
  <c r="K63" i="26"/>
  <c r="J63" i="26"/>
  <c r="L63" i="26"/>
  <c r="I63" i="26"/>
  <c r="K62" i="26"/>
  <c r="J62" i="26"/>
  <c r="L62" i="26"/>
  <c r="I62" i="26"/>
  <c r="K61" i="26"/>
  <c r="J61" i="26"/>
  <c r="L61" i="26"/>
  <c r="I61" i="26"/>
  <c r="K60" i="26"/>
  <c r="J60" i="26"/>
  <c r="L60" i="26"/>
  <c r="I60" i="26"/>
  <c r="K59" i="26"/>
  <c r="J59" i="26"/>
  <c r="L59" i="26"/>
  <c r="I59" i="26"/>
  <c r="K58" i="26"/>
  <c r="J58" i="26"/>
  <c r="L58" i="26"/>
  <c r="I58" i="26"/>
  <c r="K57" i="26"/>
  <c r="J57" i="26"/>
  <c r="L57" i="26"/>
  <c r="I57" i="26"/>
  <c r="K56" i="26"/>
  <c r="J56" i="26"/>
  <c r="S56" i="26"/>
  <c r="L56" i="26"/>
  <c r="I56" i="26"/>
  <c r="K55" i="26"/>
  <c r="J55" i="26"/>
  <c r="S55" i="26"/>
  <c r="S68" i="26" s="1"/>
  <c r="F19" i="25" s="1"/>
  <c r="L55" i="26"/>
  <c r="I55" i="26"/>
  <c r="F15" i="25"/>
  <c r="S49" i="26"/>
  <c r="P49" i="26"/>
  <c r="E15" i="25" s="1"/>
  <c r="H49" i="26"/>
  <c r="M49" i="26"/>
  <c r="C15" i="25" s="1"/>
  <c r="K48" i="26"/>
  <c r="J48" i="26"/>
  <c r="L48" i="26"/>
  <c r="L49" i="26" s="1"/>
  <c r="B15" i="25" s="1"/>
  <c r="I48" i="26"/>
  <c r="I49" i="26" s="1"/>
  <c r="D15" i="25" s="1"/>
  <c r="E14" i="25"/>
  <c r="P45" i="26"/>
  <c r="K44" i="26"/>
  <c r="J44" i="26"/>
  <c r="S44" i="26"/>
  <c r="M44" i="26"/>
  <c r="I44" i="26"/>
  <c r="K43" i="26"/>
  <c r="J43" i="26"/>
  <c r="S43" i="26"/>
  <c r="M43" i="26"/>
  <c r="I43" i="26"/>
  <c r="K42" i="26"/>
  <c r="J42" i="26"/>
  <c r="S42" i="26"/>
  <c r="M42" i="26"/>
  <c r="M45" i="26" s="1"/>
  <c r="C14" i="25" s="1"/>
  <c r="I42" i="26"/>
  <c r="K41" i="26"/>
  <c r="J41" i="26"/>
  <c r="L41" i="26"/>
  <c r="I41" i="26"/>
  <c r="K40" i="26"/>
  <c r="J40" i="26"/>
  <c r="L40" i="26"/>
  <c r="I40" i="26"/>
  <c r="K39" i="26"/>
  <c r="J39" i="26"/>
  <c r="L39" i="26"/>
  <c r="I39" i="26"/>
  <c r="K38" i="26"/>
  <c r="J38" i="26"/>
  <c r="L38" i="26"/>
  <c r="I38" i="26"/>
  <c r="K37" i="26"/>
  <c r="J37" i="26"/>
  <c r="L37" i="26"/>
  <c r="I37" i="26"/>
  <c r="K36" i="26"/>
  <c r="J36" i="26"/>
  <c r="S36" i="26"/>
  <c r="S45" i="26" s="1"/>
  <c r="F14" i="25" s="1"/>
  <c r="L36" i="26"/>
  <c r="I36" i="26"/>
  <c r="K35" i="26"/>
  <c r="J35" i="26"/>
  <c r="L35" i="26"/>
  <c r="I35" i="26"/>
  <c r="K34" i="26"/>
  <c r="J34" i="26"/>
  <c r="L34" i="26"/>
  <c r="I34" i="26"/>
  <c r="K33" i="26"/>
  <c r="J33" i="26"/>
  <c r="L33" i="26"/>
  <c r="I33" i="26"/>
  <c r="K32" i="26"/>
  <c r="J32" i="26"/>
  <c r="L32" i="26"/>
  <c r="I32" i="26"/>
  <c r="K31" i="26"/>
  <c r="J31" i="26"/>
  <c r="L31" i="26"/>
  <c r="I31" i="26"/>
  <c r="I45" i="26" s="1"/>
  <c r="D14" i="25" s="1"/>
  <c r="P28" i="26"/>
  <c r="E13" i="25" s="1"/>
  <c r="H28" i="26"/>
  <c r="M28" i="26"/>
  <c r="C13" i="25" s="1"/>
  <c r="I28" i="26"/>
  <c r="D13" i="25" s="1"/>
  <c r="K27" i="26"/>
  <c r="J27" i="26"/>
  <c r="S27" i="26"/>
  <c r="S28" i="26" s="1"/>
  <c r="F13" i="25" s="1"/>
  <c r="L27" i="26"/>
  <c r="L28" i="26" s="1"/>
  <c r="B13" i="25" s="1"/>
  <c r="I27" i="26"/>
  <c r="F12" i="25"/>
  <c r="S24" i="26"/>
  <c r="P24" i="26"/>
  <c r="E12" i="25" s="1"/>
  <c r="H24" i="26"/>
  <c r="M24" i="26"/>
  <c r="C12" i="25" s="1"/>
  <c r="K23" i="26"/>
  <c r="J23" i="26"/>
  <c r="L23" i="26"/>
  <c r="L24" i="26" s="1"/>
  <c r="B12" i="25" s="1"/>
  <c r="I23" i="26"/>
  <c r="I24" i="26" s="1"/>
  <c r="D12" i="25" s="1"/>
  <c r="E11" i="25"/>
  <c r="P20" i="26"/>
  <c r="P51" i="26" s="1"/>
  <c r="E16" i="25" s="1"/>
  <c r="K19" i="26"/>
  <c r="J19" i="26"/>
  <c r="S19" i="26"/>
  <c r="S20" i="26" s="1"/>
  <c r="F11" i="25" s="1"/>
  <c r="M19" i="26"/>
  <c r="I19" i="26"/>
  <c r="K18" i="26"/>
  <c r="J18" i="26"/>
  <c r="S18" i="26"/>
  <c r="M18" i="26"/>
  <c r="I18" i="26"/>
  <c r="K17" i="26"/>
  <c r="J17" i="26"/>
  <c r="L17" i="26"/>
  <c r="I17" i="26"/>
  <c r="K16" i="26"/>
  <c r="J16" i="26"/>
  <c r="L16" i="26"/>
  <c r="I16" i="26"/>
  <c r="K15" i="26"/>
  <c r="J15" i="26"/>
  <c r="L15" i="26"/>
  <c r="I15" i="26"/>
  <c r="K14" i="26"/>
  <c r="J14" i="26"/>
  <c r="L14" i="26"/>
  <c r="I14" i="26"/>
  <c r="K13" i="26"/>
  <c r="J13" i="26"/>
  <c r="L13" i="26"/>
  <c r="I13" i="26"/>
  <c r="K12" i="26"/>
  <c r="J12" i="26"/>
  <c r="L12" i="26"/>
  <c r="I12" i="26"/>
  <c r="K11" i="26"/>
  <c r="K87" i="26" s="1"/>
  <c r="J11" i="26"/>
  <c r="L11" i="26"/>
  <c r="I11" i="26"/>
  <c r="J20" i="24"/>
  <c r="J17" i="21"/>
  <c r="K13" i="1"/>
  <c r="J30" i="21"/>
  <c r="I30" i="21"/>
  <c r="Z85" i="23"/>
  <c r="E24" i="22"/>
  <c r="V82" i="23"/>
  <c r="V84" i="23" s="1"/>
  <c r="F25" i="22" s="1"/>
  <c r="S82" i="23"/>
  <c r="F24" i="22" s="1"/>
  <c r="K81" i="23"/>
  <c r="J81" i="23"/>
  <c r="M81" i="23"/>
  <c r="M82" i="23" s="1"/>
  <c r="C24" i="22" s="1"/>
  <c r="I81" i="23"/>
  <c r="K80" i="23"/>
  <c r="J80" i="23"/>
  <c r="L80" i="23"/>
  <c r="I80" i="23"/>
  <c r="K79" i="23"/>
  <c r="J79" i="23"/>
  <c r="L79" i="23"/>
  <c r="L82" i="23" s="1"/>
  <c r="B24" i="22" s="1"/>
  <c r="I79" i="23"/>
  <c r="I82" i="23" s="1"/>
  <c r="D24" i="22" s="1"/>
  <c r="P76" i="23"/>
  <c r="E23" i="22" s="1"/>
  <c r="K75" i="23"/>
  <c r="J75" i="23"/>
  <c r="M75" i="23"/>
  <c r="I75" i="23"/>
  <c r="K74" i="23"/>
  <c r="J74" i="23"/>
  <c r="M74" i="23"/>
  <c r="I74" i="23"/>
  <c r="K73" i="23"/>
  <c r="J73" i="23"/>
  <c r="M73" i="23"/>
  <c r="I73" i="23"/>
  <c r="K72" i="23"/>
  <c r="J72" i="23"/>
  <c r="L72" i="23"/>
  <c r="I72" i="23"/>
  <c r="K71" i="23"/>
  <c r="J71" i="23"/>
  <c r="L71" i="23"/>
  <c r="I71" i="23"/>
  <c r="K70" i="23"/>
  <c r="J70" i="23"/>
  <c r="L70" i="23"/>
  <c r="I70" i="23"/>
  <c r="K69" i="23"/>
  <c r="J69" i="23"/>
  <c r="L69" i="23"/>
  <c r="I69" i="23"/>
  <c r="K68" i="23"/>
  <c r="J68" i="23"/>
  <c r="L68" i="23"/>
  <c r="I68" i="23"/>
  <c r="K67" i="23"/>
  <c r="J67" i="23"/>
  <c r="L67" i="23"/>
  <c r="I67" i="23"/>
  <c r="K66" i="23"/>
  <c r="J66" i="23"/>
  <c r="L66" i="23"/>
  <c r="I66" i="23"/>
  <c r="K65" i="23"/>
  <c r="J65" i="23"/>
  <c r="L65" i="23"/>
  <c r="I65" i="23"/>
  <c r="K64" i="23"/>
  <c r="J64" i="23"/>
  <c r="L64" i="23"/>
  <c r="I64" i="23"/>
  <c r="K63" i="23"/>
  <c r="J63" i="23"/>
  <c r="S63" i="23"/>
  <c r="L63" i="23"/>
  <c r="I63" i="23"/>
  <c r="K62" i="23"/>
  <c r="J62" i="23"/>
  <c r="L62" i="23"/>
  <c r="I62" i="23"/>
  <c r="K61" i="23"/>
  <c r="J61" i="23"/>
  <c r="L61" i="23"/>
  <c r="I61" i="23"/>
  <c r="E19" i="22"/>
  <c r="C19" i="22"/>
  <c r="P55" i="23"/>
  <c r="H55" i="23"/>
  <c r="M55" i="23"/>
  <c r="K54" i="23"/>
  <c r="J54" i="23"/>
  <c r="S54" i="23"/>
  <c r="S55" i="23" s="1"/>
  <c r="F19" i="22" s="1"/>
  <c r="L54" i="23"/>
  <c r="L55" i="23" s="1"/>
  <c r="B19" i="22" s="1"/>
  <c r="I54" i="23"/>
  <c r="I55" i="23" s="1"/>
  <c r="D19" i="22" s="1"/>
  <c r="E18" i="22"/>
  <c r="P51" i="23"/>
  <c r="P57" i="23" s="1"/>
  <c r="E20" i="22" s="1"/>
  <c r="K50" i="23"/>
  <c r="J50" i="23"/>
  <c r="S50" i="23"/>
  <c r="M50" i="23"/>
  <c r="H51" i="23" s="1"/>
  <c r="I50" i="23"/>
  <c r="K49" i="23"/>
  <c r="J49" i="23"/>
  <c r="L49" i="23"/>
  <c r="I49" i="23"/>
  <c r="K48" i="23"/>
  <c r="J48" i="23"/>
  <c r="L48" i="23"/>
  <c r="I48" i="23"/>
  <c r="K47" i="23"/>
  <c r="J47" i="23"/>
  <c r="L47" i="23"/>
  <c r="I47" i="23"/>
  <c r="K46" i="23"/>
  <c r="J46" i="23"/>
  <c r="S46" i="23"/>
  <c r="L46" i="23"/>
  <c r="I46" i="23"/>
  <c r="K45" i="23"/>
  <c r="J45" i="23"/>
  <c r="S45" i="23"/>
  <c r="L45" i="23"/>
  <c r="I45" i="23"/>
  <c r="K44" i="23"/>
  <c r="J44" i="23"/>
  <c r="S44" i="23"/>
  <c r="L44" i="23"/>
  <c r="I44" i="23"/>
  <c r="K43" i="23"/>
  <c r="J43" i="23"/>
  <c r="S43" i="23"/>
  <c r="L43" i="23"/>
  <c r="I43" i="23"/>
  <c r="K42" i="23"/>
  <c r="J42" i="23"/>
  <c r="S42" i="23"/>
  <c r="L42" i="23"/>
  <c r="I42" i="23"/>
  <c r="K41" i="23"/>
  <c r="J41" i="23"/>
  <c r="S41" i="23"/>
  <c r="L41" i="23"/>
  <c r="I41" i="23"/>
  <c r="K40" i="23"/>
  <c r="J40" i="23"/>
  <c r="S40" i="23"/>
  <c r="L40" i="23"/>
  <c r="I40" i="23"/>
  <c r="K39" i="23"/>
  <c r="J39" i="23"/>
  <c r="S39" i="23"/>
  <c r="S51" i="23" s="1"/>
  <c r="F18" i="22" s="1"/>
  <c r="L39" i="23"/>
  <c r="I39" i="23"/>
  <c r="F14" i="22"/>
  <c r="S33" i="23"/>
  <c r="P33" i="23"/>
  <c r="E14" i="22" s="1"/>
  <c r="H33" i="23"/>
  <c r="M33" i="23"/>
  <c r="C14" i="22" s="1"/>
  <c r="K32" i="23"/>
  <c r="J32" i="23"/>
  <c r="L32" i="23"/>
  <c r="L33" i="23" s="1"/>
  <c r="B14" i="22" s="1"/>
  <c r="I32" i="23"/>
  <c r="I33" i="23" s="1"/>
  <c r="D14" i="22" s="1"/>
  <c r="E13" i="22"/>
  <c r="C13" i="22"/>
  <c r="S29" i="23"/>
  <c r="F13" i="22" s="1"/>
  <c r="P29" i="23"/>
  <c r="H29" i="23"/>
  <c r="M29" i="23"/>
  <c r="K28" i="23"/>
  <c r="J28" i="23"/>
  <c r="L28" i="23"/>
  <c r="I28" i="23"/>
  <c r="K27" i="23"/>
  <c r="J27" i="23"/>
  <c r="L27" i="23"/>
  <c r="I27" i="23"/>
  <c r="K26" i="23"/>
  <c r="J26" i="23"/>
  <c r="L26" i="23"/>
  <c r="L29" i="23" s="1"/>
  <c r="B13" i="22" s="1"/>
  <c r="I26" i="23"/>
  <c r="I29" i="23" s="1"/>
  <c r="D13" i="22" s="1"/>
  <c r="P23" i="23"/>
  <c r="E12" i="22" s="1"/>
  <c r="H23" i="23"/>
  <c r="M23" i="23"/>
  <c r="C12" i="22" s="1"/>
  <c r="K22" i="23"/>
  <c r="J22" i="23"/>
  <c r="S22" i="23"/>
  <c r="S23" i="23" s="1"/>
  <c r="F12" i="22" s="1"/>
  <c r="L22" i="23"/>
  <c r="L23" i="23" s="1"/>
  <c r="B12" i="22" s="1"/>
  <c r="I22" i="23"/>
  <c r="I23" i="23" s="1"/>
  <c r="D12" i="22" s="1"/>
  <c r="P19" i="23"/>
  <c r="P35" i="23" s="1"/>
  <c r="E15" i="22" s="1"/>
  <c r="K18" i="23"/>
  <c r="J18" i="23"/>
  <c r="S18" i="23"/>
  <c r="M18" i="23"/>
  <c r="I18" i="23"/>
  <c r="K17" i="23"/>
  <c r="J17" i="23"/>
  <c r="L17" i="23"/>
  <c r="I17" i="23"/>
  <c r="K16" i="23"/>
  <c r="J16" i="23"/>
  <c r="L16" i="23"/>
  <c r="I16" i="23"/>
  <c r="K15" i="23"/>
  <c r="J15" i="23"/>
  <c r="L15" i="23"/>
  <c r="I15" i="23"/>
  <c r="K14" i="23"/>
  <c r="J14" i="23"/>
  <c r="L14" i="23"/>
  <c r="I14" i="23"/>
  <c r="K13" i="23"/>
  <c r="J13" i="23"/>
  <c r="L13" i="23"/>
  <c r="I13" i="23"/>
  <c r="K12" i="23"/>
  <c r="J12" i="23"/>
  <c r="L12" i="23"/>
  <c r="I12" i="23"/>
  <c r="K11" i="23"/>
  <c r="K85" i="23" s="1"/>
  <c r="J11" i="23"/>
  <c r="L11" i="23"/>
  <c r="I11" i="23"/>
  <c r="J20" i="21"/>
  <c r="J17" i="18"/>
  <c r="K12" i="1"/>
  <c r="I30" i="18"/>
  <c r="J30" i="18" s="1"/>
  <c r="Z66" i="20"/>
  <c r="E22" i="19"/>
  <c r="V63" i="20"/>
  <c r="V65" i="20" s="1"/>
  <c r="F23" i="19" s="1"/>
  <c r="S63" i="20"/>
  <c r="F22" i="19" s="1"/>
  <c r="K62" i="20"/>
  <c r="J62" i="20"/>
  <c r="M62" i="20"/>
  <c r="I62" i="20"/>
  <c r="K61" i="20"/>
  <c r="J61" i="20"/>
  <c r="M61" i="20"/>
  <c r="I61" i="20"/>
  <c r="K60" i="20"/>
  <c r="J60" i="20"/>
  <c r="L60" i="20"/>
  <c r="I60" i="20"/>
  <c r="K59" i="20"/>
  <c r="J59" i="20"/>
  <c r="L59" i="20"/>
  <c r="I59" i="20"/>
  <c r="K58" i="20"/>
  <c r="J58" i="20"/>
  <c r="L58" i="20"/>
  <c r="L63" i="20" s="1"/>
  <c r="B22" i="19" s="1"/>
  <c r="I58" i="20"/>
  <c r="P52" i="20"/>
  <c r="P54" i="20" s="1"/>
  <c r="E19" i="19" s="1"/>
  <c r="H52" i="20"/>
  <c r="M52" i="20"/>
  <c r="C18" i="19" s="1"/>
  <c r="K51" i="20"/>
  <c r="J51" i="20"/>
  <c r="L51" i="20"/>
  <c r="I51" i="20"/>
  <c r="K50" i="20"/>
  <c r="J50" i="20"/>
  <c r="L50" i="20"/>
  <c r="I50" i="20"/>
  <c r="K49" i="20"/>
  <c r="J49" i="20"/>
  <c r="L49" i="20"/>
  <c r="I49" i="20"/>
  <c r="K48" i="20"/>
  <c r="J48" i="20"/>
  <c r="L48" i="20"/>
  <c r="I48" i="20"/>
  <c r="K47" i="20"/>
  <c r="J47" i="20"/>
  <c r="L47" i="20"/>
  <c r="I47" i="20"/>
  <c r="K46" i="20"/>
  <c r="J46" i="20"/>
  <c r="L46" i="20"/>
  <c r="I46" i="20"/>
  <c r="K45" i="20"/>
  <c r="J45" i="20"/>
  <c r="L45" i="20"/>
  <c r="I45" i="20"/>
  <c r="K44" i="20"/>
  <c r="J44" i="20"/>
  <c r="L44" i="20"/>
  <c r="I44" i="20"/>
  <c r="K43" i="20"/>
  <c r="J43" i="20"/>
  <c r="L43" i="20"/>
  <c r="I43" i="20"/>
  <c r="K42" i="20"/>
  <c r="J42" i="20"/>
  <c r="L42" i="20"/>
  <c r="I42" i="20"/>
  <c r="K41" i="20"/>
  <c r="J41" i="20"/>
  <c r="L41" i="20"/>
  <c r="I41" i="20"/>
  <c r="K40" i="20"/>
  <c r="J40" i="20"/>
  <c r="L40" i="20"/>
  <c r="I40" i="20"/>
  <c r="K39" i="20"/>
  <c r="J39" i="20"/>
  <c r="S39" i="20"/>
  <c r="S52" i="20" s="1"/>
  <c r="F18" i="19" s="1"/>
  <c r="L39" i="20"/>
  <c r="I39" i="20"/>
  <c r="E14" i="19"/>
  <c r="C14" i="19"/>
  <c r="S33" i="20"/>
  <c r="F14" i="19" s="1"/>
  <c r="P33" i="20"/>
  <c r="H33" i="20"/>
  <c r="M33" i="20"/>
  <c r="K32" i="20"/>
  <c r="J32" i="20"/>
  <c r="L32" i="20"/>
  <c r="L33" i="20" s="1"/>
  <c r="B14" i="19" s="1"/>
  <c r="I32" i="20"/>
  <c r="I33" i="20" s="1"/>
  <c r="D14" i="19" s="1"/>
  <c r="P29" i="20"/>
  <c r="E13" i="19" s="1"/>
  <c r="H29" i="20"/>
  <c r="M29" i="20"/>
  <c r="C13" i="19" s="1"/>
  <c r="I29" i="20"/>
  <c r="D13" i="19" s="1"/>
  <c r="K28" i="20"/>
  <c r="J28" i="20"/>
  <c r="S28" i="20"/>
  <c r="S29" i="20" s="1"/>
  <c r="F13" i="19" s="1"/>
  <c r="L28" i="20"/>
  <c r="L29" i="20" s="1"/>
  <c r="B13" i="19" s="1"/>
  <c r="I28" i="20"/>
  <c r="F12" i="19"/>
  <c r="S25" i="20"/>
  <c r="P25" i="20"/>
  <c r="E12" i="19" s="1"/>
  <c r="H25" i="20"/>
  <c r="M25" i="20"/>
  <c r="C12" i="19" s="1"/>
  <c r="K24" i="20"/>
  <c r="J24" i="20"/>
  <c r="L24" i="20"/>
  <c r="I24" i="20"/>
  <c r="K23" i="20"/>
  <c r="J23" i="20"/>
  <c r="L23" i="20"/>
  <c r="L25" i="20" s="1"/>
  <c r="B12" i="19" s="1"/>
  <c r="I23" i="20"/>
  <c r="I25" i="20" s="1"/>
  <c r="D12" i="19" s="1"/>
  <c r="E11" i="19"/>
  <c r="P20" i="20"/>
  <c r="P35" i="20" s="1"/>
  <c r="E15" i="19" s="1"/>
  <c r="K19" i="20"/>
  <c r="J19" i="20"/>
  <c r="S19" i="20"/>
  <c r="M19" i="20"/>
  <c r="H20" i="20" s="1"/>
  <c r="I19" i="20"/>
  <c r="K18" i="20"/>
  <c r="J18" i="20"/>
  <c r="L18" i="20"/>
  <c r="I18" i="20"/>
  <c r="K17" i="20"/>
  <c r="J17" i="20"/>
  <c r="L17" i="20"/>
  <c r="I17" i="20"/>
  <c r="K16" i="20"/>
  <c r="J16" i="20"/>
  <c r="L16" i="20"/>
  <c r="I16" i="20"/>
  <c r="K15" i="20"/>
  <c r="J15" i="20"/>
  <c r="L15" i="20"/>
  <c r="I15" i="20"/>
  <c r="K14" i="20"/>
  <c r="J14" i="20"/>
  <c r="L14" i="20"/>
  <c r="I14" i="20"/>
  <c r="K13" i="20"/>
  <c r="J13" i="20"/>
  <c r="L13" i="20"/>
  <c r="I13" i="20"/>
  <c r="K12" i="20"/>
  <c r="J12" i="20"/>
  <c r="L12" i="20"/>
  <c r="I12" i="20"/>
  <c r="K11" i="20"/>
  <c r="K66" i="20" s="1"/>
  <c r="J11" i="20"/>
  <c r="L11" i="20"/>
  <c r="I11" i="20"/>
  <c r="J20" i="18"/>
  <c r="J17" i="15"/>
  <c r="Z114" i="17"/>
  <c r="E15" i="16"/>
  <c r="V111" i="17"/>
  <c r="V113" i="17" s="1"/>
  <c r="F16" i="16" s="1"/>
  <c r="K110" i="17"/>
  <c r="J110" i="17"/>
  <c r="S110" i="17"/>
  <c r="M110" i="17"/>
  <c r="I110" i="17"/>
  <c r="K109" i="17"/>
  <c r="J109" i="17"/>
  <c r="S109" i="17"/>
  <c r="M109" i="17"/>
  <c r="I109" i="17"/>
  <c r="K108" i="17"/>
  <c r="J108" i="17"/>
  <c r="M108" i="17"/>
  <c r="I108" i="17"/>
  <c r="K107" i="17"/>
  <c r="J107" i="17"/>
  <c r="M107" i="17"/>
  <c r="M111" i="17" s="1"/>
  <c r="C15" i="16" s="1"/>
  <c r="I107" i="17"/>
  <c r="K106" i="17"/>
  <c r="J106" i="17"/>
  <c r="L106" i="17"/>
  <c r="I106" i="17"/>
  <c r="K105" i="17"/>
  <c r="J105" i="17"/>
  <c r="L105" i="17"/>
  <c r="I105" i="17"/>
  <c r="K104" i="17"/>
  <c r="J104" i="17"/>
  <c r="L104" i="17"/>
  <c r="I104" i="17"/>
  <c r="K103" i="17"/>
  <c r="J103" i="17"/>
  <c r="L103" i="17"/>
  <c r="I103" i="17"/>
  <c r="K102" i="17"/>
  <c r="J102" i="17"/>
  <c r="L102" i="17"/>
  <c r="I102" i="17"/>
  <c r="K101" i="17"/>
  <c r="J101" i="17"/>
  <c r="L101" i="17"/>
  <c r="I101" i="17"/>
  <c r="K100" i="17"/>
  <c r="J100" i="17"/>
  <c r="L100" i="17"/>
  <c r="I100" i="17"/>
  <c r="K99" i="17"/>
  <c r="J99" i="17"/>
  <c r="L99" i="17"/>
  <c r="I99" i="17"/>
  <c r="K98" i="17"/>
  <c r="J98" i="17"/>
  <c r="L98" i="17"/>
  <c r="I98" i="17"/>
  <c r="K97" i="17"/>
  <c r="J97" i="17"/>
  <c r="L97" i="17"/>
  <c r="I97" i="17"/>
  <c r="K96" i="17"/>
  <c r="J96" i="17"/>
  <c r="L96" i="17"/>
  <c r="I96" i="17"/>
  <c r="K95" i="17"/>
  <c r="J95" i="17"/>
  <c r="L95" i="17"/>
  <c r="I95" i="17"/>
  <c r="K94" i="17"/>
  <c r="J94" i="17"/>
  <c r="L94" i="17"/>
  <c r="I94" i="17"/>
  <c r="K93" i="17"/>
  <c r="J93" i="17"/>
  <c r="L93" i="17"/>
  <c r="I93" i="17"/>
  <c r="K92" i="17"/>
  <c r="J92" i="17"/>
  <c r="L92" i="17"/>
  <c r="I92" i="17"/>
  <c r="K91" i="17"/>
  <c r="J91" i="17"/>
  <c r="L91" i="17"/>
  <c r="I91" i="17"/>
  <c r="K90" i="17"/>
  <c r="J90" i="17"/>
  <c r="L90" i="17"/>
  <c r="I90" i="17"/>
  <c r="K89" i="17"/>
  <c r="J89" i="17"/>
  <c r="S89" i="17"/>
  <c r="L89" i="17"/>
  <c r="I89" i="17"/>
  <c r="K88" i="17"/>
  <c r="J88" i="17"/>
  <c r="S88" i="17"/>
  <c r="L88" i="17"/>
  <c r="I88" i="17"/>
  <c r="K87" i="17"/>
  <c r="J87" i="17"/>
  <c r="S87" i="17"/>
  <c r="L87" i="17"/>
  <c r="I87" i="17"/>
  <c r="K86" i="17"/>
  <c r="J86" i="17"/>
  <c r="S86" i="17"/>
  <c r="L86" i="17"/>
  <c r="I86" i="17"/>
  <c r="K85" i="17"/>
  <c r="J85" i="17"/>
  <c r="S85" i="17"/>
  <c r="L85" i="17"/>
  <c r="I85" i="17"/>
  <c r="K84" i="17"/>
  <c r="J84" i="17"/>
  <c r="S84" i="17"/>
  <c r="L84" i="17"/>
  <c r="I84" i="17"/>
  <c r="K83" i="17"/>
  <c r="J83" i="17"/>
  <c r="S83" i="17"/>
  <c r="L83" i="17"/>
  <c r="I83" i="17"/>
  <c r="K82" i="17"/>
  <c r="J82" i="17"/>
  <c r="S82" i="17"/>
  <c r="L82" i="17"/>
  <c r="I82" i="17"/>
  <c r="K81" i="17"/>
  <c r="J81" i="17"/>
  <c r="S81" i="17"/>
  <c r="L81" i="17"/>
  <c r="I81" i="17"/>
  <c r="K80" i="17"/>
  <c r="J80" i="17"/>
  <c r="S80" i="17"/>
  <c r="L80" i="17"/>
  <c r="I80" i="17"/>
  <c r="K79" i="17"/>
  <c r="J79" i="17"/>
  <c r="S79" i="17"/>
  <c r="L79" i="17"/>
  <c r="I79" i="17"/>
  <c r="K78" i="17"/>
  <c r="J78" i="17"/>
  <c r="L78" i="17"/>
  <c r="I78" i="17"/>
  <c r="K77" i="17"/>
  <c r="J77" i="17"/>
  <c r="S77" i="17"/>
  <c r="S111" i="17" s="1"/>
  <c r="F15" i="16" s="1"/>
  <c r="L77" i="17"/>
  <c r="L111" i="17" s="1"/>
  <c r="B15" i="16" s="1"/>
  <c r="I77" i="17"/>
  <c r="E14" i="16"/>
  <c r="P74" i="17"/>
  <c r="K73" i="17"/>
  <c r="J73" i="17"/>
  <c r="S73" i="17"/>
  <c r="M73" i="17"/>
  <c r="M74" i="17" s="1"/>
  <c r="C14" i="16" s="1"/>
  <c r="I73" i="17"/>
  <c r="K72" i="17"/>
  <c r="J72" i="17"/>
  <c r="L72" i="17"/>
  <c r="I72" i="17"/>
  <c r="K71" i="17"/>
  <c r="J71" i="17"/>
  <c r="L71" i="17"/>
  <c r="I71" i="17"/>
  <c r="K70" i="17"/>
  <c r="J70" i="17"/>
  <c r="L70" i="17"/>
  <c r="I70" i="17"/>
  <c r="K69" i="17"/>
  <c r="J69" i="17"/>
  <c r="L69" i="17"/>
  <c r="I69" i="17"/>
  <c r="K68" i="17"/>
  <c r="J68" i="17"/>
  <c r="L68" i="17"/>
  <c r="I68" i="17"/>
  <c r="K67" i="17"/>
  <c r="J67" i="17"/>
  <c r="L67" i="17"/>
  <c r="I67" i="17"/>
  <c r="K66" i="17"/>
  <c r="J66" i="17"/>
  <c r="L66" i="17"/>
  <c r="I66" i="17"/>
  <c r="K65" i="17"/>
  <c r="J65" i="17"/>
  <c r="L65" i="17"/>
  <c r="I65" i="17"/>
  <c r="K64" i="17"/>
  <c r="J64" i="17"/>
  <c r="L64" i="17"/>
  <c r="I64" i="17"/>
  <c r="K63" i="17"/>
  <c r="J63" i="17"/>
  <c r="L63" i="17"/>
  <c r="I63" i="17"/>
  <c r="K62" i="17"/>
  <c r="I30" i="15" s="1"/>
  <c r="J30" i="15" s="1"/>
  <c r="J62" i="17"/>
  <c r="L62" i="17"/>
  <c r="I62" i="17"/>
  <c r="K61" i="17"/>
  <c r="J61" i="17"/>
  <c r="L61" i="17"/>
  <c r="I61" i="17"/>
  <c r="K60" i="17"/>
  <c r="J60" i="17"/>
  <c r="L60" i="17"/>
  <c r="I60" i="17"/>
  <c r="K59" i="17"/>
  <c r="J59" i="17"/>
  <c r="L59" i="17"/>
  <c r="I59" i="17"/>
  <c r="K58" i="17"/>
  <c r="J58" i="17"/>
  <c r="L58" i="17"/>
  <c r="I58" i="17"/>
  <c r="K57" i="17"/>
  <c r="J57" i="17"/>
  <c r="L57" i="17"/>
  <c r="I57" i="17"/>
  <c r="K56" i="17"/>
  <c r="J56" i="17"/>
  <c r="L56" i="17"/>
  <c r="I56" i="17"/>
  <c r="K55" i="17"/>
  <c r="J55" i="17"/>
  <c r="L55" i="17"/>
  <c r="I55" i="17"/>
  <c r="K54" i="17"/>
  <c r="J54" i="17"/>
  <c r="L54" i="17"/>
  <c r="I54" i="17"/>
  <c r="K53" i="17"/>
  <c r="J53" i="17"/>
  <c r="L53" i="17"/>
  <c r="I53" i="17"/>
  <c r="K52" i="17"/>
  <c r="J52" i="17"/>
  <c r="S52" i="17"/>
  <c r="L52" i="17"/>
  <c r="I52" i="17"/>
  <c r="K51" i="17"/>
  <c r="J51" i="17"/>
  <c r="S51" i="17"/>
  <c r="L51" i="17"/>
  <c r="I51" i="17"/>
  <c r="K50" i="17"/>
  <c r="J50" i="17"/>
  <c r="S50" i="17"/>
  <c r="L50" i="17"/>
  <c r="I50" i="17"/>
  <c r="K49" i="17"/>
  <c r="J49" i="17"/>
  <c r="S49" i="17"/>
  <c r="L49" i="17"/>
  <c r="I49" i="17"/>
  <c r="K48" i="17"/>
  <c r="J48" i="17"/>
  <c r="S48" i="17"/>
  <c r="L48" i="17"/>
  <c r="I48" i="17"/>
  <c r="K47" i="17"/>
  <c r="J47" i="17"/>
  <c r="S47" i="17"/>
  <c r="L47" i="17"/>
  <c r="I47" i="17"/>
  <c r="K46" i="17"/>
  <c r="J46" i="17"/>
  <c r="S46" i="17"/>
  <c r="L46" i="17"/>
  <c r="I46" i="17"/>
  <c r="K45" i="17"/>
  <c r="J45" i="17"/>
  <c r="S45" i="17"/>
  <c r="L45" i="17"/>
  <c r="I45" i="17"/>
  <c r="K44" i="17"/>
  <c r="J44" i="17"/>
  <c r="S44" i="17"/>
  <c r="L44" i="17"/>
  <c r="I44" i="17"/>
  <c r="K43" i="17"/>
  <c r="J43" i="17"/>
  <c r="S43" i="17"/>
  <c r="L43" i="17"/>
  <c r="I43" i="17"/>
  <c r="K42" i="17"/>
  <c r="J42" i="17"/>
  <c r="S42" i="17"/>
  <c r="S74" i="17" s="1"/>
  <c r="F14" i="16" s="1"/>
  <c r="L42" i="17"/>
  <c r="I42" i="17"/>
  <c r="I74" i="17" s="1"/>
  <c r="D14" i="16" s="1"/>
  <c r="P39" i="17"/>
  <c r="E13" i="16" s="1"/>
  <c r="M39" i="17"/>
  <c r="C13" i="16" s="1"/>
  <c r="K38" i="17"/>
  <c r="J38" i="17"/>
  <c r="M38" i="17"/>
  <c r="H39" i="17" s="1"/>
  <c r="I38" i="17"/>
  <c r="K37" i="17"/>
  <c r="J37" i="17"/>
  <c r="L37" i="17"/>
  <c r="I37" i="17"/>
  <c r="K36" i="17"/>
  <c r="J36" i="17"/>
  <c r="L36" i="17"/>
  <c r="I36" i="17"/>
  <c r="K35" i="17"/>
  <c r="J35" i="17"/>
  <c r="L35" i="17"/>
  <c r="I35" i="17"/>
  <c r="K34" i="17"/>
  <c r="J34" i="17"/>
  <c r="L34" i="17"/>
  <c r="I34" i="17"/>
  <c r="K33" i="17"/>
  <c r="J33" i="17"/>
  <c r="L33" i="17"/>
  <c r="I33" i="17"/>
  <c r="K32" i="17"/>
  <c r="J32" i="17"/>
  <c r="L32" i="17"/>
  <c r="I32" i="17"/>
  <c r="K31" i="17"/>
  <c r="J31" i="17"/>
  <c r="L31" i="17"/>
  <c r="I31" i="17"/>
  <c r="I39" i="17" s="1"/>
  <c r="D13" i="16" s="1"/>
  <c r="K30" i="17"/>
  <c r="J30" i="17"/>
  <c r="S30" i="17"/>
  <c r="S39" i="17" s="1"/>
  <c r="F13" i="16" s="1"/>
  <c r="L30" i="17"/>
  <c r="I30" i="17"/>
  <c r="K29" i="17"/>
  <c r="J29" i="17"/>
  <c r="L29" i="17"/>
  <c r="I29" i="17"/>
  <c r="K28" i="17"/>
  <c r="J28" i="17"/>
  <c r="L28" i="17"/>
  <c r="I28" i="17"/>
  <c r="K27" i="17"/>
  <c r="J27" i="17"/>
  <c r="L27" i="17"/>
  <c r="L39" i="17" s="1"/>
  <c r="B13" i="16" s="1"/>
  <c r="I27" i="17"/>
  <c r="F12" i="16"/>
  <c r="S24" i="17"/>
  <c r="P24" i="17"/>
  <c r="E12" i="16" s="1"/>
  <c r="H24" i="17"/>
  <c r="M24" i="17"/>
  <c r="C12" i="16" s="1"/>
  <c r="K23" i="17"/>
  <c r="J23" i="17"/>
  <c r="L23" i="17"/>
  <c r="L24" i="17" s="1"/>
  <c r="B12" i="16" s="1"/>
  <c r="I23" i="17"/>
  <c r="I24" i="17" s="1"/>
  <c r="D12" i="16" s="1"/>
  <c r="E11" i="16"/>
  <c r="C11" i="16"/>
  <c r="P20" i="17"/>
  <c r="H20" i="17"/>
  <c r="M20" i="17"/>
  <c r="K19" i="17"/>
  <c r="J19" i="17"/>
  <c r="L19" i="17"/>
  <c r="I19" i="17"/>
  <c r="K18" i="17"/>
  <c r="J18" i="17"/>
  <c r="L18" i="17"/>
  <c r="I18" i="17"/>
  <c r="K17" i="17"/>
  <c r="J17" i="17"/>
  <c r="L17" i="17"/>
  <c r="I17" i="17"/>
  <c r="K16" i="17"/>
  <c r="J16" i="17"/>
  <c r="L16" i="17"/>
  <c r="I16" i="17"/>
  <c r="K15" i="17"/>
  <c r="J15" i="17"/>
  <c r="L15" i="17"/>
  <c r="I15" i="17"/>
  <c r="K14" i="17"/>
  <c r="J14" i="17"/>
  <c r="L14" i="17"/>
  <c r="I14" i="17"/>
  <c r="K13" i="17"/>
  <c r="J13" i="17"/>
  <c r="L13" i="17"/>
  <c r="I13" i="17"/>
  <c r="K12" i="17"/>
  <c r="J12" i="17"/>
  <c r="S12" i="17"/>
  <c r="S20" i="17" s="1"/>
  <c r="F11" i="16" s="1"/>
  <c r="L12" i="17"/>
  <c r="I12" i="17"/>
  <c r="K11" i="17"/>
  <c r="J11" i="17"/>
  <c r="S11" i="17"/>
  <c r="L11" i="17"/>
  <c r="I11" i="17"/>
  <c r="J20" i="15"/>
  <c r="J17" i="12"/>
  <c r="K10" i="1"/>
  <c r="J30" i="12"/>
  <c r="I30" i="12"/>
  <c r="Z115" i="14"/>
  <c r="E22" i="13"/>
  <c r="V112" i="14"/>
  <c r="V114" i="14" s="1"/>
  <c r="F23" i="13" s="1"/>
  <c r="S112" i="14"/>
  <c r="F22" i="13" s="1"/>
  <c r="M112" i="14"/>
  <c r="C22" i="13" s="1"/>
  <c r="K111" i="14"/>
  <c r="J111" i="14"/>
  <c r="L111" i="14"/>
  <c r="I111" i="14"/>
  <c r="K110" i="14"/>
  <c r="J110" i="14"/>
  <c r="L110" i="14"/>
  <c r="I110" i="14"/>
  <c r="K109" i="14"/>
  <c r="J109" i="14"/>
  <c r="L109" i="14"/>
  <c r="I109" i="14"/>
  <c r="K108" i="14"/>
  <c r="J108" i="14"/>
  <c r="L108" i="14"/>
  <c r="L112" i="14" s="1"/>
  <c r="B22" i="13" s="1"/>
  <c r="I108" i="14"/>
  <c r="I112" i="14" s="1"/>
  <c r="D22" i="13" s="1"/>
  <c r="E21" i="13"/>
  <c r="C21" i="13"/>
  <c r="S105" i="14"/>
  <c r="F21" i="13" s="1"/>
  <c r="P105" i="14"/>
  <c r="H105" i="14"/>
  <c r="M105" i="14"/>
  <c r="M114" i="14" s="1"/>
  <c r="C23" i="13" s="1"/>
  <c r="E18" i="12" s="1"/>
  <c r="K104" i="14"/>
  <c r="J104" i="14"/>
  <c r="L104" i="14"/>
  <c r="I104" i="14"/>
  <c r="I105" i="14" s="1"/>
  <c r="D21" i="13" s="1"/>
  <c r="E17" i="13"/>
  <c r="C17" i="13"/>
  <c r="S98" i="14"/>
  <c r="F17" i="13" s="1"/>
  <c r="P98" i="14"/>
  <c r="H98" i="14"/>
  <c r="M98" i="14"/>
  <c r="K97" i="14"/>
  <c r="J97" i="14"/>
  <c r="L97" i="14"/>
  <c r="I97" i="14"/>
  <c r="K96" i="14"/>
  <c r="J96" i="14"/>
  <c r="L96" i="14"/>
  <c r="I96" i="14"/>
  <c r="K95" i="14"/>
  <c r="J95" i="14"/>
  <c r="L95" i="14"/>
  <c r="I95" i="14"/>
  <c r="K94" i="14"/>
  <c r="J94" i="14"/>
  <c r="L94" i="14"/>
  <c r="I94" i="14"/>
  <c r="K93" i="14"/>
  <c r="J93" i="14"/>
  <c r="L93" i="14"/>
  <c r="L98" i="14" s="1"/>
  <c r="B17" i="13" s="1"/>
  <c r="I93" i="14"/>
  <c r="I98" i="14" s="1"/>
  <c r="D17" i="13" s="1"/>
  <c r="P90" i="14"/>
  <c r="E16" i="13" s="1"/>
  <c r="K89" i="14"/>
  <c r="J89" i="14"/>
  <c r="S89" i="14"/>
  <c r="M89" i="14"/>
  <c r="H90" i="14" s="1"/>
  <c r="I89" i="14"/>
  <c r="K88" i="14"/>
  <c r="J88" i="14"/>
  <c r="L88" i="14"/>
  <c r="I88" i="14"/>
  <c r="K87" i="14"/>
  <c r="J87" i="14"/>
  <c r="L87" i="14"/>
  <c r="I87" i="14"/>
  <c r="K86" i="14"/>
  <c r="J86" i="14"/>
  <c r="L86" i="14"/>
  <c r="I86" i="14"/>
  <c r="K85" i="14"/>
  <c r="J85" i="14"/>
  <c r="L85" i="14"/>
  <c r="I85" i="14"/>
  <c r="K84" i="14"/>
  <c r="J84" i="14"/>
  <c r="L84" i="14"/>
  <c r="I84" i="14"/>
  <c r="K83" i="14"/>
  <c r="J83" i="14"/>
  <c r="L83" i="14"/>
  <c r="I83" i="14"/>
  <c r="K82" i="14"/>
  <c r="J82" i="14"/>
  <c r="L82" i="14"/>
  <c r="I82" i="14"/>
  <c r="K81" i="14"/>
  <c r="J81" i="14"/>
  <c r="L81" i="14"/>
  <c r="I81" i="14"/>
  <c r="K80" i="14"/>
  <c r="J80" i="14"/>
  <c r="L80" i="14"/>
  <c r="I80" i="14"/>
  <c r="K79" i="14"/>
  <c r="J79" i="14"/>
  <c r="L79" i="14"/>
  <c r="I79" i="14"/>
  <c r="K78" i="14"/>
  <c r="J78" i="14"/>
  <c r="S78" i="14"/>
  <c r="L78" i="14"/>
  <c r="I78" i="14"/>
  <c r="K77" i="14"/>
  <c r="J77" i="14"/>
  <c r="S77" i="14"/>
  <c r="L77" i="14"/>
  <c r="I77" i="14"/>
  <c r="K76" i="14"/>
  <c r="J76" i="14"/>
  <c r="S76" i="14"/>
  <c r="L76" i="14"/>
  <c r="I76" i="14"/>
  <c r="K75" i="14"/>
  <c r="J75" i="14"/>
  <c r="S75" i="14"/>
  <c r="L75" i="14"/>
  <c r="I75" i="14"/>
  <c r="K74" i="14"/>
  <c r="J74" i="14"/>
  <c r="S74" i="14"/>
  <c r="L74" i="14"/>
  <c r="I74" i="14"/>
  <c r="K73" i="14"/>
  <c r="J73" i="14"/>
  <c r="S73" i="14"/>
  <c r="L73" i="14"/>
  <c r="I73" i="14"/>
  <c r="K72" i="14"/>
  <c r="J72" i="14"/>
  <c r="S72" i="14"/>
  <c r="S90" i="14" s="1"/>
  <c r="F16" i="13" s="1"/>
  <c r="L72" i="14"/>
  <c r="I72" i="14"/>
  <c r="I90" i="14" s="1"/>
  <c r="D16" i="13" s="1"/>
  <c r="P69" i="14"/>
  <c r="E15" i="13" s="1"/>
  <c r="H69" i="14"/>
  <c r="M69" i="14"/>
  <c r="C15" i="13" s="1"/>
  <c r="K68" i="14"/>
  <c r="J68" i="14"/>
  <c r="L68" i="14"/>
  <c r="I68" i="14"/>
  <c r="K67" i="14"/>
  <c r="J67" i="14"/>
  <c r="L67" i="14"/>
  <c r="I67" i="14"/>
  <c r="K66" i="14"/>
  <c r="J66" i="14"/>
  <c r="L66" i="14"/>
  <c r="I66" i="14"/>
  <c r="K65" i="14"/>
  <c r="J65" i="14"/>
  <c r="L65" i="14"/>
  <c r="I65" i="14"/>
  <c r="K64" i="14"/>
  <c r="J64" i="14"/>
  <c r="L64" i="14"/>
  <c r="I64" i="14"/>
  <c r="K63" i="14"/>
  <c r="J63" i="14"/>
  <c r="S63" i="14"/>
  <c r="S69" i="14" s="1"/>
  <c r="F15" i="13" s="1"/>
  <c r="L63" i="14"/>
  <c r="I63" i="14"/>
  <c r="I69" i="14" s="1"/>
  <c r="D15" i="13" s="1"/>
  <c r="F14" i="13"/>
  <c r="S60" i="14"/>
  <c r="P60" i="14"/>
  <c r="E14" i="13" s="1"/>
  <c r="H60" i="14"/>
  <c r="M60" i="14"/>
  <c r="C14" i="13" s="1"/>
  <c r="K59" i="14"/>
  <c r="J59" i="14"/>
  <c r="L59" i="14"/>
  <c r="I59" i="14"/>
  <c r="K58" i="14"/>
  <c r="J58" i="14"/>
  <c r="L58" i="14"/>
  <c r="I58" i="14"/>
  <c r="K57" i="14"/>
  <c r="J57" i="14"/>
  <c r="L57" i="14"/>
  <c r="I57" i="14"/>
  <c r="K56" i="14"/>
  <c r="J56" i="14"/>
  <c r="L56" i="14"/>
  <c r="I56" i="14"/>
  <c r="K55" i="14"/>
  <c r="J55" i="14"/>
  <c r="L55" i="14"/>
  <c r="I55" i="14"/>
  <c r="K54" i="14"/>
  <c r="J54" i="14"/>
  <c r="L54" i="14"/>
  <c r="I54" i="14"/>
  <c r="K53" i="14"/>
  <c r="J53" i="14"/>
  <c r="L53" i="14"/>
  <c r="I53" i="14"/>
  <c r="K52" i="14"/>
  <c r="J52" i="14"/>
  <c r="L52" i="14"/>
  <c r="I52" i="14"/>
  <c r="K51" i="14"/>
  <c r="J51" i="14"/>
  <c r="L51" i="14"/>
  <c r="L60" i="14" s="1"/>
  <c r="B14" i="13" s="1"/>
  <c r="I51" i="14"/>
  <c r="I60" i="14" s="1"/>
  <c r="D14" i="13" s="1"/>
  <c r="E13" i="13"/>
  <c r="C13" i="13"/>
  <c r="S48" i="14"/>
  <c r="F13" i="13" s="1"/>
  <c r="P48" i="14"/>
  <c r="H48" i="14"/>
  <c r="M48" i="14"/>
  <c r="K47" i="14"/>
  <c r="J47" i="14"/>
  <c r="L47" i="14"/>
  <c r="I47" i="14"/>
  <c r="K46" i="14"/>
  <c r="J46" i="14"/>
  <c r="L46" i="14"/>
  <c r="I46" i="14"/>
  <c r="K45" i="14"/>
  <c r="J45" i="14"/>
  <c r="L45" i="14"/>
  <c r="I45" i="14"/>
  <c r="K44" i="14"/>
  <c r="J44" i="14"/>
  <c r="L44" i="14"/>
  <c r="I44" i="14"/>
  <c r="K43" i="14"/>
  <c r="J43" i="14"/>
  <c r="L43" i="14"/>
  <c r="I43" i="14"/>
  <c r="K42" i="14"/>
  <c r="J42" i="14"/>
  <c r="L42" i="14"/>
  <c r="I42" i="14"/>
  <c r="K41" i="14"/>
  <c r="J41" i="14"/>
  <c r="L41" i="14"/>
  <c r="I41" i="14"/>
  <c r="K40" i="14"/>
  <c r="J40" i="14"/>
  <c r="L40" i="14"/>
  <c r="I40" i="14"/>
  <c r="K39" i="14"/>
  <c r="J39" i="14"/>
  <c r="L39" i="14"/>
  <c r="I39" i="14"/>
  <c r="K38" i="14"/>
  <c r="J38" i="14"/>
  <c r="L38" i="14"/>
  <c r="I38" i="14"/>
  <c r="K37" i="14"/>
  <c r="J37" i="14"/>
  <c r="L37" i="14"/>
  <c r="I37" i="14"/>
  <c r="K36" i="14"/>
  <c r="J36" i="14"/>
  <c r="L36" i="14"/>
  <c r="I36" i="14"/>
  <c r="K35" i="14"/>
  <c r="J35" i="14"/>
  <c r="L35" i="14"/>
  <c r="I35" i="14"/>
  <c r="K34" i="14"/>
  <c r="J34" i="14"/>
  <c r="L34" i="14"/>
  <c r="I34" i="14"/>
  <c r="K33" i="14"/>
  <c r="J33" i="14"/>
  <c r="L33" i="14"/>
  <c r="I33" i="14"/>
  <c r="K32" i="14"/>
  <c r="J32" i="14"/>
  <c r="L32" i="14"/>
  <c r="I32" i="14"/>
  <c r="K31" i="14"/>
  <c r="J31" i="14"/>
  <c r="L31" i="14"/>
  <c r="I31" i="14"/>
  <c r="K30" i="14"/>
  <c r="J30" i="14"/>
  <c r="L30" i="14"/>
  <c r="I30" i="14"/>
  <c r="K29" i="14"/>
  <c r="J29" i="14"/>
  <c r="L29" i="14"/>
  <c r="I29" i="14"/>
  <c r="K28" i="14"/>
  <c r="J28" i="14"/>
  <c r="L28" i="14"/>
  <c r="I28" i="14"/>
  <c r="K27" i="14"/>
  <c r="J27" i="14"/>
  <c r="L27" i="14"/>
  <c r="L48" i="14" s="1"/>
  <c r="B13" i="13" s="1"/>
  <c r="I27" i="14"/>
  <c r="I48" i="14" s="1"/>
  <c r="D13" i="13" s="1"/>
  <c r="P24" i="14"/>
  <c r="E12" i="13" s="1"/>
  <c r="H24" i="14"/>
  <c r="M24" i="14"/>
  <c r="C12" i="13" s="1"/>
  <c r="K23" i="14"/>
  <c r="J23" i="14"/>
  <c r="L23" i="14"/>
  <c r="I23" i="14"/>
  <c r="K22" i="14"/>
  <c r="J22" i="14"/>
  <c r="L22" i="14"/>
  <c r="I22" i="14"/>
  <c r="K21" i="14"/>
  <c r="J21" i="14"/>
  <c r="L21" i="14"/>
  <c r="I21" i="14"/>
  <c r="K20" i="14"/>
  <c r="J20" i="14"/>
  <c r="L20" i="14"/>
  <c r="I20" i="14"/>
  <c r="K19" i="14"/>
  <c r="J19" i="14"/>
  <c r="S19" i="14"/>
  <c r="S24" i="14" s="1"/>
  <c r="F12" i="13" s="1"/>
  <c r="L19" i="14"/>
  <c r="L24" i="14" s="1"/>
  <c r="B12" i="13" s="1"/>
  <c r="I19" i="14"/>
  <c r="P16" i="14"/>
  <c r="P100" i="14" s="1"/>
  <c r="E18" i="13" s="1"/>
  <c r="H16" i="14"/>
  <c r="M16" i="14"/>
  <c r="K15" i="14"/>
  <c r="J15" i="14"/>
  <c r="L15" i="14"/>
  <c r="I15" i="14"/>
  <c r="K14" i="14"/>
  <c r="J14" i="14"/>
  <c r="L14" i="14"/>
  <c r="I14" i="14"/>
  <c r="K13" i="14"/>
  <c r="J13" i="14"/>
  <c r="L13" i="14"/>
  <c r="I13" i="14"/>
  <c r="K12" i="14"/>
  <c r="J12" i="14"/>
  <c r="S12" i="14"/>
  <c r="L12" i="14"/>
  <c r="I12" i="14"/>
  <c r="K11" i="14"/>
  <c r="K115" i="14" s="1"/>
  <c r="J11" i="14"/>
  <c r="L11" i="14"/>
  <c r="I11" i="14"/>
  <c r="J20" i="12"/>
  <c r="J17" i="9"/>
  <c r="K9" i="1"/>
  <c r="I30" i="9"/>
  <c r="J30" i="9" s="1"/>
  <c r="Z133" i="11"/>
  <c r="E24" i="10"/>
  <c r="V130" i="11"/>
  <c r="V132" i="11" s="1"/>
  <c r="F25" i="10" s="1"/>
  <c r="S130" i="11"/>
  <c r="F24" i="10" s="1"/>
  <c r="M130" i="11"/>
  <c r="C24" i="10" s="1"/>
  <c r="K129" i="11"/>
  <c r="J129" i="11"/>
  <c r="L129" i="11"/>
  <c r="I129" i="11"/>
  <c r="K128" i="11"/>
  <c r="J128" i="11"/>
  <c r="L128" i="11"/>
  <c r="L130" i="11" s="1"/>
  <c r="B24" i="10" s="1"/>
  <c r="I128" i="11"/>
  <c r="I130" i="11" s="1"/>
  <c r="D24" i="10" s="1"/>
  <c r="E23" i="10"/>
  <c r="S125" i="11"/>
  <c r="F23" i="10" s="1"/>
  <c r="P125" i="11"/>
  <c r="L125" i="11"/>
  <c r="B23" i="10" s="1"/>
  <c r="K124" i="11"/>
  <c r="J124" i="11"/>
  <c r="M124" i="11"/>
  <c r="I124" i="11"/>
  <c r="K123" i="11"/>
  <c r="J123" i="11"/>
  <c r="M123" i="11"/>
  <c r="I123" i="11"/>
  <c r="K122" i="11"/>
  <c r="J122" i="11"/>
  <c r="M122" i="11"/>
  <c r="I122" i="11"/>
  <c r="I125" i="11" s="1"/>
  <c r="D23" i="10" s="1"/>
  <c r="P116" i="11"/>
  <c r="E19" i="10" s="1"/>
  <c r="H116" i="11"/>
  <c r="M116" i="11"/>
  <c r="C19" i="10" s="1"/>
  <c r="K115" i="11"/>
  <c r="J115" i="11"/>
  <c r="L115" i="11"/>
  <c r="I115" i="11"/>
  <c r="K114" i="11"/>
  <c r="J114" i="11"/>
  <c r="L114" i="11"/>
  <c r="I114" i="11"/>
  <c r="K113" i="11"/>
  <c r="J113" i="11"/>
  <c r="L113" i="11"/>
  <c r="I113" i="11"/>
  <c r="K112" i="11"/>
  <c r="J112" i="11"/>
  <c r="L112" i="11"/>
  <c r="I112" i="11"/>
  <c r="K111" i="11"/>
  <c r="J111" i="11"/>
  <c r="L111" i="11"/>
  <c r="I111" i="11"/>
  <c r="K110" i="11"/>
  <c r="J110" i="11"/>
  <c r="L110" i="11"/>
  <c r="I110" i="11"/>
  <c r="K109" i="11"/>
  <c r="J109" i="11"/>
  <c r="L109" i="11"/>
  <c r="I109" i="11"/>
  <c r="K108" i="11"/>
  <c r="J108" i="11"/>
  <c r="L108" i="11"/>
  <c r="I108" i="11"/>
  <c r="K107" i="11"/>
  <c r="J107" i="11"/>
  <c r="L107" i="11"/>
  <c r="I107" i="11"/>
  <c r="K106" i="11"/>
  <c r="J106" i="11"/>
  <c r="L106" i="11"/>
  <c r="I106" i="11"/>
  <c r="K105" i="11"/>
  <c r="J105" i="11"/>
  <c r="L105" i="11"/>
  <c r="I105" i="11"/>
  <c r="K104" i="11"/>
  <c r="J104" i="11"/>
  <c r="L104" i="11"/>
  <c r="I104" i="11"/>
  <c r="K103" i="11"/>
  <c r="J103" i="11"/>
  <c r="L103" i="11"/>
  <c r="I103" i="11"/>
  <c r="K102" i="11"/>
  <c r="J102" i="11"/>
  <c r="L102" i="11"/>
  <c r="I102" i="11"/>
  <c r="K101" i="11"/>
  <c r="J101" i="11"/>
  <c r="L101" i="11"/>
  <c r="I101" i="11"/>
  <c r="K100" i="11"/>
  <c r="J100" i="11"/>
  <c r="L100" i="11"/>
  <c r="I100" i="11"/>
  <c r="K99" i="11"/>
  <c r="J99" i="11"/>
  <c r="L99" i="11"/>
  <c r="I99" i="11"/>
  <c r="K98" i="11"/>
  <c r="J98" i="11"/>
  <c r="L98" i="11"/>
  <c r="I98" i="11"/>
  <c r="K97" i="11"/>
  <c r="J97" i="11"/>
  <c r="L97" i="11"/>
  <c r="I97" i="11"/>
  <c r="K96" i="11"/>
  <c r="J96" i="11"/>
  <c r="L96" i="11"/>
  <c r="I96" i="11"/>
  <c r="K95" i="11"/>
  <c r="J95" i="11"/>
  <c r="L95" i="11"/>
  <c r="I95" i="11"/>
  <c r="K94" i="11"/>
  <c r="J94" i="11"/>
  <c r="L94" i="11"/>
  <c r="I94" i="11"/>
  <c r="K93" i="11"/>
  <c r="J93" i="11"/>
  <c r="L93" i="11"/>
  <c r="I93" i="11"/>
  <c r="K92" i="11"/>
  <c r="J92" i="11"/>
  <c r="L92" i="11"/>
  <c r="I92" i="11"/>
  <c r="K91" i="11"/>
  <c r="J91" i="11"/>
  <c r="S91" i="11"/>
  <c r="L91" i="11"/>
  <c r="I91" i="11"/>
  <c r="K90" i="11"/>
  <c r="J90" i="11"/>
  <c r="S90" i="11"/>
  <c r="L90" i="11"/>
  <c r="I90" i="11"/>
  <c r="K89" i="11"/>
  <c r="J89" i="11"/>
  <c r="L89" i="11"/>
  <c r="I89" i="11"/>
  <c r="K88" i="11"/>
  <c r="J88" i="11"/>
  <c r="S88" i="11"/>
  <c r="L88" i="11"/>
  <c r="I88" i="11"/>
  <c r="K87" i="11"/>
  <c r="J87" i="11"/>
  <c r="S87" i="11"/>
  <c r="L87" i="11"/>
  <c r="I87" i="11"/>
  <c r="K86" i="11"/>
  <c r="J86" i="11"/>
  <c r="S86" i="11"/>
  <c r="L86" i="11"/>
  <c r="I86" i="11"/>
  <c r="K85" i="11"/>
  <c r="J85" i="11"/>
  <c r="S85" i="11"/>
  <c r="L85" i="11"/>
  <c r="I85" i="11"/>
  <c r="K84" i="11"/>
  <c r="J84" i="11"/>
  <c r="S84" i="11"/>
  <c r="S116" i="11" s="1"/>
  <c r="F19" i="10" s="1"/>
  <c r="L84" i="11"/>
  <c r="I84" i="11"/>
  <c r="I116" i="11" s="1"/>
  <c r="D19" i="10" s="1"/>
  <c r="E18" i="10"/>
  <c r="P81" i="11"/>
  <c r="K80" i="11"/>
  <c r="J80" i="11"/>
  <c r="S80" i="11"/>
  <c r="S81" i="11" s="1"/>
  <c r="F18" i="10" s="1"/>
  <c r="M80" i="11"/>
  <c r="M81" i="11" s="1"/>
  <c r="C18" i="10" s="1"/>
  <c r="I80" i="11"/>
  <c r="K79" i="11"/>
  <c r="J79" i="11"/>
  <c r="L79" i="11"/>
  <c r="I79" i="11"/>
  <c r="K78" i="11"/>
  <c r="J78" i="11"/>
  <c r="L78" i="11"/>
  <c r="I78" i="11"/>
  <c r="K77" i="11"/>
  <c r="J77" i="11"/>
  <c r="L77" i="11"/>
  <c r="I77" i="11"/>
  <c r="K76" i="11"/>
  <c r="J76" i="11"/>
  <c r="L76" i="11"/>
  <c r="I76" i="11"/>
  <c r="K75" i="11"/>
  <c r="J75" i="11"/>
  <c r="L75" i="11"/>
  <c r="I75" i="11"/>
  <c r="K74" i="11"/>
  <c r="J74" i="11"/>
  <c r="L74" i="11"/>
  <c r="I74" i="11"/>
  <c r="K73" i="11"/>
  <c r="J73" i="11"/>
  <c r="L73" i="11"/>
  <c r="I73" i="11"/>
  <c r="K72" i="11"/>
  <c r="J72" i="11"/>
  <c r="S72" i="11"/>
  <c r="L72" i="11"/>
  <c r="L81" i="11" s="1"/>
  <c r="B18" i="10" s="1"/>
  <c r="I72" i="11"/>
  <c r="F17" i="10"/>
  <c r="S69" i="11"/>
  <c r="P69" i="11"/>
  <c r="E17" i="10" s="1"/>
  <c r="K68" i="11"/>
  <c r="J68" i="11"/>
  <c r="M68" i="11"/>
  <c r="H69" i="11" s="1"/>
  <c r="I68" i="11"/>
  <c r="K67" i="11"/>
  <c r="J67" i="11"/>
  <c r="L67" i="11"/>
  <c r="I67" i="11"/>
  <c r="K66" i="11"/>
  <c r="J66" i="11"/>
  <c r="L66" i="11"/>
  <c r="I66" i="11"/>
  <c r="K65" i="11"/>
  <c r="J65" i="11"/>
  <c r="L65" i="11"/>
  <c r="I65" i="11"/>
  <c r="K64" i="11"/>
  <c r="J64" i="11"/>
  <c r="L64" i="11"/>
  <c r="I64" i="11"/>
  <c r="K63" i="11"/>
  <c r="J63" i="11"/>
  <c r="L63" i="11"/>
  <c r="I63" i="11"/>
  <c r="K62" i="11"/>
  <c r="J62" i="11"/>
  <c r="L62" i="11"/>
  <c r="I62" i="11"/>
  <c r="K61" i="11"/>
  <c r="J61" i="11"/>
  <c r="L61" i="11"/>
  <c r="I61" i="11"/>
  <c r="K60" i="11"/>
  <c r="J60" i="11"/>
  <c r="L60" i="11"/>
  <c r="I60" i="11"/>
  <c r="K59" i="11"/>
  <c r="J59" i="11"/>
  <c r="L59" i="11"/>
  <c r="I59" i="11"/>
  <c r="K58" i="11"/>
  <c r="J58" i="11"/>
  <c r="L58" i="11"/>
  <c r="I58" i="11"/>
  <c r="K57" i="11"/>
  <c r="J57" i="11"/>
  <c r="L57" i="11"/>
  <c r="I57" i="11"/>
  <c r="K56" i="11"/>
  <c r="J56" i="11"/>
  <c r="L56" i="11"/>
  <c r="I56" i="11"/>
  <c r="K55" i="11"/>
  <c r="J55" i="11"/>
  <c r="L55" i="11"/>
  <c r="I55" i="11"/>
  <c r="K54" i="11"/>
  <c r="J54" i="11"/>
  <c r="L54" i="11"/>
  <c r="I54" i="11"/>
  <c r="K53" i="11"/>
  <c r="J53" i="11"/>
  <c r="L53" i="11"/>
  <c r="I53" i="11"/>
  <c r="K52" i="11"/>
  <c r="J52" i="11"/>
  <c r="L52" i="11"/>
  <c r="I52" i="11"/>
  <c r="K51" i="11"/>
  <c r="J51" i="11"/>
  <c r="L51" i="11"/>
  <c r="I51" i="11"/>
  <c r="K50" i="11"/>
  <c r="J50" i="11"/>
  <c r="L50" i="11"/>
  <c r="I50" i="11"/>
  <c r="K49" i="11"/>
  <c r="J49" i="11"/>
  <c r="L49" i="11"/>
  <c r="I49" i="11"/>
  <c r="K48" i="11"/>
  <c r="J48" i="11"/>
  <c r="L48" i="11"/>
  <c r="L69" i="11" s="1"/>
  <c r="B17" i="10" s="1"/>
  <c r="I48" i="11"/>
  <c r="I69" i="11" s="1"/>
  <c r="D17" i="10" s="1"/>
  <c r="E16" i="10"/>
  <c r="C16" i="10"/>
  <c r="S45" i="11"/>
  <c r="F16" i="10" s="1"/>
  <c r="P45" i="11"/>
  <c r="H45" i="11"/>
  <c r="M45" i="11"/>
  <c r="K44" i="11"/>
  <c r="J44" i="11"/>
  <c r="L44" i="11"/>
  <c r="I44" i="11"/>
  <c r="K43" i="11"/>
  <c r="J43" i="11"/>
  <c r="L43" i="11"/>
  <c r="I43" i="11"/>
  <c r="K42" i="11"/>
  <c r="J42" i="11"/>
  <c r="L42" i="11"/>
  <c r="I42" i="11"/>
  <c r="K41" i="11"/>
  <c r="J41" i="11"/>
  <c r="L41" i="11"/>
  <c r="I41" i="11"/>
  <c r="K40" i="11"/>
  <c r="J40" i="11"/>
  <c r="L40" i="11"/>
  <c r="I40" i="11"/>
  <c r="K39" i="11"/>
  <c r="J39" i="11"/>
  <c r="L39" i="11"/>
  <c r="I39" i="11"/>
  <c r="K38" i="11"/>
  <c r="J38" i="11"/>
  <c r="L38" i="11"/>
  <c r="I38" i="11"/>
  <c r="K37" i="11"/>
  <c r="J37" i="11"/>
  <c r="L37" i="11"/>
  <c r="I37" i="11"/>
  <c r="K36" i="11"/>
  <c r="J36" i="11"/>
  <c r="L36" i="11"/>
  <c r="I36" i="11"/>
  <c r="K35" i="11"/>
  <c r="J35" i="11"/>
  <c r="L35" i="11"/>
  <c r="I35" i="11"/>
  <c r="K34" i="11"/>
  <c r="J34" i="11"/>
  <c r="L34" i="11"/>
  <c r="I34" i="11"/>
  <c r="K33" i="11"/>
  <c r="J33" i="11"/>
  <c r="L33" i="11"/>
  <c r="I33" i="11"/>
  <c r="K32" i="11"/>
  <c r="J32" i="11"/>
  <c r="L32" i="11"/>
  <c r="I32" i="11"/>
  <c r="K31" i="11"/>
  <c r="J31" i="11"/>
  <c r="L31" i="11"/>
  <c r="I31" i="11"/>
  <c r="K30" i="11"/>
  <c r="J30" i="11"/>
  <c r="L30" i="11"/>
  <c r="L45" i="11" s="1"/>
  <c r="B16" i="10" s="1"/>
  <c r="I30" i="11"/>
  <c r="I45" i="11" s="1"/>
  <c r="D16" i="10" s="1"/>
  <c r="P27" i="11"/>
  <c r="E15" i="10" s="1"/>
  <c r="H27" i="11"/>
  <c r="M27" i="11"/>
  <c r="K26" i="11"/>
  <c r="J26" i="11"/>
  <c r="L26" i="11"/>
  <c r="I26" i="11"/>
  <c r="K25" i="11"/>
  <c r="J25" i="11"/>
  <c r="L25" i="11"/>
  <c r="I25" i="11"/>
  <c r="K24" i="11"/>
  <c r="J24" i="11"/>
  <c r="L24" i="11"/>
  <c r="I24" i="11"/>
  <c r="K23" i="11"/>
  <c r="J23" i="11"/>
  <c r="L23" i="11"/>
  <c r="I23" i="11"/>
  <c r="K22" i="11"/>
  <c r="J22" i="11"/>
  <c r="L22" i="11"/>
  <c r="I22" i="11"/>
  <c r="K21" i="11"/>
  <c r="J21" i="11"/>
  <c r="S21" i="11"/>
  <c r="L21" i="11"/>
  <c r="I21" i="11"/>
  <c r="K20" i="11"/>
  <c r="J20" i="11"/>
  <c r="S20" i="11"/>
  <c r="L20" i="11"/>
  <c r="I20" i="11"/>
  <c r="I27" i="11" s="1"/>
  <c r="D15" i="10" s="1"/>
  <c r="P14" i="11"/>
  <c r="P16" i="11" s="1"/>
  <c r="E12" i="10" s="1"/>
  <c r="H14" i="11"/>
  <c r="M14" i="11"/>
  <c r="C11" i="10" s="1"/>
  <c r="K13" i="11"/>
  <c r="J13" i="11"/>
  <c r="L13" i="11"/>
  <c r="I13" i="11"/>
  <c r="K12" i="11"/>
  <c r="J12" i="11"/>
  <c r="L12" i="11"/>
  <c r="I12" i="11"/>
  <c r="K11" i="11"/>
  <c r="K133" i="11" s="1"/>
  <c r="J11" i="11"/>
  <c r="S11" i="11"/>
  <c r="L11" i="11"/>
  <c r="I11" i="11"/>
  <c r="J20" i="9"/>
  <c r="J17" i="6"/>
  <c r="K8" i="1"/>
  <c r="I30" i="6"/>
  <c r="J30" i="6" s="1"/>
  <c r="Z185" i="8"/>
  <c r="E12" i="7"/>
  <c r="V182" i="8"/>
  <c r="V184" i="8" s="1"/>
  <c r="F13" i="7" s="1"/>
  <c r="S182" i="8"/>
  <c r="F12" i="7" s="1"/>
  <c r="M182" i="8"/>
  <c r="C12" i="7" s="1"/>
  <c r="K181" i="8"/>
  <c r="J181" i="8"/>
  <c r="L181" i="8"/>
  <c r="I181" i="8"/>
  <c r="K180" i="8"/>
  <c r="J180" i="8"/>
  <c r="L180" i="8"/>
  <c r="I180" i="8"/>
  <c r="K179" i="8"/>
  <c r="J179" i="8"/>
  <c r="L179" i="8"/>
  <c r="I179" i="8"/>
  <c r="K178" i="8"/>
  <c r="J178" i="8"/>
  <c r="L178" i="8"/>
  <c r="I178" i="8"/>
  <c r="K177" i="8"/>
  <c r="J177" i="8"/>
  <c r="L177" i="8"/>
  <c r="I177" i="8"/>
  <c r="K176" i="8"/>
  <c r="J176" i="8"/>
  <c r="L176" i="8"/>
  <c r="I176" i="8"/>
  <c r="K175" i="8"/>
  <c r="J175" i="8"/>
  <c r="L175" i="8"/>
  <c r="I175" i="8"/>
  <c r="K174" i="8"/>
  <c r="J174" i="8"/>
  <c r="L174" i="8"/>
  <c r="I174" i="8"/>
  <c r="K173" i="8"/>
  <c r="J173" i="8"/>
  <c r="L173" i="8"/>
  <c r="I173" i="8"/>
  <c r="K172" i="8"/>
  <c r="J172" i="8"/>
  <c r="L172" i="8"/>
  <c r="L182" i="8" s="1"/>
  <c r="B12" i="7" s="1"/>
  <c r="I172" i="8"/>
  <c r="I182" i="8" s="1"/>
  <c r="D12" i="7" s="1"/>
  <c r="E11" i="7"/>
  <c r="S169" i="8"/>
  <c r="P169" i="8"/>
  <c r="K168" i="8"/>
  <c r="J168" i="8"/>
  <c r="L168" i="8"/>
  <c r="I168" i="8"/>
  <c r="K167" i="8"/>
  <c r="J167" i="8"/>
  <c r="L167" i="8"/>
  <c r="I167" i="8"/>
  <c r="K166" i="8"/>
  <c r="J166" i="8"/>
  <c r="M166" i="8"/>
  <c r="I166" i="8"/>
  <c r="K165" i="8"/>
  <c r="J165" i="8"/>
  <c r="M165" i="8"/>
  <c r="I165" i="8"/>
  <c r="K164" i="8"/>
  <c r="J164" i="8"/>
  <c r="M164" i="8"/>
  <c r="I164" i="8"/>
  <c r="K163" i="8"/>
  <c r="J163" i="8"/>
  <c r="M163" i="8"/>
  <c r="I163" i="8"/>
  <c r="K162" i="8"/>
  <c r="J162" i="8"/>
  <c r="M162" i="8"/>
  <c r="I162" i="8"/>
  <c r="K161" i="8"/>
  <c r="J161" i="8"/>
  <c r="M161" i="8"/>
  <c r="I161" i="8"/>
  <c r="K160" i="8"/>
  <c r="J160" i="8"/>
  <c r="M160" i="8"/>
  <c r="I160" i="8"/>
  <c r="K159" i="8"/>
  <c r="J159" i="8"/>
  <c r="M159" i="8"/>
  <c r="I159" i="8"/>
  <c r="K158" i="8"/>
  <c r="J158" i="8"/>
  <c r="M158" i="8"/>
  <c r="I158" i="8"/>
  <c r="K157" i="8"/>
  <c r="J157" i="8"/>
  <c r="M157" i="8"/>
  <c r="I157" i="8"/>
  <c r="K156" i="8"/>
  <c r="J156" i="8"/>
  <c r="M156" i="8"/>
  <c r="I156" i="8"/>
  <c r="K155" i="8"/>
  <c r="J155" i="8"/>
  <c r="M155" i="8"/>
  <c r="I155" i="8"/>
  <c r="K154" i="8"/>
  <c r="J154" i="8"/>
  <c r="M154" i="8"/>
  <c r="I154" i="8"/>
  <c r="K153" i="8"/>
  <c r="J153" i="8"/>
  <c r="M153" i="8"/>
  <c r="I153" i="8"/>
  <c r="K152" i="8"/>
  <c r="J152" i="8"/>
  <c r="M152" i="8"/>
  <c r="I152" i="8"/>
  <c r="K151" i="8"/>
  <c r="J151" i="8"/>
  <c r="M151" i="8"/>
  <c r="I151" i="8"/>
  <c r="K150" i="8"/>
  <c r="J150" i="8"/>
  <c r="M150" i="8"/>
  <c r="I150" i="8"/>
  <c r="K149" i="8"/>
  <c r="J149" i="8"/>
  <c r="M149" i="8"/>
  <c r="I149" i="8"/>
  <c r="K148" i="8"/>
  <c r="J148" i="8"/>
  <c r="M148" i="8"/>
  <c r="I148" i="8"/>
  <c r="K147" i="8"/>
  <c r="J147" i="8"/>
  <c r="M147" i="8"/>
  <c r="I147" i="8"/>
  <c r="K146" i="8"/>
  <c r="J146" i="8"/>
  <c r="L146" i="8"/>
  <c r="I146" i="8"/>
  <c r="K145" i="8"/>
  <c r="J145" i="8"/>
  <c r="L145" i="8"/>
  <c r="I145" i="8"/>
  <c r="K144" i="8"/>
  <c r="J144" i="8"/>
  <c r="L144" i="8"/>
  <c r="I144" i="8"/>
  <c r="K143" i="8"/>
  <c r="J143" i="8"/>
  <c r="L143" i="8"/>
  <c r="I143" i="8"/>
  <c r="K142" i="8"/>
  <c r="J142" i="8"/>
  <c r="L142" i="8"/>
  <c r="I142" i="8"/>
  <c r="K141" i="8"/>
  <c r="J141" i="8"/>
  <c r="L141" i="8"/>
  <c r="I141" i="8"/>
  <c r="K140" i="8"/>
  <c r="J140" i="8"/>
  <c r="L140" i="8"/>
  <c r="I140" i="8"/>
  <c r="K139" i="8"/>
  <c r="J139" i="8"/>
  <c r="L139" i="8"/>
  <c r="I139" i="8"/>
  <c r="K138" i="8"/>
  <c r="J138" i="8"/>
  <c r="L138" i="8"/>
  <c r="I138" i="8"/>
  <c r="K137" i="8"/>
  <c r="J137" i="8"/>
  <c r="L137" i="8"/>
  <c r="I137" i="8"/>
  <c r="K136" i="8"/>
  <c r="J136" i="8"/>
  <c r="L136" i="8"/>
  <c r="I136" i="8"/>
  <c r="K135" i="8"/>
  <c r="J135" i="8"/>
  <c r="L135" i="8"/>
  <c r="I135" i="8"/>
  <c r="K134" i="8"/>
  <c r="J134" i="8"/>
  <c r="L134" i="8"/>
  <c r="I134" i="8"/>
  <c r="K133" i="8"/>
  <c r="J133" i="8"/>
  <c r="L133" i="8"/>
  <c r="I133" i="8"/>
  <c r="K132" i="8"/>
  <c r="J132" i="8"/>
  <c r="L132" i="8"/>
  <c r="I132" i="8"/>
  <c r="K131" i="8"/>
  <c r="J131" i="8"/>
  <c r="L131" i="8"/>
  <c r="I131" i="8"/>
  <c r="K130" i="8"/>
  <c r="J130" i="8"/>
  <c r="L130" i="8"/>
  <c r="I130" i="8"/>
  <c r="K129" i="8"/>
  <c r="J129" i="8"/>
  <c r="L129" i="8"/>
  <c r="I129" i="8"/>
  <c r="K128" i="8"/>
  <c r="J128" i="8"/>
  <c r="L128" i="8"/>
  <c r="I128" i="8"/>
  <c r="K127" i="8"/>
  <c r="J127" i="8"/>
  <c r="L127" i="8"/>
  <c r="I127" i="8"/>
  <c r="K126" i="8"/>
  <c r="J126" i="8"/>
  <c r="L126" i="8"/>
  <c r="I126" i="8"/>
  <c r="K125" i="8"/>
  <c r="J125" i="8"/>
  <c r="L125" i="8"/>
  <c r="I125" i="8"/>
  <c r="K124" i="8"/>
  <c r="J124" i="8"/>
  <c r="L124" i="8"/>
  <c r="I124" i="8"/>
  <c r="K123" i="8"/>
  <c r="J123" i="8"/>
  <c r="L123" i="8"/>
  <c r="I123" i="8"/>
  <c r="K122" i="8"/>
  <c r="J122" i="8"/>
  <c r="L122" i="8"/>
  <c r="I122" i="8"/>
  <c r="K121" i="8"/>
  <c r="J121" i="8"/>
  <c r="L121" i="8"/>
  <c r="I121" i="8"/>
  <c r="K120" i="8"/>
  <c r="J120" i="8"/>
  <c r="L120" i="8"/>
  <c r="I120" i="8"/>
  <c r="K119" i="8"/>
  <c r="J119" i="8"/>
  <c r="L119" i="8"/>
  <c r="I119" i="8"/>
  <c r="K118" i="8"/>
  <c r="J118" i="8"/>
  <c r="L118" i="8"/>
  <c r="I118" i="8"/>
  <c r="K117" i="8"/>
  <c r="J117" i="8"/>
  <c r="L117" i="8"/>
  <c r="I117" i="8"/>
  <c r="K116" i="8"/>
  <c r="J116" i="8"/>
  <c r="L116" i="8"/>
  <c r="I116" i="8"/>
  <c r="K115" i="8"/>
  <c r="J115" i="8"/>
  <c r="L115" i="8"/>
  <c r="I115" i="8"/>
  <c r="K114" i="8"/>
  <c r="J114" i="8"/>
  <c r="L114" i="8"/>
  <c r="I114" i="8"/>
  <c r="K113" i="8"/>
  <c r="J113" i="8"/>
  <c r="L113" i="8"/>
  <c r="I113" i="8"/>
  <c r="K112" i="8"/>
  <c r="J112" i="8"/>
  <c r="L112" i="8"/>
  <c r="I112" i="8"/>
  <c r="K111" i="8"/>
  <c r="J111" i="8"/>
  <c r="L111" i="8"/>
  <c r="I111" i="8"/>
  <c r="K110" i="8"/>
  <c r="J110" i="8"/>
  <c r="L110" i="8"/>
  <c r="I110" i="8"/>
  <c r="K109" i="8"/>
  <c r="J109" i="8"/>
  <c r="L109" i="8"/>
  <c r="I109" i="8"/>
  <c r="K108" i="8"/>
  <c r="J108" i="8"/>
  <c r="L108" i="8"/>
  <c r="I108" i="8"/>
  <c r="K107" i="8"/>
  <c r="J107" i="8"/>
  <c r="L107" i="8"/>
  <c r="I107" i="8"/>
  <c r="K106" i="8"/>
  <c r="J106" i="8"/>
  <c r="L106" i="8"/>
  <c r="I106" i="8"/>
  <c r="K105" i="8"/>
  <c r="J105" i="8"/>
  <c r="L105" i="8"/>
  <c r="I105" i="8"/>
  <c r="K104" i="8"/>
  <c r="J104" i="8"/>
  <c r="L104" i="8"/>
  <c r="I104" i="8"/>
  <c r="K103" i="8"/>
  <c r="J103" i="8"/>
  <c r="L103" i="8"/>
  <c r="I103" i="8"/>
  <c r="K102" i="8"/>
  <c r="J102" i="8"/>
  <c r="L102" i="8"/>
  <c r="I102" i="8"/>
  <c r="K101" i="8"/>
  <c r="J101" i="8"/>
  <c r="L101" i="8"/>
  <c r="I101" i="8"/>
  <c r="K100" i="8"/>
  <c r="J100" i="8"/>
  <c r="L100" i="8"/>
  <c r="I100" i="8"/>
  <c r="K99" i="8"/>
  <c r="J99" i="8"/>
  <c r="L99" i="8"/>
  <c r="I99" i="8"/>
  <c r="K98" i="8"/>
  <c r="J98" i="8"/>
  <c r="L98" i="8"/>
  <c r="I98" i="8"/>
  <c r="K97" i="8"/>
  <c r="J97" i="8"/>
  <c r="L97" i="8"/>
  <c r="I97" i="8"/>
  <c r="K96" i="8"/>
  <c r="J96" i="8"/>
  <c r="L96" i="8"/>
  <c r="I96" i="8"/>
  <c r="K95" i="8"/>
  <c r="J95" i="8"/>
  <c r="L95" i="8"/>
  <c r="I95" i="8"/>
  <c r="K94" i="8"/>
  <c r="J94" i="8"/>
  <c r="L94" i="8"/>
  <c r="I94" i="8"/>
  <c r="K93" i="8"/>
  <c r="J93" i="8"/>
  <c r="L93" i="8"/>
  <c r="I93" i="8"/>
  <c r="K92" i="8"/>
  <c r="J92" i="8"/>
  <c r="L92" i="8"/>
  <c r="I92" i="8"/>
  <c r="K91" i="8"/>
  <c r="J91" i="8"/>
  <c r="L91" i="8"/>
  <c r="I91" i="8"/>
  <c r="K90" i="8"/>
  <c r="J90" i="8"/>
  <c r="L90" i="8"/>
  <c r="I90" i="8"/>
  <c r="K89" i="8"/>
  <c r="J89" i="8"/>
  <c r="L89" i="8"/>
  <c r="I89" i="8"/>
  <c r="K88" i="8"/>
  <c r="J88" i="8"/>
  <c r="L88" i="8"/>
  <c r="I88" i="8"/>
  <c r="K87" i="8"/>
  <c r="J87" i="8"/>
  <c r="L87" i="8"/>
  <c r="I87" i="8"/>
  <c r="K86" i="8"/>
  <c r="J86" i="8"/>
  <c r="L86" i="8"/>
  <c r="I86" i="8"/>
  <c r="K85" i="8"/>
  <c r="J85" i="8"/>
  <c r="L85" i="8"/>
  <c r="I85" i="8"/>
  <c r="K84" i="8"/>
  <c r="J84" i="8"/>
  <c r="L84" i="8"/>
  <c r="I84" i="8"/>
  <c r="K83" i="8"/>
  <c r="J83" i="8"/>
  <c r="L83" i="8"/>
  <c r="I83" i="8"/>
  <c r="K82" i="8"/>
  <c r="J82" i="8"/>
  <c r="L82" i="8"/>
  <c r="I82" i="8"/>
  <c r="K81" i="8"/>
  <c r="J81" i="8"/>
  <c r="L81" i="8"/>
  <c r="I81" i="8"/>
  <c r="K80" i="8"/>
  <c r="J80" i="8"/>
  <c r="L80" i="8"/>
  <c r="I80" i="8"/>
  <c r="K79" i="8"/>
  <c r="J79" i="8"/>
  <c r="L79" i="8"/>
  <c r="I79" i="8"/>
  <c r="K78" i="8"/>
  <c r="J78" i="8"/>
  <c r="L78" i="8"/>
  <c r="I78" i="8"/>
  <c r="K77" i="8"/>
  <c r="J77" i="8"/>
  <c r="L77" i="8"/>
  <c r="I77" i="8"/>
  <c r="K76" i="8"/>
  <c r="J76" i="8"/>
  <c r="L76" i="8"/>
  <c r="I76" i="8"/>
  <c r="K75" i="8"/>
  <c r="J75" i="8"/>
  <c r="L75" i="8"/>
  <c r="I75" i="8"/>
  <c r="K74" i="8"/>
  <c r="J74" i="8"/>
  <c r="L74" i="8"/>
  <c r="I74" i="8"/>
  <c r="K73" i="8"/>
  <c r="J73" i="8"/>
  <c r="L73" i="8"/>
  <c r="I73" i="8"/>
  <c r="K72" i="8"/>
  <c r="J72" i="8"/>
  <c r="L72" i="8"/>
  <c r="I72" i="8"/>
  <c r="K71" i="8"/>
  <c r="J71" i="8"/>
  <c r="L71" i="8"/>
  <c r="I71" i="8"/>
  <c r="K70" i="8"/>
  <c r="J70" i="8"/>
  <c r="L70" i="8"/>
  <c r="I70" i="8"/>
  <c r="K69" i="8"/>
  <c r="J69" i="8"/>
  <c r="L69" i="8"/>
  <c r="I69" i="8"/>
  <c r="K68" i="8"/>
  <c r="J68" i="8"/>
  <c r="L68" i="8"/>
  <c r="I68" i="8"/>
  <c r="K67" i="8"/>
  <c r="J67" i="8"/>
  <c r="L67" i="8"/>
  <c r="I67" i="8"/>
  <c r="K66" i="8"/>
  <c r="J66" i="8"/>
  <c r="L66" i="8"/>
  <c r="I66" i="8"/>
  <c r="K65" i="8"/>
  <c r="J65" i="8"/>
  <c r="L65" i="8"/>
  <c r="I65" i="8"/>
  <c r="K64" i="8"/>
  <c r="J64" i="8"/>
  <c r="L64" i="8"/>
  <c r="I64" i="8"/>
  <c r="K63" i="8"/>
  <c r="J63" i="8"/>
  <c r="L63" i="8"/>
  <c r="I63" i="8"/>
  <c r="K62" i="8"/>
  <c r="J62" i="8"/>
  <c r="L62" i="8"/>
  <c r="I62" i="8"/>
  <c r="K61" i="8"/>
  <c r="J61" i="8"/>
  <c r="L61" i="8"/>
  <c r="I61" i="8"/>
  <c r="K60" i="8"/>
  <c r="J60" i="8"/>
  <c r="L60" i="8"/>
  <c r="I60" i="8"/>
  <c r="K59" i="8"/>
  <c r="J59" i="8"/>
  <c r="L59" i="8"/>
  <c r="I59" i="8"/>
  <c r="K58" i="8"/>
  <c r="J58" i="8"/>
  <c r="L58" i="8"/>
  <c r="I58" i="8"/>
  <c r="K57" i="8"/>
  <c r="J57" i="8"/>
  <c r="L57" i="8"/>
  <c r="I57" i="8"/>
  <c r="K56" i="8"/>
  <c r="J56" i="8"/>
  <c r="L56" i="8"/>
  <c r="I56" i="8"/>
  <c r="K55" i="8"/>
  <c r="J55" i="8"/>
  <c r="L55" i="8"/>
  <c r="I55" i="8"/>
  <c r="K54" i="8"/>
  <c r="J54" i="8"/>
  <c r="L54" i="8"/>
  <c r="I54" i="8"/>
  <c r="K53" i="8"/>
  <c r="J53" i="8"/>
  <c r="L53" i="8"/>
  <c r="I53" i="8"/>
  <c r="K52" i="8"/>
  <c r="J52" i="8"/>
  <c r="L52" i="8"/>
  <c r="I52" i="8"/>
  <c r="K51" i="8"/>
  <c r="J51" i="8"/>
  <c r="L51" i="8"/>
  <c r="I51" i="8"/>
  <c r="K50" i="8"/>
  <c r="J50" i="8"/>
  <c r="L50" i="8"/>
  <c r="I50" i="8"/>
  <c r="K49" i="8"/>
  <c r="J49" i="8"/>
  <c r="L49" i="8"/>
  <c r="I49" i="8"/>
  <c r="K48" i="8"/>
  <c r="J48" i="8"/>
  <c r="L48" i="8"/>
  <c r="I48" i="8"/>
  <c r="K47" i="8"/>
  <c r="J47" i="8"/>
  <c r="L47" i="8"/>
  <c r="I47" i="8"/>
  <c r="K46" i="8"/>
  <c r="J46" i="8"/>
  <c r="L46" i="8"/>
  <c r="I46" i="8"/>
  <c r="K45" i="8"/>
  <c r="J45" i="8"/>
  <c r="L45" i="8"/>
  <c r="I45" i="8"/>
  <c r="K44" i="8"/>
  <c r="J44" i="8"/>
  <c r="L44" i="8"/>
  <c r="I44" i="8"/>
  <c r="K43" i="8"/>
  <c r="J43" i="8"/>
  <c r="L43" i="8"/>
  <c r="I43" i="8"/>
  <c r="K42" i="8"/>
  <c r="J42" i="8"/>
  <c r="L42" i="8"/>
  <c r="I42" i="8"/>
  <c r="K41" i="8"/>
  <c r="J41" i="8"/>
  <c r="L41" i="8"/>
  <c r="I41" i="8"/>
  <c r="K40" i="8"/>
  <c r="J40" i="8"/>
  <c r="L40" i="8"/>
  <c r="I40" i="8"/>
  <c r="K39" i="8"/>
  <c r="J39" i="8"/>
  <c r="L39" i="8"/>
  <c r="I39" i="8"/>
  <c r="K38" i="8"/>
  <c r="J38" i="8"/>
  <c r="L38" i="8"/>
  <c r="I38" i="8"/>
  <c r="K37" i="8"/>
  <c r="J37" i="8"/>
  <c r="L37" i="8"/>
  <c r="I37" i="8"/>
  <c r="K36" i="8"/>
  <c r="J36" i="8"/>
  <c r="L36" i="8"/>
  <c r="I36" i="8"/>
  <c r="K35" i="8"/>
  <c r="J35" i="8"/>
  <c r="L35" i="8"/>
  <c r="I35" i="8"/>
  <c r="K34" i="8"/>
  <c r="J34" i="8"/>
  <c r="L34" i="8"/>
  <c r="I34" i="8"/>
  <c r="K33" i="8"/>
  <c r="J33" i="8"/>
  <c r="L33" i="8"/>
  <c r="I33" i="8"/>
  <c r="K32" i="8"/>
  <c r="J32" i="8"/>
  <c r="L32" i="8"/>
  <c r="I32" i="8"/>
  <c r="K31" i="8"/>
  <c r="J31" i="8"/>
  <c r="L31" i="8"/>
  <c r="I31" i="8"/>
  <c r="K30" i="8"/>
  <c r="J30" i="8"/>
  <c r="L30" i="8"/>
  <c r="I30" i="8"/>
  <c r="K29" i="8"/>
  <c r="J29" i="8"/>
  <c r="L29" i="8"/>
  <c r="I29" i="8"/>
  <c r="K28" i="8"/>
  <c r="J28" i="8"/>
  <c r="L28" i="8"/>
  <c r="I28" i="8"/>
  <c r="K27" i="8"/>
  <c r="J27" i="8"/>
  <c r="L27" i="8"/>
  <c r="I27" i="8"/>
  <c r="K26" i="8"/>
  <c r="J26" i="8"/>
  <c r="L26" i="8"/>
  <c r="I26" i="8"/>
  <c r="K25" i="8"/>
  <c r="J25" i="8"/>
  <c r="L25" i="8"/>
  <c r="I25" i="8"/>
  <c r="K24" i="8"/>
  <c r="J24" i="8"/>
  <c r="L24" i="8"/>
  <c r="I24" i="8"/>
  <c r="K23" i="8"/>
  <c r="J23" i="8"/>
  <c r="L23" i="8"/>
  <c r="I23" i="8"/>
  <c r="K22" i="8"/>
  <c r="J22" i="8"/>
  <c r="L22" i="8"/>
  <c r="I22" i="8"/>
  <c r="K21" i="8"/>
  <c r="J21" i="8"/>
  <c r="L21" i="8"/>
  <c r="I21" i="8"/>
  <c r="K20" i="8"/>
  <c r="J20" i="8"/>
  <c r="L20" i="8"/>
  <c r="I20" i="8"/>
  <c r="K19" i="8"/>
  <c r="J19" i="8"/>
  <c r="L19" i="8"/>
  <c r="I19" i="8"/>
  <c r="K18" i="8"/>
  <c r="J18" i="8"/>
  <c r="L18" i="8"/>
  <c r="I18" i="8"/>
  <c r="K17" i="8"/>
  <c r="J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K185" i="8" s="1"/>
  <c r="J11" i="8"/>
  <c r="L11" i="8"/>
  <c r="I11" i="8"/>
  <c r="J20" i="6"/>
  <c r="J17" i="3"/>
  <c r="K7" i="1"/>
  <c r="I30" i="3"/>
  <c r="J30" i="3" s="1"/>
  <c r="Z201" i="5"/>
  <c r="E35" i="4"/>
  <c r="V198" i="5"/>
  <c r="V200" i="5" s="1"/>
  <c r="F36" i="4" s="1"/>
  <c r="K197" i="5"/>
  <c r="J197" i="5"/>
  <c r="S197" i="5"/>
  <c r="S198" i="5" s="1"/>
  <c r="F35" i="4" s="1"/>
  <c r="M197" i="5"/>
  <c r="I197" i="5"/>
  <c r="K196" i="5"/>
  <c r="J196" i="5"/>
  <c r="L196" i="5"/>
  <c r="L198" i="5" s="1"/>
  <c r="B35" i="4" s="1"/>
  <c r="I196" i="5"/>
  <c r="P190" i="5"/>
  <c r="E31" i="4" s="1"/>
  <c r="H190" i="5"/>
  <c r="M190" i="5"/>
  <c r="C31" i="4" s="1"/>
  <c r="K189" i="5"/>
  <c r="J189" i="5"/>
  <c r="S189" i="5"/>
  <c r="L189" i="5"/>
  <c r="I189" i="5"/>
  <c r="K188" i="5"/>
  <c r="J188" i="5"/>
  <c r="S188" i="5"/>
  <c r="L188" i="5"/>
  <c r="I188" i="5"/>
  <c r="K187" i="5"/>
  <c r="J187" i="5"/>
  <c r="S187" i="5"/>
  <c r="S190" i="5" s="1"/>
  <c r="F31" i="4" s="1"/>
  <c r="L187" i="5"/>
  <c r="L190" i="5" s="1"/>
  <c r="B31" i="4" s="1"/>
  <c r="I187" i="5"/>
  <c r="P184" i="5"/>
  <c r="E30" i="4" s="1"/>
  <c r="K183" i="5"/>
  <c r="J183" i="5"/>
  <c r="S183" i="5"/>
  <c r="M183" i="5"/>
  <c r="M184" i="5" s="1"/>
  <c r="C30" i="4" s="1"/>
  <c r="I183" i="5"/>
  <c r="K182" i="5"/>
  <c r="J182" i="5"/>
  <c r="L182" i="5"/>
  <c r="I182" i="5"/>
  <c r="K181" i="5"/>
  <c r="J181" i="5"/>
  <c r="L181" i="5"/>
  <c r="I181" i="5"/>
  <c r="K180" i="5"/>
  <c r="J180" i="5"/>
  <c r="S180" i="5"/>
  <c r="S184" i="5" s="1"/>
  <c r="F30" i="4" s="1"/>
  <c r="L180" i="5"/>
  <c r="I180" i="5"/>
  <c r="I184" i="5" s="1"/>
  <c r="D30" i="4" s="1"/>
  <c r="E29" i="4"/>
  <c r="P177" i="5"/>
  <c r="K176" i="5"/>
  <c r="J176" i="5"/>
  <c r="M176" i="5"/>
  <c r="H177" i="5" s="1"/>
  <c r="I176" i="5"/>
  <c r="K175" i="5"/>
  <c r="J175" i="5"/>
  <c r="S175" i="5"/>
  <c r="L175" i="5"/>
  <c r="I175" i="5"/>
  <c r="K174" i="5"/>
  <c r="J174" i="5"/>
  <c r="S174" i="5"/>
  <c r="L174" i="5"/>
  <c r="I174" i="5"/>
  <c r="K173" i="5"/>
  <c r="J173" i="5"/>
  <c r="L173" i="5"/>
  <c r="I173" i="5"/>
  <c r="K172" i="5"/>
  <c r="J172" i="5"/>
  <c r="S172" i="5"/>
  <c r="S177" i="5" s="1"/>
  <c r="F29" i="4" s="1"/>
  <c r="L172" i="5"/>
  <c r="L177" i="5" s="1"/>
  <c r="B29" i="4" s="1"/>
  <c r="I172" i="5"/>
  <c r="E28" i="4"/>
  <c r="P169" i="5"/>
  <c r="K168" i="5"/>
  <c r="J168" i="5"/>
  <c r="S168" i="5"/>
  <c r="M168" i="5"/>
  <c r="H169" i="5" s="1"/>
  <c r="I168" i="5"/>
  <c r="K167" i="5"/>
  <c r="J167" i="5"/>
  <c r="L167" i="5"/>
  <c r="I167" i="5"/>
  <c r="K166" i="5"/>
  <c r="J166" i="5"/>
  <c r="S166" i="5"/>
  <c r="L166" i="5"/>
  <c r="I166" i="5"/>
  <c r="K165" i="5"/>
  <c r="J165" i="5"/>
  <c r="S165" i="5"/>
  <c r="S169" i="5" s="1"/>
  <c r="F28" i="4" s="1"/>
  <c r="L165" i="5"/>
  <c r="I165" i="5"/>
  <c r="I169" i="5" s="1"/>
  <c r="D28" i="4" s="1"/>
  <c r="E27" i="4"/>
  <c r="P162" i="5"/>
  <c r="K161" i="5"/>
  <c r="J161" i="5"/>
  <c r="S161" i="5"/>
  <c r="M161" i="5"/>
  <c r="I161" i="5"/>
  <c r="K160" i="5"/>
  <c r="J160" i="5"/>
  <c r="S160" i="5"/>
  <c r="M160" i="5"/>
  <c r="I160" i="5"/>
  <c r="K159" i="5"/>
  <c r="J159" i="5"/>
  <c r="M159" i="5"/>
  <c r="I159" i="5"/>
  <c r="K158" i="5"/>
  <c r="J158" i="5"/>
  <c r="M158" i="5"/>
  <c r="I158" i="5"/>
  <c r="K157" i="5"/>
  <c r="J157" i="5"/>
  <c r="M157" i="5"/>
  <c r="I157" i="5"/>
  <c r="K156" i="5"/>
  <c r="J156" i="5"/>
  <c r="M156" i="5"/>
  <c r="I156" i="5"/>
  <c r="K155" i="5"/>
  <c r="J155" i="5"/>
  <c r="M155" i="5"/>
  <c r="I155" i="5"/>
  <c r="K154" i="5"/>
  <c r="J154" i="5"/>
  <c r="M154" i="5"/>
  <c r="I154" i="5"/>
  <c r="K153" i="5"/>
  <c r="J153" i="5"/>
  <c r="M153" i="5"/>
  <c r="I153" i="5"/>
  <c r="K152" i="5"/>
  <c r="J152" i="5"/>
  <c r="M152" i="5"/>
  <c r="I152" i="5"/>
  <c r="K151" i="5"/>
  <c r="J151" i="5"/>
  <c r="M151" i="5"/>
  <c r="I151" i="5"/>
  <c r="K150" i="5"/>
  <c r="J150" i="5"/>
  <c r="M150" i="5"/>
  <c r="I150" i="5"/>
  <c r="K149" i="5"/>
  <c r="J149" i="5"/>
  <c r="L149" i="5"/>
  <c r="I149" i="5"/>
  <c r="K148" i="5"/>
  <c r="J148" i="5"/>
  <c r="L148" i="5"/>
  <c r="I148" i="5"/>
  <c r="K147" i="5"/>
  <c r="J147" i="5"/>
  <c r="L147" i="5"/>
  <c r="I147" i="5"/>
  <c r="K146" i="5"/>
  <c r="J146" i="5"/>
  <c r="L146" i="5"/>
  <c r="I146" i="5"/>
  <c r="K145" i="5"/>
  <c r="J145" i="5"/>
  <c r="L145" i="5"/>
  <c r="I145" i="5"/>
  <c r="K144" i="5"/>
  <c r="J144" i="5"/>
  <c r="L144" i="5"/>
  <c r="I144" i="5"/>
  <c r="K143" i="5"/>
  <c r="J143" i="5"/>
  <c r="L143" i="5"/>
  <c r="I143" i="5"/>
  <c r="K142" i="5"/>
  <c r="J142" i="5"/>
  <c r="S142" i="5"/>
  <c r="L142" i="5"/>
  <c r="I142" i="5"/>
  <c r="K141" i="5"/>
  <c r="J141" i="5"/>
  <c r="S141" i="5"/>
  <c r="L141" i="5"/>
  <c r="I141" i="5"/>
  <c r="K140" i="5"/>
  <c r="J140" i="5"/>
  <c r="S140" i="5"/>
  <c r="L140" i="5"/>
  <c r="I140" i="5"/>
  <c r="K139" i="5"/>
  <c r="J139" i="5"/>
  <c r="S139" i="5"/>
  <c r="S162" i="5" s="1"/>
  <c r="F27" i="4" s="1"/>
  <c r="L139" i="5"/>
  <c r="I139" i="5"/>
  <c r="I162" i="5" s="1"/>
  <c r="D27" i="4" s="1"/>
  <c r="E26" i="4"/>
  <c r="P136" i="5"/>
  <c r="K135" i="5"/>
  <c r="J135" i="5"/>
  <c r="S135" i="5"/>
  <c r="M135" i="5"/>
  <c r="I135" i="5"/>
  <c r="K134" i="5"/>
  <c r="J134" i="5"/>
  <c r="S134" i="5"/>
  <c r="M134" i="5"/>
  <c r="I134" i="5"/>
  <c r="K133" i="5"/>
  <c r="J133" i="5"/>
  <c r="S133" i="5"/>
  <c r="S136" i="5" s="1"/>
  <c r="F26" i="4" s="1"/>
  <c r="M133" i="5"/>
  <c r="M136" i="5" s="1"/>
  <c r="C26" i="4" s="1"/>
  <c r="I133" i="5"/>
  <c r="K132" i="5"/>
  <c r="J132" i="5"/>
  <c r="L132" i="5"/>
  <c r="I132" i="5"/>
  <c r="K131" i="5"/>
  <c r="J131" i="5"/>
  <c r="L131" i="5"/>
  <c r="L136" i="5" s="1"/>
  <c r="B26" i="4" s="1"/>
  <c r="I131" i="5"/>
  <c r="E25" i="4"/>
  <c r="C25" i="4"/>
  <c r="P128" i="5"/>
  <c r="H128" i="5"/>
  <c r="M128" i="5"/>
  <c r="K127" i="5"/>
  <c r="J127" i="5"/>
  <c r="L127" i="5"/>
  <c r="I127" i="5"/>
  <c r="K126" i="5"/>
  <c r="J126" i="5"/>
  <c r="L126" i="5"/>
  <c r="I126" i="5"/>
  <c r="K125" i="5"/>
  <c r="J125" i="5"/>
  <c r="S125" i="5"/>
  <c r="L125" i="5"/>
  <c r="I125" i="5"/>
  <c r="K124" i="5"/>
  <c r="J124" i="5"/>
  <c r="S124" i="5"/>
  <c r="L124" i="5"/>
  <c r="I124" i="5"/>
  <c r="K123" i="5"/>
  <c r="J123" i="5"/>
  <c r="S123" i="5"/>
  <c r="S128" i="5" s="1"/>
  <c r="F25" i="4" s="1"/>
  <c r="L123" i="5"/>
  <c r="I123" i="5"/>
  <c r="K122" i="5"/>
  <c r="J122" i="5"/>
  <c r="S122" i="5"/>
  <c r="L122" i="5"/>
  <c r="I122" i="5"/>
  <c r="I128" i="5" s="1"/>
  <c r="D25" i="4" s="1"/>
  <c r="P119" i="5"/>
  <c r="E24" i="4" s="1"/>
  <c r="H119" i="5"/>
  <c r="M119" i="5"/>
  <c r="C24" i="4" s="1"/>
  <c r="K118" i="5"/>
  <c r="J118" i="5"/>
  <c r="L118" i="5"/>
  <c r="I118" i="5"/>
  <c r="K117" i="5"/>
  <c r="J117" i="5"/>
  <c r="S117" i="5"/>
  <c r="L117" i="5"/>
  <c r="I117" i="5"/>
  <c r="K116" i="5"/>
  <c r="J116" i="5"/>
  <c r="S116" i="5"/>
  <c r="L116" i="5"/>
  <c r="I116" i="5"/>
  <c r="K115" i="5"/>
  <c r="J115" i="5"/>
  <c r="S115" i="5"/>
  <c r="L115" i="5"/>
  <c r="I115" i="5"/>
  <c r="K114" i="5"/>
  <c r="J114" i="5"/>
  <c r="S114" i="5"/>
  <c r="L114" i="5"/>
  <c r="I114" i="5"/>
  <c r="K113" i="5"/>
  <c r="J113" i="5"/>
  <c r="S113" i="5"/>
  <c r="L113" i="5"/>
  <c r="I113" i="5"/>
  <c r="K112" i="5"/>
  <c r="J112" i="5"/>
  <c r="S112" i="5"/>
  <c r="L112" i="5"/>
  <c r="I112" i="5"/>
  <c r="K111" i="5"/>
  <c r="J111" i="5"/>
  <c r="S111" i="5"/>
  <c r="S119" i="5" s="1"/>
  <c r="F24" i="4" s="1"/>
  <c r="L111" i="5"/>
  <c r="I111" i="5"/>
  <c r="P108" i="5"/>
  <c r="E23" i="4" s="1"/>
  <c r="H108" i="5"/>
  <c r="M108" i="5"/>
  <c r="C23" i="4" s="1"/>
  <c r="K107" i="5"/>
  <c r="J107" i="5"/>
  <c r="L107" i="5"/>
  <c r="I107" i="5"/>
  <c r="K106" i="5"/>
  <c r="J106" i="5"/>
  <c r="S106" i="5"/>
  <c r="L106" i="5"/>
  <c r="I106" i="5"/>
  <c r="K105" i="5"/>
  <c r="J105" i="5"/>
  <c r="S105" i="5"/>
  <c r="S108" i="5" s="1"/>
  <c r="F23" i="4" s="1"/>
  <c r="L105" i="5"/>
  <c r="I105" i="5"/>
  <c r="K104" i="5"/>
  <c r="J104" i="5"/>
  <c r="L104" i="5"/>
  <c r="L108" i="5" s="1"/>
  <c r="B23" i="4" s="1"/>
  <c r="I104" i="5"/>
  <c r="E22" i="4"/>
  <c r="P101" i="5"/>
  <c r="K100" i="5"/>
  <c r="J100" i="5"/>
  <c r="S100" i="5"/>
  <c r="S101" i="5" s="1"/>
  <c r="F22" i="4" s="1"/>
  <c r="M100" i="5"/>
  <c r="I100" i="5"/>
  <c r="K99" i="5"/>
  <c r="J99" i="5"/>
  <c r="S99" i="5"/>
  <c r="M99" i="5"/>
  <c r="M101" i="5" s="1"/>
  <c r="C22" i="4" s="1"/>
  <c r="I99" i="5"/>
  <c r="K98" i="5"/>
  <c r="J98" i="5"/>
  <c r="L98" i="5"/>
  <c r="I98" i="5"/>
  <c r="K97" i="5"/>
  <c r="J97" i="5"/>
  <c r="L97" i="5"/>
  <c r="L101" i="5" s="1"/>
  <c r="B22" i="4" s="1"/>
  <c r="I97" i="5"/>
  <c r="P94" i="5"/>
  <c r="K93" i="5"/>
  <c r="J93" i="5"/>
  <c r="S93" i="5"/>
  <c r="M93" i="5"/>
  <c r="M94" i="5" s="1"/>
  <c r="C21" i="4" s="1"/>
  <c r="I93" i="5"/>
  <c r="K92" i="5"/>
  <c r="J92" i="5"/>
  <c r="S92" i="5"/>
  <c r="M92" i="5"/>
  <c r="I92" i="5"/>
  <c r="K91" i="5"/>
  <c r="J91" i="5"/>
  <c r="L91" i="5"/>
  <c r="I91" i="5"/>
  <c r="K90" i="5"/>
  <c r="J90" i="5"/>
  <c r="L90" i="5"/>
  <c r="I90" i="5"/>
  <c r="K89" i="5"/>
  <c r="J89" i="5"/>
  <c r="L89" i="5"/>
  <c r="I89" i="5"/>
  <c r="K88" i="5"/>
  <c r="J88" i="5"/>
  <c r="S88" i="5"/>
  <c r="L88" i="5"/>
  <c r="I88" i="5"/>
  <c r="K87" i="5"/>
  <c r="J87" i="5"/>
  <c r="S87" i="5"/>
  <c r="L87" i="5"/>
  <c r="I87" i="5"/>
  <c r="F17" i="4"/>
  <c r="S81" i="5"/>
  <c r="P81" i="5"/>
  <c r="E17" i="4" s="1"/>
  <c r="H81" i="5"/>
  <c r="M81" i="5"/>
  <c r="C17" i="4" s="1"/>
  <c r="K80" i="5"/>
  <c r="J80" i="5"/>
  <c r="L80" i="5"/>
  <c r="L81" i="5" s="1"/>
  <c r="B17" i="4" s="1"/>
  <c r="I80" i="5"/>
  <c r="I81" i="5" s="1"/>
  <c r="D17" i="4" s="1"/>
  <c r="E16" i="4"/>
  <c r="P77" i="5"/>
  <c r="K76" i="5"/>
  <c r="J76" i="5"/>
  <c r="S76" i="5"/>
  <c r="M76" i="5"/>
  <c r="M77" i="5" s="1"/>
  <c r="C16" i="4" s="1"/>
  <c r="I76" i="5"/>
  <c r="K75" i="5"/>
  <c r="J75" i="5"/>
  <c r="S75" i="5"/>
  <c r="L75" i="5"/>
  <c r="I75" i="5"/>
  <c r="K74" i="5"/>
  <c r="J74" i="5"/>
  <c r="L74" i="5"/>
  <c r="I74" i="5"/>
  <c r="K73" i="5"/>
  <c r="J73" i="5"/>
  <c r="L73" i="5"/>
  <c r="I73" i="5"/>
  <c r="K72" i="5"/>
  <c r="J72" i="5"/>
  <c r="L72" i="5"/>
  <c r="I72" i="5"/>
  <c r="K71" i="5"/>
  <c r="J71" i="5"/>
  <c r="S71" i="5"/>
  <c r="L71" i="5"/>
  <c r="I71" i="5"/>
  <c r="K70" i="5"/>
  <c r="J70" i="5"/>
  <c r="S70" i="5"/>
  <c r="L70" i="5"/>
  <c r="I70" i="5"/>
  <c r="K69" i="5"/>
  <c r="J69" i="5"/>
  <c r="L69" i="5"/>
  <c r="I69" i="5"/>
  <c r="K68" i="5"/>
  <c r="J68" i="5"/>
  <c r="S68" i="5"/>
  <c r="L68" i="5"/>
  <c r="I68" i="5"/>
  <c r="K67" i="5"/>
  <c r="J67" i="5"/>
  <c r="L67" i="5"/>
  <c r="I67" i="5"/>
  <c r="K66" i="5"/>
  <c r="J66" i="5"/>
  <c r="S66" i="5"/>
  <c r="L66" i="5"/>
  <c r="I66" i="5"/>
  <c r="K65" i="5"/>
  <c r="J65" i="5"/>
  <c r="L65" i="5"/>
  <c r="I65" i="5"/>
  <c r="K64" i="5"/>
  <c r="J64" i="5"/>
  <c r="S64" i="5"/>
  <c r="S77" i="5" s="1"/>
  <c r="F16" i="4" s="1"/>
  <c r="L64" i="5"/>
  <c r="I64" i="5"/>
  <c r="C15" i="4"/>
  <c r="P61" i="5"/>
  <c r="E15" i="4" s="1"/>
  <c r="H61" i="5"/>
  <c r="M61" i="5"/>
  <c r="K60" i="5"/>
  <c r="J60" i="5"/>
  <c r="S60" i="5"/>
  <c r="L60" i="5"/>
  <c r="I60" i="5"/>
  <c r="K59" i="5"/>
  <c r="J59" i="5"/>
  <c r="S59" i="5"/>
  <c r="L59" i="5"/>
  <c r="I59" i="5"/>
  <c r="K58" i="5"/>
  <c r="J58" i="5"/>
  <c r="S58" i="5"/>
  <c r="L58" i="5"/>
  <c r="I58" i="5"/>
  <c r="K57" i="5"/>
  <c r="J57" i="5"/>
  <c r="S57" i="5"/>
  <c r="L57" i="5"/>
  <c r="I57" i="5"/>
  <c r="K56" i="5"/>
  <c r="J56" i="5"/>
  <c r="S56" i="5"/>
  <c r="L56" i="5"/>
  <c r="I56" i="5"/>
  <c r="K55" i="5"/>
  <c r="J55" i="5"/>
  <c r="L55" i="5"/>
  <c r="I55" i="5"/>
  <c r="K54" i="5"/>
  <c r="J54" i="5"/>
  <c r="S54" i="5"/>
  <c r="L54" i="5"/>
  <c r="I54" i="5"/>
  <c r="K53" i="5"/>
  <c r="J53" i="5"/>
  <c r="S53" i="5"/>
  <c r="L53" i="5"/>
  <c r="I53" i="5"/>
  <c r="K52" i="5"/>
  <c r="J52" i="5"/>
  <c r="L52" i="5"/>
  <c r="I52" i="5"/>
  <c r="K51" i="5"/>
  <c r="J51" i="5"/>
  <c r="S51" i="5"/>
  <c r="L51" i="5"/>
  <c r="I51" i="5"/>
  <c r="K50" i="5"/>
  <c r="J50" i="5"/>
  <c r="S50" i="5"/>
  <c r="L50" i="5"/>
  <c r="I50" i="5"/>
  <c r="K49" i="5"/>
  <c r="J49" i="5"/>
  <c r="S49" i="5"/>
  <c r="L49" i="5"/>
  <c r="I49" i="5"/>
  <c r="K48" i="5"/>
  <c r="J48" i="5"/>
  <c r="S48" i="5"/>
  <c r="S61" i="5" s="1"/>
  <c r="F15" i="4" s="1"/>
  <c r="L48" i="5"/>
  <c r="I48" i="5"/>
  <c r="K47" i="5"/>
  <c r="J47" i="5"/>
  <c r="S47" i="5"/>
  <c r="L47" i="5"/>
  <c r="L61" i="5" s="1"/>
  <c r="B15" i="4" s="1"/>
  <c r="I47" i="5"/>
  <c r="P44" i="5"/>
  <c r="E14" i="4" s="1"/>
  <c r="H44" i="5"/>
  <c r="M44" i="5"/>
  <c r="C14" i="4" s="1"/>
  <c r="K43" i="5"/>
  <c r="J43" i="5"/>
  <c r="L43" i="5"/>
  <c r="I43" i="5"/>
  <c r="I44" i="5" s="1"/>
  <c r="D14" i="4" s="1"/>
  <c r="K42" i="5"/>
  <c r="J42" i="5"/>
  <c r="S42" i="5"/>
  <c r="S44" i="5" s="1"/>
  <c r="F14" i="4" s="1"/>
  <c r="L42" i="5"/>
  <c r="L44" i="5" s="1"/>
  <c r="B14" i="4" s="1"/>
  <c r="I42" i="5"/>
  <c r="P39" i="5"/>
  <c r="E13" i="4" s="1"/>
  <c r="H39" i="5"/>
  <c r="M39" i="5"/>
  <c r="C13" i="4" s="1"/>
  <c r="K38" i="5"/>
  <c r="J38" i="5"/>
  <c r="S38" i="5"/>
  <c r="S39" i="5" s="1"/>
  <c r="F13" i="4" s="1"/>
  <c r="L38" i="5"/>
  <c r="L39" i="5" s="1"/>
  <c r="B13" i="4" s="1"/>
  <c r="I38" i="5"/>
  <c r="I39" i="5" s="1"/>
  <c r="D13" i="4" s="1"/>
  <c r="P35" i="5"/>
  <c r="E12" i="4" s="1"/>
  <c r="M35" i="5"/>
  <c r="C12" i="4" s="1"/>
  <c r="K34" i="5"/>
  <c r="J34" i="5"/>
  <c r="M34" i="5"/>
  <c r="H35" i="5" s="1"/>
  <c r="I34" i="5"/>
  <c r="K33" i="5"/>
  <c r="J33" i="5"/>
  <c r="S33" i="5"/>
  <c r="L33" i="5"/>
  <c r="I33" i="5"/>
  <c r="K32" i="5"/>
  <c r="J32" i="5"/>
  <c r="S32" i="5"/>
  <c r="L32" i="5"/>
  <c r="I32" i="5"/>
  <c r="K31" i="5"/>
  <c r="J31" i="5"/>
  <c r="S31" i="5"/>
  <c r="L31" i="5"/>
  <c r="I31" i="5"/>
  <c r="K30" i="5"/>
  <c r="J30" i="5"/>
  <c r="S30" i="5"/>
  <c r="L30" i="5"/>
  <c r="I30" i="5"/>
  <c r="K29" i="5"/>
  <c r="J29" i="5"/>
  <c r="L29" i="5"/>
  <c r="I29" i="5"/>
  <c r="K28" i="5"/>
  <c r="J28" i="5"/>
  <c r="S28" i="5"/>
  <c r="L28" i="5"/>
  <c r="I28" i="5"/>
  <c r="K27" i="5"/>
  <c r="J27" i="5"/>
  <c r="S27" i="5"/>
  <c r="L27" i="5"/>
  <c r="I27" i="5"/>
  <c r="K26" i="5"/>
  <c r="J26" i="5"/>
  <c r="S26" i="5"/>
  <c r="L26" i="5"/>
  <c r="I26" i="5"/>
  <c r="K25" i="5"/>
  <c r="J25" i="5"/>
  <c r="S25" i="5"/>
  <c r="S35" i="5" s="1"/>
  <c r="F12" i="4" s="1"/>
  <c r="L25" i="5"/>
  <c r="I25" i="5"/>
  <c r="I35" i="5" s="1"/>
  <c r="D12" i="4" s="1"/>
  <c r="E11" i="4"/>
  <c r="P22" i="5"/>
  <c r="K21" i="5"/>
  <c r="J21" i="5"/>
  <c r="S21" i="5"/>
  <c r="S22" i="5" s="1"/>
  <c r="F11" i="4" s="1"/>
  <c r="M21" i="5"/>
  <c r="I21" i="5"/>
  <c r="K20" i="5"/>
  <c r="J20" i="5"/>
  <c r="S20" i="5"/>
  <c r="M20" i="5"/>
  <c r="I20" i="5"/>
  <c r="K19" i="5"/>
  <c r="J19" i="5"/>
  <c r="L19" i="5"/>
  <c r="I19" i="5"/>
  <c r="K18" i="5"/>
  <c r="J18" i="5"/>
  <c r="L18" i="5"/>
  <c r="I18" i="5"/>
  <c r="K17" i="5"/>
  <c r="J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K201" i="5" s="1"/>
  <c r="J11" i="5"/>
  <c r="L11" i="5"/>
  <c r="I11" i="5"/>
  <c r="J20" i="3"/>
  <c r="K114" i="17" l="1"/>
  <c r="K11" i="1" s="1"/>
  <c r="L58" i="35"/>
  <c r="B19" i="34" s="1"/>
  <c r="I86" i="35"/>
  <c r="D23" i="34" s="1"/>
  <c r="L36" i="32"/>
  <c r="B13" i="31" s="1"/>
  <c r="M62" i="32"/>
  <c r="C24" i="31" s="1"/>
  <c r="E18" i="30" s="1"/>
  <c r="I23" i="29"/>
  <c r="D12" i="28" s="1"/>
  <c r="I34" i="29"/>
  <c r="D13" i="28" s="1"/>
  <c r="M20" i="26"/>
  <c r="C11" i="25" s="1"/>
  <c r="L45" i="26"/>
  <c r="B14" i="25" s="1"/>
  <c r="I76" i="23"/>
  <c r="D23" i="22" s="1"/>
  <c r="H74" i="17"/>
  <c r="M113" i="17"/>
  <c r="C16" i="16" s="1"/>
  <c r="L74" i="17"/>
  <c r="B14" i="16" s="1"/>
  <c r="I111" i="17"/>
  <c r="D15" i="16" s="1"/>
  <c r="I24" i="14"/>
  <c r="D12" i="13" s="1"/>
  <c r="L69" i="14"/>
  <c r="B15" i="13" s="1"/>
  <c r="L90" i="14"/>
  <c r="B16" i="13" s="1"/>
  <c r="M118" i="11"/>
  <c r="C20" i="10" s="1"/>
  <c r="E17" i="9" s="1"/>
  <c r="I14" i="11"/>
  <c r="D11" i="10" s="1"/>
  <c r="L27" i="11"/>
  <c r="B15" i="10" s="1"/>
  <c r="M69" i="11"/>
  <c r="C17" i="10" s="1"/>
  <c r="I81" i="11"/>
  <c r="D18" i="10" s="1"/>
  <c r="H81" i="11"/>
  <c r="L116" i="11"/>
  <c r="B19" i="10" s="1"/>
  <c r="H77" i="5"/>
  <c r="L35" i="5"/>
  <c r="B12" i="4" s="1"/>
  <c r="I61" i="5"/>
  <c r="D15" i="4" s="1"/>
  <c r="I77" i="5"/>
  <c r="D16" i="4" s="1"/>
  <c r="L77" i="5"/>
  <c r="B16" i="4" s="1"/>
  <c r="I101" i="5"/>
  <c r="D22" i="4" s="1"/>
  <c r="I108" i="5"/>
  <c r="D23" i="4" s="1"/>
  <c r="L119" i="5"/>
  <c r="B24" i="4" s="1"/>
  <c r="I119" i="5"/>
  <c r="D24" i="4" s="1"/>
  <c r="L128" i="5"/>
  <c r="B25" i="4" s="1"/>
  <c r="I136" i="5"/>
  <c r="D26" i="4" s="1"/>
  <c r="L162" i="5"/>
  <c r="B27" i="4" s="1"/>
  <c r="H162" i="5"/>
  <c r="L169" i="5"/>
  <c r="B28" i="4" s="1"/>
  <c r="I177" i="5"/>
  <c r="D29" i="4" s="1"/>
  <c r="L184" i="5"/>
  <c r="B30" i="4" s="1"/>
  <c r="I190" i="5"/>
  <c r="D31" i="4" s="1"/>
  <c r="J20" i="2"/>
  <c r="I19" i="35"/>
  <c r="D11" i="34" s="1"/>
  <c r="M19" i="35"/>
  <c r="C11" i="34" s="1"/>
  <c r="M35" i="35"/>
  <c r="C15" i="34" s="1"/>
  <c r="E16" i="33" s="1"/>
  <c r="I52" i="35"/>
  <c r="D18" i="34" s="1"/>
  <c r="L60" i="35"/>
  <c r="B20" i="34" s="1"/>
  <c r="D17" i="33" s="1"/>
  <c r="P60" i="35"/>
  <c r="E20" i="34" s="1"/>
  <c r="L86" i="35"/>
  <c r="B23" i="34" s="1"/>
  <c r="H86" i="35"/>
  <c r="S86" i="35"/>
  <c r="F23" i="34" s="1"/>
  <c r="I94" i="35"/>
  <c r="D25" i="34" s="1"/>
  <c r="F18" i="33" s="1"/>
  <c r="V95" i="35"/>
  <c r="F27" i="34" s="1"/>
  <c r="L19" i="35"/>
  <c r="B11" i="34" s="1"/>
  <c r="S19" i="35"/>
  <c r="F11" i="34" s="1"/>
  <c r="E11" i="34"/>
  <c r="I35" i="35"/>
  <c r="D15" i="34" s="1"/>
  <c r="L35" i="35"/>
  <c r="B15" i="34" s="1"/>
  <c r="S52" i="35"/>
  <c r="F18" i="34" s="1"/>
  <c r="C18" i="34"/>
  <c r="H60" i="35"/>
  <c r="M86" i="35"/>
  <c r="C23" i="34" s="1"/>
  <c r="H94" i="35"/>
  <c r="D16" i="33"/>
  <c r="L17" i="32"/>
  <c r="B11" i="31" s="1"/>
  <c r="H17" i="32"/>
  <c r="S17" i="32"/>
  <c r="F11" i="31" s="1"/>
  <c r="L42" i="32"/>
  <c r="B15" i="31" s="1"/>
  <c r="L47" i="32"/>
  <c r="B18" i="31" s="1"/>
  <c r="C18" i="31"/>
  <c r="E18" i="31"/>
  <c r="I49" i="32"/>
  <c r="D19" i="31" s="1"/>
  <c r="F17" i="30" s="1"/>
  <c r="L54" i="32"/>
  <c r="B22" i="31" s="1"/>
  <c r="C22" i="31"/>
  <c r="I62" i="32"/>
  <c r="D24" i="31" s="1"/>
  <c r="F18" i="30" s="1"/>
  <c r="V63" i="32"/>
  <c r="F26" i="31" s="1"/>
  <c r="I17" i="32"/>
  <c r="D11" i="31" s="1"/>
  <c r="M17" i="32"/>
  <c r="C11" i="31" s="1"/>
  <c r="S42" i="32"/>
  <c r="F15" i="31" s="1"/>
  <c r="H49" i="32"/>
  <c r="H62" i="32"/>
  <c r="D16" i="30"/>
  <c r="L17" i="29"/>
  <c r="B11" i="28" s="1"/>
  <c r="H34" i="29"/>
  <c r="H40" i="29"/>
  <c r="M40" i="29"/>
  <c r="C15" i="28" s="1"/>
  <c r="E16" i="27" s="1"/>
  <c r="S40" i="29"/>
  <c r="F15" i="28" s="1"/>
  <c r="I47" i="29"/>
  <c r="D18" i="28" s="1"/>
  <c r="F18" i="28"/>
  <c r="L53" i="29"/>
  <c r="B20" i="28" s="1"/>
  <c r="D17" i="27" s="1"/>
  <c r="H54" i="29"/>
  <c r="V54" i="29"/>
  <c r="F22" i="28" s="1"/>
  <c r="I17" i="29"/>
  <c r="D11" i="28" s="1"/>
  <c r="F11" i="28"/>
  <c r="I40" i="29"/>
  <c r="D15" i="28" s="1"/>
  <c r="F16" i="27" s="1"/>
  <c r="H53" i="29"/>
  <c r="L20" i="26"/>
  <c r="B11" i="25" s="1"/>
  <c r="H20" i="26"/>
  <c r="H45" i="26"/>
  <c r="H51" i="26"/>
  <c r="M51" i="26"/>
  <c r="C16" i="25" s="1"/>
  <c r="E16" i="24" s="1"/>
  <c r="S51" i="26"/>
  <c r="F16" i="25" s="1"/>
  <c r="I68" i="26"/>
  <c r="D19" i="25" s="1"/>
  <c r="H70" i="26"/>
  <c r="M70" i="26"/>
  <c r="C20" i="25" s="1"/>
  <c r="E17" i="24" s="1"/>
  <c r="S70" i="26"/>
  <c r="F20" i="25" s="1"/>
  <c r="I79" i="26"/>
  <c r="D23" i="25" s="1"/>
  <c r="F23" i="25"/>
  <c r="L86" i="26"/>
  <c r="B25" i="25" s="1"/>
  <c r="D18" i="24" s="1"/>
  <c r="M87" i="26"/>
  <c r="C27" i="25" s="1"/>
  <c r="V87" i="26"/>
  <c r="F27" i="25" s="1"/>
  <c r="I20" i="26"/>
  <c r="D11" i="25" s="1"/>
  <c r="L68" i="26"/>
  <c r="B19" i="25" s="1"/>
  <c r="E19" i="25"/>
  <c r="H86" i="26"/>
  <c r="L19" i="23"/>
  <c r="B11" i="22" s="1"/>
  <c r="H19" i="23"/>
  <c r="S19" i="23"/>
  <c r="F11" i="22" s="1"/>
  <c r="E11" i="22"/>
  <c r="I51" i="23"/>
  <c r="D18" i="22" s="1"/>
  <c r="M51" i="23"/>
  <c r="C18" i="22" s="1"/>
  <c r="S57" i="23"/>
  <c r="F20" i="22" s="1"/>
  <c r="L76" i="23"/>
  <c r="B23" i="22" s="1"/>
  <c r="H76" i="23"/>
  <c r="S76" i="23"/>
  <c r="F23" i="22" s="1"/>
  <c r="I84" i="23"/>
  <c r="D25" i="22" s="1"/>
  <c r="F18" i="21" s="1"/>
  <c r="V85" i="23"/>
  <c r="F27" i="22" s="1"/>
  <c r="I19" i="23"/>
  <c r="D11" i="22" s="1"/>
  <c r="M19" i="23"/>
  <c r="C11" i="22" s="1"/>
  <c r="S35" i="23"/>
  <c r="F15" i="22" s="1"/>
  <c r="L51" i="23"/>
  <c r="B18" i="22" s="1"/>
  <c r="M76" i="23"/>
  <c r="C23" i="22" s="1"/>
  <c r="L20" i="20"/>
  <c r="B11" i="19" s="1"/>
  <c r="S20" i="20"/>
  <c r="F11" i="19" s="1"/>
  <c r="L35" i="20"/>
  <c r="B15" i="19" s="1"/>
  <c r="I52" i="20"/>
  <c r="D18" i="19" s="1"/>
  <c r="H54" i="20"/>
  <c r="M54" i="20"/>
  <c r="C19" i="19" s="1"/>
  <c r="E17" i="18" s="1"/>
  <c r="S54" i="20"/>
  <c r="F19" i="19" s="1"/>
  <c r="I63" i="20"/>
  <c r="D22" i="19" s="1"/>
  <c r="M63" i="20"/>
  <c r="C22" i="19" s="1"/>
  <c r="L65" i="20"/>
  <c r="B23" i="19" s="1"/>
  <c r="D18" i="18" s="1"/>
  <c r="S65" i="20"/>
  <c r="E23" i="19" s="1"/>
  <c r="V66" i="20"/>
  <c r="F25" i="19" s="1"/>
  <c r="I20" i="20"/>
  <c r="D11" i="19" s="1"/>
  <c r="M20" i="20"/>
  <c r="C11" i="19" s="1"/>
  <c r="S35" i="20"/>
  <c r="F15" i="19" s="1"/>
  <c r="L52" i="20"/>
  <c r="B18" i="19" s="1"/>
  <c r="E18" i="19"/>
  <c r="D16" i="18"/>
  <c r="L20" i="17"/>
  <c r="B11" i="16" s="1"/>
  <c r="S113" i="17"/>
  <c r="E16" i="16" s="1"/>
  <c r="M114" i="17"/>
  <c r="C18" i="16" s="1"/>
  <c r="V114" i="17"/>
  <c r="F18" i="16" s="1"/>
  <c r="I20" i="17"/>
  <c r="D11" i="16" s="1"/>
  <c r="H113" i="17"/>
  <c r="E17" i="15"/>
  <c r="L16" i="14"/>
  <c r="B11" i="13" s="1"/>
  <c r="S16" i="14"/>
  <c r="F11" i="13" s="1"/>
  <c r="C11" i="13"/>
  <c r="E11" i="13"/>
  <c r="M90" i="14"/>
  <c r="C16" i="13" s="1"/>
  <c r="L105" i="14"/>
  <c r="B21" i="13" s="1"/>
  <c r="I114" i="14"/>
  <c r="D23" i="13" s="1"/>
  <c r="F18" i="12" s="1"/>
  <c r="S114" i="14"/>
  <c r="E23" i="13" s="1"/>
  <c r="V115" i="14"/>
  <c r="F25" i="13" s="1"/>
  <c r="I16" i="14"/>
  <c r="D11" i="13" s="1"/>
  <c r="S100" i="14"/>
  <c r="F18" i="13" s="1"/>
  <c r="H114" i="14"/>
  <c r="M16" i="11"/>
  <c r="C12" i="10" s="1"/>
  <c r="I118" i="11"/>
  <c r="D20" i="10" s="1"/>
  <c r="F17" i="9" s="1"/>
  <c r="P118" i="11"/>
  <c r="E20" i="10" s="1"/>
  <c r="H125" i="11"/>
  <c r="I132" i="11"/>
  <c r="D25" i="10" s="1"/>
  <c r="F18" i="9" s="1"/>
  <c r="L132" i="11"/>
  <c r="B25" i="10" s="1"/>
  <c r="D18" i="9" s="1"/>
  <c r="S132" i="11"/>
  <c r="E25" i="10" s="1"/>
  <c r="V133" i="11"/>
  <c r="F27" i="10" s="1"/>
  <c r="H16" i="11"/>
  <c r="L14" i="11"/>
  <c r="B11" i="10" s="1"/>
  <c r="S14" i="11"/>
  <c r="E11" i="10"/>
  <c r="I16" i="11"/>
  <c r="D12" i="10" s="1"/>
  <c r="F16" i="9" s="1"/>
  <c r="J24" i="9" s="1"/>
  <c r="L16" i="11"/>
  <c r="B12" i="10" s="1"/>
  <c r="S27" i="11"/>
  <c r="F15" i="10" s="1"/>
  <c r="C15" i="10"/>
  <c r="H118" i="11"/>
  <c r="M125" i="11"/>
  <c r="C23" i="10" s="1"/>
  <c r="H132" i="11"/>
  <c r="J23" i="9"/>
  <c r="F20" i="9"/>
  <c r="E16" i="9"/>
  <c r="D16" i="9"/>
  <c r="F23" i="9"/>
  <c r="L169" i="8"/>
  <c r="B11" i="7" s="1"/>
  <c r="H169" i="8"/>
  <c r="L184" i="8"/>
  <c r="B13" i="7" s="1"/>
  <c r="D18" i="6" s="1"/>
  <c r="S184" i="8"/>
  <c r="E13" i="7" s="1"/>
  <c r="V185" i="8"/>
  <c r="F15" i="7" s="1"/>
  <c r="I169" i="8"/>
  <c r="D11" i="7" s="1"/>
  <c r="M169" i="8"/>
  <c r="C11" i="7" s="1"/>
  <c r="F11" i="7"/>
  <c r="H184" i="8"/>
  <c r="H22" i="5"/>
  <c r="S94" i="5"/>
  <c r="F21" i="4" s="1"/>
  <c r="I94" i="5"/>
  <c r="D21" i="4" s="1"/>
  <c r="E21" i="4"/>
  <c r="P192" i="5"/>
  <c r="E32" i="4" s="1"/>
  <c r="L22" i="5"/>
  <c r="B11" i="4" s="1"/>
  <c r="I22" i="5"/>
  <c r="D11" i="4" s="1"/>
  <c r="M22" i="5"/>
  <c r="C11" i="4" s="1"/>
  <c r="P83" i="5"/>
  <c r="E18" i="4" s="1"/>
  <c r="H83" i="5"/>
  <c r="S83" i="5"/>
  <c r="F18" i="4" s="1"/>
  <c r="L94" i="5"/>
  <c r="B21" i="4" s="1"/>
  <c r="H101" i="5"/>
  <c r="H136" i="5"/>
  <c r="M162" i="5"/>
  <c r="C27" i="4" s="1"/>
  <c r="M169" i="5"/>
  <c r="C28" i="4" s="1"/>
  <c r="M177" i="5"/>
  <c r="C29" i="4" s="1"/>
  <c r="H184" i="5"/>
  <c r="I198" i="5"/>
  <c r="D35" i="4" s="1"/>
  <c r="M198" i="5"/>
  <c r="C35" i="4" s="1"/>
  <c r="L200" i="5"/>
  <c r="B36" i="4" s="1"/>
  <c r="D18" i="3" s="1"/>
  <c r="S200" i="5"/>
  <c r="E36" i="4" s="1"/>
  <c r="V201" i="5"/>
  <c r="F38" i="4" s="1"/>
  <c r="H94" i="5"/>
  <c r="H200" i="5"/>
  <c r="H35" i="35" l="1"/>
  <c r="L40" i="29"/>
  <c r="B15" i="28" s="1"/>
  <c r="D16" i="27" s="1"/>
  <c r="L51" i="26"/>
  <c r="B16" i="25" s="1"/>
  <c r="D16" i="24" s="1"/>
  <c r="H87" i="26"/>
  <c r="H57" i="23"/>
  <c r="H65" i="20"/>
  <c r="H114" i="17"/>
  <c r="L113" i="17"/>
  <c r="B16" i="16" s="1"/>
  <c r="D17" i="15" s="1"/>
  <c r="H100" i="14"/>
  <c r="L100" i="14"/>
  <c r="B18" i="13" s="1"/>
  <c r="D17" i="12" s="1"/>
  <c r="J22" i="9"/>
  <c r="F22" i="9"/>
  <c r="F24" i="9"/>
  <c r="L118" i="11"/>
  <c r="B20" i="10" s="1"/>
  <c r="D17" i="9" s="1"/>
  <c r="H192" i="5"/>
  <c r="I192" i="5"/>
  <c r="D32" i="4" s="1"/>
  <c r="F17" i="3" s="1"/>
  <c r="M94" i="35"/>
  <c r="C25" i="34" s="1"/>
  <c r="E18" i="33" s="1"/>
  <c r="S60" i="35"/>
  <c r="F20" i="34" s="1"/>
  <c r="L94" i="35"/>
  <c r="B25" i="34" s="1"/>
  <c r="D18" i="33" s="1"/>
  <c r="S35" i="35"/>
  <c r="F15" i="34" s="1"/>
  <c r="S94" i="35"/>
  <c r="E25" i="34" s="1"/>
  <c r="I60" i="35"/>
  <c r="D20" i="34" s="1"/>
  <c r="F17" i="33" s="1"/>
  <c r="F16" i="33"/>
  <c r="J23" i="33" s="1"/>
  <c r="H42" i="32"/>
  <c r="I42" i="32"/>
  <c r="D15" i="31" s="1"/>
  <c r="F16" i="30" s="1"/>
  <c r="L62" i="32"/>
  <c r="B24" i="31" s="1"/>
  <c r="D18" i="30" s="1"/>
  <c r="I63" i="32"/>
  <c r="M42" i="32"/>
  <c r="C15" i="31" s="1"/>
  <c r="E16" i="30" s="1"/>
  <c r="S63" i="32"/>
  <c r="E26" i="31" s="1"/>
  <c r="L49" i="32"/>
  <c r="B19" i="31" s="1"/>
  <c r="D17" i="30" s="1"/>
  <c r="J24" i="30"/>
  <c r="F24" i="30"/>
  <c r="F22" i="30"/>
  <c r="F20" i="30"/>
  <c r="J23" i="30"/>
  <c r="F23" i="30"/>
  <c r="J22" i="30"/>
  <c r="M54" i="29"/>
  <c r="C22" i="28" s="1"/>
  <c r="S54" i="29"/>
  <c r="E22" i="28" s="1"/>
  <c r="I53" i="29"/>
  <c r="D20" i="28" s="1"/>
  <c r="F17" i="27" s="1"/>
  <c r="J22" i="27" s="1"/>
  <c r="I54" i="29"/>
  <c r="L54" i="29"/>
  <c r="B22" i="28" s="1"/>
  <c r="F23" i="27"/>
  <c r="J24" i="27"/>
  <c r="F22" i="27"/>
  <c r="F20" i="27"/>
  <c r="I51" i="26"/>
  <c r="D16" i="25" s="1"/>
  <c r="F16" i="24" s="1"/>
  <c r="I70" i="26"/>
  <c r="D20" i="25" s="1"/>
  <c r="F17" i="24" s="1"/>
  <c r="I86" i="26"/>
  <c r="D25" i="25" s="1"/>
  <c r="F18" i="24" s="1"/>
  <c r="S87" i="26"/>
  <c r="E27" i="25" s="1"/>
  <c r="L70" i="26"/>
  <c r="B20" i="25" s="1"/>
  <c r="D17" i="24" s="1"/>
  <c r="I87" i="26"/>
  <c r="H84" i="23"/>
  <c r="H35" i="23"/>
  <c r="L35" i="23"/>
  <c r="B15" i="22" s="1"/>
  <c r="D16" i="21" s="1"/>
  <c r="L84" i="23"/>
  <c r="B25" i="22" s="1"/>
  <c r="D18" i="21" s="1"/>
  <c r="M84" i="23"/>
  <c r="C25" i="22" s="1"/>
  <c r="E18" i="21" s="1"/>
  <c r="M57" i="23"/>
  <c r="C20" i="22" s="1"/>
  <c r="E17" i="21" s="1"/>
  <c r="M35" i="23"/>
  <c r="C15" i="22" s="1"/>
  <c r="E16" i="21" s="1"/>
  <c r="H85" i="23"/>
  <c r="I35" i="23"/>
  <c r="D15" i="22" s="1"/>
  <c r="F16" i="21" s="1"/>
  <c r="I57" i="23"/>
  <c r="D20" i="22" s="1"/>
  <c r="F17" i="21" s="1"/>
  <c r="F23" i="21" s="1"/>
  <c r="S84" i="23"/>
  <c r="E25" i="22" s="1"/>
  <c r="L57" i="23"/>
  <c r="B20" i="22" s="1"/>
  <c r="D17" i="21" s="1"/>
  <c r="J22" i="21"/>
  <c r="J24" i="21"/>
  <c r="F20" i="21"/>
  <c r="H35" i="20"/>
  <c r="M65" i="20"/>
  <c r="C23" i="19" s="1"/>
  <c r="E18" i="18" s="1"/>
  <c r="M35" i="20"/>
  <c r="C15" i="19" s="1"/>
  <c r="E16" i="18" s="1"/>
  <c r="I65" i="20"/>
  <c r="D23" i="19" s="1"/>
  <c r="F18" i="18" s="1"/>
  <c r="S66" i="20"/>
  <c r="E25" i="19" s="1"/>
  <c r="H66" i="20"/>
  <c r="I35" i="20"/>
  <c r="D15" i="19" s="1"/>
  <c r="F16" i="18" s="1"/>
  <c r="L54" i="20"/>
  <c r="B19" i="19" s="1"/>
  <c r="D17" i="18" s="1"/>
  <c r="I54" i="20"/>
  <c r="D19" i="19" s="1"/>
  <c r="F17" i="18" s="1"/>
  <c r="J22" i="18" s="1"/>
  <c r="F23" i="18"/>
  <c r="J24" i="18"/>
  <c r="F20" i="18"/>
  <c r="I113" i="17"/>
  <c r="D16" i="16" s="1"/>
  <c r="F17" i="15" s="1"/>
  <c r="S114" i="17"/>
  <c r="E18" i="16" s="1"/>
  <c r="L114" i="17"/>
  <c r="B18" i="16" s="1"/>
  <c r="M100" i="14"/>
  <c r="I100" i="14"/>
  <c r="D18" i="13" s="1"/>
  <c r="F17" i="12" s="1"/>
  <c r="S115" i="14"/>
  <c r="E25" i="13" s="1"/>
  <c r="L114" i="14"/>
  <c r="B23" i="13" s="1"/>
  <c r="D18" i="12" s="1"/>
  <c r="J24" i="12"/>
  <c r="J22" i="12"/>
  <c r="F23" i="12"/>
  <c r="J23" i="12"/>
  <c r="F24" i="12"/>
  <c r="F22" i="12"/>
  <c r="F20" i="12"/>
  <c r="S133" i="11"/>
  <c r="E27" i="10" s="1"/>
  <c r="M132" i="11"/>
  <c r="C25" i="10" s="1"/>
  <c r="E18" i="9" s="1"/>
  <c r="S16" i="11"/>
  <c r="F12" i="10" s="1"/>
  <c r="F11" i="10"/>
  <c r="S118" i="11"/>
  <c r="F20" i="10" s="1"/>
  <c r="I133" i="11"/>
  <c r="L133" i="11"/>
  <c r="B27" i="10" s="1"/>
  <c r="J26" i="9"/>
  <c r="S185" i="8"/>
  <c r="E15" i="7" s="1"/>
  <c r="L185" i="8"/>
  <c r="B15" i="7" s="1"/>
  <c r="I184" i="8"/>
  <c r="D13" i="7" s="1"/>
  <c r="F18" i="6" s="1"/>
  <c r="M184" i="8"/>
  <c r="C13" i="7" s="1"/>
  <c r="E18" i="6" s="1"/>
  <c r="I185" i="8"/>
  <c r="L192" i="5"/>
  <c r="B32" i="4" s="1"/>
  <c r="D17" i="3" s="1"/>
  <c r="M192" i="5"/>
  <c r="C32" i="4" s="1"/>
  <c r="E17" i="3" s="1"/>
  <c r="I83" i="5"/>
  <c r="S192" i="5"/>
  <c r="M83" i="5"/>
  <c r="C18" i="4" s="1"/>
  <c r="E16" i="3" s="1"/>
  <c r="E16" i="2" s="1"/>
  <c r="L83" i="5"/>
  <c r="B18" i="4" s="1"/>
  <c r="D16" i="3" s="1"/>
  <c r="D16" i="2" s="1"/>
  <c r="M200" i="5"/>
  <c r="C36" i="4" s="1"/>
  <c r="E18" i="3" s="1"/>
  <c r="I200" i="5"/>
  <c r="D36" i="4" s="1"/>
  <c r="F18" i="3" s="1"/>
  <c r="E18" i="2" l="1"/>
  <c r="L95" i="35"/>
  <c r="B27" i="34" s="1"/>
  <c r="H95" i="35"/>
  <c r="D18" i="2"/>
  <c r="H63" i="32"/>
  <c r="D26" i="31"/>
  <c r="B16" i="1"/>
  <c r="D22" i="28"/>
  <c r="B15" i="1"/>
  <c r="D27" i="25"/>
  <c r="B14" i="1"/>
  <c r="J23" i="21"/>
  <c r="F22" i="21"/>
  <c r="I85" i="23"/>
  <c r="F18" i="2"/>
  <c r="J23" i="18"/>
  <c r="J26" i="18" s="1"/>
  <c r="I66" i="20"/>
  <c r="L66" i="20"/>
  <c r="B25" i="19" s="1"/>
  <c r="D17" i="2"/>
  <c r="F17" i="2"/>
  <c r="J28" i="9"/>
  <c r="C9" i="1"/>
  <c r="D27" i="10"/>
  <c r="B9" i="1"/>
  <c r="G9" i="1" s="1"/>
  <c r="D15" i="7"/>
  <c r="B8" i="1"/>
  <c r="L201" i="5"/>
  <c r="B38" i="4" s="1"/>
  <c r="J24" i="33"/>
  <c r="I95" i="35"/>
  <c r="S95" i="35"/>
  <c r="E27" i="34" s="1"/>
  <c r="M95" i="35"/>
  <c r="C27" i="34" s="1"/>
  <c r="F20" i="33"/>
  <c r="F24" i="33"/>
  <c r="F23" i="33"/>
  <c r="F22" i="33"/>
  <c r="J22" i="33"/>
  <c r="L63" i="32"/>
  <c r="B26" i="31" s="1"/>
  <c r="M63" i="32"/>
  <c r="C26" i="31" s="1"/>
  <c r="J26" i="30"/>
  <c r="J23" i="27"/>
  <c r="F24" i="27"/>
  <c r="J26" i="27" s="1"/>
  <c r="L87" i="26"/>
  <c r="B27" i="25" s="1"/>
  <c r="J24" i="24"/>
  <c r="F20" i="24"/>
  <c r="F22" i="24"/>
  <c r="F23" i="24"/>
  <c r="J23" i="24"/>
  <c r="F24" i="24"/>
  <c r="J22" i="24"/>
  <c r="L85" i="23"/>
  <c r="B27" i="22" s="1"/>
  <c r="S85" i="23"/>
  <c r="E27" i="22" s="1"/>
  <c r="F24" i="21"/>
  <c r="M85" i="23"/>
  <c r="C27" i="22" s="1"/>
  <c r="J26" i="21"/>
  <c r="F22" i="18"/>
  <c r="F24" i="18"/>
  <c r="M66" i="20"/>
  <c r="C25" i="19" s="1"/>
  <c r="J23" i="15"/>
  <c r="F22" i="15"/>
  <c r="J24" i="15"/>
  <c r="F23" i="15"/>
  <c r="F24" i="15"/>
  <c r="F20" i="15"/>
  <c r="J22" i="15"/>
  <c r="I114" i="17"/>
  <c r="L115" i="14"/>
  <c r="B25" i="13" s="1"/>
  <c r="C18" i="13"/>
  <c r="E17" i="12" s="1"/>
  <c r="E17" i="2" s="1"/>
  <c r="M115" i="14"/>
  <c r="C25" i="13" s="1"/>
  <c r="H115" i="14"/>
  <c r="I115" i="14"/>
  <c r="J26" i="12"/>
  <c r="I29" i="9"/>
  <c r="J29" i="9" s="1"/>
  <c r="J31" i="9" s="1"/>
  <c r="M133" i="11"/>
  <c r="C27" i="10" s="1"/>
  <c r="H133" i="11"/>
  <c r="M185" i="8"/>
  <c r="C15" i="7" s="1"/>
  <c r="J24" i="6"/>
  <c r="J23" i="6"/>
  <c r="F24" i="6"/>
  <c r="F22" i="6"/>
  <c r="F20" i="6"/>
  <c r="J22" i="6"/>
  <c r="F23" i="6"/>
  <c r="H185" i="8"/>
  <c r="M201" i="5"/>
  <c r="C38" i="4" s="1"/>
  <c r="H201" i="5"/>
  <c r="F32" i="4"/>
  <c r="S201" i="5"/>
  <c r="E38" i="4" s="1"/>
  <c r="D18" i="4"/>
  <c r="F16" i="3" s="1"/>
  <c r="F16" i="2" s="1"/>
  <c r="I201" i="5"/>
  <c r="J26" i="15" l="1"/>
  <c r="D27" i="34"/>
  <c r="B17" i="1"/>
  <c r="J28" i="30"/>
  <c r="C16" i="1"/>
  <c r="G16" i="1" s="1"/>
  <c r="F20" i="2"/>
  <c r="J28" i="27"/>
  <c r="C15" i="1"/>
  <c r="G15" i="1" s="1"/>
  <c r="J28" i="21"/>
  <c r="I29" i="21" s="1"/>
  <c r="J29" i="21" s="1"/>
  <c r="J31" i="21" s="1"/>
  <c r="C13" i="1"/>
  <c r="D27" i="22"/>
  <c r="B13" i="1"/>
  <c r="G13" i="1" s="1"/>
  <c r="J28" i="18"/>
  <c r="C12" i="1"/>
  <c r="D25" i="19"/>
  <c r="B12" i="1"/>
  <c r="G12" i="1" s="1"/>
  <c r="J28" i="15"/>
  <c r="C11" i="1"/>
  <c r="D18" i="16"/>
  <c r="B11" i="1"/>
  <c r="G11" i="1" s="1"/>
  <c r="D25" i="13"/>
  <c r="B10" i="1"/>
  <c r="J28" i="12"/>
  <c r="C10" i="1"/>
  <c r="J26" i="6"/>
  <c r="D38" i="4"/>
  <c r="B7" i="1"/>
  <c r="J26" i="33"/>
  <c r="I29" i="30"/>
  <c r="J29" i="30" s="1"/>
  <c r="J31" i="30" s="1"/>
  <c r="I29" i="27"/>
  <c r="J29" i="27" s="1"/>
  <c r="J31" i="27" s="1"/>
  <c r="J26" i="24"/>
  <c r="I29" i="18"/>
  <c r="J29" i="18" s="1"/>
  <c r="J31" i="18" s="1"/>
  <c r="I29" i="15"/>
  <c r="J29" i="15" s="1"/>
  <c r="J31" i="15" s="1"/>
  <c r="I29" i="12"/>
  <c r="J29" i="12" s="1"/>
  <c r="J31" i="12" s="1"/>
  <c r="J24" i="3"/>
  <c r="J24" i="2" s="1"/>
  <c r="F24" i="3"/>
  <c r="F24" i="2" s="1"/>
  <c r="F20" i="3"/>
  <c r="F23" i="3"/>
  <c r="F23" i="2" s="1"/>
  <c r="F22" i="3"/>
  <c r="F22" i="2" s="1"/>
  <c r="J22" i="3"/>
  <c r="J22" i="2" s="1"/>
  <c r="J23" i="3"/>
  <c r="J23" i="2" s="1"/>
  <c r="J28" i="33" l="1"/>
  <c r="C17" i="1"/>
  <c r="G17" i="1" s="1"/>
  <c r="J28" i="24"/>
  <c r="C14" i="1"/>
  <c r="G14" i="1" s="1"/>
  <c r="G10" i="1"/>
  <c r="J28" i="6"/>
  <c r="I29" i="6" s="1"/>
  <c r="J29" i="6" s="1"/>
  <c r="J31" i="6" s="1"/>
  <c r="C8" i="1"/>
  <c r="G8" i="1" s="1"/>
  <c r="J26" i="2"/>
  <c r="J28" i="2" s="1"/>
  <c r="B18" i="1"/>
  <c r="I29" i="33"/>
  <c r="J29" i="33" s="1"/>
  <c r="J31" i="33" s="1"/>
  <c r="I29" i="24"/>
  <c r="J29" i="24" s="1"/>
  <c r="J31" i="24" s="1"/>
  <c r="J26" i="3"/>
  <c r="J28" i="3" l="1"/>
  <c r="C7" i="1"/>
  <c r="I29" i="3"/>
  <c r="J29" i="3" s="1"/>
  <c r="J31" i="3" s="1"/>
  <c r="C18" i="1" l="1"/>
  <c r="G7" i="1"/>
  <c r="G18" i="1" s="1"/>
  <c r="B19" i="1" l="1"/>
  <c r="B20" i="1" s="1"/>
  <c r="G20" i="1" l="1"/>
  <c r="I30" i="2"/>
  <c r="J30" i="2" s="1"/>
  <c r="I29" i="2"/>
  <c r="J29" i="2" s="1"/>
  <c r="G19" i="1"/>
  <c r="J31" i="2" l="1"/>
  <c r="G21" i="1"/>
</calcChain>
</file>

<file path=xl/sharedStrings.xml><?xml version="1.0" encoding="utf-8"?>
<sst xmlns="http://schemas.openxmlformats.org/spreadsheetml/2006/main" count="4608" uniqueCount="1524">
  <si>
    <t>Rekapitulácia rozpočtu</t>
  </si>
  <si>
    <t>Stavba Výstavba haly v priemyselnom parku Ferovo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</si>
  <si>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</si>
  <si>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</si>
  <si>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</si>
  <si>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</si>
  <si>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</si>
  <si>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</si>
  <si>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</si>
  <si>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</si>
  <si>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</si>
  <si>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</si>
  <si>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SO 01 Oceľová hala - ASR</t>
  </si>
  <si>
    <t>SO 01 Oceľová hala - ELI</t>
  </si>
  <si>
    <t>SO 01 Oceľová hala - Vykurovanie - Rozvody</t>
  </si>
  <si>
    <t>SO 01 Oceľová hala - Vykurovanie - kotolňa</t>
  </si>
  <si>
    <t>SO 01 Oceľová hala - Zdravotechnika</t>
  </si>
  <si>
    <t>SO 01 Oceľová hala - Zdravotechnika - Rozvody vody, kanal. a techn.potrubia v základoch</t>
  </si>
  <si>
    <t>SO 01 Oceľová hala - Odberné plynové zariadenie</t>
  </si>
  <si>
    <t>SO 03 Vodovodná prípojka</t>
  </si>
  <si>
    <t xml:space="preserve">SO 03 Vodovodná prípojka - Vodomerová šachta - prefabrikovaná </t>
  </si>
  <si>
    <t>SO 04 Kanalizačná prípojka</t>
  </si>
  <si>
    <t>SO 05 Plynová prípojka</t>
  </si>
  <si>
    <t>Krycí list rozpočtu</t>
  </si>
  <si>
    <t xml:space="preserve">Miesto:  </t>
  </si>
  <si>
    <t>Objekt SO 01 Oceľová hala - ASR</t>
  </si>
  <si>
    <t xml:space="preserve">Ks: </t>
  </si>
  <si>
    <t xml:space="preserve">Zákazka: </t>
  </si>
  <si>
    <t>Spracoval: Ing. Ján Halgaš</t>
  </si>
  <si>
    <t xml:space="preserve">Dňa </t>
  </si>
  <si>
    <t>13.08.2019</t>
  </si>
  <si>
    <t>Odberateľ: Mesto Vranov nad Topľou</t>
  </si>
  <si>
    <t>Projektant: PRODAP s. r. o.</t>
  </si>
  <si>
    <t xml:space="preserve">Dodávateľ: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</si>
  <si>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</si>
  <si>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</si>
  <si>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</si>
  <si>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</si>
  <si>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</si>
  <si>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</si>
  <si>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</si>
  <si>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</si>
  <si>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</si>
  <si>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</si>
  <si>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</si>
  <si>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</si>
  <si>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</si>
  <si>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</si>
  <si>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</si>
  <si>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</si>
  <si>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</si>
  <si>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</si>
  <si>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</si>
  <si>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</si>
  <si>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</si>
  <si>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</si>
  <si>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</si>
  <si>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</si>
  <si>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</si>
  <si>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</si>
  <si>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</si>
  <si>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</si>
  <si>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</si>
  <si>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</si>
  <si>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</si>
  <si>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</si>
  <si>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</si>
  <si>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</si>
  <si>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</si>
  <si>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</si>
  <si>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</si>
  <si>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</si>
  <si>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13.08.2019</t>
  </si>
  <si>
    <t>Prehľad rozpočtových nákladov</t>
  </si>
  <si>
    <t>Práce HSV</t>
  </si>
  <si>
    <t>ZEMNÉ PRÁCE</t>
  </si>
  <si>
    <t>ZÁKLADY</t>
  </si>
  <si>
    <t>VODOROVNÉ KONŠTRUKCIE</t>
  </si>
  <si>
    <t>SPEVNENÉ PLOCHY</t>
  </si>
  <si>
    <t>POVRCHOVÉ ÚPRAVY</t>
  </si>
  <si>
    <t>OSTATNÉ PRÁCE</t>
  </si>
  <si>
    <t>PRESUNY HMÔT</t>
  </si>
  <si>
    <t>Práce PSV</t>
  </si>
  <si>
    <t>IZOLÁCIE PROTI VODE A VLHKOSTI</t>
  </si>
  <si>
    <t>IZOLÁCIE TEPELNÉ BEŽNÝCH STAVEB. KONŠTRUKCIÍ</t>
  </si>
  <si>
    <t>ZTI-VNÚTORNA KANALIZÁCIA</t>
  </si>
  <si>
    <t>DREVOSTAVBY</t>
  </si>
  <si>
    <t>KONŠTRUKCIE KLAMPIARSKE</t>
  </si>
  <si>
    <t>KONŠTRUKCIE STOLÁRSKE</t>
  </si>
  <si>
    <t>KOVOVÉ DOPLNKOVÉ KONŠTRUKCIE</t>
  </si>
  <si>
    <t>PODLAHY A OBKLADY KERAMICKÉ-DLAŽBY</t>
  </si>
  <si>
    <t>PODLAHY POVLAKOVÉ</t>
  </si>
  <si>
    <t>PODLAHY A OBKLADY KERAMICKÉ-OBKLADY</t>
  </si>
  <si>
    <t>NÁTERY</t>
  </si>
  <si>
    <t>Montážne práce</t>
  </si>
  <si>
    <t>M-43 MONTÁŽ OCEĽOVÝCH KONŠTRUKCIÍ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</si>
  <si>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</si>
  <si>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</si>
  <si>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</si>
  <si>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</si>
  <si>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</si>
  <si>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</si>
  <si>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</si>
  <si>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</si>
  <si>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</si>
  <si>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Hmotnosť/Mj</t>
  </si>
  <si>
    <t>Hmotnosť</t>
  </si>
  <si>
    <t>Suť</t>
  </si>
  <si>
    <t>Zákazka Výstavba haly v priemyselnom parku Ferovo</t>
  </si>
  <si>
    <t xml:space="preserve">  1/A 1</t>
  </si>
  <si>
    <t xml:space="preserve"> 121101112</t>
  </si>
  <si>
    <t>Odstránenie ornice s  premiestn. na hromady, so zložením na vzdialenosť do 100 m a  do 1000 m3</t>
  </si>
  <si>
    <t>m3</t>
  </si>
  <si>
    <t xml:space="preserve"> 132201202</t>
  </si>
  <si>
    <t>Výkop ryhy šírky 600-2000mm horn.3 od 100 do 1000 m3</t>
  </si>
  <si>
    <t xml:space="preserve"> 132201209</t>
  </si>
  <si>
    <t>Príplatok k cenám za lepivosť horniny 3</t>
  </si>
  <si>
    <t xml:space="preserve"> 133201101</t>
  </si>
  <si>
    <t>Výkop šachty hornina 3 do 100 m3</t>
  </si>
  <si>
    <t xml:space="preserve"> 133201109</t>
  </si>
  <si>
    <t>Príplatok k cenám za lepivosť horniny</t>
  </si>
  <si>
    <t xml:space="preserve"> 162301101</t>
  </si>
  <si>
    <t>Vodorovné premiestnenie výkopku tr.1-4 do 500 m</t>
  </si>
  <si>
    <t xml:space="preserve"> 171101105</t>
  </si>
  <si>
    <t>Uloženie sypaniny po vrstvách zo štrkodrvy 0-63 mm a 0-4 mm so zhutnením EDF 2 viac ako  80 Mpa</t>
  </si>
  <si>
    <t xml:space="preserve"> 171201101</t>
  </si>
  <si>
    <t>Uloženie sypaniny do násypov s rozprestretím sypaniny vo vrstvách a s hrubým urovnaním nezhutnených</t>
  </si>
  <si>
    <t xml:space="preserve"> 181101102</t>
  </si>
  <si>
    <t>Úprava pláne v zárezoch v hornine 1-4 so zhutnením</t>
  </si>
  <si>
    <t>m2</t>
  </si>
  <si>
    <t>S/S60</t>
  </si>
  <si>
    <t xml:space="preserve"> 5834415400</t>
  </si>
  <si>
    <t>Štrkodrva 0- 4</t>
  </si>
  <si>
    <t>t</t>
  </si>
  <si>
    <t xml:space="preserve"> 5834419700</t>
  </si>
  <si>
    <t>Strkodrva 0-63</t>
  </si>
  <si>
    <t xml:space="preserve">  2/A 1</t>
  </si>
  <si>
    <t xml:space="preserve"> 289971211</t>
  </si>
  <si>
    <t>Zhotovenie vrstvy z geotextílie na upravenom povrchu v sklone do 1 : 5 , šírky od 0 do 3 m</t>
  </si>
  <si>
    <t xml:space="preserve"> 11/A 1</t>
  </si>
  <si>
    <t xml:space="preserve"> 274313612</t>
  </si>
  <si>
    <t>Betón základových pásov prostý triedy C20/25</t>
  </si>
  <si>
    <t xml:space="preserve"> 274321411</t>
  </si>
  <si>
    <t>Betón základových pásov železový (bez výstuže), tr.C 25/30</t>
  </si>
  <si>
    <t xml:space="preserve"> 274351211</t>
  </si>
  <si>
    <t>Debnenie stien základových pásov z dielcov - zhotovenie</t>
  </si>
  <si>
    <t xml:space="preserve"> 274351216</t>
  </si>
  <si>
    <t>Debnenie stien základových pásov z dielcov - odstránenie</t>
  </si>
  <si>
    <t xml:space="preserve"> 274361821</t>
  </si>
  <si>
    <t>Výstuž základových pásov z ocele 10505</t>
  </si>
  <si>
    <t xml:space="preserve"> 275313612</t>
  </si>
  <si>
    <t>Betón základových pätiek, prostý tr.C 20/25</t>
  </si>
  <si>
    <t xml:space="preserve"> 275321312</t>
  </si>
  <si>
    <t>Betón základových pätiek železový triedy C25/30</t>
  </si>
  <si>
    <t xml:space="preserve"> 275361821</t>
  </si>
  <si>
    <t>Výstuž základových pätiek z ocele 10505</t>
  </si>
  <si>
    <t>P/PE</t>
  </si>
  <si>
    <t xml:space="preserve"> 3K8791</t>
  </si>
  <si>
    <t>Textília netkaná odolná voči prerastaniu buriny</t>
  </si>
  <si>
    <t xml:space="preserve"> 411354238</t>
  </si>
  <si>
    <t>Debnenie stropov zabudované s plechom trapézovým, s výškou vlny 50 mm hrúbky 1,5 mm</t>
  </si>
  <si>
    <t>221/A 1</t>
  </si>
  <si>
    <t xml:space="preserve"> 564231111</t>
  </si>
  <si>
    <t>Podklad alebo podsyp zo štrkopiesku s rozprestretím, vlhčením a zhutnením po zhutnení hr.100 mm</t>
  </si>
  <si>
    <t>R/R 0</t>
  </si>
  <si>
    <t xml:space="preserve"> 564999900.1</t>
  </si>
  <si>
    <t>Násyp z bieleho riečneho štrku frakcie 16-32 mm</t>
  </si>
  <si>
    <t xml:space="preserve"> m2</t>
  </si>
  <si>
    <t xml:space="preserve"> 622465112</t>
  </si>
  <si>
    <t>Vonkajšia omietka stien zo zmesi z prírodných mramorových zŕn weber.pas marmolit stredozrná 1040 MO43 vrátane podkladného náteru</t>
  </si>
  <si>
    <t xml:space="preserve"> 625250155</t>
  </si>
  <si>
    <t>Zateplenie vonk. konštrukcie, bez povrchovej úpravy, systém XPS, lepený rámovo s prikotvením, hr. izolantu 80 mm</t>
  </si>
  <si>
    <t xml:space="preserve"> 631312711</t>
  </si>
  <si>
    <t>Mazanina z betónu prostého tr.C 25/30 hr.nad 50 do 80 mm</t>
  </si>
  <si>
    <t xml:space="preserve"> 631313711</t>
  </si>
  <si>
    <t>Mazanina z betónu prostého tr.C 25/30 hr.nad 80 do 120 mm</t>
  </si>
  <si>
    <t xml:space="preserve"> 631319161</t>
  </si>
  <si>
    <t>Príplatok za prehlad. betónovej mazaniny min. tr.C 8/10 oceľ. hlad. hr. 50-80 mm (40kg/m3)</t>
  </si>
  <si>
    <t xml:space="preserve"> 631319171</t>
  </si>
  <si>
    <t>Prípl. za strhnutie povrchu mazaniny latou pre hr. obidvoch vrstiev mazaniny nad 50 do 80 mm</t>
  </si>
  <si>
    <t xml:space="preserve"> 631325661</t>
  </si>
  <si>
    <t>Liata priemyselná podlaha z betónu vystužená oceľovými vláknami  tr.C20/25 hr. nad 120 do 240 mm, oceľové drátky 15 kg/m3, dilatácie</t>
  </si>
  <si>
    <t xml:space="preserve"> 631351101</t>
  </si>
  <si>
    <t>Debnenie stien, rýh a otvorov v podlahách zhotovenie</t>
  </si>
  <si>
    <t xml:space="preserve"> 631351102</t>
  </si>
  <si>
    <t>Debnenie stien, rýh a otvorov v podlahách odstránenie</t>
  </si>
  <si>
    <t xml:space="preserve"> 631362421</t>
  </si>
  <si>
    <t>Výstuž mazanín z betónov (z kameniva) a z ľahkých betónov, zo zváraných sietí KARI, priemer drôtu 6/6 mm, veľkosť oka 100x100 mm</t>
  </si>
  <si>
    <t xml:space="preserve"> 632451053</t>
  </si>
  <si>
    <t>Poter pieskovocementový hr. do 30 mm</t>
  </si>
  <si>
    <t xml:space="preserve"> 632456131</t>
  </si>
  <si>
    <t>Poter pieskovocementový stupňov 600kg/m3 hladený dreveným hladidlom hr. 30 mm</t>
  </si>
  <si>
    <t xml:space="preserve"> 632477203</t>
  </si>
  <si>
    <t>Samonivelizačná cementová vrstva, vnútorné použitie, hr. 5 mm</t>
  </si>
  <si>
    <t xml:space="preserve"> 632921413</t>
  </si>
  <si>
    <t xml:space="preserve">Dlažba z betónových dlaždíc z vymývaného betónu hr. 40 mm kladená do lepiacej hmoty </t>
  </si>
  <si>
    <t xml:space="preserve">  3/A 1</t>
  </si>
  <si>
    <t xml:space="preserve"> 941941031</t>
  </si>
  <si>
    <t>Montáž lešenia ľahkého pracovného radového s podlahami šírky od 0,80 do 1,00 m a výšky do 10 m</t>
  </si>
  <si>
    <t xml:space="preserve"> 941941191</t>
  </si>
  <si>
    <t>Príplatok za prvý a každý ďalší i začatý mesiac použitia lešenia k cene -1031</t>
  </si>
  <si>
    <t xml:space="preserve"> 941955002</t>
  </si>
  <si>
    <t>Lešenie ľahké pracovné pomocné, s výškou lešeňovej podlahy nad 1,20 do 1,90 m</t>
  </si>
  <si>
    <t xml:space="preserve"> 943943221</t>
  </si>
  <si>
    <t>Montáž lešenia ľahkého, bez podláh pre zaťaženie podlahovej plochy do 2 kPa výšky do 10 m</t>
  </si>
  <si>
    <t xml:space="preserve"> 943943292</t>
  </si>
  <si>
    <t>Prípl. za prvý a každý ďalší i začatý mesiac používania lešenia k cene -3221 alebo -32222</t>
  </si>
  <si>
    <t xml:space="preserve"> 943955021</t>
  </si>
  <si>
    <t>Montáž lešeňovej podlahy s priečnikmi alebo pozdľžnikmi výšky do 10 m</t>
  </si>
  <si>
    <t xml:space="preserve"> 943955191</t>
  </si>
  <si>
    <t>Príplatok za prvý a každý i začatý mesiac použitia lešenia k cene -5021, -5022, -5023, -5141</t>
  </si>
  <si>
    <t xml:space="preserve">  3/B 1</t>
  </si>
  <si>
    <t xml:space="preserve"> 941941831</t>
  </si>
  <si>
    <t>Demontáž lešenia ľahkého pracovného radového a s podlahami, šírky 0,80-1,00 m a výšky do 10m</t>
  </si>
  <si>
    <t xml:space="preserve"> 943943821</t>
  </si>
  <si>
    <t>Demontáž lešenia ľahkého, bez podl., pre zaťaž. do 2 kPa výšky do 10 m</t>
  </si>
  <si>
    <t xml:space="preserve"> 943955821</t>
  </si>
  <si>
    <t>Demontáž lešeňovej podlahy s priečnikmi alebo pozdľžnikmi, výšky do 10 m</t>
  </si>
  <si>
    <t xml:space="preserve"> 952901221</t>
  </si>
  <si>
    <t>Vyčistenie budov priemyselných objektov akejkoľvek výšky</t>
  </si>
  <si>
    <t xml:space="preserve"> 916561111</t>
  </si>
  <si>
    <t xml:space="preserve">Osadenie záhon. obrubníka betón., do lôžka z bet. pros. tr. C 10/12,5 s bočnou oporou </t>
  </si>
  <si>
    <t>m</t>
  </si>
  <si>
    <t>S/S70</t>
  </si>
  <si>
    <t xml:space="preserve"> 5921954660</t>
  </si>
  <si>
    <t>KUS</t>
  </si>
  <si>
    <t xml:space="preserve"> 998021021</t>
  </si>
  <si>
    <t>Presun hmôt pre haly 802,811 zvislá konštr.z tehál,tvárnic,blokov alebo kovová do výšky 20 m</t>
  </si>
  <si>
    <t>711/A 1</t>
  </si>
  <si>
    <t xml:space="preserve"> 711114051</t>
  </si>
  <si>
    <t xml:space="preserve"> 711471051</t>
  </si>
  <si>
    <t xml:space="preserve"> 711491171</t>
  </si>
  <si>
    <t>Izolácia proti tlakovej vode z ochrannej textílie podkladnej vrstvy vodorovne</t>
  </si>
  <si>
    <t xml:space="preserve"> 711491172</t>
  </si>
  <si>
    <t>Izolácia proti tlakovej vode z ochrannej textílie ochrannej vrstvy vodorovne</t>
  </si>
  <si>
    <t xml:space="preserve"> 998711102</t>
  </si>
  <si>
    <t>Presun hmôt pre izoláciu proti vode v objektoch výšky nad 6 do 12  m</t>
  </si>
  <si>
    <t>S/S20</t>
  </si>
  <si>
    <t xml:space="preserve"> 2833000260</t>
  </si>
  <si>
    <t>S/S90</t>
  </si>
  <si>
    <t xml:space="preserve"> 6936651600</t>
  </si>
  <si>
    <t>Geotextílie 300g/m2</t>
  </si>
  <si>
    <t>713/A 1</t>
  </si>
  <si>
    <t xml:space="preserve"> 713121111</t>
  </si>
  <si>
    <t>Montáž tepelnej izolácie rohožami,pásmi,dielcami,doskami podláh, jednovrstvová</t>
  </si>
  <si>
    <t>713/A 5</t>
  </si>
  <si>
    <t xml:space="preserve"> 998713102</t>
  </si>
  <si>
    <t>Presun hmôt pre izolácie tepelné v objektoch výšky nad 6 m do 12 m</t>
  </si>
  <si>
    <t xml:space="preserve"> 2837650040</t>
  </si>
  <si>
    <t xml:space="preserve"> 2837650070</t>
  </si>
  <si>
    <t>721/A 1</t>
  </si>
  <si>
    <t xml:space="preserve"> 721194109</t>
  </si>
  <si>
    <t>Zriadenie prípojky na potrubí vyvedenie a upevnenie odpadových výpustiek D 110x2,3</t>
  </si>
  <si>
    <t>kus</t>
  </si>
  <si>
    <t xml:space="preserve"> 721242115</t>
  </si>
  <si>
    <t>Zachytávače strešných nečistôt HL s kĺbom, košom, suchou klapkou s čistiacim vekom</t>
  </si>
  <si>
    <t xml:space="preserve"> 721274103</t>
  </si>
  <si>
    <t>Odvetranie kanalizačného potrubia HL 810, prechodové manžety 110 mm, označenie K6</t>
  </si>
  <si>
    <t xml:space="preserve"> 998721102</t>
  </si>
  <si>
    <t>Presun hmôt pre vnútornú kanalizáciu v objektoch výšky nad 6 do 12 m</t>
  </si>
  <si>
    <t>763/A 2</t>
  </si>
  <si>
    <t xml:space="preserve"> 763111132</t>
  </si>
  <si>
    <t xml:space="preserve"> 763111212</t>
  </si>
  <si>
    <t xml:space="preserve"> 763124112</t>
  </si>
  <si>
    <t xml:space="preserve"> 763132220</t>
  </si>
  <si>
    <t>SDK podhľad protipožiarny  zavesená kca profil CD  hr. 15 mm, parozábrana, tepelná izolácia  hr. 100 mm</t>
  </si>
  <si>
    <t xml:space="preserve"> 763181112</t>
  </si>
  <si>
    <t>Zárubne oceľové pre SDK priečky  v do 2,75 m š 600 mm hr. 100 mm</t>
  </si>
  <si>
    <t xml:space="preserve"> 763181132</t>
  </si>
  <si>
    <t>Oceľová zárubňa pre sadrokartónovú priečku , výška 2,75 m, šírka 800 mm, hrúbka 100 mm</t>
  </si>
  <si>
    <t xml:space="preserve"> 763181142</t>
  </si>
  <si>
    <t>Oceľová zárubňa pre sadrokartónovú priečku, výška 2,75 m, šírka 900 mm, hrúbka 100 mm</t>
  </si>
  <si>
    <t>763/A02</t>
  </si>
  <si>
    <t xml:space="preserve"> 998763302</t>
  </si>
  <si>
    <t>Presun hmôt pre sádrokartónové konštrukcie v objektoch výšky od 7 do 12 m</t>
  </si>
  <si>
    <t xml:space="preserve">T    </t>
  </si>
  <si>
    <t>764/A 6</t>
  </si>
  <si>
    <t xml:space="preserve"> 764359221</t>
  </si>
  <si>
    <t>Kotlík oválny  žľabový z poplastovaného plechu bieleho, priemer 150/100 mm, označenie K3</t>
  </si>
  <si>
    <t>ks</t>
  </si>
  <si>
    <t xml:space="preserve"> 764454212</t>
  </si>
  <si>
    <t>Odpadové rúry z lakoplastovaného plechu  150/100 mm, označenie K1, objímky, kolená K3</t>
  </si>
  <si>
    <t xml:space="preserve"> 764711116</t>
  </si>
  <si>
    <t>Oplechovanie parapetov  z elox. hliníka š. 80 mm</t>
  </si>
  <si>
    <t xml:space="preserve"> 764761111</t>
  </si>
  <si>
    <t>Žľaby z poplastovaného plechu 150/100, označenie K4, K5, K2 vrátane hákov, čiel, spojok, nitov</t>
  </si>
  <si>
    <t>764/A 7</t>
  </si>
  <si>
    <t xml:space="preserve"> 998764102</t>
  </si>
  <si>
    <t>Presun hmôt pre konštrukcie klampiarske v objektoch výšky nad 6 do 12 m</t>
  </si>
  <si>
    <t xml:space="preserve"> 764560000.1</t>
  </si>
  <si>
    <t>Koncentrické potrubie plastové dl. 1000mm, DN100/60 mm, vyvedenie cez st, plášť, konc. PPS/Al, priemer dymovodu 60 mm, prechodová manžeta DN100 mm, označenie K7</t>
  </si>
  <si>
    <t>766/A 1</t>
  </si>
  <si>
    <t xml:space="preserve"> 766661112</t>
  </si>
  <si>
    <t>Montáž dverového krídla kompletiz.otváravého do  oceľovej alebo fošňovej zárubne,jednokrídlové</t>
  </si>
  <si>
    <t xml:space="preserve"> 998766102</t>
  </si>
  <si>
    <t>Presun hmot pre konštrukcie stolárske v objektoch výšky nad 6 do 12 m</t>
  </si>
  <si>
    <t xml:space="preserve"> 6116303010</t>
  </si>
  <si>
    <t xml:space="preserve"> 6116303380</t>
  </si>
  <si>
    <t xml:space="preserve">KS   </t>
  </si>
  <si>
    <t xml:space="preserve"> 6116303770</t>
  </si>
  <si>
    <t xml:space="preserve"> 725</t>
  </si>
  <si>
    <t>767/A 1</t>
  </si>
  <si>
    <t xml:space="preserve"> OKNO</t>
  </si>
  <si>
    <t>Montáž plastových výplní otvorov  do OK konštrukcie</t>
  </si>
  <si>
    <t>M</t>
  </si>
  <si>
    <t>767/A 2</t>
  </si>
  <si>
    <t xml:space="preserve"> 767397102</t>
  </si>
  <si>
    <t>Montáž strešných sendvičových panelov, hrúbky  120 mm vrátane doplnkov</t>
  </si>
  <si>
    <t xml:space="preserve"> 767411102</t>
  </si>
  <si>
    <t>Montáž opláštenia sendvičovými stenovými panelmi hrúbky nad 100 do 150 mm  vrátane doplnkov</t>
  </si>
  <si>
    <t>767/A 3</t>
  </si>
  <si>
    <t xml:space="preserve"> 998767102</t>
  </si>
  <si>
    <t>Presun hmôt pre kovové stavebné doplnkové konštrukcie v objektoch výšky nad 6 do 12 m</t>
  </si>
  <si>
    <t xml:space="preserve"> 767199999.7</t>
  </si>
  <si>
    <t>Montáž a dodávka - Oceľové zábradlie pozinkované dl. 3240 mm, v. 1050 mm, označenie Z4, vrátane povrchových úprav</t>
  </si>
  <si>
    <t xml:space="preserve"> 767199999.8</t>
  </si>
  <si>
    <t>Montáž a dodávka - Oceľové zábradlie pozinkované dl. 2350 mm, v. 1050 mm, označenie Z5, vrátane povrchových úprav</t>
  </si>
  <si>
    <t xml:space="preserve"> 767199999.9</t>
  </si>
  <si>
    <t>Montáž a dodávka - Oceľové zábradlie pozinkované dl. 1250 mm, v. 1050 mm, označenie Z6, vrátane povrchových úprav</t>
  </si>
  <si>
    <t xml:space="preserve"> 767200001</t>
  </si>
  <si>
    <t>Montáž a dodávka - Oceľové zábradlie pozinkované dl. 2595 mm, v. 1050 mm, označenie Z7, vrátane povrchových úprav</t>
  </si>
  <si>
    <t xml:space="preserve"> 767200002</t>
  </si>
  <si>
    <t>Montáž a dodávka požiarného rebríka, dĺžka rebríka 10,78 m, kotvenie, povrchové úpravy, označenie Z3</t>
  </si>
  <si>
    <t xml:space="preserve"> 767200003</t>
  </si>
  <si>
    <t>Montáž a dodávka rohože s kartáčovou násadou a škrabkov rozmerov 815x1625 mm, označenie Z1</t>
  </si>
  <si>
    <t>P/PC</t>
  </si>
  <si>
    <t xml:space="preserve"> 283413341</t>
  </si>
  <si>
    <t xml:space="preserve"> 283413342</t>
  </si>
  <si>
    <t xml:space="preserve"> 283413343</t>
  </si>
  <si>
    <t xml:space="preserve"> 283413344</t>
  </si>
  <si>
    <t xml:space="preserve"> 283413345</t>
  </si>
  <si>
    <t xml:space="preserve"> 283413346</t>
  </si>
  <si>
    <t xml:space="preserve"> 283413347</t>
  </si>
  <si>
    <t xml:space="preserve"> 283413348</t>
  </si>
  <si>
    <t xml:space="preserve"> MAT</t>
  </si>
  <si>
    <t>S/S50</t>
  </si>
  <si>
    <t xml:space="preserve"> 5535865540</t>
  </si>
  <si>
    <t xml:space="preserve"> 5535865650</t>
  </si>
  <si>
    <t>771/A 1</t>
  </si>
  <si>
    <t xml:space="preserve"> 771275106</t>
  </si>
  <si>
    <t>Montáž obkladov schodiskových stupňov z dlaždíc keramických do tmelu, 200x200 mm, škárovanie</t>
  </si>
  <si>
    <t xml:space="preserve"> 771576107</t>
  </si>
  <si>
    <t>Montáž podláh z dlaždíc keram. ukl. do tmelu flexibil..200x200mm, škárovanie</t>
  </si>
  <si>
    <t xml:space="preserve"> 998771102</t>
  </si>
  <si>
    <t>Presun hmôt pre podlahy z dlaždíc v objektoch výšky nad 6 do 12 m</t>
  </si>
  <si>
    <t xml:space="preserve"> 5976398000</t>
  </si>
  <si>
    <t>Keramická dlažba   20x20 cm</t>
  </si>
  <si>
    <t>775/A 2</t>
  </si>
  <si>
    <t xml:space="preserve"> 776411000</t>
  </si>
  <si>
    <t>Lepenie podlahových soklíkov alebo líšt gumových</t>
  </si>
  <si>
    <t xml:space="preserve"> 998776102</t>
  </si>
  <si>
    <t>Presun hmôt pre podlahy povlakové v objektoch výšky nad  6 do 12 m</t>
  </si>
  <si>
    <t xml:space="preserve"> 776992136</t>
  </si>
  <si>
    <t>R/RE</t>
  </si>
  <si>
    <t xml:space="preserve"> 776992137</t>
  </si>
  <si>
    <t>Vinylový soklík výšky 80 mm</t>
  </si>
  <si>
    <t>771/A 2</t>
  </si>
  <si>
    <t xml:space="preserve"> 781445208</t>
  </si>
  <si>
    <t>Montáž obkladov stien z obkladačiek hutných,keramických do tmelu flexibil., veľkosť 200x200 mm, škárovanie</t>
  </si>
  <si>
    <t xml:space="preserve"> 998781102</t>
  </si>
  <si>
    <t>Presun hmôt pre obklady keramické v objektoch výšky nad  6 do 12 m</t>
  </si>
  <si>
    <t xml:space="preserve"> 781100589</t>
  </si>
  <si>
    <t>Príplatok za hliníkové ukončujúce profily</t>
  </si>
  <si>
    <t xml:space="preserve"> 597657400</t>
  </si>
  <si>
    <t>Keramický obklad 20x20 cm</t>
  </si>
  <si>
    <t>M2</t>
  </si>
  <si>
    <t>783/A 1</t>
  </si>
  <si>
    <t xml:space="preserve"> 783626020</t>
  </si>
  <si>
    <t xml:space="preserve"> 783894612</t>
  </si>
  <si>
    <t xml:space="preserve"> 783894622</t>
  </si>
  <si>
    <t>943/M43</t>
  </si>
  <si>
    <t xml:space="preserve"> 430861001</t>
  </si>
  <si>
    <t>Montáž OK</t>
  </si>
  <si>
    <t>kg</t>
  </si>
  <si>
    <t xml:space="preserve"> OK</t>
  </si>
  <si>
    <t>Dodávka oceľových konštrukcií vrátane povrchových úprav, spojovacieho a kotviaceho materiálu</t>
  </si>
  <si>
    <t>Objekt SO 01 Oceľová hala - ELI</t>
  </si>
  <si>
    <t>M-21 ELEKTROMONTÁŽE</t>
  </si>
  <si>
    <t>M-46 MONTÁŽE ZEMNÝCH PRÁC</t>
  </si>
  <si>
    <t>921/M21</t>
  </si>
  <si>
    <t xml:space="preserve"> 210010306</t>
  </si>
  <si>
    <t xml:space="preserve">Krabica prístrojová do dutej steny </t>
  </si>
  <si>
    <t xml:space="preserve"> 210010311</t>
  </si>
  <si>
    <t>Krabica odbočná s viečkom do dutej steny</t>
  </si>
  <si>
    <t xml:space="preserve"> 210011302</t>
  </si>
  <si>
    <t>Hmoždinka a skrutka HM8</t>
  </si>
  <si>
    <t xml:space="preserve"> 210020311</t>
  </si>
  <si>
    <t>Mars žlab 250 /100 vrátane veka a podpery</t>
  </si>
  <si>
    <t xml:space="preserve"> 210062095</t>
  </si>
  <si>
    <t>Výstražná tabuľka</t>
  </si>
  <si>
    <t xml:space="preserve"> 210100001</t>
  </si>
  <si>
    <t>Ukončenie vodičov v rozvádzač. vrátane zapojenia a vodičovej koncovky do 2.5 mm2</t>
  </si>
  <si>
    <t xml:space="preserve"> 210100002</t>
  </si>
  <si>
    <t>Ukončenie vodičov v rozvádzač. vrátane zapojenia a vodičovej koncovky do 6 mm2</t>
  </si>
  <si>
    <t xml:space="preserve"> 210100003</t>
  </si>
  <si>
    <t>Ukončenie vodičov v rozvádzač. vrátane zapojenia a vodičovej koncovky do 16 mm2</t>
  </si>
  <si>
    <t xml:space="preserve"> 210100011</t>
  </si>
  <si>
    <t>Ukončenie vodičov v rozvádzač. vrátane zapojenia a vodičovej koncovky do 185 mm2</t>
  </si>
  <si>
    <t xml:space="preserve"> 210110041</t>
  </si>
  <si>
    <t xml:space="preserve"> 210110043</t>
  </si>
  <si>
    <t xml:space="preserve"> 210110045</t>
  </si>
  <si>
    <t xml:space="preserve"> 210110095</t>
  </si>
  <si>
    <t xml:space="preserve"> 210111012</t>
  </si>
  <si>
    <t xml:space="preserve"> 210111022</t>
  </si>
  <si>
    <t>Zásuvka dvojnásobná 230V/16A, IP44 nástenna</t>
  </si>
  <si>
    <t xml:space="preserve"> 210190001</t>
  </si>
  <si>
    <t>Skrinka  (svorkovnicova pre retenčnu nádrž) R-RN</t>
  </si>
  <si>
    <t xml:space="preserve"> 210190002</t>
  </si>
  <si>
    <t xml:space="preserve">Rozvádzač RP montáž </t>
  </si>
  <si>
    <t>Rozvádzač RK montáž</t>
  </si>
  <si>
    <t xml:space="preserve"> 210190051</t>
  </si>
  <si>
    <t>Rozvádzač HR-NN montáž za jedno pole</t>
  </si>
  <si>
    <t xml:space="preserve"> 210191013</t>
  </si>
  <si>
    <t xml:space="preserve"> 210201043</t>
  </si>
  <si>
    <t xml:space="preserve"> 210201082</t>
  </si>
  <si>
    <t xml:space="preserve"> 210204101</t>
  </si>
  <si>
    <t xml:space="preserve">výložnik na stenu </t>
  </si>
  <si>
    <t xml:space="preserve"> 210220002</t>
  </si>
  <si>
    <t>Guľatina FeZn D=8mm</t>
  </si>
  <si>
    <t>Guľatina FeZn D=10mm</t>
  </si>
  <si>
    <t xml:space="preserve"> 210220020</t>
  </si>
  <si>
    <t xml:space="preserve">Pasovina FeZn 30x4 </t>
  </si>
  <si>
    <t xml:space="preserve"> 210220104</t>
  </si>
  <si>
    <t>Podpera vedenia PV23</t>
  </si>
  <si>
    <t xml:space="preserve"> 210220111</t>
  </si>
  <si>
    <t>Podpera vedenia PV16</t>
  </si>
  <si>
    <t xml:space="preserve"> 210220204</t>
  </si>
  <si>
    <t>JP20 - Zachytavacia tyč dhen 2m na trapezové strechy kat.č.123032</t>
  </si>
  <si>
    <t xml:space="preserve"> 210220241</t>
  </si>
  <si>
    <t>SK - Svorka krížová</t>
  </si>
  <si>
    <t xml:space="preserve"> 210220243</t>
  </si>
  <si>
    <t>SS - Svorka spájacia</t>
  </si>
  <si>
    <t xml:space="preserve"> 210220246</t>
  </si>
  <si>
    <t>SO - Svorka odkvpaová</t>
  </si>
  <si>
    <t xml:space="preserve"> 210220249</t>
  </si>
  <si>
    <t>ST -svorka potrubna</t>
  </si>
  <si>
    <t xml:space="preserve"> 210220252</t>
  </si>
  <si>
    <t>SR02 - Uzemňovacia svorka pásovina/pásovina</t>
  </si>
  <si>
    <t xml:space="preserve"> 210220253</t>
  </si>
  <si>
    <t>SR03 - Uzemňovacia svorka guľatina/pásovina</t>
  </si>
  <si>
    <t xml:space="preserve"> 210220800</t>
  </si>
  <si>
    <t>Guľatina AIMgSi D=8mm</t>
  </si>
  <si>
    <t xml:space="preserve"> 210290751</t>
  </si>
  <si>
    <t>Odsávaci ventilátor z dobehom</t>
  </si>
  <si>
    <t>922/M22</t>
  </si>
  <si>
    <t xml:space="preserve"> 220260103</t>
  </si>
  <si>
    <t xml:space="preserve">Krabica rozvodna 6455-11  </t>
  </si>
  <si>
    <t xml:space="preserve"> 210881103</t>
  </si>
  <si>
    <t>Kábel 1-CXKH-R 5-Jx6</t>
  </si>
  <si>
    <t xml:space="preserve"> 210010026</t>
  </si>
  <si>
    <t>Trubka o.750N - HFXP-HT 25  bezhalog.</t>
  </si>
  <si>
    <t xml:space="preserve"> 210010028</t>
  </si>
  <si>
    <t>Trubka o.750N - HFXP 40 bezhalog.</t>
  </si>
  <si>
    <t xml:space="preserve"> 210010059</t>
  </si>
  <si>
    <t>Trubka panc.1250N HFBS 25 PVC bezhalogén.</t>
  </si>
  <si>
    <t xml:space="preserve"> 210010067</t>
  </si>
  <si>
    <t>Trubka panc. 750N HFPRM 40  PVC bezalog.</t>
  </si>
  <si>
    <t xml:space="preserve"> 210020310.1</t>
  </si>
  <si>
    <t>Koleno 90° 250/100 vrátane veka  a podpery</t>
  </si>
  <si>
    <t>T-kus 3x250/100 vrátane  veka a podpery</t>
  </si>
  <si>
    <t xml:space="preserve"> 210020921.1</t>
  </si>
  <si>
    <t xml:space="preserve">Material protipožirneho prestupu   </t>
  </si>
  <si>
    <t xml:space="preserve"> 210110041.1</t>
  </si>
  <si>
    <t>Nástenne hríbove tlačidlo z aretáciou 230V / IP65</t>
  </si>
  <si>
    <t xml:space="preserve"> 210190151.1</t>
  </si>
  <si>
    <t xml:space="preserve">Ovládacia skrinka osvetlenia 3 x tlacidlo 230V / IP65  </t>
  </si>
  <si>
    <t xml:space="preserve"> 210201213</t>
  </si>
  <si>
    <t>Montáž závesu svietisla</t>
  </si>
  <si>
    <t xml:space="preserve"> 210201346</t>
  </si>
  <si>
    <t xml:space="preserve"> 210201510</t>
  </si>
  <si>
    <t xml:space="preserve">Svietidlo núdzové LED, 1x3,2W, autonómnosť 1h, </t>
  </si>
  <si>
    <t xml:space="preserve"> 210201810</t>
  </si>
  <si>
    <t xml:space="preserve"> 210201902</t>
  </si>
  <si>
    <t xml:space="preserve">Montáž svietidla interiérového na stenu do 2 kg   </t>
  </si>
  <si>
    <t xml:space="preserve"> 210201912</t>
  </si>
  <si>
    <t xml:space="preserve">Montáž svietidla interiérového na strop do 2 kg   </t>
  </si>
  <si>
    <t xml:space="preserve"> 210201943</t>
  </si>
  <si>
    <t>Montáž svietidla zavesného do 5 kg</t>
  </si>
  <si>
    <t>Montáž svietidla exterierového na stenu do 5 kg</t>
  </si>
  <si>
    <t xml:space="preserve"> 210220040</t>
  </si>
  <si>
    <t>Svorka Bernard vrátane pásika</t>
  </si>
  <si>
    <t xml:space="preserve"> 210800161</t>
  </si>
  <si>
    <t>Kábel CYKY-J 5x6</t>
  </si>
  <si>
    <t xml:space="preserve"> 210881056</t>
  </si>
  <si>
    <t>Vodič 1-CHKE-R 6mm2 Zž</t>
  </si>
  <si>
    <t xml:space="preserve"> 210881059</t>
  </si>
  <si>
    <t>Vodič 1-CHKE-R 25mm2 Zž</t>
  </si>
  <si>
    <t xml:space="preserve"> 210881075</t>
  </si>
  <si>
    <t>Kábel 1-CXKH-R 3-Jx1,5</t>
  </si>
  <si>
    <t>Kábel 1-CXKH-R 3-Ox1,5</t>
  </si>
  <si>
    <t xml:space="preserve"> 210881076</t>
  </si>
  <si>
    <t>Kábel 1-CXKH-R 3-Jx2,5</t>
  </si>
  <si>
    <t xml:space="preserve"> 210881100</t>
  </si>
  <si>
    <t>Kábel 1-CXKH-R 5-Ox1,5</t>
  </si>
  <si>
    <t>Kábel 1-CXKH-R 5-Jx1,5</t>
  </si>
  <si>
    <t xml:space="preserve"> 210881104</t>
  </si>
  <si>
    <t>Kábel 1-CXKH-R 5-Jx10</t>
  </si>
  <si>
    <t xml:space="preserve"> 210881332</t>
  </si>
  <si>
    <t>Kábel 1-CXKH-V 3-Jx1,5</t>
  </si>
  <si>
    <t>Kábel 1-CXKH-V 3-Ox1,5</t>
  </si>
  <si>
    <t xml:space="preserve"> 210902112</t>
  </si>
  <si>
    <t>Kábel 1-AYKY-J 3x185+95</t>
  </si>
  <si>
    <t xml:space="preserve"> MAT18</t>
  </si>
  <si>
    <t xml:space="preserve"> MAT19</t>
  </si>
  <si>
    <t>HUS</t>
  </si>
  <si>
    <t xml:space="preserve"> MAT20</t>
  </si>
  <si>
    <t xml:space="preserve"> MAT21</t>
  </si>
  <si>
    <t xml:space="preserve"> MAT22</t>
  </si>
  <si>
    <t xml:space="preserve"> MAT23</t>
  </si>
  <si>
    <t xml:space="preserve"> MAT24</t>
  </si>
  <si>
    <t xml:space="preserve"> MAT25</t>
  </si>
  <si>
    <t xml:space="preserve"> MAT26</t>
  </si>
  <si>
    <t xml:space="preserve"> MAT27</t>
  </si>
  <si>
    <t xml:space="preserve"> MAT28</t>
  </si>
  <si>
    <t xml:space="preserve"> MAT29</t>
  </si>
  <si>
    <t xml:space="preserve"> MAT30</t>
  </si>
  <si>
    <t xml:space="preserve"> MAT31</t>
  </si>
  <si>
    <t xml:space="preserve"> MAT32</t>
  </si>
  <si>
    <t xml:space="preserve"> MAT33</t>
  </si>
  <si>
    <t xml:space="preserve"> MAT34</t>
  </si>
  <si>
    <t xml:space="preserve"> MAT35</t>
  </si>
  <si>
    <t xml:space="preserve"> MAT36</t>
  </si>
  <si>
    <t xml:space="preserve"> MAT37</t>
  </si>
  <si>
    <t xml:space="preserve"> MAT38</t>
  </si>
  <si>
    <t xml:space="preserve"> MAT39</t>
  </si>
  <si>
    <t xml:space="preserve"> MAT40</t>
  </si>
  <si>
    <t xml:space="preserve"> MAT41</t>
  </si>
  <si>
    <t>Mars žlab 250 /100</t>
  </si>
  <si>
    <t xml:space="preserve"> MAT42</t>
  </si>
  <si>
    <t>Kryt žľabu 250</t>
  </si>
  <si>
    <t xml:space="preserve"> MAT43</t>
  </si>
  <si>
    <t>Koleno 90° 250/100</t>
  </si>
  <si>
    <t xml:space="preserve"> MAT44</t>
  </si>
  <si>
    <t>Kryt kolena 250/100</t>
  </si>
  <si>
    <t xml:space="preserve"> MAT45</t>
  </si>
  <si>
    <t>T-kus 3x250/100</t>
  </si>
  <si>
    <t xml:space="preserve"> MAT46</t>
  </si>
  <si>
    <t>Kryt T-kus 3x250</t>
  </si>
  <si>
    <t xml:space="preserve"> MAT47</t>
  </si>
  <si>
    <t>Spoj. materiál</t>
  </si>
  <si>
    <t>sada</t>
  </si>
  <si>
    <t xml:space="preserve"> MAT48</t>
  </si>
  <si>
    <t xml:space="preserve">Nosník 250 </t>
  </si>
  <si>
    <t xml:space="preserve"> MAT49</t>
  </si>
  <si>
    <t xml:space="preserve"> MAT50</t>
  </si>
  <si>
    <t xml:space="preserve"> MAT51</t>
  </si>
  <si>
    <t xml:space="preserve"> MAT52</t>
  </si>
  <si>
    <t xml:space="preserve"> MAT53</t>
  </si>
  <si>
    <t xml:space="preserve"> MAT54</t>
  </si>
  <si>
    <t>Nosný a uchytávací materiál</t>
  </si>
  <si>
    <t>súb</t>
  </si>
  <si>
    <t xml:space="preserve"> MAT55</t>
  </si>
  <si>
    <t xml:space="preserve">Kopany piesok </t>
  </si>
  <si>
    <t xml:space="preserve"> MAT56</t>
  </si>
  <si>
    <t>Výstražná fólia š.300mm</t>
  </si>
  <si>
    <t xml:space="preserve"> MAT57</t>
  </si>
  <si>
    <t xml:space="preserve"> MAT58</t>
  </si>
  <si>
    <t>Drobný pomocný materiál</t>
  </si>
  <si>
    <t xml:space="preserve"> MAT60</t>
  </si>
  <si>
    <t xml:space="preserve"> MAT61</t>
  </si>
  <si>
    <t xml:space="preserve"> MAT62</t>
  </si>
  <si>
    <t xml:space="preserve"> MAT63</t>
  </si>
  <si>
    <t xml:space="preserve"> MAT64</t>
  </si>
  <si>
    <t xml:space="preserve"> MAT65</t>
  </si>
  <si>
    <t xml:space="preserve"> MAT66</t>
  </si>
  <si>
    <t xml:space="preserve"> MAT67</t>
  </si>
  <si>
    <t xml:space="preserve"> MAT68</t>
  </si>
  <si>
    <t xml:space="preserve"> MAT69</t>
  </si>
  <si>
    <t xml:space="preserve"> MAT70</t>
  </si>
  <si>
    <t xml:space="preserve"> MAT71</t>
  </si>
  <si>
    <t xml:space="preserve"> MAT72</t>
  </si>
  <si>
    <t xml:space="preserve"> MAT73</t>
  </si>
  <si>
    <t xml:space="preserve"> MAT74</t>
  </si>
  <si>
    <t>Označovací štítok na zvod</t>
  </si>
  <si>
    <t xml:space="preserve"> MAT75</t>
  </si>
  <si>
    <t>Pomocný materiál</t>
  </si>
  <si>
    <t>sub</t>
  </si>
  <si>
    <t xml:space="preserve"> MONT1</t>
  </si>
  <si>
    <t>Práce spojené s náplňou rozvádzačov</t>
  </si>
  <si>
    <t>hod</t>
  </si>
  <si>
    <t xml:space="preserve"> MONT2</t>
  </si>
  <si>
    <t xml:space="preserve"> MONT3</t>
  </si>
  <si>
    <t>Práce spojené s náplňou ovládacích skrín</t>
  </si>
  <si>
    <t xml:space="preserve"> MONT4</t>
  </si>
  <si>
    <t xml:space="preserve"> MONT5</t>
  </si>
  <si>
    <t>Prierazy a sekacie práce</t>
  </si>
  <si>
    <t>kpl</t>
  </si>
  <si>
    <t xml:space="preserve"> MONT6</t>
  </si>
  <si>
    <t xml:space="preserve">Revízia elektroinštalácie, odborné skúšky  </t>
  </si>
  <si>
    <t xml:space="preserve"> MONT7</t>
  </si>
  <si>
    <t>Pomocné práce</t>
  </si>
  <si>
    <t xml:space="preserve"> MONT8</t>
  </si>
  <si>
    <t>Príplatok za práce vo výškach</t>
  </si>
  <si>
    <t xml:space="preserve"> 210220050</t>
  </si>
  <si>
    <t xml:space="preserve"> MAT1</t>
  </si>
  <si>
    <t xml:space="preserve"> MAT10</t>
  </si>
  <si>
    <t xml:space="preserve"> MAT11</t>
  </si>
  <si>
    <t xml:space="preserve"> MAT12</t>
  </si>
  <si>
    <t xml:space="preserve"> MAT13</t>
  </si>
  <si>
    <t xml:space="preserve"> MAT14</t>
  </si>
  <si>
    <t xml:space="preserve"> MAT15</t>
  </si>
  <si>
    <t>Rozvádzač HR-NN</t>
  </si>
  <si>
    <t xml:space="preserve"> MAT16</t>
  </si>
  <si>
    <t>Rozvádzač RP</t>
  </si>
  <si>
    <t xml:space="preserve"> MAT17</t>
  </si>
  <si>
    <t>Rozvádzač RK</t>
  </si>
  <si>
    <t xml:space="preserve"> MAT2</t>
  </si>
  <si>
    <t xml:space="preserve"> MAT3</t>
  </si>
  <si>
    <t xml:space="preserve"> MAT4</t>
  </si>
  <si>
    <t xml:space="preserve"> MAT5</t>
  </si>
  <si>
    <t xml:space="preserve"> MAT6</t>
  </si>
  <si>
    <t xml:space="preserve"> MAT7</t>
  </si>
  <si>
    <t xml:space="preserve"> MAT8</t>
  </si>
  <si>
    <t xml:space="preserve"> MAT9</t>
  </si>
  <si>
    <t xml:space="preserve"> PM</t>
  </si>
  <si>
    <t>Podružný materiál  3%</t>
  </si>
  <si>
    <t>%</t>
  </si>
  <si>
    <t xml:space="preserve"> PPV</t>
  </si>
  <si>
    <t>PPV - 6 %</t>
  </si>
  <si>
    <t xml:space="preserve"> DOPRAVA</t>
  </si>
  <si>
    <t>Doprava - 6%</t>
  </si>
  <si>
    <t xml:space="preserve"> PRESUN</t>
  </si>
  <si>
    <t>Presun - 1 %</t>
  </si>
  <si>
    <t xml:space="preserve"> 220261661</t>
  </si>
  <si>
    <t>Vytýčenie trasy káb.vedenia v zast.priestore</t>
  </si>
  <si>
    <t>946/M46</t>
  </si>
  <si>
    <t xml:space="preserve"> 460200153</t>
  </si>
  <si>
    <t>Hĺbenie káblovej ryhy 350x700</t>
  </si>
  <si>
    <t xml:space="preserve"> 460200173</t>
  </si>
  <si>
    <t>Káblova ryha 350x1000 mm (výkop)</t>
  </si>
  <si>
    <t xml:space="preserve"> 460420022</t>
  </si>
  <si>
    <t>Zriadenie pieskového lôžka</t>
  </si>
  <si>
    <t xml:space="preserve"> 460490012</t>
  </si>
  <si>
    <t>Rozvinutie a uloženie výstražnej fólie z PVC do ryhy, šírka do 33 cm</t>
  </si>
  <si>
    <t xml:space="preserve"> 460560153</t>
  </si>
  <si>
    <t>Zásyp káblovej ryhy 350x700</t>
  </si>
  <si>
    <t xml:space="preserve"> 460560173</t>
  </si>
  <si>
    <t>Zásyp káblovej ryhy 350x1000 mm</t>
  </si>
  <si>
    <t xml:space="preserve"> 460600001</t>
  </si>
  <si>
    <t>Naloženie zeminy, odvoz do 1 km a zloženie na skládke a jazda späť</t>
  </si>
  <si>
    <t xml:space="preserve"> 460620013</t>
  </si>
  <si>
    <t>Proviz. úprava terénu v zemine</t>
  </si>
  <si>
    <t>Objekt SO 01 Oceľová hala - Vykurovanie - Rozvody</t>
  </si>
  <si>
    <t>ÚSTREDNÉ VYKUROVANIE-KOTOLNE</t>
  </si>
  <si>
    <t>ÚSTREDNÉ VYKUROVANIE-ROZVOD POTRUBIA</t>
  </si>
  <si>
    <t>ÚSTREDNÉ VYKUROVANIE-ARMATÚRY</t>
  </si>
  <si>
    <t>ÚSTREDNÉ VYKUROVANIE-VYKUROVACIE TELESÁ</t>
  </si>
  <si>
    <t>M-23 MONTÁŽ PRIEMYSELNÉHO POTRUBIA</t>
  </si>
  <si>
    <t>M-24 MONTÁŽ VZDUCHOTECHNICKÝCH ZARIADENÍ</t>
  </si>
  <si>
    <t xml:space="preserve"> 13/B 1</t>
  </si>
  <si>
    <t xml:space="preserve"> 972046005</t>
  </si>
  <si>
    <t>Jadrové vrty diamantovými korunkami do D 60 mm do stropov - betónových, dlažieb -0,00006t</t>
  </si>
  <si>
    <t>cm</t>
  </si>
  <si>
    <t xml:space="preserve"> 973031619</t>
  </si>
  <si>
    <t>Vysekanie kapsy pre klátiky a krabice, veľkosti do 150x150x100 mm,  -0,00300t</t>
  </si>
  <si>
    <t>K</t>
  </si>
  <si>
    <t xml:space="preserve"> 971035805</t>
  </si>
  <si>
    <t>Vrty príklepovým vrtákom do D 30 mm do stien alebo smerom dole do tehál -0.00001t</t>
  </si>
  <si>
    <t>713/A 4</t>
  </si>
  <si>
    <t xml:space="preserve"> 713482121</t>
  </si>
  <si>
    <t>Montáž trubíc z PE, hr.15-20 mm,vnút.priemer do 38 mm</t>
  </si>
  <si>
    <t xml:space="preserve"> 713482122</t>
  </si>
  <si>
    <t>Montáž trubíc z PE, hr.15-20 mm,vnút.priemer 39-70 mm</t>
  </si>
  <si>
    <t xml:space="preserve"> 998713201</t>
  </si>
  <si>
    <t>Presun hmôt pre izolácie tepelné v objektoch výšky do 6 m</t>
  </si>
  <si>
    <t xml:space="preserve"> 998713292</t>
  </si>
  <si>
    <t>Izolácie tepelné, prípl.za presun nad vymedz. najväčšiu dopravnú vzdial. do 100 m</t>
  </si>
  <si>
    <t xml:space="preserve"> 283310002700</t>
  </si>
  <si>
    <t xml:space="preserve"> 283310003200</t>
  </si>
  <si>
    <t>Izolačná PE trubica TUBOLIT DG 32x13 mm (d potrubia x hr. izolácie), nadrezaná, AZ FLEX alebo ekvivalent</t>
  </si>
  <si>
    <t xml:space="preserve"> 283310003400</t>
  </si>
  <si>
    <t xml:space="preserve"> 731261000r</t>
  </si>
  <si>
    <t>Montáž plynového ohrievača</t>
  </si>
  <si>
    <t xml:space="preserve"> 112421</t>
  </si>
  <si>
    <t>T- kus s uzáverom D100/45°</t>
  </si>
  <si>
    <t xml:space="preserve"> 112421.1</t>
  </si>
  <si>
    <t>Spalinové predĺženie D100, dl. 1 m</t>
  </si>
  <si>
    <t xml:space="preserve"> 112429</t>
  </si>
  <si>
    <t>Kom.koleno OM 45, D100</t>
  </si>
  <si>
    <t xml:space="preserve"> 112824</t>
  </si>
  <si>
    <t>Koaxiálny komín vertikálny 100/150 - 1,5m</t>
  </si>
  <si>
    <t xml:space="preserve"> 182912</t>
  </si>
  <si>
    <t xml:space="preserve"> 182912.1</t>
  </si>
  <si>
    <t xml:space="preserve"> 2696</t>
  </si>
  <si>
    <t xml:space="preserve"> 2696.1</t>
  </si>
  <si>
    <t>Strešný diel</t>
  </si>
  <si>
    <t xml:space="preserve"> 2696.2</t>
  </si>
  <si>
    <t>Hlavica strešná s filtrom</t>
  </si>
  <si>
    <t xml:space="preserve"> 2696r</t>
  </si>
  <si>
    <t>Zmiešavacia komora ovládaná SERVOPOHONOM</t>
  </si>
  <si>
    <t xml:space="preserve"> 311870014400</t>
  </si>
  <si>
    <t>Záves jednotky</t>
  </si>
  <si>
    <t xml:space="preserve"> 42435</t>
  </si>
  <si>
    <t xml:space="preserve"> 57567</t>
  </si>
  <si>
    <t>AL flexo + 2x spona - sanie</t>
  </si>
  <si>
    <t xml:space="preserve"> 598210013500r</t>
  </si>
  <si>
    <t>Redukcia d80/d110</t>
  </si>
  <si>
    <t>731/A 3</t>
  </si>
  <si>
    <t xml:space="preserve"> 733191301</t>
  </si>
  <si>
    <t>Tlaková skúška plastového potrubia do 32 mm</t>
  </si>
  <si>
    <t xml:space="preserve"> 733191302</t>
  </si>
  <si>
    <t>Tlaková skúška plastového potrubia nad 32 do 63 mm</t>
  </si>
  <si>
    <t xml:space="preserve"> 998733201</t>
  </si>
  <si>
    <t>Presun hmôt pre rozvody potrubia v objektoch výšky do 6 m</t>
  </si>
  <si>
    <t xml:space="preserve"> 998733293</t>
  </si>
  <si>
    <t>Rozvody potrubia, prípl.za presun nad vymedz. najväčšiu dopravnú vzdial. do 100 m</t>
  </si>
  <si>
    <t xml:space="preserve"> 733126140r</t>
  </si>
  <si>
    <t>Montáž dalších tvaroviek redukcií...( 5 % z ceny)</t>
  </si>
  <si>
    <t xml:space="preserve"> 733167100</t>
  </si>
  <si>
    <t xml:space="preserve"> 733167109</t>
  </si>
  <si>
    <t xml:space="preserve"> 733167112</t>
  </si>
  <si>
    <t xml:space="preserve"> 733167157</t>
  </si>
  <si>
    <t xml:space="preserve"> 733167166</t>
  </si>
  <si>
    <t xml:space="preserve"> 733167187</t>
  </si>
  <si>
    <t xml:space="preserve"> 733167190</t>
  </si>
  <si>
    <t xml:space="preserve"> 733167209</t>
  </si>
  <si>
    <t xml:space="preserve"> 3C16020</t>
  </si>
  <si>
    <t xml:space="preserve"> 3C32017</t>
  </si>
  <si>
    <t xml:space="preserve"> 3C40042</t>
  </si>
  <si>
    <t xml:space="preserve"> P701611</t>
  </si>
  <si>
    <t xml:space="preserve"> P703213</t>
  </si>
  <si>
    <t xml:space="preserve"> P714000</t>
  </si>
  <si>
    <t xml:space="preserve"> P724004</t>
  </si>
  <si>
    <t xml:space="preserve"> P713200</t>
  </si>
  <si>
    <t>731/A 4</t>
  </si>
  <si>
    <t xml:space="preserve"> 734209112</t>
  </si>
  <si>
    <t>Montáž závitovej armatúry s 2 závitmi do G 1/2</t>
  </si>
  <si>
    <t xml:space="preserve"> 734223208</t>
  </si>
  <si>
    <t>Montáž termostatickej hlavice kvapalinovej jednoduchej</t>
  </si>
  <si>
    <t>súb.</t>
  </si>
  <si>
    <t xml:space="preserve"> 998734201</t>
  </si>
  <si>
    <t>Presun hmôt pre armatúry v objektoch výšky do 6 m</t>
  </si>
  <si>
    <t xml:space="preserve"> 998734293</t>
  </si>
  <si>
    <t>Armatúry, prípl.za presun nad vymedz. najväčšiu dopravnú vzdialenosť do 100 m</t>
  </si>
  <si>
    <t xml:space="preserve"> 734213270.1</t>
  </si>
  <si>
    <t>Montáž ventilu odvzdušňovacieho závitového automatického G 1/2 so spätnou klapkou</t>
  </si>
  <si>
    <t xml:space="preserve"> HZS000211r</t>
  </si>
  <si>
    <t>Ostatné prepojovacie potrubia a potrubné spojovacie tvarovky (flexi nerez.rúrky, matice, kolená, vsuvky, ...) % z ceny</t>
  </si>
  <si>
    <t xml:space="preserve"> 1376611</t>
  </si>
  <si>
    <t xml:space="preserve"> 1923006</t>
  </si>
  <si>
    <t>S/S40</t>
  </si>
  <si>
    <t xml:space="preserve"> 4848906830</t>
  </si>
  <si>
    <t>Automatický odvzdušňovací ventil so spätnou klapkou, 1/2”</t>
  </si>
  <si>
    <t>731/A 5</t>
  </si>
  <si>
    <t xml:space="preserve"> 735153300</t>
  </si>
  <si>
    <t xml:space="preserve"> 735154140</t>
  </si>
  <si>
    <t>Montáž vykurovacieho telesa panelového dvojradového výšky 600 mm/ dĺžky 400-600 mm</t>
  </si>
  <si>
    <t xml:space="preserve"> 735154141</t>
  </si>
  <si>
    <t>Montáž vykurovacieho telesa panelového dvojradového výšky 600 mm/ dĺžky 700-900 mm</t>
  </si>
  <si>
    <t xml:space="preserve"> 735154142</t>
  </si>
  <si>
    <t>Montáž vykurovacieho telesa panelového dvojradového výšky 600 mm/ dĺžky 1000-1200 mm</t>
  </si>
  <si>
    <t xml:space="preserve"> 735154143</t>
  </si>
  <si>
    <t>Montáž vykurovacieho telesa panelového dvojradového výšky 600 mm/ dĺžky 1400-1800 mm</t>
  </si>
  <si>
    <t xml:space="preserve"> 735158120</t>
  </si>
  <si>
    <t xml:space="preserve"> 735311550</t>
  </si>
  <si>
    <t>Montáž zostavy rozdeľovač / zberač na stenu typ 6 cestný</t>
  </si>
  <si>
    <t xml:space="preserve"> 735311580</t>
  </si>
  <si>
    <t>Montáž zostavy rozdeľovač / zberač na stenu typ 9 cestný</t>
  </si>
  <si>
    <t xml:space="preserve"> 735311760</t>
  </si>
  <si>
    <t>Montáž skrinky rozdeľovača pod omietku max. 5-8 okruhov</t>
  </si>
  <si>
    <t xml:space="preserve"> 735311770</t>
  </si>
  <si>
    <t>Montáž skrinky rozdeľovača pod omietku max. 11 okruhov</t>
  </si>
  <si>
    <t xml:space="preserve"> 998735101</t>
  </si>
  <si>
    <t>Presun hmôt pre vykurovacie telesá v objektoch výšky do 6 m</t>
  </si>
  <si>
    <t xml:space="preserve"> 998735193</t>
  </si>
  <si>
    <t>Vykurovacie telesá, prípl.za presun nad vymedz. najväčšiu dopr. vzdial. do 500 m</t>
  </si>
  <si>
    <t>731/C 5</t>
  </si>
  <si>
    <t xml:space="preserve"> 735000912</t>
  </si>
  <si>
    <t>Vyregulovanie dvojregulačného ventilu s termostatickým ovládaním</t>
  </si>
  <si>
    <t xml:space="preserve"> 735191910</t>
  </si>
  <si>
    <t>Napustenie vody do vykurovacieho systému vrátane potrubia o v. pl. vykurovacích telies</t>
  </si>
  <si>
    <t>HZS/HZS</t>
  </si>
  <si>
    <t xml:space="preserve"> HZS000111</t>
  </si>
  <si>
    <t>Stavebno montážne práce menej náročne, pomocné alebo manupulačné (Tr. 1) v rozsahu viac ako 8 hodín</t>
  </si>
  <si>
    <t xml:space="preserve"> HZS000213</t>
  </si>
  <si>
    <t>Uvedenie technológie a zariadení do prevádzky</t>
  </si>
  <si>
    <t xml:space="preserve"> HZS000312</t>
  </si>
  <si>
    <t>Skúšobná prevádzka vykurovacieho systému, vyregulovanie</t>
  </si>
  <si>
    <t xml:space="preserve"> 20060060600010</t>
  </si>
  <si>
    <t xml:space="preserve"> 20060070600010</t>
  </si>
  <si>
    <t xml:space="preserve"> 20060080600010</t>
  </si>
  <si>
    <t xml:space="preserve"> 20060120600010</t>
  </si>
  <si>
    <t xml:space="preserve"> 20060140600010</t>
  </si>
  <si>
    <t xml:space="preserve"> 484530021300</t>
  </si>
  <si>
    <t xml:space="preserve"> 484530021400</t>
  </si>
  <si>
    <t xml:space="preserve"> 484530021500</t>
  </si>
  <si>
    <t xml:space="preserve"> 484650034700</t>
  </si>
  <si>
    <t xml:space="preserve"> 484650035000</t>
  </si>
  <si>
    <t xml:space="preserve"> 484650041700</t>
  </si>
  <si>
    <t xml:space="preserve"> 484650041800</t>
  </si>
  <si>
    <t xml:space="preserve"> 551240011900</t>
  </si>
  <si>
    <t>Set guľových kohútov pre HKVD SX-AG, HLV SX 1“ (2 ks priame) na pripojenie k rozdeľovaču, REHAU alebo ekvivalent</t>
  </si>
  <si>
    <t>pár</t>
  </si>
  <si>
    <t xml:space="preserve"> PVK00011417</t>
  </si>
  <si>
    <t>Chránička červenej farby pre rúrku DN20</t>
  </si>
  <si>
    <t xml:space="preserve"> MV</t>
  </si>
  <si>
    <t>Murárske výpomoci</t>
  </si>
  <si>
    <t>Podružný materiál</t>
  </si>
  <si>
    <t>Podiel pridružených výkonov</t>
  </si>
  <si>
    <t xml:space="preserve"> 769060330r</t>
  </si>
  <si>
    <t>Montáž podstropného ventilátora</t>
  </si>
  <si>
    <t xml:space="preserve"> 11800</t>
  </si>
  <si>
    <t>Objekt SO 01 Oceľová hala - Vykurovanie - kotolňa</t>
  </si>
  <si>
    <t>ZTI-ZARIAĎOVACIE PREDMETY</t>
  </si>
  <si>
    <t>ÚSTREDNÉ VYKUROVANIE-STROJOVNE</t>
  </si>
  <si>
    <t>ZARIADENIE VEĽKOKUCHÝŇ</t>
  </si>
  <si>
    <t>M-36 MONTÁŽ MERACÍCH A REGULAČNÝCH PRÍSTROJOV</t>
  </si>
  <si>
    <t xml:space="preserve"> 713482111</t>
  </si>
  <si>
    <t>Montáž trubíc z PE, hr.do 10 mm,vnút.priemer do 38 mm</t>
  </si>
  <si>
    <t xml:space="preserve"> 713482212</t>
  </si>
  <si>
    <t>Montáž trubíc z PE, hr.11-20 mm,na tvarovky</t>
  </si>
  <si>
    <t xml:space="preserve"> 283310001700</t>
  </si>
  <si>
    <t>721/A 5</t>
  </si>
  <si>
    <t xml:space="preserve"> 725869310</t>
  </si>
  <si>
    <t>Montáž zápachovej uzávierky pre zariaďovacie predmety, drezová do D 40 (pre jeden drez)</t>
  </si>
  <si>
    <t xml:space="preserve"> 998725201</t>
  </si>
  <si>
    <t>Presun hmôt pre zariaďovacie predmety v objektoch výšky do 6 m</t>
  </si>
  <si>
    <t xml:space="preserve"> 998725292</t>
  </si>
  <si>
    <t>Zariaďovacie predmety, prípl.za presun nad vymedz. najväčšiu dopravnú vzdialenosť do 100m</t>
  </si>
  <si>
    <t xml:space="preserve"> 4849110114.1</t>
  </si>
  <si>
    <t xml:space="preserve">Sada odtokového lievika </t>
  </si>
  <si>
    <t xml:space="preserve"> 4849110114.2</t>
  </si>
  <si>
    <t>Dopojovacia rada odvod kondenzu k neutralizátoru kondenzátu</t>
  </si>
  <si>
    <t>731/A 1</t>
  </si>
  <si>
    <t xml:space="preserve"> 998731201</t>
  </si>
  <si>
    <t>Presun hmôt pre kotolne umiestnené vo výške (hĺbke) do 6 m</t>
  </si>
  <si>
    <t xml:space="preserve"> 998731293</t>
  </si>
  <si>
    <t>Kotolne, prípl.za presun nad vymedz. najväčšiu dopravnú vzdialenosť do 500 m</t>
  </si>
  <si>
    <t>731/B 1</t>
  </si>
  <si>
    <t xml:space="preserve"> 731890801</t>
  </si>
  <si>
    <t>Vnútrostaveniskové premiestnenie vybúraných hmôt kotolní vodorovne do 6 m</t>
  </si>
  <si>
    <t xml:space="preserve"> HZS000112</t>
  </si>
  <si>
    <t>Stavebno montážne práce náročnejšie, ucelené, obtiažne, rutinné (Tr. 2) v rozsahu viac ako 8 hodín náročnejšie</t>
  </si>
  <si>
    <t xml:space="preserve"> 731261070</t>
  </si>
  <si>
    <t xml:space="preserve">Montáž plynového kotla nástenného kondenzačného vykurovacieho bez zásobníka </t>
  </si>
  <si>
    <t xml:space="preserve"> HZS0001.1</t>
  </si>
  <si>
    <t>Uvedenie do prevádzky kotla</t>
  </si>
  <si>
    <t xml:space="preserve"> HZS0003</t>
  </si>
  <si>
    <t xml:space="preserve">Uvedenie do prevádzky regulácie </t>
  </si>
  <si>
    <t xml:space="preserve"> 3162154534.3</t>
  </si>
  <si>
    <t xml:space="preserve">Príložný snímač teploty </t>
  </si>
  <si>
    <t xml:space="preserve"> 484120008500</t>
  </si>
  <si>
    <t xml:space="preserve"> 484120027200</t>
  </si>
  <si>
    <t xml:space="preserve"> 484120028300</t>
  </si>
  <si>
    <t xml:space="preserve"> 484120031000</t>
  </si>
  <si>
    <t xml:space="preserve"> 484120033900</t>
  </si>
  <si>
    <t xml:space="preserve"> 484120034500</t>
  </si>
  <si>
    <t xml:space="preserve"> 484120041900</t>
  </si>
  <si>
    <t xml:space="preserve"> 4849111060</t>
  </si>
  <si>
    <t>Montážna pomôcka k montáži na omietku</t>
  </si>
  <si>
    <t xml:space="preserve"> 7172998</t>
  </si>
  <si>
    <t xml:space="preserve"> 7180097</t>
  </si>
  <si>
    <t>poistná skupina rohové vyhotovenie</t>
  </si>
  <si>
    <t xml:space="preserve"> 7301062</t>
  </si>
  <si>
    <t>rozširovacia sada pre VO so zmiešavačom</t>
  </si>
  <si>
    <t xml:space="preserve"> 7546077</t>
  </si>
  <si>
    <t xml:space="preserve"> 7664355</t>
  </si>
  <si>
    <t>Plynový filter</t>
  </si>
  <si>
    <t>731/A 2</t>
  </si>
  <si>
    <t xml:space="preserve"> 998732201</t>
  </si>
  <si>
    <t>Presun hmôt pre strojovne v objektoch výšky do 6 m</t>
  </si>
  <si>
    <t xml:space="preserve"> 998732293</t>
  </si>
  <si>
    <t>Strojovne, prípl.za presun nad vymedz. najväčšiu dopravnú vzdialenosť do 500 m</t>
  </si>
  <si>
    <t xml:space="preserve"> 732219220</t>
  </si>
  <si>
    <t>Montáž zásobníkového ohrievača vody pre ohrev pitnej vody v spojení s kotlami objem 500 l</t>
  </si>
  <si>
    <t xml:space="preserve"> 732331009</t>
  </si>
  <si>
    <t>Montáž expanznej nádoby tlak 3 bary s membránou 25 l</t>
  </si>
  <si>
    <t xml:space="preserve"> HZS000114.4</t>
  </si>
  <si>
    <t>Elektroinštalácia, drobný materiál, ochranné pospojovanie ku kotlu</t>
  </si>
  <si>
    <t xml:space="preserve"> 484380001900</t>
  </si>
  <si>
    <t xml:space="preserve"> 484630005400</t>
  </si>
  <si>
    <t xml:space="preserve"> 5511861040</t>
  </si>
  <si>
    <t>Neutralizačné zariadenie pre kotolne do 100 kW</t>
  </si>
  <si>
    <t xml:space="preserve"> 9565673</t>
  </si>
  <si>
    <t>Ventil s klobúčikom R 3/4, Pre membránové expanzné nádoby typ N 80 až N 500, menovitý tlak PN 10,</t>
  </si>
  <si>
    <t xml:space="preserve"> 733121115</t>
  </si>
  <si>
    <t>Potrubie z rúrok hladkých bezšvových nízkotlakových priemer 38/2,6</t>
  </si>
  <si>
    <t xml:space="preserve"> 733191202</t>
  </si>
  <si>
    <t>Tlaková skúška potrubia z uhlík.ocele nad 35 do 64 mm</t>
  </si>
  <si>
    <t>Rozvody potrubia, prípl.za presun nad vymedz. najväčšiu dopravnú vzdial. do 500 m</t>
  </si>
  <si>
    <t xml:space="preserve"> 733125009</t>
  </si>
  <si>
    <t xml:space="preserve">Potrubie z uhlíkovej ocele spájané lisovaním DN 22 </t>
  </si>
  <si>
    <t xml:space="preserve"> 733551140.5</t>
  </si>
  <si>
    <t>Ostatné prepojovacie a kotviace prvky dopojenie kotol-anuloid-modul.rozdeľovač</t>
  </si>
  <si>
    <t xml:space="preserve"> 734209114</t>
  </si>
  <si>
    <t>Montáž závitovej armatúry s 2 závitmi G 3/4</t>
  </si>
  <si>
    <t xml:space="preserve"> 734209115</t>
  </si>
  <si>
    <t>Montáž závitovej armatúry s 2 závitmi G 1</t>
  </si>
  <si>
    <t xml:space="preserve"> 734213270</t>
  </si>
  <si>
    <t xml:space="preserve">Montáž ventilu odvzdušňovacieho závitového automatického G 1/2 so spätnou klapkou </t>
  </si>
  <si>
    <t xml:space="preserve"> 734261225</t>
  </si>
  <si>
    <t>Závitový medzikus Ve 4300 - priamy G 1</t>
  </si>
  <si>
    <t xml:space="preserve"> 734291113</t>
  </si>
  <si>
    <t>Ostané armatúry, kohútik plniaci a vypúšťací normy 13 7061, PN 1,0/100st. C G 1/2</t>
  </si>
  <si>
    <t xml:space="preserve"> 734291330</t>
  </si>
  <si>
    <t xml:space="preserve">Montáž filtra závitového G 3/4 </t>
  </si>
  <si>
    <t>Armatúry, prípl.za presun nad vymedz. najväčšiu dopravnú vzdialenosť do 500 m</t>
  </si>
  <si>
    <t>731/B 4</t>
  </si>
  <si>
    <t xml:space="preserve"> 734890801</t>
  </si>
  <si>
    <t>Vnútrostaveniskové premiestnenie vybúraných hmôt armatúr do 6m</t>
  </si>
  <si>
    <t xml:space="preserve"> 734291113.1</t>
  </si>
  <si>
    <t>Ostané prepojovacie a kotviace tvarovky (fittingy, objímky)</t>
  </si>
  <si>
    <t xml:space="preserve"> 4849111940</t>
  </si>
  <si>
    <t xml:space="preserve">Ventil so zaistením (na kontrolu, údržbu a výmenu expanzných nádob) R 3/4 pre N 25 až 50 </t>
  </si>
  <si>
    <t xml:space="preserve"> 4849111950</t>
  </si>
  <si>
    <t xml:space="preserve">Ventil so zaistením (na kontrolu, údržbu a výmenu expanzných nádob) R 1 pre N 80 až 500 </t>
  </si>
  <si>
    <t xml:space="preserve"> 5511870010</t>
  </si>
  <si>
    <t xml:space="preserve">Guľový uzáver pre vodu 3/4, FF páčka, niklovaná mosadz </t>
  </si>
  <si>
    <t xml:space="preserve"> 5511870090</t>
  </si>
  <si>
    <t xml:space="preserve">Guľový uzáver pre vodu 1/2, FF motýľ, niklovaná mosadz </t>
  </si>
  <si>
    <t xml:space="preserve"> 5511871580</t>
  </si>
  <si>
    <t>Filter závitový, 3/4, mosadz</t>
  </si>
  <si>
    <t xml:space="preserve"> 5511872100</t>
  </si>
  <si>
    <t xml:space="preserve">Spätná klapka 1/2, vnútorný - vnútorný závit, mosadz </t>
  </si>
  <si>
    <t>791/A 1</t>
  </si>
  <si>
    <t xml:space="preserve"> 791741107</t>
  </si>
  <si>
    <t>Montáž stroja elektrického, zmäkčovač vody, dopojenie, spustenie</t>
  </si>
  <si>
    <t xml:space="preserve"> 998791201</t>
  </si>
  <si>
    <t>Presun hmôt pre zariadenia veľkokuchýň umiestnených vo výške (hĺbke) do 6 m</t>
  </si>
  <si>
    <t xml:space="preserve"> 998791293</t>
  </si>
  <si>
    <t>Zariad.veľkokuchýň, prípl.za presun nad vymedz. najväčšiu dopr. vzdial. do 500 m</t>
  </si>
  <si>
    <t xml:space="preserve"> 5511862000.1</t>
  </si>
  <si>
    <t xml:space="preserve"> 5511862000.2</t>
  </si>
  <si>
    <t>Ostatné prepoj. a kotviace tvarovky a prvky dopojenia úpravne vody</t>
  </si>
  <si>
    <t xml:space="preserve"> 210800030.1</t>
  </si>
  <si>
    <t>Dodávka a montáž vodiča  v elektroinštal.lište (k vonkajšiemu snímaču teploty, k diaľkovému ovládaniu)</t>
  </si>
  <si>
    <t xml:space="preserve"> HZS000212</t>
  </si>
  <si>
    <t>Elektroinštalácia v kotolni (drobný elektroinštal.materiál)</t>
  </si>
  <si>
    <t xml:space="preserve"> HZS000211.2</t>
  </si>
  <si>
    <t>Topná skúška - vyregulovanie systému UK</t>
  </si>
  <si>
    <t xml:space="preserve"> HZS000212.1</t>
  </si>
  <si>
    <t>Uzemnenie kotolne (ochranné pospojovanie)</t>
  </si>
  <si>
    <t xml:space="preserve"> HZS0004.1</t>
  </si>
  <si>
    <t>Ostatné drobné búracie práce a vysprávky v kotolni</t>
  </si>
  <si>
    <t>Objekt SO 01 Oceľová hala - Zdravotechnika</t>
  </si>
  <si>
    <t xml:space="preserve"> </t>
  </si>
  <si>
    <t>ZTI-VNÚTORNÝ VODOVOD</t>
  </si>
  <si>
    <t xml:space="preserve"> 713482305</t>
  </si>
  <si>
    <t>Montaž trubíc  hr. do 13 mm, vnút.priemer 22 - 42 mm</t>
  </si>
  <si>
    <t xml:space="preserve"> 713482307</t>
  </si>
  <si>
    <t>Montaž trubíc hr. do 13 mm, vnút.priemer 53 - 64 mm</t>
  </si>
  <si>
    <t xml:space="preserve"> 283310001800</t>
  </si>
  <si>
    <t xml:space="preserve"> 283310002200</t>
  </si>
  <si>
    <t xml:space="preserve"> 283310002800</t>
  </si>
  <si>
    <t xml:space="preserve"> 283310003100</t>
  </si>
  <si>
    <t xml:space="preserve"> 197730011100</t>
  </si>
  <si>
    <t xml:space="preserve"> 721194104</t>
  </si>
  <si>
    <t>Zriadenie prípojky na potrubí vyvedenie a upevnenie odpadových výpustiek D 40x1, 8</t>
  </si>
  <si>
    <t xml:space="preserve"> 721194105</t>
  </si>
  <si>
    <t>Zriadenie prípojky na potrubí vyvedenie a upevnenie odpadových výpustiek D 50x1, 8</t>
  </si>
  <si>
    <t>Zriadenie prípojky na potrubí vyvedenie a upevnenie odpadových výpustiek D 110x2, 3</t>
  </si>
  <si>
    <t>Ventilačné hlavice strešná - plastové DN 100 HL 810 alebo ekvivalent</t>
  </si>
  <si>
    <t xml:space="preserve"> 721290111</t>
  </si>
  <si>
    <t>Ostatné - skúška tesnosti kanalizácie v objektoch vodou do DN 125</t>
  </si>
  <si>
    <t xml:space="preserve"> 998721201</t>
  </si>
  <si>
    <t>Presun hmôt pre vnútornú kanalizáciu v objektoch výšky do 6 m</t>
  </si>
  <si>
    <t xml:space="preserve"> 998721292</t>
  </si>
  <si>
    <t>Vnútorná kanalizácia, prípl.za presun nad vymedz. najväč. dopr. vzdial. do 100m</t>
  </si>
  <si>
    <t xml:space="preserve"> 721174057</t>
  </si>
  <si>
    <t>Montáž tvarovky kanalizačného potrubia z PE-HD zváraného natupo D 110 mm</t>
  </si>
  <si>
    <t xml:space="preserve"> 721180923r</t>
  </si>
  <si>
    <t>Spojovací materiál kolená, spojky, odbočky nad vymedzené množstvo (10 % z ceny)</t>
  </si>
  <si>
    <t xml:space="preserve"> 721290009</t>
  </si>
  <si>
    <t>Montáž privzdušňovacieho ventilu pre odpadové potrubia DN 75</t>
  </si>
  <si>
    <t xml:space="preserve"> 286530264000</t>
  </si>
  <si>
    <t xml:space="preserve"> 551610000100</t>
  </si>
  <si>
    <t>721/A 2</t>
  </si>
  <si>
    <t xml:space="preserve"> 722150203</t>
  </si>
  <si>
    <t>Potrubie z oceľ. rúrok závit.asfalt. a jutovaných bezšvík.bežných 11 353.0, 10 004.00 DN 25</t>
  </si>
  <si>
    <t xml:space="preserve"> 722150205</t>
  </si>
  <si>
    <t>Potrubie z oceľ. rúrok závit.asfalt. a jutovaných bezšvík.bežných 11 353.0, 10 004.00 DN 40</t>
  </si>
  <si>
    <t xml:space="preserve"> 722150206</t>
  </si>
  <si>
    <t>Potrubie z oceľ. rúrok závit.asfalt. a jutovaných bezšvík.bežných 11 353.0, 10 004.00 DN 50</t>
  </si>
  <si>
    <t xml:space="preserve"> 722172602</t>
  </si>
  <si>
    <t>Potrubie z rúr REHAU, rúrka univerzálna RAUTITAN stabil DN 20,0x2,9 v kotúčoch (vrátane odbočiek, kolien, redukcií) alebo ekvivalent</t>
  </si>
  <si>
    <t xml:space="preserve"> 722172603</t>
  </si>
  <si>
    <t>Potrubie z rúr REHAU, rúrka univerzálna RAUTITAN stabil DN 25,0x3,7 v kotúčoch (vrátane odbočiek, kolien, redukcií) alebo ekvivalent</t>
  </si>
  <si>
    <t xml:space="preserve"> 722172611</t>
  </si>
  <si>
    <t>Potrubie z rúr REHAU, rúrka univerzálna RAUTITAN stabil DN 32,0x4,7 v tyčiach alebo ekvivalent</t>
  </si>
  <si>
    <t xml:space="preserve"> 722172612</t>
  </si>
  <si>
    <t>Potrubie z rúr REHAU, rúrka univerzálna RAUTITAN stabil DN 40,0x6,0 v tyčiach alebo ekvivalent</t>
  </si>
  <si>
    <t xml:space="preserve"> 722220111</t>
  </si>
  <si>
    <t>Montáž armatúry závitovej s jedným závitom, nástenka pre výtokový ventil G 1/2</t>
  </si>
  <si>
    <t xml:space="preserve"> 722239102</t>
  </si>
  <si>
    <t>Montáž ventilu priameho, spätného,pod omietku,poistného,redukčného,šikmého G 3/4</t>
  </si>
  <si>
    <t xml:space="preserve"> 722290226</t>
  </si>
  <si>
    <t>Tlaková skúška vodovodného potrubia do DN 50</t>
  </si>
  <si>
    <t xml:space="preserve"> 722290234</t>
  </si>
  <si>
    <t>Prepláchnutie a dezinfekcia vodovodného potrubia do DN 80</t>
  </si>
  <si>
    <t xml:space="preserve"> 998722201</t>
  </si>
  <si>
    <t>Presun hmôt pre vnútorný vodovod v objektoch výšky do 6 m</t>
  </si>
  <si>
    <t xml:space="preserve"> 998722292</t>
  </si>
  <si>
    <t>Vodovod, prípl.za presun nad vymedz. najväčšiu dopravnú vzdialenosť do 100m</t>
  </si>
  <si>
    <t xml:space="preserve"> 722173172</t>
  </si>
  <si>
    <t xml:space="preserve"> 722221020</t>
  </si>
  <si>
    <t>Montáž guľového kohúta závitového priameho pre vodu G 1</t>
  </si>
  <si>
    <t xml:space="preserve"> 722221025</t>
  </si>
  <si>
    <t>Montáž guľového kohúta závitového priameho pre vodu G 5/4</t>
  </si>
  <si>
    <t xml:space="preserve"> 722221035</t>
  </si>
  <si>
    <t>Montáž guľového kohúta závitového priameho pre vodu G 2</t>
  </si>
  <si>
    <t xml:space="preserve"> 722221082</t>
  </si>
  <si>
    <t>Montáž guľového kohúta vypúšťacieho závitového G 1/2</t>
  </si>
  <si>
    <t xml:space="preserve"> 722221215</t>
  </si>
  <si>
    <t>Montáž tlakového redukčného závitového ventilu bez manometru G 2</t>
  </si>
  <si>
    <t xml:space="preserve"> 722221290</t>
  </si>
  <si>
    <t>Montáž spätného ventilu závitového G 2</t>
  </si>
  <si>
    <t xml:space="preserve"> 722231139r</t>
  </si>
  <si>
    <t>Montáž ostatných potrubných tvaroviek nad vymedzené množstvo (% z ceny)</t>
  </si>
  <si>
    <t xml:space="preserve"> 722250005</t>
  </si>
  <si>
    <t>Montáž hydrantového systému s tvarovo stálou hadicou D 25</t>
  </si>
  <si>
    <t xml:space="preserve"> 198730021300</t>
  </si>
  <si>
    <t xml:space="preserve"> 286220024300</t>
  </si>
  <si>
    <t xml:space="preserve"> 449150000800</t>
  </si>
  <si>
    <t>Hydrantový systém s tvarovo stálou hadicou D 25 PH-PLUS, hadica 30 m, skriňa 710x710x245 mm, plné dvierka, prúdnica ekv. 10</t>
  </si>
  <si>
    <t xml:space="preserve"> 551110011200</t>
  </si>
  <si>
    <t xml:space="preserve"> 551110013900</t>
  </si>
  <si>
    <t xml:space="preserve"> 551110014000</t>
  </si>
  <si>
    <t xml:space="preserve"> 551110014200</t>
  </si>
  <si>
    <t xml:space="preserve"> 551110016900</t>
  </si>
  <si>
    <t xml:space="preserve"> 551110019700</t>
  </si>
  <si>
    <t xml:space="preserve"> 4849210145</t>
  </si>
  <si>
    <t xml:space="preserve"> 725119410</t>
  </si>
  <si>
    <t>Montáž záchodovej misy zavesenej s rovným odpadom</t>
  </si>
  <si>
    <t xml:space="preserve"> 725119721</t>
  </si>
  <si>
    <t>Montáž predstenového systému záchodov do ľahkých stien s kovovou konštrukciou (napr.GEBERIT, AlcaPlast)</t>
  </si>
  <si>
    <t xml:space="preserve"> 725219401</t>
  </si>
  <si>
    <t>Montáž umývadla na skrutky do muriva, bez výtokovej armatúry</t>
  </si>
  <si>
    <t xml:space="preserve"> 725241112</t>
  </si>
  <si>
    <t>Montáž - vanička sprchová akrylátová štvorcová 900x900 mm</t>
  </si>
  <si>
    <t xml:space="preserve"> 725245122</t>
  </si>
  <si>
    <t>Montáž - zástena sprchová dvojkrídlová do výšky 2000 mm a šírky 900 mm</t>
  </si>
  <si>
    <t xml:space="preserve"> 725291112</t>
  </si>
  <si>
    <t>Montáž doplnkov zariadení kúpeľní a záchodov, toaletná doska, tlačitko</t>
  </si>
  <si>
    <t xml:space="preserve"> 725333360</t>
  </si>
  <si>
    <t>Montáž výlevky keramickej voľne stojacej bez výtokovej armatúry</t>
  </si>
  <si>
    <t xml:space="preserve"> 725829201</t>
  </si>
  <si>
    <t>Montáž batérie umývadlovej a drezovej nástennej pákovej, alebo klasickej</t>
  </si>
  <si>
    <t xml:space="preserve"> 725849201</t>
  </si>
  <si>
    <t>Montáž batérie sprchovej nástennej pákovej, klasickej</t>
  </si>
  <si>
    <t xml:space="preserve"> 725849205</t>
  </si>
  <si>
    <t>Montáž batérie sprchovej nástennej, držiak sprchy s nastaviteľnou výškou sprchy</t>
  </si>
  <si>
    <t xml:space="preserve"> 725869301</t>
  </si>
  <si>
    <t>Montáž zápachovej uzávierky pre zariaďovacie predmety, umývadlovej do D 40</t>
  </si>
  <si>
    <t xml:space="preserve"> 725869340</t>
  </si>
  <si>
    <t>Montáž zápachovej uzávierky pre zariaďovacie predmety, sprchovej do D 50</t>
  </si>
  <si>
    <t xml:space="preserve"> 725869370</t>
  </si>
  <si>
    <t>Montáž zápachovej uzávierky pre zariaďovacie predmety, pisoárovej do D 40</t>
  </si>
  <si>
    <t xml:space="preserve"> HZS000111r</t>
  </si>
  <si>
    <t>Stavebno montážne práce menej náročne, pomocné alebo manupulačné (Tr 1) v rozsahu viac ako 8 hodín</t>
  </si>
  <si>
    <t xml:space="preserve"> 5513005458</t>
  </si>
  <si>
    <t>Duofix pre závesné WC UP320 alebo ekvivalent</t>
  </si>
  <si>
    <t xml:space="preserve"> 5513006810</t>
  </si>
  <si>
    <t>Sprchová sada</t>
  </si>
  <si>
    <t xml:space="preserve"> 551620005800</t>
  </si>
  <si>
    <t xml:space="preserve"> 551620010800</t>
  </si>
  <si>
    <t xml:space="preserve"> 552310004200</t>
  </si>
  <si>
    <t xml:space="preserve"> 552380009700</t>
  </si>
  <si>
    <t xml:space="preserve"> 552380010000</t>
  </si>
  <si>
    <t xml:space="preserve"> 6420144750</t>
  </si>
  <si>
    <t>Sedátko s poklopom a-biela,</t>
  </si>
  <si>
    <t xml:space="preserve"> 6420145010r</t>
  </si>
  <si>
    <t>Tlačítko pre Geberit WC alebo ekvivalent</t>
  </si>
  <si>
    <t xml:space="preserve"> 642110000100</t>
  </si>
  <si>
    <t>Umývadlo keramické, rozmer 550x420x185 mm, biela</t>
  </si>
  <si>
    <t xml:space="preserve"> 642360000200</t>
  </si>
  <si>
    <t>Misa záchodová keramická závesná,rozmer 355x500x360 mm, 6 l, s hlbokým splachovaním,</t>
  </si>
  <si>
    <t xml:space="preserve"> 642710000200</t>
  </si>
  <si>
    <t>Výlevka stojatá keramická MIRA, rozmer 425x500x450 mm, plastová mreža, JIKA alebo ekvivalent</t>
  </si>
  <si>
    <t xml:space="preserve"> SP0001651</t>
  </si>
  <si>
    <t>Batéria nástenná sprchová bez príslušenstva, 1/2, pochrómovaná mosadz</t>
  </si>
  <si>
    <t xml:space="preserve"> 551450003400</t>
  </si>
  <si>
    <t>Batéria umývadlová nástenná páková Lyra, výtokové rameno 210 mm, rozteč 150 mm, chróm, JIKA alebo ekvivalent</t>
  </si>
  <si>
    <t xml:space="preserve"> 551620002800</t>
  </si>
  <si>
    <t>Odtok sprchovej vaničky s otvorom pre ventil d 52 mm, pripájacie koleno d 50 mm s guľovým kĺbom, plast, GEBERIT alebo ekvivalent</t>
  </si>
  <si>
    <t xml:space="preserve"> 5542303200</t>
  </si>
  <si>
    <t>Vanička sprchová akrylátová 90x90x15 cm biela, nohy, sifón</t>
  </si>
  <si>
    <t xml:space="preserve"> 5548443200</t>
  </si>
  <si>
    <t>Sprchové dvierka 900 rozmer 880-940cm</t>
  </si>
  <si>
    <t>Objekt SO 01 Oceľová hala - Zdravotechnika - Rozvody vody, kanal. a techn.potrubia v základoch</t>
  </si>
  <si>
    <t xml:space="preserve"> 130201001</t>
  </si>
  <si>
    <t>Výkop jamy a ryhy v obmedzenom priestore horn. tr.3 ručne</t>
  </si>
  <si>
    <t>Vodorovné premiestnenie výkopku po spevnenej ceste z horniny tr.1-4, do 100 m3 na vzdialenosť do 500 m</t>
  </si>
  <si>
    <t xml:space="preserve"> 162501102</t>
  </si>
  <si>
    <t>Vodorovné premiestnenie výkopku tr.1-4 do 3000 m</t>
  </si>
  <si>
    <t xml:space="preserve"> 167101101</t>
  </si>
  <si>
    <t>Nakladanie neuľahnutého výkopku z hornín tr.1-4 do 100 m3</t>
  </si>
  <si>
    <t xml:space="preserve"> 171201201</t>
  </si>
  <si>
    <t>Uloženie sypaniny na skládky do 100 m3</t>
  </si>
  <si>
    <t xml:space="preserve"> 175101101</t>
  </si>
  <si>
    <t>Obsyp potrubia sypaninou z vhodných hornín 1 až 4 bez prehodenia sypaniny</t>
  </si>
  <si>
    <t xml:space="preserve"> 130001101r</t>
  </si>
  <si>
    <t>Príplatok k cenám za sťaženie výkopu - pre všetky triedy</t>
  </si>
  <si>
    <t xml:space="preserve"> 174101001.1</t>
  </si>
  <si>
    <t>Zásyp sypaninou so zhutnením jám, šachiet, rýh, zárezov alebo okolo objektov do 100 m3</t>
  </si>
  <si>
    <t xml:space="preserve"> 5833773700</t>
  </si>
  <si>
    <t>Štrkopiesok drvený 0-16 N</t>
  </si>
  <si>
    <t xml:space="preserve"> 279100014r</t>
  </si>
  <si>
    <t>1 x Prestup v základoch  pre kanal.potrubia /200x200/ mm dĺžky 600 mm (po stenách polyst.10mm, zvyšok openiť pur penou)</t>
  </si>
  <si>
    <t xml:space="preserve"> 279100031r</t>
  </si>
  <si>
    <t>Prestup v základoch  pre vodovo.potrubie D 110 mm dĺžky 600 mm (Sklolaminát.al PE potrubie D 110, potr.vystrediť cez dištančné objímky)</t>
  </si>
  <si>
    <t>271/A 1</t>
  </si>
  <si>
    <t xml:space="preserve"> 451573111</t>
  </si>
  <si>
    <t>Lôžko pod potrubie, stoky a drobné objekty, v otvorenom výkope z piesku a štrkopiesku do 63 mm</t>
  </si>
  <si>
    <t xml:space="preserve"> 998276101</t>
  </si>
  <si>
    <t>Presun hmôt pre rúrové vedenie hĺbené z rúr z plast., hmôt alebo sklolamin. v otvorenom výkope</t>
  </si>
  <si>
    <t xml:space="preserve"> 721171309</t>
  </si>
  <si>
    <t>Potrubie z rúr PE-HD GEBERIT  125/4, 9 ležaté v zemi alebo ekvivalent</t>
  </si>
  <si>
    <t xml:space="preserve"> 721172299</t>
  </si>
  <si>
    <t xml:space="preserve"> 721172318</t>
  </si>
  <si>
    <t xml:space="preserve"> 721172336</t>
  </si>
  <si>
    <t xml:space="preserve"> 721172339</t>
  </si>
  <si>
    <t xml:space="preserve"> 286530123000</t>
  </si>
  <si>
    <t xml:space="preserve"> 286530123200</t>
  </si>
  <si>
    <t xml:space="preserve"> 286530123400</t>
  </si>
  <si>
    <t xml:space="preserve"> 368.045.16.1</t>
  </si>
  <si>
    <t>Koleno Geberit PE: 45°, d=125mm alebo ekvivalent</t>
  </si>
  <si>
    <t xml:space="preserve"> 368.139.16.1</t>
  </si>
  <si>
    <t>Odbočka Geberit PE 45°: d=125mm, d1=125mm alebo ekvivalent</t>
  </si>
  <si>
    <t>923/M23</t>
  </si>
  <si>
    <t xml:space="preserve"> 230230016</t>
  </si>
  <si>
    <t>Hlavná tlaková skúška vzduchom 0, 6 MPa - STN 38 6413 DN 50</t>
  </si>
  <si>
    <t xml:space="preserve"> 230230121r</t>
  </si>
  <si>
    <t>Príprava na tlakovú skúšku kanalizácie a vody</t>
  </si>
  <si>
    <t>úsek</t>
  </si>
  <si>
    <t>Objekt SO 01 Oceľová hala - Odberné plynové zariadenie</t>
  </si>
  <si>
    <t>POTRUBNÉ ROZVODY</t>
  </si>
  <si>
    <t>ZTI-VNÚTORNÝ PLYNOVOD</t>
  </si>
  <si>
    <t xml:space="preserve"> 132201201</t>
  </si>
  <si>
    <t>Výkop ryhy šírky 600-2000mm horn.3 do 100m3</t>
  </si>
  <si>
    <t>Hĺbenie rýh š. nad 600 do 2 000 mm zapažených i nezapažených, s urovnaním dna. Príplatok k cenám za lepivosť horniny 3</t>
  </si>
  <si>
    <t xml:space="preserve"> 174101001</t>
  </si>
  <si>
    <t xml:space="preserve"> 871228008</t>
  </si>
  <si>
    <t>Montáž plynového potrubia z dvojvsrtvového PE 100 SDR11 zváraných natupo D 63x5,8 mm</t>
  </si>
  <si>
    <t xml:space="preserve"> 286130036200</t>
  </si>
  <si>
    <t xml:space="preserve"> 286530020400</t>
  </si>
  <si>
    <t>721/A 3</t>
  </si>
  <si>
    <t xml:space="preserve"> 723120203</t>
  </si>
  <si>
    <t>Potrubie z oceľových rúrok závitových čiernych spájaných zvarovaním - akosť 11 353.0 DN 20</t>
  </si>
  <si>
    <t xml:space="preserve"> 723120205</t>
  </si>
  <si>
    <t>Potrubie z oceľových rúrok závitových čiernych spájaných zvarovaním - akosť 11 353.0 DN 32</t>
  </si>
  <si>
    <t xml:space="preserve"> 723120206</t>
  </si>
  <si>
    <t>Potrubie z oceľových rúrok závitových čiernych spájaných zvarovaním - akosť 11 353.0 DN 40</t>
  </si>
  <si>
    <t xml:space="preserve"> 723150312</t>
  </si>
  <si>
    <t>Potrubie z oceľových rúrok hladkých čiernych spájaných zvarov. akosť 11 353.0 D 57/2, 9</t>
  </si>
  <si>
    <t xml:space="preserve"> 723150365</t>
  </si>
  <si>
    <t>Potrubie z oceľových rúrok hladkých čiernych, chránička D 38/2,6</t>
  </si>
  <si>
    <t xml:space="preserve"> 723190252</t>
  </si>
  <si>
    <t>Prípojka k strojom a zariadeniam vyvedenie a upevnenie plynov.výpustiek na potrubí DN 20</t>
  </si>
  <si>
    <t xml:space="preserve"> 723239102</t>
  </si>
  <si>
    <t>Montáž armatúry závitovej s dvoma závitmi, kohútik priamy,solenoidový ventil G 3/4</t>
  </si>
  <si>
    <t xml:space="preserve"> 723239106</t>
  </si>
  <si>
    <t>Montáž armatúry závitovej s dvoma závitmi, kohútik priamy,solenoidový ventil G 2</t>
  </si>
  <si>
    <t xml:space="preserve"> 998723101</t>
  </si>
  <si>
    <t>Presun hmôt pre vnútorný plynovod v objektoch výšky do 6 m</t>
  </si>
  <si>
    <t xml:space="preserve"> 48763</t>
  </si>
  <si>
    <t>Skrinka pre GK</t>
  </si>
  <si>
    <t xml:space="preserve"> 551340001800</t>
  </si>
  <si>
    <t>Guľový kohút na plyn 2 FF, páka</t>
  </si>
  <si>
    <t xml:space="preserve"> 5517400870</t>
  </si>
  <si>
    <t>Armatúry a príslušenstvo     guľový kohút 3/4 plyn</t>
  </si>
  <si>
    <t xml:space="preserve"> 783424340</t>
  </si>
  <si>
    <t>Nátery kovového potrubia syntetické farby bielej do DN 50 mm dvojnásobné 1x email a základný náter</t>
  </si>
  <si>
    <t xml:space="preserve"> 230170001</t>
  </si>
  <si>
    <t>Príprava pre skúšku tesnosti DN do - 40</t>
  </si>
  <si>
    <t xml:space="preserve"> 230170011</t>
  </si>
  <si>
    <t>Skúška tesnosti potrubia podľa STN 13 0020 DN do - 40</t>
  </si>
  <si>
    <t xml:space="preserve"> 230203565</t>
  </si>
  <si>
    <t>Montáž USTR prechodka PE/oceľ PE100 SDR11 D63/DN50mm</t>
  </si>
  <si>
    <t xml:space="preserve"> 230203595</t>
  </si>
  <si>
    <t>Montáž USTN prechodka PE/oceľ s vonk. závitom PE100 SDR11 D63/2</t>
  </si>
  <si>
    <t xml:space="preserve"> 230230001</t>
  </si>
  <si>
    <t>Predbežná tlaková skúška vodou DN 50</t>
  </si>
  <si>
    <t>Hlavná tlaková skúška vzduchom 0,6 MPa - STN 38 6413 DN 50</t>
  </si>
  <si>
    <t xml:space="preserve"> HZS0010</t>
  </si>
  <si>
    <t xml:space="preserve">Revízie </t>
  </si>
  <si>
    <t xml:space="preserve"> HZS0051</t>
  </si>
  <si>
    <t>Príprava systému ku komplexnému vyskúšaniu</t>
  </si>
  <si>
    <t xml:space="preserve"> HZS0080</t>
  </si>
  <si>
    <t>Tlaková skúška - plyn</t>
  </si>
  <si>
    <t xml:space="preserve"> 286220027500</t>
  </si>
  <si>
    <t xml:space="preserve"> 286220031300</t>
  </si>
  <si>
    <t>Rozvinutie a uloženie výstražnej fólie z PVC do ryhy,šírka 33 cm</t>
  </si>
  <si>
    <t xml:space="preserve"> 2830002001</t>
  </si>
  <si>
    <t xml:space="preserve">Fólia žltá PLYN </t>
  </si>
  <si>
    <t>Objekt SO 03 Vodovodná prípojka</t>
  </si>
  <si>
    <t xml:space="preserve"> 132201101</t>
  </si>
  <si>
    <t>Výkop ryhy do šírky 600 mm v horn.3 do 100 m3</t>
  </si>
  <si>
    <t xml:space="preserve"> 132201109</t>
  </si>
  <si>
    <t>Hĺbenie rýh šírky do 600 mm zapažených i nezapažených s urovnaním dna. Príplatok k cene za lepivosť horniny 3</t>
  </si>
  <si>
    <t xml:space="preserve"> 162301102</t>
  </si>
  <si>
    <t>Vodorovné premiestnenie výkopku tr.1-4, do 1000 m</t>
  </si>
  <si>
    <t xml:space="preserve"> 174201101</t>
  </si>
  <si>
    <t>Zásyp sypaninou bez zhutnenia jám, šachiet, rýh, zárezov v týchto vykopávkach do 100 m3</t>
  </si>
  <si>
    <t xml:space="preserve"> 5833752900</t>
  </si>
  <si>
    <t>Štrkopiesok preddrvený 0-45 N</t>
  </si>
  <si>
    <t xml:space="preserve"> 871211121</t>
  </si>
  <si>
    <t>Montáž potrubia z tlakových polyetylénových rúrok priemeru 63 mm</t>
  </si>
  <si>
    <t xml:space="preserve"> 891269111</t>
  </si>
  <si>
    <t>Montáž navrtávacieho pásu s ventilom Jt 1 MPa na potr. z rúr liat., oceľ., plast., DN 100</t>
  </si>
  <si>
    <t xml:space="preserve"> 892233111</t>
  </si>
  <si>
    <t>Preplach a dezinfekcia vodovodného potrubia DN od 40 do 70</t>
  </si>
  <si>
    <t xml:space="preserve"> 892241111</t>
  </si>
  <si>
    <t>Ostatné práce na rúrovom vedení, tlakové skúšky vodovodného potrubia DN do 80</t>
  </si>
  <si>
    <t xml:space="preserve"> 892273111</t>
  </si>
  <si>
    <t>Preplach a dezinfekcia vodovodného potrubia DN od 80 do 125</t>
  </si>
  <si>
    <t xml:space="preserve"> 899401111</t>
  </si>
  <si>
    <t>Osadenie poklopu liatinového ventilového</t>
  </si>
  <si>
    <t xml:space="preserve"> 891161111.</t>
  </si>
  <si>
    <t>Montáž vodovodného posúvača v otvorenom výkope s osadením zemnej súpravy (bez poklopov) DN 25</t>
  </si>
  <si>
    <t xml:space="preserve"> 899721121</t>
  </si>
  <si>
    <t>Signalizačný vodič na potrubí PVC DN do 150 mm</t>
  </si>
  <si>
    <t xml:space="preserve"> 2861129500r</t>
  </si>
  <si>
    <t>HDPE koleno 90° pre tlakové rozvody vody - PE 100 / PN 10 63 x 3,8 x L</t>
  </si>
  <si>
    <t xml:space="preserve"> 422210017400</t>
  </si>
  <si>
    <t>Posúvač pre domové prípojky 2, z liatiny, PN 16 na vodu</t>
  </si>
  <si>
    <t xml:space="preserve"> 9150015</t>
  </si>
  <si>
    <t>Vodárenské armatúry   Uličný poklop tuhý - ťažký pre domové prípojky</t>
  </si>
  <si>
    <t xml:space="preserve"> 2861129500</t>
  </si>
  <si>
    <t>HDPE rúry tlakové pre rozvod vody - PE 100 / PN 10 63 x 3,8 x L</t>
  </si>
  <si>
    <t xml:space="preserve"> 4227531182</t>
  </si>
  <si>
    <t xml:space="preserve">Vodárenské armatúry   Univerzalny navŕtavací pás závitový výstup DN 100-1 </t>
  </si>
  <si>
    <t xml:space="preserve"> 4229126175</t>
  </si>
  <si>
    <t xml:space="preserve">Vodárenské armatúry   Zemná súprava tuha. RD=1.25 m DN 3/4-2 </t>
  </si>
  <si>
    <t xml:space="preserve"> 722262151</t>
  </si>
  <si>
    <t>Montáž vodomeru pre vodu do 30°C prírubového skrutkového vertikálneho DN 50</t>
  </si>
  <si>
    <t xml:space="preserve"> 722172954</t>
  </si>
  <si>
    <t>Montáž spojky pre vodu</t>
  </si>
  <si>
    <t xml:space="preserve"> 722211025</t>
  </si>
  <si>
    <t>Montáž guľového uzáveru prírubového DN 50</t>
  </si>
  <si>
    <t xml:space="preserve"> 722211160</t>
  </si>
  <si>
    <t>Montáž spätnej klapky prírubovej pre vodu DN 50</t>
  </si>
  <si>
    <t xml:space="preserve"> 198730040200r</t>
  </si>
  <si>
    <t>Závitová spojka d 63 mm</t>
  </si>
  <si>
    <t xml:space="preserve"> 422820002100</t>
  </si>
  <si>
    <t>Klapka prírubová spätná, DN 50, dĺ. 100 mm, nerez oceľ AISI 302, NBR  alebo ekvivalent</t>
  </si>
  <si>
    <t>Guľový uzáver vypúšťací s páčkou, 1/2 M, mosadz  alebo ekvivalent</t>
  </si>
  <si>
    <t>Guľový uzáver pre vodu Perfecta, 2 FF, páčka, niklovaná mosadz, IVAR  alebo ekvivalent</t>
  </si>
  <si>
    <t xml:space="preserve"> 551110026800</t>
  </si>
  <si>
    <t>Guľový uzáver prírubový série B2 na vodu, DN 50, dĺ. 150 mm, liatina, s deliteľným telom</t>
  </si>
  <si>
    <t xml:space="preserve"> 97777</t>
  </si>
  <si>
    <t xml:space="preserve"> 230180068</t>
  </si>
  <si>
    <t>Montáž rúrových dielov PE, PP DN 50</t>
  </si>
  <si>
    <t>Stavebno montážne práce náročnejšie, ucelené, obtiažne, rutinné (Tr. 2) v rozsahu viac ako 4 a menej ako 8 hodín</t>
  </si>
  <si>
    <t xml:space="preserve"> 286530246900</t>
  </si>
  <si>
    <t>Prechod s vonkajším závitom PE-HD, DN/D 60/63 2</t>
  </si>
  <si>
    <t xml:space="preserve"> 2830010600</t>
  </si>
  <si>
    <t>Fólia výstražná BIELA - VODOVOD, 1 kotúč=500m</t>
  </si>
  <si>
    <t xml:space="preserve">Objekt SO 03 Vodovodná prípojka - Vodomerová šachta - prefabrikovaná </t>
  </si>
  <si>
    <t xml:space="preserve"> 131201101</t>
  </si>
  <si>
    <t>Hľbenie nezapažených jám v hornine 3 do 100 m3</t>
  </si>
  <si>
    <t>M3</t>
  </si>
  <si>
    <t xml:space="preserve"> 131201109</t>
  </si>
  <si>
    <t>Uloženie sypaniny na skládky</t>
  </si>
  <si>
    <t xml:space="preserve"> 174101102</t>
  </si>
  <si>
    <t>Zásyp sypaninou v uzavretých priestoroch s urovnaním povrchu zásypu</t>
  </si>
  <si>
    <t xml:space="preserve"> 181101101</t>
  </si>
  <si>
    <t>Úprava pláne v zárezoch v hornine 1 až 4 bez zhutnenia</t>
  </si>
  <si>
    <t xml:space="preserve"> 452311131</t>
  </si>
  <si>
    <t>Podkladné konštr.v otv.výkope dosky z prostého betónu  tr.B 15-(zn.II)</t>
  </si>
  <si>
    <t xml:space="preserve"> 452386111</t>
  </si>
  <si>
    <t>Vyrovnávací prstenec z prostého betónu tr.C 8/10pod poklopy a mreže, výška do 100 mm</t>
  </si>
  <si>
    <t xml:space="preserve"> 871251111</t>
  </si>
  <si>
    <t>Montáž potrubí z tvrdého PVC tesnených gumovým krúžkom vonkajšieho priemeru 110 mm</t>
  </si>
  <si>
    <t xml:space="preserve"> 899102111</t>
  </si>
  <si>
    <t>Osadenie poklopu liatinového a oceľového vrátane rámu hmotn. nad 50 do 100 kg</t>
  </si>
  <si>
    <t xml:space="preserve"> 8712Rpol</t>
  </si>
  <si>
    <t>Osadenie ventilačnej hlavice vodom.šachta</t>
  </si>
  <si>
    <t xml:space="preserve"> 893313001</t>
  </si>
  <si>
    <t>Osadenie prefabrikovanej vodomernej šachty hranatej, pôdorysnej plochy do 1,1 m2, hĺbky do 1,0 m</t>
  </si>
  <si>
    <t xml:space="preserve"> 594300000100</t>
  </si>
  <si>
    <t>Vodomerná a armatúrna šachta BG, lxšxv 1200x900x1800 mm, objem 1,9 m3, železobetónová, HYDRO BG  alebo ekvivalent</t>
  </si>
  <si>
    <t xml:space="preserve"> 2861106800</t>
  </si>
  <si>
    <t>Rúrka tlaková z PVC D 110x4,3x4000 mm</t>
  </si>
  <si>
    <t xml:space="preserve"> 5524311000</t>
  </si>
  <si>
    <t>Poklop ťažký štvorcový s rámom 600 x 600 mm</t>
  </si>
  <si>
    <t xml:space="preserve"> 5623125100</t>
  </si>
  <si>
    <t>Hlavica nasávacia HL 902 závitová 1  alebo ekvivalent</t>
  </si>
  <si>
    <t xml:space="preserve"> 998271301</t>
  </si>
  <si>
    <t>Presun hmôt pre kanal. hĺbené monolit. z betónu alebo železobetónu v otvorenom výkope</t>
  </si>
  <si>
    <t>T</t>
  </si>
  <si>
    <t xml:space="preserve"> 998711101</t>
  </si>
  <si>
    <t>Presun hmôt pre izoláciu proti vode v objektoch výšky do 6 m</t>
  </si>
  <si>
    <t xml:space="preserve"> 71151Rpol</t>
  </si>
  <si>
    <t xml:space="preserve"> sikaton</t>
  </si>
  <si>
    <t>Náter sikaton izolačný</t>
  </si>
  <si>
    <t xml:space="preserve"> 783222100</t>
  </si>
  <si>
    <t>Nátery kov.stav.doplnk.konštr. syntetické farby šedej na vzduchu schnúce dvojnásobné</t>
  </si>
  <si>
    <t>Objekt SO 04 Kanalizačná prípojka</t>
  </si>
  <si>
    <t>Príplatok k cenám za lepivosť pri hĺbení rýh š. nad 600 do 2 000 mm zapaž. i nezapažených, s urovnaním dna v hornine 3</t>
  </si>
  <si>
    <t xml:space="preserve"> 175101102</t>
  </si>
  <si>
    <t>Obsyp potrubia sypaninou z vhodných hornín 1 až 4 s prehodením sypaniny</t>
  </si>
  <si>
    <t xml:space="preserve"> 5815322000</t>
  </si>
  <si>
    <t>Piesok technický triedený 0/4</t>
  </si>
  <si>
    <t xml:space="preserve"> 451541111</t>
  </si>
  <si>
    <t>Lôžko pod potrubie, stoky a drobné objekty, v otvorenom výkope zo štrkodrvy 0-63 mm</t>
  </si>
  <si>
    <t xml:space="preserve"> 899101111</t>
  </si>
  <si>
    <t>Osadenie poklopu liatinového a oceľového vrátane rámu hmotn. do 50 kg</t>
  </si>
  <si>
    <t>271/A 3</t>
  </si>
  <si>
    <t xml:space="preserve"> 892311000</t>
  </si>
  <si>
    <t>Skúška tesnosti kanalizácie D 150</t>
  </si>
  <si>
    <t xml:space="preserve"> 894431132</t>
  </si>
  <si>
    <t>Montáž revíznej šachty z PVC, DN 400/160 (DN šachty/DN potr. ved.), tlak 12,5 t, hl. 1100 do 1500mm</t>
  </si>
  <si>
    <t xml:space="preserve"> 871324004</t>
  </si>
  <si>
    <t>Montáž kanalizačného PP potrubia hladkého plnostenného SN 10 DN 160</t>
  </si>
  <si>
    <t xml:space="preserve"> 877313121r</t>
  </si>
  <si>
    <t>Tvarovky nad rámec ( 10% z ceny)</t>
  </si>
  <si>
    <t xml:space="preserve"> 892372111.</t>
  </si>
  <si>
    <t>Zabezpečenie koncov kanal. potrubia pri tlakových skúškach DN do 300</t>
  </si>
  <si>
    <t xml:space="preserve"> 286140001200</t>
  </si>
  <si>
    <t xml:space="preserve"> 286610044600</t>
  </si>
  <si>
    <t xml:space="preserve"> 286710035800</t>
  </si>
  <si>
    <t xml:space="preserve"> 592240008700</t>
  </si>
  <si>
    <t xml:space="preserve"> KGSGK400/160</t>
  </si>
  <si>
    <t xml:space="preserve"> P.C.013</t>
  </si>
  <si>
    <t xml:space="preserve">Prepojenie existujúcej kanalizácie                                                                                      </t>
  </si>
  <si>
    <t xml:space="preserve"> 711774202</t>
  </si>
  <si>
    <t>Zhotovenie detailov spojov+ kanal.pena tesniaca</t>
  </si>
  <si>
    <t>Rozvinutie a uloženie výstražnej fólie z PVC do ryhy, šírka 33 cm</t>
  </si>
  <si>
    <t xml:space="preserve"> HZS000214r</t>
  </si>
  <si>
    <t xml:space="preserve"> 2830010610</t>
  </si>
  <si>
    <t>Výstražná fólia HNEDÁ - KANALIZÁCIA, 1 kotúč=500m</t>
  </si>
  <si>
    <t>Objekt SO 05 Plynová prípojka</t>
  </si>
  <si>
    <t xml:space="preserve"> 871178002</t>
  </si>
  <si>
    <t>Montáž plynového potrubia z dvojvsrtvového PE 100 SDR11 zváraných natupo D 32x3,0 mm</t>
  </si>
  <si>
    <t xml:space="preserve"> 286130035900</t>
  </si>
  <si>
    <t xml:space="preserve"> 286530020100</t>
  </si>
  <si>
    <t xml:space="preserve"> 723120201</t>
  </si>
  <si>
    <t>Potrubie z oceľových rúrok závitových čiernych spájaných zvarovaním - akosť 11 353.0 DN 10</t>
  </si>
  <si>
    <t xml:space="preserve"> 723150367</t>
  </si>
  <si>
    <t>Potrubie z oceľových rúrok hladkých čiernych, chránička D 57/2,9</t>
  </si>
  <si>
    <t xml:space="preserve"> 723160206</t>
  </si>
  <si>
    <t>Prípojka k plynomeru spojená na závit bez obchádzky G 6/4</t>
  </si>
  <si>
    <t xml:space="preserve"> 723219101</t>
  </si>
  <si>
    <t>Montáž prírubového posúvača plochého, hlavicového,guľového kohútika,plyn.filtra DN40</t>
  </si>
  <si>
    <t xml:space="preserve"> 723239101</t>
  </si>
  <si>
    <t>Montáž armatúry závitovej s dvoma závitmi, kohútik priamy,solenoidový ventil G 1/2</t>
  </si>
  <si>
    <t xml:space="preserve"> 723239105</t>
  </si>
  <si>
    <t>Montáž armatúry závitovej s dvoma závitmi, kohútik priamy,solenoidový ventil G 6/4</t>
  </si>
  <si>
    <t>721/C 3</t>
  </si>
  <si>
    <t xml:space="preserve"> 723261914</t>
  </si>
  <si>
    <t>Montáž plynomera s odvzdušnením a odskúšaním PS-20</t>
  </si>
  <si>
    <t xml:space="preserve"> 41713</t>
  </si>
  <si>
    <t>Plynomer BK-G16 A=280 dn40  alebo ekvivalent</t>
  </si>
  <si>
    <t xml:space="preserve"> 551340003200</t>
  </si>
  <si>
    <t>Guľový uzáver na plyn Futurgas 3/8, FF, páčka, plnoprietokový s obojstranne predĺženým závitom, niklovaná mosadz  alebo ekvivalent</t>
  </si>
  <si>
    <t xml:space="preserve"> 551340003700</t>
  </si>
  <si>
    <t>Guľový uzáver na plyn Futurgas 6/4, FF, páčka, plnoprietokový s obojstranne predĺženým závitom, niklovaná mosadz  alebo ekvivalent</t>
  </si>
  <si>
    <t xml:space="preserve"> 60009</t>
  </si>
  <si>
    <t>Filter 6/4</t>
  </si>
  <si>
    <t xml:space="preserve"> 734424120</t>
  </si>
  <si>
    <t>Montáž tlakomera axiálneho priemer 63 mm</t>
  </si>
  <si>
    <t>731/C 4</t>
  </si>
  <si>
    <t xml:space="preserve"> 734424912</t>
  </si>
  <si>
    <t>Kohútik čapový K 70-181-716 M 20 x 1, 5</t>
  </si>
  <si>
    <t xml:space="preserve"> 388430004500</t>
  </si>
  <si>
    <t>Manometer axiálny d 63 mm, pripojenie 1/4 zadné, 0-6 bar</t>
  </si>
  <si>
    <t xml:space="preserve"> 230072304</t>
  </si>
  <si>
    <t>Montáž regulátorov tlaku plynu s 2 závitmi 6/4</t>
  </si>
  <si>
    <t xml:space="preserve"> 230203236</t>
  </si>
  <si>
    <t>Montáž armatúry DAA (Kit) prípojkovej navrtávacej s predľženou odbočkou PE 100 SDR 11 D 50/32</t>
  </si>
  <si>
    <t xml:space="preserve"> 230203564</t>
  </si>
  <si>
    <t>Montáž USTR prechodka PE/oceľ PE100 SDR11 D50/DN40mm</t>
  </si>
  <si>
    <t xml:space="preserve"> 2302500497</t>
  </si>
  <si>
    <t>Montáž zabudovanej skrinky merania</t>
  </si>
  <si>
    <t xml:space="preserve"> HZS0100</t>
  </si>
  <si>
    <t>Zriadenie VTL regulačnej stanice</t>
  </si>
  <si>
    <t xml:space="preserve"> 286220027400</t>
  </si>
  <si>
    <t>Prechodka USTN PE/oceľ s vonkajším závitom PE 100 SDR 11 D 50/1 1/2  alebo ekvivalent</t>
  </si>
  <si>
    <t xml:space="preserve"> 286220031200</t>
  </si>
  <si>
    <t>Prechodka USTR PE/oceľ PE 100 SDR 11 D/DN 50/40  alebo ekvivalent</t>
  </si>
  <si>
    <t xml:space="preserve"> 286530158400</t>
  </si>
  <si>
    <t xml:space="preserve"> 4224350902</t>
  </si>
  <si>
    <t xml:space="preserve"> 8718577665</t>
  </si>
  <si>
    <t>Regulátor tlaku plynu</t>
  </si>
  <si>
    <t xml:space="preserve"> 5482302100</t>
  </si>
  <si>
    <t>Tabuľka výstražná smaltovaná 297x210 mm A4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</si>
  <si>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</si>
  <si>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</si>
  <si>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</si>
  <si>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</si>
  <si>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</si>
  <si>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Premac alebo ekvivalent  OBRUBNÍK PARKOVÝ 100x20x5 cm SIVY</t>
  </si>
  <si>
    <t xml:space="preserve"> Izolácia vodorovná dvojnásobná proti zemnej vlhkosti SIKALASTIC 152 alebo ekvivalent</t>
  </si>
  <si>
    <t>Izolácia proti tlakovej vode  a ropným produktom vodorovne  fólia Ekoplast 806  alebo ekvivalent- montáž</t>
  </si>
  <si>
    <t>Izolácia proti ropným produktom Ekoplast  806 fólia alebo ekvivalent</t>
  </si>
  <si>
    <t>ISOVER Extrud polystyrén  Styrodur 2800 C alebo ekvivalent hrúbka 60mm</t>
  </si>
  <si>
    <t>ISOVER Extrud polystyrén  Styrodur 2800 C alebo ekvivalent hrúbka 110mm</t>
  </si>
  <si>
    <t>SDK priečka hr. 100 mm s izoláciou hr. Isover Polterm UNI 100, s. t. v. 0,40, obj. hm. viac ako 40 kg/m3, požiarna odolnosť EI 15, Rw =45-47 dB, opáštenie z každej strany 1xRBI  12,5, podkon. CW 75 alebo ekvivalent</t>
  </si>
  <si>
    <t>SDK priečka hr. 100 mm s izoláciou hr. Isover Polterm UNI 100, s. t. v. 0,40, obj. hm. viac ako 40 kg/m3, požiarna odolnosť EI 15, Rw =45-47 dB, opáštenie z každej strany 1xRBI 12,5, podkon. CW 75 alebo ekvivalent, vhodná do vlh. prostredia</t>
  </si>
  <si>
    <t>SDK predsadená sten, dosky Ridurit na  hr. 200 mm s izoláciou hr. Isover Polterm UNI 100, s. t. v. 0,40, obj. hm. viac ako 40 kg/m3, požiarna odolnosť EI 30, Rw =45-47 dB, opáštenie z každej strany 1xRF 12,5 alebo ekvivalent, podkon. CW 100, vhodná do vlh. prostredia</t>
  </si>
  <si>
    <t>Interiérové dvere plné 600x1970 mm, vodeodolné, konšt. polyuretán povrchová úprava vysokotl. laminát HPL, biele, kľučka SOD špeciál MP COSLAN alebo ekvivalent nerez s WC kľúčom, označenie D1</t>
  </si>
  <si>
    <t>Interiérové dvere plné 800x1970 mm, hrana sverí s hli. prof., konšt. polyuretán povrchová úprava vysokotl. laminát HPL, biele, kľučka SOD špeciál MP COSLAN v nerez , cylind. vložka, označenie D2</t>
  </si>
  <si>
    <t>Interiérové dvere plné 900x1970 mm, hrana sverí s hli. prof., konšt. polyuretán povrchová úprava vysokotl. laminát HPL, biele, kľučka SOD špeciál MP COSLAN alebo ekvivalent nerez , zámok odistiteľný aj z vonk. strany, označenie D3</t>
  </si>
  <si>
    <t>Montáž priemyselnej sekcionálnej brány SPU 50 alebo ekvivalent s integ. dverami, ovl. ručným klatkostrojom, rozmer 5000x400 mm, označenie PB</t>
  </si>
  <si>
    <t>Plastové okno biele, 7 prof. syst. ELEGANT s predsad. tvarom kr., stav. hl. 76mm, kr. 82 mm, výška rámu 68, tesnenie šede, kovanie SIEGENIA TITAN, výplň okien CLIMAPLU 4-16-4 Ar alebo ekvivalent, Ug=1,1, osemdielne, 4xP+4OS, 4000x2000 mm, označenie O8</t>
  </si>
  <si>
    <t>Plastové okno biele, 7 prof. syst. ELEGANT s predsad. tvarom kr., stav. hl. 76mm, kr. 82 mm, výška rámu 68, tesnenie šede, kovanie SIEGENIA TITAN, výplň okien CLIMAPLU 4-16-4 Ar alebo ekvivalent , Ug=1,1, štvordielne, P+P+OS+OS, 2000x2000 mm, označenie O1</t>
  </si>
  <si>
    <t>Plastové okno biele, 7 prof. syst. ELEGANT s predsad. tvarom kr., stav. hl. 76mm, kr. 82 mm, výška rámu 68, tesnenie šede, kovanie SIEGENIA TITAN, výplň okien CLIMAPLU 4-16-4 Ar alebo ekvivalent, Ug=1,1, štvordielne, v strede del.P+P+OS+OS, 2000x2000 mm, označenie O2</t>
  </si>
  <si>
    <t>Plastové okno biele, 7 prof. syst. ELEGANT s predsad. tvarom kr., stav. hl. 76mm, kr. 82 mm, výška rámu 68, tesnenie šede, kovanie SIEGENIA TITAN, výplň okien CLIMAPLU 4-16-4 Ar alebo ekvivalent, Ug=1,1, dvojdielne,OS+OS, 2000x1000 mm, označenie O3</t>
  </si>
  <si>
    <t>Plastové okno biele, 7 prof. syst. ELEGANT s predsad. tvarom kr., stav. hl. 76mm, kr. 82 mm, výška rámu 68, tesnenie šede, kovanie SIEGENIA TITAN, výplň okien CLIMAPLU 4-16-4 Ar alebo ekvivalent, Ug=1,1, šesťdielne, 5xP+1xOS, 2800x2000 mm, označenie O4</t>
  </si>
  <si>
    <t>Plastové okno biele, 7 prof. syst. ELEGANT s predsad. tvarom kr., stav. hl. 76mm, kr. 82 mm, výška rámu 68, tesnenie šede, kovanie SIEGENIA TITAN, výplň okien CLIMAPLU 4-16-4 Ar alebo ekvivalent, Ug=1,1, trojdielne, P+OS+P, 2800x1000 mm, označenie O5</t>
  </si>
  <si>
    <t>Plastové okno biele, 7 prof. syst. ELEGANT s predsad. tvarom kr., stav. hl. 76mm, kr. 82 mm, výška rámu 68, tesnenie šede, kovanie SIEGENIA TITAN, výplň okien CLIMAPLU 4-16-4 Ar alebo ekvivalent, Ug=1,1, dvojdielne, P+OS, 1000x2000 mm, označenie O6</t>
  </si>
  <si>
    <t>Plastové okno biele, 7 prof. syst. ELEGANT s predsad. tvarom kr., stav. hl. 76mm, kr. 82 mm, výška rámu 68, tesnenie šede, kovanie SIEGENIA TITAN, výplň okien CLIMAPLU 4-16-4 Ar alebo ekvivalent, Ug=1,1, jednodielne,OS, 1000x1000 mm, označenie O7</t>
  </si>
  <si>
    <t>Plastové zaskl.stena biela,7 prof.syst. ELEGANT s preds tvar.kr.,stav. hl.76mm, kr.82 mm, v. rámu 68, tesn.šede,kov.SIEGENIA TITAN,výplň okien CLIMAPLU 4-16-4 Ar alebo ekvivalent, Ug=1,1, 6 okien, dvojk. dv. a nadsv., 4000x3000 mm, označenie ZS</t>
  </si>
  <si>
    <t>Priemyselná sekcionálna brána SPU 50 alebo ekvivalent  s integrovanými dverami, ovládanie ručným kldakost., 5000x4000 mm, hr. lamely 42 mm, 4x okienko 800x445 mm s izol. preskl., označenie PB</t>
  </si>
  <si>
    <t>TL 120 alebo ekvivalent  stenový panel KS 1000, jadro IPN, viditeľné kotvenie, RAL 5010/9002, Q/Q PU 50/P15, 0,6 mm/0,4 mm horizontálne ulož., vonk. profilácia, vnút. prof., hrúbka 120 mm, EW45/EI15, D3, RE30D3, ext. povrch SPECTRUM PU 50 mikrom. vrátane doplnkov</t>
  </si>
  <si>
    <t>Samonosný strešný panel RW120 alebo ekvivalent  KS 1000, jadro QuadCore, prap. profil. vonk. prof. trapéz o 3 vlnách, vnútorná profil.,sklon 6st. hr. 120 mm, pož. odolnosť zdola RE30D3, zhora Broof (t3), povr. úprava</t>
  </si>
  <si>
    <t>Montáž a dodávka podlahy Tarkett Contract plus alebo ekvivalent</t>
  </si>
  <si>
    <t xml:space="preserve">Montáž a dodávka podlahy Tarkett Contract plus s použitím Tarkett ID Inspiration 70/55 alebo ekvivalent </t>
  </si>
  <si>
    <t>Nátery stolárskych výrobkov syntetické farbyna vzduchu schnúce  2x lakovaním</t>
  </si>
  <si>
    <t>Náter farbami ekologickými riediteľnými vodou SADAKRINOM alebo ekvivalent  bielym pre náter sadrokartón. stropov 2x</t>
  </si>
  <si>
    <t>Náter farbami ekologickými riediteľnými vodou SADAKRINOM alebo ekvivalent bielym pre náter sadrokartón. stien 2x</t>
  </si>
  <si>
    <t>Vypínač č.1 Legrand Mosaic , 230/10A, IP20 alebo ekvivalent</t>
  </si>
  <si>
    <t>Vypínač č.5 Legrand Mosaic , 230/10A, IP20 alebo ekvivalent</t>
  </si>
  <si>
    <t>Vypínač č.6 Legrand Mosaic , 230/10A, IP20 alebo ekvivalent</t>
  </si>
  <si>
    <t>Pohybový senzor Busch-Wachter alebo ekvivalent</t>
  </si>
  <si>
    <t>Zásuvka dvojnásobná Legrand Mosaic 230V/16A, IP20 alebo ekvivalent polozápustna</t>
  </si>
  <si>
    <t>Typyzovaná  zasúvková  skriňa  Scame 400V/32A/IP44 , 4x230V/16A, 1x400V/16A, 1x400V/32A, vrátane istenia. TYP: 632.31WW-111F2 alebo ekvivalent</t>
  </si>
  <si>
    <t xml:space="preserve">Svietidlo Philips RC132V LED36S/840 PSU W60L60 OC  alebo ekvivalent VRÁTANE SADY NA PRISADENÚ MONTÁŽ  </t>
  </si>
  <si>
    <t>Svietidlo Philips PILA WL007C LED14S/840 PSU RND MDU WH alebo ekvivalent</t>
  </si>
  <si>
    <t>Svietidlo Philips DN135C LED10S/840 PSU II WH alebo ekvivalent</t>
  </si>
  <si>
    <t>Svietidlo Philips WT120C LED40S/840 PSU L1200  alebo ekvivalent</t>
  </si>
  <si>
    <t>Svietidlo Philips BY121P G3 LED205S/840 PSU WB GR alebo ekvivalent  (zapojenie)</t>
  </si>
  <si>
    <t>Svietidlo Philips BRP102 LED55/740 DM 42-60A alebo ekvivalent</t>
  </si>
  <si>
    <t>Svietidlo Philips BY121P G3 LED205S/840 PSU WB GR alebo ekvivalent</t>
  </si>
  <si>
    <t xml:space="preserve">Svietidlo Philips RC132V LED36S/840 PSU W60L60 OC alebo ekvivalent  VRÁTANE SADY NA PRISADENÚ MONTÁŽ  </t>
  </si>
  <si>
    <t>Svietidlo Philips WT120C LED40S/840 PSU L1200 alebo ekvivalent</t>
  </si>
  <si>
    <t>Izolačná PE trubica TUBOLIT DG 18x13 mm (d potrubia x hr. izolácie), nadrezaná, AZ FLEX alebo ekvivalent</t>
  </si>
  <si>
    <t>Izolačná PE trubica TUBOLIT DG 32x13 mm (d potrubia x hr. izolácie), nadrezaná, AZ FLEX alebo ekvivalent alebo ekvivalent</t>
  </si>
  <si>
    <t>Izolačná PE trubica TUBOLIT DG 40x13 mm (d potrubia x hr. izolácie), nadrezaná, AZ FLEX alebo ekvivalent</t>
  </si>
  <si>
    <t>SGF 24 M v - ovládacia skrinka- zmiešavanie</t>
  </si>
  <si>
    <t>MC- regulácia, premix alebo ekvivalent</t>
  </si>
  <si>
    <t>MONZUN 30 - ECO DESIGN v</t>
  </si>
  <si>
    <t>Snimač FL 091 alebo ekvivalent</t>
  </si>
  <si>
    <t>Montáž plasthliníkového potrubia RAUTITAN alebo ekvivalent stabil lisovaním D 16,2x2,6</t>
  </si>
  <si>
    <t>Montáž plasthliníkového potrubia RAUTITAN alebo ekvivalent stabil lisovaním D 32x4,7</t>
  </si>
  <si>
    <t>Montáž plasthliníkového potrubia RAUTITAN alebo ekvivalent stabil lisovaním D 40x6,0</t>
  </si>
  <si>
    <t>Montáž plasthliníkového prechodu RAUTITAN alebo ekvivalent lisovaním D 16</t>
  </si>
  <si>
    <t>Montáž plasthliníkového prechodu RAUTITAN alebo ekvivalent lisovaním D 32</t>
  </si>
  <si>
    <t>Montáž plasthliníkového kolena RAUTITAN alebo ekvivalent lisovaním D 32</t>
  </si>
  <si>
    <t>Montáž plasthliníkového kolena RAUTITAN alebo ekvivalent lisovaním D 40</t>
  </si>
  <si>
    <t>Montáž plasthliníkového T-kusu RAUTITAN alebo ekvivalent lisovaním D 40</t>
  </si>
  <si>
    <t>HERZ Rúrka plast-hliníková PE-RT alebo ekvivalent, hr.Al 0,4 mm, v kotúči, 16x2</t>
  </si>
  <si>
    <t>HERZ Rúrka plast-hliníková PE-RT alebo ekvivalent, hr.Al 0,5 mm, tyč 3m, 32x3</t>
  </si>
  <si>
    <t>HERZ Rúrka plast-hliníková PE-RT alebo ekvivalent , hr.Al 0,5 mm, tyč 3m, 40x3,5</t>
  </si>
  <si>
    <t>HERZ alebo ekvivalent  Tvarovka lis. závitová - prechod 16 x 2 - R 1/2 vo.z.</t>
  </si>
  <si>
    <t>HERZ alebo ekvivalent  Tvarovka lis. závitová - prechod 32 x 3 - R 1 vo.z.</t>
  </si>
  <si>
    <t>HERZ alebo ekvivalent Tvarovka lis. - koleno 90°, 40 x 3,5</t>
  </si>
  <si>
    <t>HERZ alebo ekvivalent Tvarovky lis. - T-kus redukovaný, 40 x 3,5 - 32 x 3 - 32 x 3</t>
  </si>
  <si>
    <t>HERZ alebo ekvivalent Tvarovka lis. - koleno 90°, 32 x 3</t>
  </si>
  <si>
    <t>3000 Diel pripájací rohový pre 2-rúrk. sústavy, obojstr. uzatvárat., pripoj. telesa G 3/4, pripoj. na rúru vonk. závit. G 3/4 s kuž. tesnením, HERZ alebo ekvivalent</t>
  </si>
  <si>
    <t>Hlavica termostatická Design, M 30x1,5 s kvap. snímačom, poloha 0, nastav. protimraz. ochrana pri cca 6°C, od 6-30 °C, HERZ alebo ekvivalent</t>
  </si>
  <si>
    <t>Príplatok k cene za odvzdušňovací ventil telies U. S. Steel Košice alebo ekvivalent s príplatkom 8 %</t>
  </si>
  <si>
    <t>Vykurovacie telesá panelové, tlaková skúška telesa vodou U. S. Steel Košice alebo ekvivalent  dvojradového</t>
  </si>
  <si>
    <t>RADIK alebo ekvivalent VK 20-0600/0600</t>
  </si>
  <si>
    <t>RADIK alebo ekvivalent VK 20-0600/0700</t>
  </si>
  <si>
    <t>RADIK alebo ekvivalent VK 20-0600/0800</t>
  </si>
  <si>
    <t>RADIK alebo ekvivalent  VK 20-0600/1200</t>
  </si>
  <si>
    <t>RADIK alebo ekvivalent VK 20-0600/1400</t>
  </si>
  <si>
    <t>Teleso vykurovacie doskové dvojradové oceľové RADIK VK 22, vxlxhĺ 600x800x100 mm, pripojenie pravé spodné, závit G 1/2 vnútorný, KORADO alebo ekvivalent</t>
  </si>
  <si>
    <t>Teleso vykurovacie doskové dvojradové oceľové RADIK VK 22, vxlxhĺ 600x900x100 mm, pripojenie pravé spodné, závit G 1/2 vnútorný, KORADO alebo ekvivalent</t>
  </si>
  <si>
    <t>Teleso vykurovacie doskové dvojradové oceľové RADIK VK 22, vxlxhĺ 600x1000x100 mm, pripojenie pravé spodné, závit G 1/2 vnútorný, KORADO alebo ekvivalent</t>
  </si>
  <si>
    <t>Rozdeľovač pre vykurovacie rozvody HLV SX, počet vývodov 6, ušľachtilá oceľ, REHAU alebo ekvivalent</t>
  </si>
  <si>
    <t>Rozdeľovač pre vykurovacie rozvody HLV SX, počet vývodov 9, ušľachtilá oceľ, REHAU alebo ekvivalent</t>
  </si>
  <si>
    <t>Skrinka rozdelovača pre montáž pod omietku UP 750, šxvxhĺ 750x715-895x110-150 mm, 5-8 okruhov, oceľový plech, biely, REHAU alebo ekvivalent</t>
  </si>
  <si>
    <t>Skrinka rozdelovača pre montáž pod omietku UP 950, šxvxhĺ 950x715-895x110-150 mm, 9-12 okruhov, oceľový plech, biely, REHAU alebo ekvivalent</t>
  </si>
  <si>
    <t>Destratifikátor D1/T - ErP2015 v</t>
  </si>
  <si>
    <t>Izolačná PE trubica TUBOLIT DG 40x9 mm (d potrubia x hr. izolácie), nadrezaná, AZ FLEX alebo ekvivalent</t>
  </si>
  <si>
    <t xml:space="preserve">Kotol kondenzačný, kombinovaný, prietokový Vitodens 200-W alebo ekvivalent na plyn pre prevádzku závislú/nezávislú na vzduchu v miestnosti, výkon 1,8-35,0 kW (50/30°C)/1,6-31,7 kW (80/60°C), regulácia </t>
  </si>
  <si>
    <t>Koleno AZ 87° pre rozmer systému D 60/100 mm pre Vitodens a Vitocrossal 300, VIESSMANN alebo ekvivalent</t>
  </si>
  <si>
    <t>Kus AZ revízny, priamy pre rozmer systému D 60/100 mm pre Vitodens a Vitocrossal 300, VIESSMANN alebo ekvivalent</t>
  </si>
  <si>
    <t>Prechod AZ strechou pre rozmer systému D 60/100 mm, čierna pre Vitodens a Vitocrossal 300, VIESSMANN alebo ekvivalent</t>
  </si>
  <si>
    <t>Rúra AZ 0,5 m dlhá pre rozmer systému D 60/100 mm pre Vitodens a Vitocrossal 300, VIESSMANN alebo ekvivalent</t>
  </si>
  <si>
    <t>Rúra AZ 1,95 m dlhá pre rozmer systému D 60/100 mm pre Vitodens a Vitocrossal 300, VIESSMANN alebo ekvivalent</t>
  </si>
  <si>
    <t>Snímač príložný NTC 10 kOhm, dĺžka 5,8 m pre Vitotronic typu HK1B, HK1B alebo Vitotronic 300-K typu MW2B, VIESSMANN alebo ekvivalent</t>
  </si>
  <si>
    <t>odkaľovač MagnaBooster 1 alebo ekvivalent</t>
  </si>
  <si>
    <t>tep. izol. pre odkaľovač SpiroTrap MB3 alebo ekvivalent</t>
  </si>
  <si>
    <t>Ohrievač zásobníkový Vitocell 100-W/100-V, typ CVAA na ohrev pitnej vody v spojení s nástennými kotlami a diaľkovým ohrevom, s prírubovým otvorom, objem 500 l, strieborná, VIESSMAN alebo ekvivalent</t>
  </si>
  <si>
    <t>Nádoba expanzná s membránou typ NG 25 l, D 280 mm, v 494 mm, pripojenie R 3/4, 3/1,5 bar, šedá, REFLEX alebo ekvivalent</t>
  </si>
  <si>
    <t>Aquaset 500-N alebo ekvivalent , zariadenie na zmäkčenie vody</t>
  </si>
  <si>
    <t>Izolačná PE trubica TUBOLIT DG 42x9 mm (d potrubia x hr. izolácie), nadrezaná, AZ FLEX alebo ekvivalent</t>
  </si>
  <si>
    <t>Izolačná PE trubica TUBOLIT DG 60x9 mm (d potrubia x hr. izolácie), nadrezaná, AZ FLEX alebo ekvivalent</t>
  </si>
  <si>
    <t>Izolačná PE trubica TUBOLIT DG 20x13 mm (d potrubia x hr. izolácie), nadrezaná, AZ FLEX v</t>
  </si>
  <si>
    <t>Izolačná PE trubica TUBOLIT DG 28x13 mm (d potrubia x hr. izolácie), nadrezaná, AZ FLEX alebo ekvivalent</t>
  </si>
  <si>
    <t>Nástenné koleno s vnútorným závitom RAUTITAN RX 20-Rp1/2 krátke, materiál: mosadz, REHAU alebo ekvivalent</t>
  </si>
  <si>
    <t>Čistiaca tvarovka PE 90° s kruhovým servisným otvorom, D 110 mm, GEBERIT alebo ekvivalent</t>
  </si>
  <si>
    <t>Privzdušňovacia hlavica HL900N alebo ekvivalent , DN 110, (37 l/s), - 40 až + 60°C, dvojitá vzduchová izolácia, vnútorná kanalizácia, PP</t>
  </si>
  <si>
    <t>Montáž plasthliníkového prechodu Radopress alebo ekvivalent pre vodu lisovaním D 63</t>
  </si>
  <si>
    <t>Prechod s vnútorným závitom RAUTITAN RX, 20-Rp 1/2, červený bronz, REHAU alebo ekvivalent</t>
  </si>
  <si>
    <t>Prechod RADOPRESS D 63x2 vonkajší závit, PeX-Al-PeX systém, PIPELIFE alebo ekvivalent</t>
  </si>
  <si>
    <t>Guľový uzáver vypúšťací s páčkou, 1/2 M, mosadz, IVAR alebo ekvivalent</t>
  </si>
  <si>
    <t>Guľový uzáver pre vodu Perfecta, 1 FF, páčka, niklovaná mosadz, IVAR alebo ekvivalent</t>
  </si>
  <si>
    <t>Guľový uzáver pre vodu Perfecta, 5/4 FF, páčka, niklovaná mosadz, IVAR alebo ekvivalent</t>
  </si>
  <si>
    <t>Guľový uzáver pre vodu Perfecta, 2 FF, páčka, niklovaná mosadz, IVAR alebo ekvivalent</t>
  </si>
  <si>
    <t>Spätný ventil kontrolovateľný, 2 FF, PN 16, mosadz, disk plast IVAR v</t>
  </si>
  <si>
    <t>Tlakový redukčný ventil, 2 FF, so šróbením, bez manometru, 1,2 až 6 bar, mosadz, IVAR alebo ekvivalent</t>
  </si>
  <si>
    <t>Poistný ventil pre vykurovanie, 3/4FF, 6 bar, mosadz OT 58 alebo ekvivalent</t>
  </si>
  <si>
    <t>Zápachová uzávierka kolenová pre umývadlá a bidety, d 40 mm, G 1 1/4, vodorovný odtok, alpská biela, plast, GEBERIT alebo ekvivalent</t>
  </si>
  <si>
    <t>Zápachová uzávierka - sifón pre pisoáre HL130/40 alebo ekvivalent, DN 40, (0,7 l/s), pripojovacia manžeta a krycia ružica odtoku, zvislý odtok, biela, PE</t>
  </si>
  <si>
    <t>Umývadlo nerezové závesné pre telesne postihnutých, SANELA alebo ekvivalent</t>
  </si>
  <si>
    <t>Madlo nerezové FUNKTION k umývadlu pre telesne postihnutých, dĺžka 500 mm, priemer 32 mm, hladká antikorová oceľ, KOLO alebo ekvivalent</t>
  </si>
  <si>
    <t>Držadlo k WC ľavé FUNKTION pre telesne postihnutých,rozmer 850x850 mm, priemer 32 mm, matná antikorová oceľ, KOLO v</t>
  </si>
  <si>
    <t>Montáž kolena HT alebo ekvivalent potrubia DN 125</t>
  </si>
  <si>
    <t>Montáž odbočky HT alebo ekvivalent potrubia DN 125</t>
  </si>
  <si>
    <t>Montáž redukcie HT alebo ekvivalent potrubia DN 125</t>
  </si>
  <si>
    <t>Montáž redukcie HTalebo ekvivalent  potrubia DN 150</t>
  </si>
  <si>
    <t>Redukcia excentrická krátka PE-HD, D 125/75 mm, GEBERIT alebo ekvivalent</t>
  </si>
  <si>
    <t>Redukcia excentrická krátka PE-HD, D 125/110 mm, GEBERIT alebo ekvivalent</t>
  </si>
  <si>
    <t>Redukcia excentrická krátka PE-HD, D 160/125 mm, GEBERIT alebo ekvivalent</t>
  </si>
  <si>
    <t>Rúra HDPE na plyn PE100 SDR11 63x5,8x100 m, WAVIN alebo ekvivalent</t>
  </si>
  <si>
    <t>Koleno 90° na tupo PE 100, na vodu, plyn a kanalizáciu, SDR 11 L D 63 mm, WAVIN alebo ekvivalent</t>
  </si>
  <si>
    <t>Prechodka USTN PE/oceľ s vonkajším závitom PE 100 SDR 11 D 63/2, FRIALEN alebo ekvivalent</t>
  </si>
  <si>
    <t>Prechodka USTR PE/oceľ PE 100 SDR 11 D/DN 63/50, FRIALEN alebo ekvivalent</t>
  </si>
  <si>
    <t>Vodomer domový MTK,DN40,st.vod alebo ekvivalent</t>
  </si>
  <si>
    <t>Izolácia vnútorného povrchu - náter sikaton alebo ekvivalent iny vodeodolný, mrazuvzdorný náter</t>
  </si>
  <si>
    <t>Rúra KG 2000 PP, SN 10, DN 160 dĺ. 5 m hladká pre gravitačnú kanalizáciu, WAVIN alebo ekvivalent</t>
  </si>
  <si>
    <t>Vlnovcová šachtová rúra kanalizačná TEGRA 425, dĺžka 2 m, PP, WAVIN alebo ekvivalent</t>
  </si>
  <si>
    <t>Gumové tesnenie šachtovej rúry 425 ku kanalizačnej revíznej šachte TEGRA 425, WAVIN alebo ekvivalent</t>
  </si>
  <si>
    <t>Betónový poklop vymývaný pre zaťaženie do 7 t pre revízne šachty DN 400, PIPELIFE alebo ekvivalent</t>
  </si>
  <si>
    <t>Priebežné dno DN 400, vtok/vývod 160 pre revízne šachty na PVC hladkú kanalizáciu s predĺžením, PIPELIFE alebo ekvivalent</t>
  </si>
  <si>
    <t>Inžiniersku činnosť, rozkopávkové povolenie  (ak nie je dohodnuté inak)</t>
  </si>
  <si>
    <t>Rúra HDPE na plyn PE100 SDR11 32x3,0x100 m, WAVIN alebo ekvivalent</t>
  </si>
  <si>
    <t>Koleno 90° na tupo PE 100, na vodu, plyn a kanalizáciu, SDR 11 L D 32 mm, WAVIN alebo ekvivalent</t>
  </si>
  <si>
    <t>Prípojková navŕtavacia armatúra s predĺženou odbočkou, elektrotvarovka DAA (Kit) PE 100 SDR 11 D 50/32 mm, FRIALEN alebo ekvivalent</t>
  </si>
  <si>
    <t xml:space="preserve">DRZ AJ-GAZ W 600 NS alebo ekvivalent /pre plynomer/ do steny, s plastovým okienkom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</si>
</sst>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Arial CE"/>
      <charset val="238"/>
    </font>
    <font>
      <b/>
      <sz val="9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6" fillId="0" borderId="69" xfId="0" applyNumberFormat="1" applyFont="1" applyFill="1" applyBorder="1"/>
    <xf numFmtId="164" fontId="6" fillId="0" borderId="80" xfId="0" applyNumberFormat="1" applyFont="1" applyFill="1" applyBorder="1"/>
    <xf numFmtId="164" fontId="6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8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9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0" fillId="0" borderId="1" xfId="0" applyFill="1" applyBorder="1"/>
    <xf numFmtId="0" fontId="10" fillId="2" borderId="0" xfId="0" applyFont="1" applyFill="1"/>
    <xf numFmtId="0" fontId="10" fillId="0" borderId="0" xfId="0" applyFont="1"/>
    <xf numFmtId="0" fontId="9" fillId="2" borderId="0" xfId="0" applyFont="1" applyFill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0" fontId="0" fillId="0" borderId="4" xfId="0" applyFill="1" applyBorder="1"/>
    <xf numFmtId="0" fontId="11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0" fontId="9" fillId="0" borderId="94" xfId="0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9" fillId="0" borderId="0" xfId="0" applyNumberFormat="1" applyFont="1"/>
    <xf numFmtId="166" fontId="4" fillId="0" borderId="0" xfId="0" applyNumberFormat="1" applyFont="1"/>
    <xf numFmtId="0" fontId="12" fillId="0" borderId="94" xfId="0" applyFont="1" applyBorder="1"/>
    <xf numFmtId="166" fontId="12" fillId="0" borderId="94" xfId="0" applyNumberFormat="1" applyFont="1" applyBorder="1"/>
    <xf numFmtId="164" fontId="12" fillId="0" borderId="94" xfId="0" applyNumberFormat="1" applyFont="1" applyBorder="1"/>
    <xf numFmtId="0" fontId="13" fillId="0" borderId="94" xfId="0" applyFont="1" applyBorder="1"/>
    <xf numFmtId="165" fontId="5" fillId="0" borderId="0" xfId="0" applyNumberFormat="1" applyFont="1" applyAlignment="1">
      <alignment wrapText="1"/>
    </xf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8" fillId="0" borderId="98" xfId="0" applyNumberFormat="1" applyFont="1" applyFill="1" applyBorder="1"/>
    <xf numFmtId="0" fontId="5" fillId="0" borderId="2" xfId="0" applyFont="1" applyFill="1" applyBorder="1" applyAlignment="1">
      <alignment wrapText="1"/>
    </xf>
    <xf numFmtId="0" fontId="5" fillId="0" borderId="50" xfId="0" applyFont="1" applyFill="1" applyBorder="1" applyAlignment="1">
      <alignment wrapText="1"/>
    </xf>
    <xf numFmtId="164" fontId="14" fillId="0" borderId="94" xfId="0" applyNumberFormat="1" applyFont="1" applyBorder="1"/>
    <xf numFmtId="0" fontId="14" fillId="0" borderId="94" xfId="0" applyFont="1" applyBorder="1"/>
    <xf numFmtId="166" fontId="14" fillId="0" borderId="94" xfId="0" applyNumberFormat="1" applyFont="1" applyBorder="1"/>
    <xf numFmtId="0" fontId="15" fillId="0" borderId="94" xfId="0" applyFont="1" applyBorder="1"/>
    <xf numFmtId="0" fontId="4" fillId="0" borderId="1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abSelected="1" workbookViewId="0">
      <selection activeCell="A23" sqref="A23:XFD31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17" x14ac:dyDescent="0.25">
      <c r="A1" s="3"/>
      <c r="B1" s="3"/>
      <c r="C1" s="3"/>
      <c r="D1" s="3"/>
      <c r="E1" s="3"/>
      <c r="F1" s="3"/>
      <c r="G1" s="3"/>
    </row>
    <row r="2" spans="1:17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17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17" x14ac:dyDescent="0.25">
      <c r="A4" s="200" t="s">
        <v>1</v>
      </c>
      <c r="B4" s="200"/>
      <c r="C4" s="200"/>
      <c r="D4" s="200"/>
      <c r="E4" s="200"/>
      <c r="F4" s="8">
        <v>0.2</v>
      </c>
      <c r="G4" s="8">
        <v>0</v>
      </c>
    </row>
    <row r="5" spans="1:17" x14ac:dyDescent="0.25">
      <c r="A5" s="3"/>
      <c r="B5" s="3"/>
      <c r="C5" s="3"/>
      <c r="D5" s="3"/>
      <c r="E5" s="3"/>
      <c r="F5" s="3"/>
      <c r="G5" s="3"/>
    </row>
    <row r="6" spans="1:17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17" x14ac:dyDescent="0.25">
      <c r="A7" s="194" t="s">
        <v>12</v>
      </c>
      <c r="B7" s="181">
        <f>'SO 14148'!I201-Rekapitulácia!D7</f>
        <v>0</v>
      </c>
      <c r="C7" s="181">
        <f>'Kryci_list 14148'!J26</f>
        <v>0</v>
      </c>
      <c r="D7" s="181">
        <v>0</v>
      </c>
      <c r="E7" s="181">
        <f>'Kryci_list 14148'!J17</f>
        <v>0</v>
      </c>
      <c r="F7" s="181">
        <v>0</v>
      </c>
      <c r="G7" s="181">
        <f t="shared" ref="G7:G17" si="0">B7+C7+D7+E7+F7</f>
        <v>0</v>
      </c>
      <c r="K7">
        <f>'SO 14148'!K201</f>
        <v>0</v>
      </c>
      <c r="Q7">
        <v>30.126000000000001</v>
      </c>
    </row>
    <row r="8" spans="1:17" x14ac:dyDescent="0.25">
      <c r="A8" s="194" t="s">
        <v>13</v>
      </c>
      <c r="B8" s="181">
        <f>'SO 14249'!I185-Rekapitulácia!D8</f>
        <v>0</v>
      </c>
      <c r="C8" s="181">
        <f>'Kryci_list 14249'!J26</f>
        <v>0</v>
      </c>
      <c r="D8" s="181">
        <v>0</v>
      </c>
      <c r="E8" s="181">
        <f>'Kryci_list 14249'!J17</f>
        <v>0</v>
      </c>
      <c r="F8" s="181">
        <v>0</v>
      </c>
      <c r="G8" s="181">
        <f t="shared" si="0"/>
        <v>0</v>
      </c>
      <c r="K8">
        <f>'SO 14249'!K185</f>
        <v>0</v>
      </c>
      <c r="Q8">
        <v>30.126000000000001</v>
      </c>
    </row>
    <row r="9" spans="1:17" x14ac:dyDescent="0.25">
      <c r="A9" s="194" t="s">
        <v>14</v>
      </c>
      <c r="B9" s="181">
        <f>'SO 14251'!I133-Rekapitulácia!D9</f>
        <v>0</v>
      </c>
      <c r="C9" s="181">
        <f>'Kryci_list 14251'!J26</f>
        <v>0</v>
      </c>
      <c r="D9" s="181">
        <v>0</v>
      </c>
      <c r="E9" s="181">
        <f>'Kryci_list 14251'!J17</f>
        <v>0</v>
      </c>
      <c r="F9" s="181">
        <v>0</v>
      </c>
      <c r="G9" s="181">
        <f t="shared" si="0"/>
        <v>0</v>
      </c>
      <c r="K9">
        <f>'SO 14251'!K133</f>
        <v>0</v>
      </c>
      <c r="Q9">
        <v>30.126000000000001</v>
      </c>
    </row>
    <row r="10" spans="1:17" x14ac:dyDescent="0.25">
      <c r="A10" s="194" t="s">
        <v>15</v>
      </c>
      <c r="B10" s="181">
        <f>'SO 14253'!I115-Rekapitulácia!D10</f>
        <v>0</v>
      </c>
      <c r="C10" s="181">
        <f>'Kryci_list 14253'!J26</f>
        <v>0</v>
      </c>
      <c r="D10" s="181">
        <v>0</v>
      </c>
      <c r="E10" s="181">
        <f>'Kryci_list 14253'!J17</f>
        <v>0</v>
      </c>
      <c r="F10" s="181">
        <v>0</v>
      </c>
      <c r="G10" s="181">
        <f t="shared" si="0"/>
        <v>0</v>
      </c>
      <c r="K10">
        <f>'SO 14253'!K115</f>
        <v>0</v>
      </c>
      <c r="Q10">
        <v>30.126000000000001</v>
      </c>
    </row>
    <row r="11" spans="1:17" x14ac:dyDescent="0.25">
      <c r="A11" s="194" t="s">
        <v>16</v>
      </c>
      <c r="B11" s="181">
        <f>'SO 14255'!I114-Rekapitulácia!D11</f>
        <v>0</v>
      </c>
      <c r="C11" s="181">
        <f>'Kryci_list 14255'!J26</f>
        <v>0</v>
      </c>
      <c r="D11" s="181">
        <v>0</v>
      </c>
      <c r="E11" s="181">
        <f>'Kryci_list 14255'!J17</f>
        <v>0</v>
      </c>
      <c r="F11" s="181">
        <v>0</v>
      </c>
      <c r="G11" s="181">
        <f t="shared" si="0"/>
        <v>0</v>
      </c>
      <c r="K11">
        <f>'SO 14255'!K114</f>
        <v>0</v>
      </c>
      <c r="Q11">
        <v>30.126000000000001</v>
      </c>
    </row>
    <row r="12" spans="1:17" ht="23.25" x14ac:dyDescent="0.25">
      <c r="A12" s="194" t="s">
        <v>17</v>
      </c>
      <c r="B12" s="181">
        <f>'SO 14257'!I66-Rekapitulácia!D12</f>
        <v>0</v>
      </c>
      <c r="C12" s="181">
        <f>'Kryci_list 14257'!J26</f>
        <v>0</v>
      </c>
      <c r="D12" s="181">
        <v>0</v>
      </c>
      <c r="E12" s="181">
        <f>'Kryci_list 14257'!J17</f>
        <v>0</v>
      </c>
      <c r="F12" s="181">
        <v>0</v>
      </c>
      <c r="G12" s="181">
        <f t="shared" si="0"/>
        <v>0</v>
      </c>
      <c r="K12">
        <f>'SO 14257'!K66</f>
        <v>0</v>
      </c>
      <c r="Q12">
        <v>30.126000000000001</v>
      </c>
    </row>
    <row r="13" spans="1:17" ht="23.25" x14ac:dyDescent="0.25">
      <c r="A13" s="194" t="s">
        <v>18</v>
      </c>
      <c r="B13" s="181">
        <f>'SO 14259'!I85-Rekapitulácia!D13</f>
        <v>0</v>
      </c>
      <c r="C13" s="181">
        <f>'Kryci_list 14259'!J26</f>
        <v>0</v>
      </c>
      <c r="D13" s="181">
        <v>0</v>
      </c>
      <c r="E13" s="181">
        <f>'Kryci_list 14259'!J17</f>
        <v>0</v>
      </c>
      <c r="F13" s="181">
        <v>0</v>
      </c>
      <c r="G13" s="181">
        <f t="shared" si="0"/>
        <v>0</v>
      </c>
      <c r="K13">
        <f>'SO 14259'!K85</f>
        <v>0</v>
      </c>
      <c r="Q13">
        <v>30.126000000000001</v>
      </c>
    </row>
    <row r="14" spans="1:17" x14ac:dyDescent="0.25">
      <c r="A14" s="194" t="s">
        <v>19</v>
      </c>
      <c r="B14" s="181">
        <f>'SO 14277'!I87-Rekapitulácia!D14</f>
        <v>0</v>
      </c>
      <c r="C14" s="181">
        <f>'Kryci_list 14277'!J26</f>
        <v>0</v>
      </c>
      <c r="D14" s="181">
        <v>0</v>
      </c>
      <c r="E14" s="181">
        <f>'Kryci_list 14277'!J17</f>
        <v>0</v>
      </c>
      <c r="F14" s="181">
        <v>0</v>
      </c>
      <c r="G14" s="181">
        <f t="shared" si="0"/>
        <v>0</v>
      </c>
      <c r="K14">
        <f>'SO 14277'!K87</f>
        <v>0</v>
      </c>
      <c r="Q14">
        <v>30.126000000000001</v>
      </c>
    </row>
    <row r="15" spans="1:17" ht="23.25" x14ac:dyDescent="0.25">
      <c r="A15" s="194" t="s">
        <v>20</v>
      </c>
      <c r="B15" s="181">
        <f>'SO 14278'!I54-Rekapitulácia!D15</f>
        <v>0</v>
      </c>
      <c r="C15" s="181">
        <f>'Kryci_list 14278'!J26</f>
        <v>0</v>
      </c>
      <c r="D15" s="181">
        <v>0</v>
      </c>
      <c r="E15" s="181">
        <f>'Kryci_list 14278'!J17</f>
        <v>0</v>
      </c>
      <c r="F15" s="181">
        <v>0</v>
      </c>
      <c r="G15" s="181">
        <f t="shared" si="0"/>
        <v>0</v>
      </c>
      <c r="K15">
        <f>'SO 14278'!K54</f>
        <v>0</v>
      </c>
      <c r="Q15">
        <v>30.126000000000001</v>
      </c>
    </row>
    <row r="16" spans="1:17" x14ac:dyDescent="0.25">
      <c r="A16" s="194" t="s">
        <v>21</v>
      </c>
      <c r="B16" s="181">
        <f>'SO 14279'!I63-Rekapitulácia!D16</f>
        <v>0</v>
      </c>
      <c r="C16" s="181">
        <f>'Kryci_list 14279'!J26</f>
        <v>0</v>
      </c>
      <c r="D16" s="181">
        <v>0</v>
      </c>
      <c r="E16" s="181">
        <f>'Kryci_list 14279'!J17</f>
        <v>0</v>
      </c>
      <c r="F16" s="181">
        <v>0</v>
      </c>
      <c r="G16" s="181">
        <f t="shared" si="0"/>
        <v>0</v>
      </c>
      <c r="K16">
        <f>'SO 14279'!K63</f>
        <v>0</v>
      </c>
      <c r="Q16">
        <v>30.126000000000001</v>
      </c>
    </row>
    <row r="17" spans="1:26" x14ac:dyDescent="0.25">
      <c r="A17" s="195" t="s">
        <v>22</v>
      </c>
      <c r="B17" s="68">
        <f>'SO 14280'!I95-Rekapitulácia!D17</f>
        <v>0</v>
      </c>
      <c r="C17" s="68">
        <f>'Kryci_list 14280'!J26</f>
        <v>0</v>
      </c>
      <c r="D17" s="68">
        <v>0</v>
      </c>
      <c r="E17" s="68">
        <f>'Kryci_list 14280'!J17</f>
        <v>0</v>
      </c>
      <c r="F17" s="68">
        <v>0</v>
      </c>
      <c r="G17" s="68">
        <f t="shared" si="0"/>
        <v>0</v>
      </c>
      <c r="K17">
        <f>'SO 14280'!K95</f>
        <v>0</v>
      </c>
      <c r="Q17">
        <v>30.126000000000001</v>
      </c>
    </row>
    <row r="18" spans="1:26" x14ac:dyDescent="0.25">
      <c r="A18" s="187" t="s">
        <v>1376</v>
      </c>
      <c r="B18" s="188">
        <f>SUM(B7:B17)</f>
        <v>0</v>
      </c>
      <c r="C18" s="188">
        <f>SUM(C7:C17)</f>
        <v>0</v>
      </c>
      <c r="D18" s="188">
        <f>SUM(D7:D17)</f>
        <v>0</v>
      </c>
      <c r="E18" s="188">
        <f>SUM(E7:E17)</f>
        <v>0</v>
      </c>
      <c r="F18" s="188">
        <f>SUM(F7:F17)</f>
        <v>0</v>
      </c>
      <c r="G18" s="188">
        <f>SUM(G7:G17)-SUM(Z7:Z17)</f>
        <v>0</v>
      </c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85" t="s">
        <v>1377</v>
      </c>
      <c r="B19" s="186">
        <f>G18-SUM(Rekapitulácia!K7:'Rekapitulácia'!K17)*1</f>
        <v>0</v>
      </c>
      <c r="C19" s="186"/>
      <c r="D19" s="186"/>
      <c r="E19" s="186"/>
      <c r="F19" s="186"/>
      <c r="G19" s="186">
        <f>ROUND(((ROUND(B19,2)*20)/100),2)*1</f>
        <v>0</v>
      </c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5" t="s">
        <v>1378</v>
      </c>
      <c r="B20" s="183">
        <f>(G18-B19)</f>
        <v>0</v>
      </c>
      <c r="C20" s="183"/>
      <c r="D20" s="183"/>
      <c r="E20" s="183"/>
      <c r="F20" s="183"/>
      <c r="G20" s="183">
        <f>ROUND(((ROUND(B20,2)*0)/100),2)</f>
        <v>0</v>
      </c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5" t="s">
        <v>1379</v>
      </c>
      <c r="B21" s="183"/>
      <c r="C21" s="183"/>
      <c r="D21" s="183"/>
      <c r="E21" s="183"/>
      <c r="F21" s="183"/>
      <c r="G21" s="183">
        <f>SUM(G18:G20)</f>
        <v>0</v>
      </c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0"/>
      <c r="B22" s="184"/>
      <c r="C22" s="184"/>
      <c r="D22" s="184"/>
      <c r="E22" s="184"/>
      <c r="F22" s="184"/>
      <c r="G22" s="184"/>
    </row>
    <row r="23" spans="1:26" x14ac:dyDescent="0.25">
      <c r="A23" s="1"/>
      <c r="B23" s="142"/>
      <c r="C23" s="142"/>
      <c r="D23" s="142"/>
      <c r="E23" s="142"/>
      <c r="F23" s="142"/>
      <c r="G23" s="142"/>
    </row>
    <row r="24" spans="1:26" x14ac:dyDescent="0.25">
      <c r="A24" s="1"/>
      <c r="B24" s="142"/>
      <c r="C24" s="142"/>
      <c r="D24" s="142"/>
      <c r="E24" s="142"/>
      <c r="F24" s="142"/>
      <c r="G24" s="142"/>
    </row>
    <row r="25" spans="1:26" x14ac:dyDescent="0.25">
      <c r="A25" s="1"/>
      <c r="B25" s="142"/>
      <c r="C25" s="142"/>
      <c r="D25" s="142"/>
      <c r="E25" s="142"/>
      <c r="F25" s="142"/>
      <c r="G25" s="142"/>
    </row>
    <row r="26" spans="1:26" x14ac:dyDescent="0.25">
      <c r="A26" s="1"/>
      <c r="B26" s="142"/>
      <c r="C26" s="142"/>
      <c r="D26" s="142"/>
      <c r="E26" s="142"/>
      <c r="F26" s="142"/>
      <c r="G26" s="142"/>
    </row>
    <row r="27" spans="1:26" x14ac:dyDescent="0.25">
      <c r="B27" s="182"/>
      <c r="C27" s="182"/>
      <c r="D27" s="182"/>
      <c r="E27" s="182"/>
      <c r="F27" s="182"/>
      <c r="G27" s="182"/>
    </row>
    <row r="28" spans="1:26" x14ac:dyDescent="0.25">
      <c r="B28" s="182"/>
      <c r="C28" s="182"/>
      <c r="D28" s="182"/>
      <c r="E28" s="182"/>
      <c r="F28" s="182"/>
      <c r="G28" s="182"/>
    </row>
    <row r="29" spans="1:26" x14ac:dyDescent="0.25">
      <c r="B29" s="182"/>
      <c r="C29" s="182"/>
      <c r="D29" s="182"/>
      <c r="E29" s="182"/>
      <c r="F29" s="182"/>
      <c r="G29" s="182"/>
    </row>
    <row r="30" spans="1:26" x14ac:dyDescent="0.25">
      <c r="B30" s="182"/>
      <c r="C30" s="182"/>
      <c r="D30" s="182"/>
      <c r="E30" s="182"/>
      <c r="F30" s="182"/>
      <c r="G30" s="182"/>
    </row>
    <row r="31" spans="1:26" x14ac:dyDescent="0.25">
      <c r="B31" s="182"/>
      <c r="C31" s="182"/>
      <c r="D31" s="182"/>
      <c r="E31" s="182"/>
      <c r="F31" s="182"/>
      <c r="G31" s="182"/>
    </row>
    <row r="32" spans="1:26" x14ac:dyDescent="0.25">
      <c r="B32" s="182"/>
      <c r="C32" s="182"/>
      <c r="D32" s="182"/>
      <c r="E32" s="182"/>
      <c r="F32" s="182"/>
      <c r="G32" s="182"/>
    </row>
    <row r="33" spans="2:7" x14ac:dyDescent="0.25">
      <c r="B33" s="182"/>
      <c r="C33" s="182"/>
      <c r="D33" s="182"/>
      <c r="E33" s="182"/>
      <c r="F33" s="182"/>
      <c r="G33" s="182"/>
    </row>
    <row r="34" spans="2:7" x14ac:dyDescent="0.25">
      <c r="B34" s="182"/>
      <c r="C34" s="182"/>
      <c r="D34" s="182"/>
      <c r="E34" s="182"/>
      <c r="F34" s="182"/>
      <c r="G34" s="182"/>
    </row>
    <row r="35" spans="2:7" x14ac:dyDescent="0.25">
      <c r="B35" s="182"/>
      <c r="C35" s="182"/>
      <c r="D35" s="182"/>
      <c r="E35" s="182"/>
      <c r="F35" s="182"/>
      <c r="G35" s="182"/>
    </row>
    <row r="36" spans="2:7" x14ac:dyDescent="0.25">
      <c r="B36" s="182"/>
      <c r="C36" s="182"/>
      <c r="D36" s="182"/>
      <c r="E36" s="182"/>
      <c r="F36" s="182"/>
      <c r="G36" s="182"/>
    </row>
    <row r="37" spans="2:7" x14ac:dyDescent="0.25">
      <c r="B37" s="182"/>
      <c r="C37" s="182"/>
      <c r="D37" s="182"/>
      <c r="E37" s="182"/>
      <c r="F37" s="182"/>
      <c r="G37" s="182"/>
    </row>
    <row r="38" spans="2:7" x14ac:dyDescent="0.25">
      <c r="B38" s="182"/>
      <c r="C38" s="182"/>
      <c r="D38" s="182"/>
      <c r="E38" s="182"/>
      <c r="F38" s="182"/>
      <c r="G38" s="182"/>
    </row>
    <row r="39" spans="2:7" x14ac:dyDescent="0.25">
      <c r="B39" s="182"/>
      <c r="C39" s="182"/>
      <c r="D39" s="182"/>
      <c r="E39" s="182"/>
      <c r="F39" s="182"/>
      <c r="G39" s="182"/>
    </row>
    <row r="40" spans="2:7" x14ac:dyDescent="0.25">
      <c r="B40" s="182"/>
      <c r="C40" s="182"/>
      <c r="D40" s="182"/>
      <c r="E40" s="182"/>
      <c r="F40" s="182"/>
      <c r="G40" s="182"/>
    </row>
    <row r="41" spans="2:7" x14ac:dyDescent="0.25">
      <c r="B41" s="182"/>
      <c r="C41" s="182"/>
      <c r="D41" s="182"/>
      <c r="E41" s="182"/>
      <c r="F41" s="182"/>
      <c r="G41" s="182"/>
    </row>
    <row r="42" spans="2:7" x14ac:dyDescent="0.25">
      <c r="B42" s="182"/>
      <c r="C42" s="182"/>
      <c r="D42" s="182"/>
      <c r="E42" s="182"/>
      <c r="F42" s="182"/>
      <c r="G42" s="182"/>
    </row>
    <row r="43" spans="2:7" x14ac:dyDescent="0.25">
      <c r="B43" s="182"/>
      <c r="C43" s="182"/>
      <c r="D43" s="182"/>
      <c r="E43" s="182"/>
      <c r="F43" s="182"/>
      <c r="G43" s="182"/>
    </row>
    <row r="44" spans="2:7" x14ac:dyDescent="0.25">
      <c r="B44" s="182"/>
      <c r="C44" s="182"/>
      <c r="D44" s="182"/>
      <c r="E44" s="182"/>
      <c r="F44" s="182"/>
      <c r="G44" s="182"/>
    </row>
    <row r="45" spans="2:7" x14ac:dyDescent="0.25">
      <c r="B45" s="182"/>
      <c r="C45" s="182"/>
      <c r="D45" s="182"/>
      <c r="E45" s="182"/>
      <c r="F45" s="182"/>
      <c r="G45" s="182"/>
    </row>
    <row r="46" spans="2:7" x14ac:dyDescent="0.25">
      <c r="B46" s="182"/>
      <c r="C46" s="182"/>
      <c r="D46" s="182"/>
      <c r="E46" s="182"/>
      <c r="F46" s="182"/>
      <c r="G46" s="182"/>
    </row>
    <row r="47" spans="2:7" x14ac:dyDescent="0.25">
      <c r="B47" s="182"/>
      <c r="C47" s="182"/>
      <c r="D47" s="182"/>
      <c r="E47" s="182"/>
      <c r="F47" s="182"/>
      <c r="G47" s="182"/>
    </row>
    <row r="48" spans="2:7" x14ac:dyDescent="0.25">
      <c r="B48" s="182"/>
      <c r="C48" s="182"/>
      <c r="D48" s="182"/>
      <c r="E48" s="182"/>
      <c r="F48" s="182"/>
      <c r="G48" s="182"/>
    </row>
    <row r="49" spans="2:7" x14ac:dyDescent="0.25">
      <c r="B49" s="182"/>
      <c r="C49" s="182"/>
      <c r="D49" s="182"/>
      <c r="E49" s="182"/>
      <c r="F49" s="182"/>
      <c r="G49" s="182"/>
    </row>
    <row r="50" spans="2:7" x14ac:dyDescent="0.25">
      <c r="B50" s="182"/>
      <c r="C50" s="182"/>
      <c r="D50" s="182"/>
      <c r="E50" s="182"/>
      <c r="F50" s="182"/>
      <c r="G50" s="182"/>
    </row>
    <row r="51" spans="2:7" x14ac:dyDescent="0.25">
      <c r="B51" s="182"/>
      <c r="C51" s="182"/>
      <c r="D51" s="182"/>
      <c r="E51" s="182"/>
      <c r="F51" s="182"/>
      <c r="G51" s="182"/>
    </row>
    <row r="52" spans="2:7" x14ac:dyDescent="0.25">
      <c r="B52" s="182"/>
      <c r="C52" s="182"/>
      <c r="D52" s="182"/>
      <c r="E52" s="182"/>
      <c r="F52" s="182"/>
      <c r="G52" s="182"/>
    </row>
    <row r="53" spans="2:7" x14ac:dyDescent="0.25">
      <c r="B53" s="182"/>
      <c r="C53" s="182"/>
      <c r="D53" s="182"/>
      <c r="E53" s="182"/>
      <c r="F53" s="182"/>
      <c r="G53" s="182"/>
    </row>
    <row r="54" spans="2:7" x14ac:dyDescent="0.25">
      <c r="B54" s="182"/>
      <c r="C54" s="182"/>
      <c r="D54" s="182"/>
      <c r="E54" s="182"/>
      <c r="F54" s="182"/>
      <c r="G54" s="182"/>
    </row>
    <row r="55" spans="2:7" x14ac:dyDescent="0.25">
      <c r="B55" s="182"/>
      <c r="C55" s="182"/>
      <c r="D55" s="182"/>
      <c r="E55" s="182"/>
      <c r="F55" s="182"/>
      <c r="G55" s="182"/>
    </row>
    <row r="56" spans="2:7" x14ac:dyDescent="0.25">
      <c r="B56" s="182"/>
      <c r="C56" s="182"/>
      <c r="D56" s="182"/>
      <c r="E56" s="182"/>
      <c r="F56" s="182"/>
      <c r="G56" s="182"/>
    </row>
    <row r="57" spans="2:7" x14ac:dyDescent="0.25">
      <c r="B57" s="182"/>
      <c r="C57" s="182"/>
      <c r="D57" s="182"/>
      <c r="E57" s="182"/>
      <c r="F57" s="182"/>
      <c r="G57" s="182"/>
    </row>
    <row r="58" spans="2:7" x14ac:dyDescent="0.25">
      <c r="B58" s="182"/>
      <c r="C58" s="182"/>
      <c r="D58" s="182"/>
      <c r="E58" s="182"/>
      <c r="F58" s="182"/>
      <c r="G58" s="182"/>
    </row>
    <row r="59" spans="2:7" x14ac:dyDescent="0.25">
      <c r="B59" s="182"/>
      <c r="C59" s="182"/>
      <c r="D59" s="182"/>
      <c r="E59" s="182"/>
      <c r="F59" s="182"/>
      <c r="G59" s="182"/>
    </row>
    <row r="60" spans="2:7" x14ac:dyDescent="0.25">
      <c r="B60" s="182"/>
      <c r="C60" s="182"/>
      <c r="D60" s="182"/>
      <c r="E60" s="182"/>
      <c r="F60" s="182"/>
      <c r="G60" s="182"/>
    </row>
    <row r="61" spans="2:7" x14ac:dyDescent="0.25">
      <c r="B61" s="182"/>
      <c r="C61" s="182"/>
      <c r="D61" s="182"/>
      <c r="E61" s="182"/>
      <c r="F61" s="182"/>
      <c r="G61" s="182"/>
    </row>
    <row r="62" spans="2:7" x14ac:dyDescent="0.25">
      <c r="B62" s="182"/>
      <c r="C62" s="182"/>
      <c r="D62" s="182"/>
      <c r="E62" s="182"/>
      <c r="F62" s="182"/>
      <c r="G62" s="182"/>
    </row>
    <row r="63" spans="2:7" x14ac:dyDescent="0.25">
      <c r="B63" s="182"/>
      <c r="C63" s="182"/>
      <c r="D63" s="182"/>
      <c r="E63" s="182"/>
      <c r="F63" s="182"/>
      <c r="G63" s="182"/>
    </row>
    <row r="64" spans="2:7" x14ac:dyDescent="0.25">
      <c r="B64" s="182"/>
      <c r="C64" s="182"/>
      <c r="D64" s="182"/>
      <c r="E64" s="182"/>
      <c r="F64" s="182"/>
      <c r="G64" s="182"/>
    </row>
    <row r="65" spans="2:7" x14ac:dyDescent="0.25">
      <c r="B65" s="182"/>
      <c r="C65" s="182"/>
      <c r="D65" s="182"/>
      <c r="E65" s="182"/>
      <c r="F65" s="182"/>
      <c r="G65" s="182"/>
    </row>
    <row r="66" spans="2:7" x14ac:dyDescent="0.25">
      <c r="B66" s="182"/>
      <c r="C66" s="182"/>
      <c r="D66" s="182"/>
      <c r="E66" s="182"/>
      <c r="F66" s="182"/>
      <c r="G66" s="182"/>
    </row>
    <row r="67" spans="2:7" x14ac:dyDescent="0.25">
      <c r="B67" s="182"/>
      <c r="C67" s="182"/>
      <c r="D67" s="182"/>
      <c r="E67" s="182"/>
      <c r="F67" s="182"/>
      <c r="G67" s="182"/>
    </row>
    <row r="68" spans="2:7" x14ac:dyDescent="0.25">
      <c r="B68" s="182"/>
      <c r="C68" s="182"/>
      <c r="D68" s="182"/>
      <c r="E68" s="182"/>
      <c r="F68" s="182"/>
      <c r="G68" s="182"/>
    </row>
    <row r="69" spans="2:7" x14ac:dyDescent="0.25">
      <c r="B69" s="182"/>
      <c r="C69" s="182"/>
      <c r="D69" s="182"/>
      <c r="E69" s="182"/>
      <c r="F69" s="182"/>
      <c r="G69" s="182"/>
    </row>
    <row r="70" spans="2:7" x14ac:dyDescent="0.25">
      <c r="B70" s="182"/>
      <c r="C70" s="182"/>
      <c r="D70" s="182"/>
      <c r="E70" s="182"/>
      <c r="F70" s="182"/>
      <c r="G70" s="182"/>
    </row>
    <row r="71" spans="2:7" x14ac:dyDescent="0.25">
      <c r="B71" s="182"/>
      <c r="C71" s="182"/>
      <c r="D71" s="182"/>
      <c r="E71" s="182"/>
      <c r="F71" s="182"/>
      <c r="G71" s="182"/>
    </row>
    <row r="72" spans="2:7" x14ac:dyDescent="0.25">
      <c r="B72" s="182"/>
      <c r="C72" s="182"/>
      <c r="D72" s="182"/>
      <c r="E72" s="182"/>
      <c r="F72" s="182"/>
      <c r="G72" s="182"/>
    </row>
    <row r="73" spans="2:7" x14ac:dyDescent="0.25">
      <c r="B73" s="182"/>
      <c r="C73" s="182"/>
      <c r="D73" s="182"/>
      <c r="E73" s="182"/>
      <c r="F73" s="182"/>
      <c r="G73" s="182"/>
    </row>
    <row r="74" spans="2:7" x14ac:dyDescent="0.25">
      <c r="B74" s="182"/>
      <c r="C74" s="182"/>
      <c r="D74" s="182"/>
      <c r="E74" s="182"/>
      <c r="F74" s="182"/>
      <c r="G74" s="182"/>
    </row>
    <row r="75" spans="2:7" x14ac:dyDescent="0.25">
      <c r="B75" s="182"/>
      <c r="C75" s="182"/>
      <c r="D75" s="182"/>
      <c r="E75" s="182"/>
      <c r="F75" s="182"/>
      <c r="G75" s="182"/>
    </row>
    <row r="76" spans="2:7" x14ac:dyDescent="0.25">
      <c r="B76" s="182"/>
      <c r="C76" s="182"/>
      <c r="D76" s="182"/>
      <c r="E76" s="182"/>
      <c r="F76" s="182"/>
      <c r="G76" s="182"/>
    </row>
    <row r="77" spans="2:7" x14ac:dyDescent="0.25">
      <c r="B77" s="182"/>
      <c r="C77" s="182"/>
      <c r="D77" s="182"/>
      <c r="E77" s="182"/>
      <c r="F77" s="182"/>
      <c r="G77" s="182"/>
    </row>
    <row r="78" spans="2:7" x14ac:dyDescent="0.25">
      <c r="B78" s="182"/>
      <c r="C78" s="182"/>
      <c r="D78" s="182"/>
      <c r="E78" s="182"/>
      <c r="F78" s="182"/>
      <c r="G78" s="182"/>
    </row>
    <row r="79" spans="2:7" x14ac:dyDescent="0.25">
      <c r="B79" s="182"/>
      <c r="C79" s="182"/>
      <c r="D79" s="182"/>
      <c r="E79" s="182"/>
      <c r="F79" s="182"/>
      <c r="G79" s="182"/>
    </row>
    <row r="80" spans="2:7" x14ac:dyDescent="0.25">
      <c r="B80" s="182"/>
      <c r="C80" s="182"/>
      <c r="D80" s="182"/>
      <c r="E80" s="182"/>
      <c r="F80" s="182"/>
      <c r="G80" s="182"/>
    </row>
    <row r="81" spans="2:7" x14ac:dyDescent="0.25">
      <c r="B81" s="182"/>
      <c r="C81" s="182"/>
      <c r="D81" s="182"/>
      <c r="E81" s="182"/>
      <c r="F81" s="182"/>
      <c r="G81" s="182"/>
    </row>
    <row r="82" spans="2:7" x14ac:dyDescent="0.25">
      <c r="B82" s="182"/>
      <c r="C82" s="182"/>
      <c r="D82" s="182"/>
      <c r="E82" s="182"/>
      <c r="F82" s="182"/>
      <c r="G82" s="182"/>
    </row>
    <row r="83" spans="2:7" x14ac:dyDescent="0.25">
      <c r="B83" s="182"/>
      <c r="C83" s="182"/>
      <c r="D83" s="182"/>
      <c r="E83" s="182"/>
      <c r="F83" s="182"/>
      <c r="G83" s="182"/>
    </row>
    <row r="84" spans="2:7" x14ac:dyDescent="0.25">
      <c r="B84" s="182"/>
      <c r="C84" s="182"/>
      <c r="D84" s="182"/>
      <c r="E84" s="182"/>
      <c r="F84" s="182"/>
      <c r="G84" s="182"/>
    </row>
    <row r="85" spans="2:7" x14ac:dyDescent="0.25">
      <c r="B85" s="182"/>
      <c r="C85" s="182"/>
      <c r="D85" s="182"/>
      <c r="E85" s="182"/>
      <c r="F85" s="182"/>
      <c r="G85" s="182"/>
    </row>
    <row r="86" spans="2:7" x14ac:dyDescent="0.25">
      <c r="B86" s="182"/>
      <c r="C86" s="182"/>
      <c r="D86" s="182"/>
      <c r="E86" s="182"/>
      <c r="F86" s="182"/>
      <c r="G86" s="182"/>
    </row>
    <row r="87" spans="2:7" x14ac:dyDescent="0.25">
      <c r="B87" s="182"/>
      <c r="C87" s="182"/>
      <c r="D87" s="182"/>
      <c r="E87" s="182"/>
      <c r="F87" s="182"/>
      <c r="G87" s="182"/>
    </row>
    <row r="88" spans="2:7" x14ac:dyDescent="0.25">
      <c r="B88" s="182"/>
      <c r="C88" s="182"/>
      <c r="D88" s="182"/>
      <c r="E88" s="182"/>
      <c r="F88" s="182"/>
      <c r="G88" s="182"/>
    </row>
    <row r="89" spans="2:7" x14ac:dyDescent="0.25">
      <c r="B89" s="182"/>
      <c r="C89" s="182"/>
      <c r="D89" s="182"/>
      <c r="E89" s="182"/>
      <c r="F89" s="182"/>
      <c r="G89" s="182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3" t="s">
        <v>31</v>
      </c>
      <c r="B1" s="214"/>
      <c r="C1" s="214"/>
      <c r="D1" s="215"/>
      <c r="E1" s="137" t="s">
        <v>28</v>
      </c>
      <c r="F1" s="136"/>
      <c r="W1">
        <v>30.126000000000001</v>
      </c>
    </row>
    <row r="2" spans="1:26" ht="20.100000000000001" customHeight="1" x14ac:dyDescent="0.25">
      <c r="A2" s="213" t="s">
        <v>32</v>
      </c>
      <c r="B2" s="214"/>
      <c r="C2" s="214"/>
      <c r="D2" s="215"/>
      <c r="E2" s="137" t="s">
        <v>26</v>
      </c>
      <c r="F2" s="136"/>
    </row>
    <row r="3" spans="1:26" ht="20.100000000000001" customHeight="1" x14ac:dyDescent="0.25">
      <c r="A3" s="213" t="s">
        <v>33</v>
      </c>
      <c r="B3" s="214"/>
      <c r="C3" s="214"/>
      <c r="D3" s="215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642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80</v>
      </c>
      <c r="B11" s="150">
        <f>'SO 14251'!L14</f>
        <v>0</v>
      </c>
      <c r="C11" s="150">
        <f>'SO 14251'!M14</f>
        <v>0</v>
      </c>
      <c r="D11" s="150">
        <f>'SO 14251'!I14</f>
        <v>0</v>
      </c>
      <c r="E11" s="151">
        <f>'SO 14251'!P14</f>
        <v>0</v>
      </c>
      <c r="F11" s="151">
        <f>'SO 14251'!S14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2" t="s">
        <v>74</v>
      </c>
      <c r="B12" s="152">
        <f>'SO 14251'!L16</f>
        <v>0</v>
      </c>
      <c r="C12" s="152">
        <f>'SO 14251'!M16</f>
        <v>0</v>
      </c>
      <c r="D12" s="152">
        <f>'SO 14251'!I16</f>
        <v>0</v>
      </c>
      <c r="E12" s="153">
        <f>'SO 14251'!P16</f>
        <v>0</v>
      </c>
      <c r="F12" s="153">
        <f>'SO 14251'!S16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"/>
      <c r="B13" s="142"/>
      <c r="C13" s="142"/>
      <c r="D13" s="142"/>
      <c r="E13" s="141"/>
      <c r="F13" s="141"/>
    </row>
    <row r="14" spans="1:26" x14ac:dyDescent="0.25">
      <c r="A14" s="2" t="s">
        <v>82</v>
      </c>
      <c r="B14" s="152"/>
      <c r="C14" s="150"/>
      <c r="D14" s="150"/>
      <c r="E14" s="151"/>
      <c r="F14" s="151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84</v>
      </c>
      <c r="B15" s="150">
        <f>'SO 14251'!L27</f>
        <v>0</v>
      </c>
      <c r="C15" s="150">
        <f>'SO 14251'!M27</f>
        <v>0</v>
      </c>
      <c r="D15" s="150">
        <f>'SO 14251'!I27</f>
        <v>0</v>
      </c>
      <c r="E15" s="151">
        <f>'SO 14251'!P27</f>
        <v>0</v>
      </c>
      <c r="F15" s="151">
        <f>'SO 14251'!S27</f>
        <v>0.01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49" t="s">
        <v>643</v>
      </c>
      <c r="B16" s="150">
        <f>'SO 14251'!L45</f>
        <v>0</v>
      </c>
      <c r="C16" s="150">
        <f>'SO 14251'!M45</f>
        <v>0</v>
      </c>
      <c r="D16" s="150">
        <f>'SO 14251'!I45</f>
        <v>0</v>
      </c>
      <c r="E16" s="151">
        <f>'SO 14251'!P45</f>
        <v>0</v>
      </c>
      <c r="F16" s="151">
        <f>'SO 14251'!S45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49" t="s">
        <v>644</v>
      </c>
      <c r="B17" s="150">
        <f>'SO 14251'!L69</f>
        <v>0</v>
      </c>
      <c r="C17" s="150">
        <f>'SO 14251'!M69</f>
        <v>0</v>
      </c>
      <c r="D17" s="150">
        <f>'SO 14251'!I69</f>
        <v>0</v>
      </c>
      <c r="E17" s="151">
        <f>'SO 14251'!P69</f>
        <v>0</v>
      </c>
      <c r="F17" s="151">
        <f>'SO 14251'!S69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645</v>
      </c>
      <c r="B18" s="150">
        <f>'SO 14251'!L81</f>
        <v>0</v>
      </c>
      <c r="C18" s="150">
        <f>'SO 14251'!M81</f>
        <v>0</v>
      </c>
      <c r="D18" s="150">
        <f>'SO 14251'!I81</f>
        <v>0</v>
      </c>
      <c r="E18" s="151">
        <f>'SO 14251'!P81</f>
        <v>0</v>
      </c>
      <c r="F18" s="151">
        <f>'SO 14251'!S81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 t="s">
        <v>646</v>
      </c>
      <c r="B19" s="150">
        <f>'SO 14251'!L116</f>
        <v>0</v>
      </c>
      <c r="C19" s="150">
        <f>'SO 14251'!M116</f>
        <v>0</v>
      </c>
      <c r="D19" s="150">
        <f>'SO 14251'!I116</f>
        <v>0</v>
      </c>
      <c r="E19" s="151">
        <f>'SO 14251'!P116</f>
        <v>0</v>
      </c>
      <c r="F19" s="151">
        <f>'SO 14251'!S116</f>
        <v>0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2" t="s">
        <v>82</v>
      </c>
      <c r="B20" s="152">
        <f>'SO 14251'!L118</f>
        <v>0</v>
      </c>
      <c r="C20" s="152">
        <f>'SO 14251'!M118</f>
        <v>0</v>
      </c>
      <c r="D20" s="152">
        <f>'SO 14251'!I118</f>
        <v>0</v>
      </c>
      <c r="E20" s="153">
        <f>'SO 14251'!P118</f>
        <v>0</v>
      </c>
      <c r="F20" s="153">
        <f>'SO 14251'!S118</f>
        <v>0.01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2" t="s">
        <v>94</v>
      </c>
      <c r="B22" s="152"/>
      <c r="C22" s="150"/>
      <c r="D22" s="150"/>
      <c r="E22" s="151"/>
      <c r="F22" s="151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647</v>
      </c>
      <c r="B23" s="150">
        <f>'SO 14251'!L125</f>
        <v>0</v>
      </c>
      <c r="C23" s="150">
        <f>'SO 14251'!M125</f>
        <v>0</v>
      </c>
      <c r="D23" s="150">
        <f>'SO 14251'!I125</f>
        <v>0</v>
      </c>
      <c r="E23" s="151">
        <f>'SO 14251'!P125</f>
        <v>0</v>
      </c>
      <c r="F23" s="151">
        <f>'SO 14251'!S125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49" t="s">
        <v>648</v>
      </c>
      <c r="B24" s="150">
        <f>'SO 14251'!L130</f>
        <v>0</v>
      </c>
      <c r="C24" s="150">
        <f>'SO 14251'!M130</f>
        <v>0</v>
      </c>
      <c r="D24" s="150">
        <f>'SO 14251'!I130</f>
        <v>0</v>
      </c>
      <c r="E24" s="151">
        <f>'SO 14251'!P130</f>
        <v>0</v>
      </c>
      <c r="F24" s="151">
        <f>'SO 14251'!S130</f>
        <v>0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2" t="s">
        <v>94</v>
      </c>
      <c r="B25" s="152">
        <f>'SO 14251'!L132</f>
        <v>0</v>
      </c>
      <c r="C25" s="152">
        <f>'SO 14251'!M132</f>
        <v>0</v>
      </c>
      <c r="D25" s="152">
        <f>'SO 14251'!I132</f>
        <v>0</v>
      </c>
      <c r="E25" s="153">
        <f>'SO 14251'!S132</f>
        <v>0</v>
      </c>
      <c r="F25" s="153">
        <f>'SO 14251'!V132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2" t="s">
        <v>96</v>
      </c>
      <c r="B27" s="152">
        <f>'SO 14251'!L133</f>
        <v>0</v>
      </c>
      <c r="C27" s="152">
        <f>'SO 14251'!M133</f>
        <v>0</v>
      </c>
      <c r="D27" s="152">
        <f>'SO 14251'!I133</f>
        <v>0</v>
      </c>
      <c r="E27" s="153">
        <f>'SO 14251'!S133</f>
        <v>0.01</v>
      </c>
      <c r="F27" s="153">
        <f>'SO 14251'!V133</f>
        <v>0</v>
      </c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topLeftCell="B1" workbookViewId="0">
      <pane ySplit="8" topLeftCell="A24" activePane="bottomLeft" state="frozen"/>
      <selection pane="bottomLeft" activeCell="D130" sqref="D130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6" t="s">
        <v>31</v>
      </c>
      <c r="C1" s="217"/>
      <c r="D1" s="217"/>
      <c r="E1" s="217"/>
      <c r="F1" s="217"/>
      <c r="G1" s="217"/>
      <c r="H1" s="218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6" t="s">
        <v>32</v>
      </c>
      <c r="C2" s="217"/>
      <c r="D2" s="217"/>
      <c r="E2" s="217"/>
      <c r="F2" s="217"/>
      <c r="G2" s="217"/>
      <c r="H2" s="218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6" t="s">
        <v>33</v>
      </c>
      <c r="C3" s="217"/>
      <c r="D3" s="217"/>
      <c r="E3" s="217"/>
      <c r="F3" s="217"/>
      <c r="G3" s="217"/>
      <c r="H3" s="218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642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80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649</v>
      </c>
      <c r="C11" s="172" t="s">
        <v>650</v>
      </c>
      <c r="D11" s="168" t="s">
        <v>651</v>
      </c>
      <c r="E11" s="168" t="s">
        <v>652</v>
      </c>
      <c r="F11" s="169">
        <v>50</v>
      </c>
      <c r="G11" s="170"/>
      <c r="H11" s="170"/>
      <c r="I11" s="170">
        <f>ROUND(F11*(G11+H11),2)</f>
        <v>0</v>
      </c>
      <c r="J11" s="168">
        <f>ROUND(F11*(N11),2)</f>
        <v>31.5</v>
      </c>
      <c r="K11" s="1">
        <f>ROUND(F11*(O11),2)</f>
        <v>0</v>
      </c>
      <c r="L11" s="1">
        <f>ROUND(F11*(G11),2)</f>
        <v>0</v>
      </c>
      <c r="M11" s="1"/>
      <c r="N11" s="1">
        <v>0.63</v>
      </c>
      <c r="O11" s="1"/>
      <c r="P11" s="167">
        <v>1.0000000000000001E-5</v>
      </c>
      <c r="Q11" s="173"/>
      <c r="R11" s="173">
        <v>1.0000000000000001E-5</v>
      </c>
      <c r="S11" s="149">
        <f>ROUND(F11*(R11),3)</f>
        <v>1E-3</v>
      </c>
      <c r="V11" s="174"/>
      <c r="Z11">
        <v>0</v>
      </c>
    </row>
    <row r="12" spans="1:26" ht="24.95" customHeight="1" x14ac:dyDescent="0.25">
      <c r="A12" s="171"/>
      <c r="B12" s="168" t="s">
        <v>649</v>
      </c>
      <c r="C12" s="172" t="s">
        <v>653</v>
      </c>
      <c r="D12" s="168" t="s">
        <v>654</v>
      </c>
      <c r="E12" s="168" t="s">
        <v>279</v>
      </c>
      <c r="F12" s="169">
        <v>15</v>
      </c>
      <c r="G12" s="170"/>
      <c r="H12" s="170"/>
      <c r="I12" s="170">
        <f>ROUND(F12*(G12+H12),2)</f>
        <v>0</v>
      </c>
      <c r="J12" s="168">
        <f>ROUND(F12*(N12),2)</f>
        <v>21.45</v>
      </c>
      <c r="K12" s="1">
        <f>ROUND(F12*(O12),2)</f>
        <v>0</v>
      </c>
      <c r="L12" s="1">
        <f>ROUND(F12*(G12),2)</f>
        <v>0</v>
      </c>
      <c r="M12" s="1"/>
      <c r="N12" s="1">
        <v>1.43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655</v>
      </c>
      <c r="C13" s="172" t="s">
        <v>656</v>
      </c>
      <c r="D13" s="168" t="s">
        <v>657</v>
      </c>
      <c r="E13" s="168" t="s">
        <v>652</v>
      </c>
      <c r="F13" s="169">
        <v>200</v>
      </c>
      <c r="G13" s="170"/>
      <c r="H13" s="170"/>
      <c r="I13" s="170">
        <f>ROUND(F13*(G13+H13),2)</f>
        <v>0</v>
      </c>
      <c r="J13" s="168">
        <f>ROUND(F13*(N13),2)</f>
        <v>16</v>
      </c>
      <c r="K13" s="1">
        <f>ROUND(F13*(O13),2)</f>
        <v>0</v>
      </c>
      <c r="L13" s="1">
        <f>ROUND(F13*(G13),2)</f>
        <v>0</v>
      </c>
      <c r="M13" s="1"/>
      <c r="N13" s="1">
        <v>0.08</v>
      </c>
      <c r="O13" s="1"/>
      <c r="P13" s="160"/>
      <c r="Q13" s="173"/>
      <c r="R13" s="173"/>
      <c r="S13" s="149"/>
      <c r="V13" s="174"/>
      <c r="Z13">
        <v>0</v>
      </c>
    </row>
    <row r="14" spans="1:26" x14ac:dyDescent="0.25">
      <c r="A14" s="149"/>
      <c r="B14" s="149"/>
      <c r="C14" s="149"/>
      <c r="D14" s="149" t="s">
        <v>80</v>
      </c>
      <c r="E14" s="149"/>
      <c r="F14" s="167"/>
      <c r="G14" s="152"/>
      <c r="H14" s="152">
        <f>ROUND((SUM(M10:M13))/1,2)</f>
        <v>0</v>
      </c>
      <c r="I14" s="152">
        <f>ROUND((SUM(I10:I13))/1,2)</f>
        <v>0</v>
      </c>
      <c r="J14" s="149"/>
      <c r="K14" s="149"/>
      <c r="L14" s="149">
        <f>ROUND((SUM(L10:L13))/1,2)</f>
        <v>0</v>
      </c>
      <c r="M14" s="149">
        <f>ROUND((SUM(M10:M13))/1,2)</f>
        <v>0</v>
      </c>
      <c r="N14" s="149"/>
      <c r="O14" s="149"/>
      <c r="P14" s="175">
        <f>ROUND((SUM(P10:P13))/1,2)</f>
        <v>0</v>
      </c>
      <c r="Q14" s="146"/>
      <c r="R14" s="146"/>
      <c r="S14" s="175">
        <f>ROUND((SUM(S10:S13))/1,2)</f>
        <v>0</v>
      </c>
      <c r="T14" s="146"/>
      <c r="U14" s="146"/>
      <c r="V14" s="146"/>
      <c r="W14" s="146"/>
      <c r="X14" s="146"/>
      <c r="Y14" s="146"/>
      <c r="Z14" s="146"/>
    </row>
    <row r="15" spans="1:26" x14ac:dyDescent="0.25">
      <c r="A15" s="1"/>
      <c r="B15" s="1"/>
      <c r="C15" s="1"/>
      <c r="D15" s="1"/>
      <c r="E15" s="1"/>
      <c r="F15" s="160"/>
      <c r="G15" s="142"/>
      <c r="H15" s="142"/>
      <c r="I15" s="142"/>
      <c r="J15" s="1"/>
      <c r="K15" s="1"/>
      <c r="L15" s="1"/>
      <c r="M15" s="1"/>
      <c r="N15" s="1"/>
      <c r="O15" s="1"/>
      <c r="P15" s="1"/>
      <c r="S15" s="1"/>
    </row>
    <row r="16" spans="1:26" x14ac:dyDescent="0.25">
      <c r="A16" s="149"/>
      <c r="B16" s="149"/>
      <c r="C16" s="149"/>
      <c r="D16" s="2" t="s">
        <v>74</v>
      </c>
      <c r="E16" s="149"/>
      <c r="F16" s="167"/>
      <c r="G16" s="152"/>
      <c r="H16" s="152">
        <f>ROUND((SUM(M9:M15))/2,2)</f>
        <v>0</v>
      </c>
      <c r="I16" s="152">
        <f>ROUND((SUM(I9:I15))/2,2)</f>
        <v>0</v>
      </c>
      <c r="J16" s="150"/>
      <c r="K16" s="149"/>
      <c r="L16" s="150">
        <f>ROUND((SUM(L9:L15))/2,2)</f>
        <v>0</v>
      </c>
      <c r="M16" s="150">
        <f>ROUND((SUM(M9:M15))/2,2)</f>
        <v>0</v>
      </c>
      <c r="N16" s="149"/>
      <c r="O16" s="149"/>
      <c r="P16" s="175">
        <f>ROUND((SUM(P9:P15))/2,2)</f>
        <v>0</v>
      </c>
      <c r="S16" s="175">
        <f>ROUND((SUM(S9:S15))/2,2)</f>
        <v>0</v>
      </c>
    </row>
    <row r="17" spans="1:26" x14ac:dyDescent="0.25">
      <c r="A17" s="1"/>
      <c r="B17" s="1"/>
      <c r="C17" s="1"/>
      <c r="D17" s="1"/>
      <c r="E17" s="1"/>
      <c r="F17" s="160"/>
      <c r="G17" s="142"/>
      <c r="H17" s="142"/>
      <c r="I17" s="142"/>
      <c r="J17" s="1"/>
      <c r="K17" s="1"/>
      <c r="L17" s="1"/>
      <c r="M17" s="1"/>
      <c r="N17" s="1"/>
      <c r="O17" s="1"/>
      <c r="P17" s="1"/>
      <c r="S17" s="1"/>
    </row>
    <row r="18" spans="1:26" x14ac:dyDescent="0.25">
      <c r="A18" s="149"/>
      <c r="B18" s="149"/>
      <c r="C18" s="149"/>
      <c r="D18" s="2" t="s">
        <v>82</v>
      </c>
      <c r="E18" s="149"/>
      <c r="F18" s="167"/>
      <c r="G18" s="150"/>
      <c r="H18" s="150"/>
      <c r="I18" s="150"/>
      <c r="J18" s="149"/>
      <c r="K18" s="149"/>
      <c r="L18" s="149"/>
      <c r="M18" s="149"/>
      <c r="N18" s="149"/>
      <c r="O18" s="149"/>
      <c r="P18" s="149"/>
      <c r="Q18" s="146"/>
      <c r="R18" s="146"/>
      <c r="S18" s="149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/>
      <c r="B19" s="149"/>
      <c r="C19" s="149"/>
      <c r="D19" s="149" t="s">
        <v>84</v>
      </c>
      <c r="E19" s="149"/>
      <c r="F19" s="167"/>
      <c r="G19" s="150"/>
      <c r="H19" s="150"/>
      <c r="I19" s="150"/>
      <c r="J19" s="149"/>
      <c r="K19" s="149"/>
      <c r="L19" s="149"/>
      <c r="M19" s="149"/>
      <c r="N19" s="149"/>
      <c r="O19" s="149"/>
      <c r="P19" s="149"/>
      <c r="Q19" s="146"/>
      <c r="R19" s="146"/>
      <c r="S19" s="149"/>
      <c r="T19" s="146"/>
      <c r="U19" s="146"/>
      <c r="V19" s="146"/>
      <c r="W19" s="146"/>
      <c r="X19" s="146"/>
      <c r="Y19" s="146"/>
      <c r="Z19" s="146"/>
    </row>
    <row r="20" spans="1:26" ht="24.95" customHeight="1" x14ac:dyDescent="0.25">
      <c r="A20" s="171"/>
      <c r="B20" s="168" t="s">
        <v>658</v>
      </c>
      <c r="C20" s="172" t="s">
        <v>659</v>
      </c>
      <c r="D20" s="168" t="s">
        <v>660</v>
      </c>
      <c r="E20" s="168" t="s">
        <v>222</v>
      </c>
      <c r="F20" s="169">
        <v>242</v>
      </c>
      <c r="G20" s="170"/>
      <c r="H20" s="170"/>
      <c r="I20" s="170">
        <f t="shared" ref="I20:I26" si="0">ROUND(F20*(G20+H20),2)</f>
        <v>0</v>
      </c>
      <c r="J20" s="168">
        <f t="shared" ref="J20:J26" si="1">ROUND(F20*(N20),2)</f>
        <v>440.44</v>
      </c>
      <c r="K20" s="1">
        <f t="shared" ref="K20:K26" si="2">ROUND(F20*(O20),2)</f>
        <v>0</v>
      </c>
      <c r="L20" s="1">
        <f t="shared" ref="L20:L26" si="3">ROUND(F20*(G20),2)</f>
        <v>0</v>
      </c>
      <c r="M20" s="1"/>
      <c r="N20" s="1">
        <v>1.8199999999999998</v>
      </c>
      <c r="O20" s="1"/>
      <c r="P20" s="167">
        <v>2.0000000000000002E-5</v>
      </c>
      <c r="Q20" s="173"/>
      <c r="R20" s="173">
        <v>2.0000000000000002E-5</v>
      </c>
      <c r="S20" s="149">
        <f>ROUND(F20*(R20),3)</f>
        <v>5.0000000000000001E-3</v>
      </c>
      <c r="V20" s="174"/>
      <c r="Z20">
        <v>0</v>
      </c>
    </row>
    <row r="21" spans="1:26" ht="24.95" customHeight="1" x14ac:dyDescent="0.25">
      <c r="A21" s="171"/>
      <c r="B21" s="168" t="s">
        <v>658</v>
      </c>
      <c r="C21" s="172" t="s">
        <v>661</v>
      </c>
      <c r="D21" s="168" t="s">
        <v>662</v>
      </c>
      <c r="E21" s="168" t="s">
        <v>222</v>
      </c>
      <c r="F21" s="169">
        <v>20</v>
      </c>
      <c r="G21" s="170"/>
      <c r="H21" s="170"/>
      <c r="I21" s="170">
        <f t="shared" si="0"/>
        <v>0</v>
      </c>
      <c r="J21" s="168">
        <f t="shared" si="1"/>
        <v>41.6</v>
      </c>
      <c r="K21" s="1">
        <f t="shared" si="2"/>
        <v>0</v>
      </c>
      <c r="L21" s="1">
        <f t="shared" si="3"/>
        <v>0</v>
      </c>
      <c r="M21" s="1"/>
      <c r="N21" s="1">
        <v>2.08</v>
      </c>
      <c r="O21" s="1"/>
      <c r="P21" s="167">
        <v>2.0000000000000002E-5</v>
      </c>
      <c r="Q21" s="173"/>
      <c r="R21" s="173">
        <v>2.0000000000000002E-5</v>
      </c>
      <c r="S21" s="149">
        <f>ROUND(F21*(R21),3)</f>
        <v>0</v>
      </c>
      <c r="V21" s="174"/>
      <c r="Z21">
        <v>0</v>
      </c>
    </row>
    <row r="22" spans="1:26" ht="24.95" customHeight="1" x14ac:dyDescent="0.25">
      <c r="A22" s="171"/>
      <c r="B22" s="168" t="s">
        <v>245</v>
      </c>
      <c r="C22" s="172" t="s">
        <v>663</v>
      </c>
      <c r="D22" s="168" t="s">
        <v>664</v>
      </c>
      <c r="E22" s="168" t="s">
        <v>616</v>
      </c>
      <c r="F22" s="169">
        <v>1.3</v>
      </c>
      <c r="G22" s="180"/>
      <c r="H22" s="180"/>
      <c r="I22" s="180">
        <f t="shared" si="0"/>
        <v>0</v>
      </c>
      <c r="J22" s="168">
        <f t="shared" si="1"/>
        <v>7.74</v>
      </c>
      <c r="K22" s="1">
        <f t="shared" si="2"/>
        <v>0</v>
      </c>
      <c r="L22" s="1">
        <f t="shared" si="3"/>
        <v>0</v>
      </c>
      <c r="M22" s="1"/>
      <c r="N22" s="1">
        <v>5.9567760825157166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245</v>
      </c>
      <c r="C23" s="172" t="s">
        <v>665</v>
      </c>
      <c r="D23" s="168" t="s">
        <v>666</v>
      </c>
      <c r="E23" s="168" t="s">
        <v>616</v>
      </c>
      <c r="F23" s="169">
        <v>8.92</v>
      </c>
      <c r="G23" s="180"/>
      <c r="H23" s="180"/>
      <c r="I23" s="180">
        <f t="shared" si="0"/>
        <v>0</v>
      </c>
      <c r="J23" s="168">
        <f t="shared" si="1"/>
        <v>2.38</v>
      </c>
      <c r="K23" s="1">
        <f t="shared" si="2"/>
        <v>0</v>
      </c>
      <c r="L23" s="1">
        <f t="shared" si="3"/>
        <v>0</v>
      </c>
      <c r="M23" s="1"/>
      <c r="N23" s="1">
        <v>0.26712000370025635</v>
      </c>
      <c r="O23" s="1"/>
      <c r="P23" s="160"/>
      <c r="Q23" s="173"/>
      <c r="R23" s="173"/>
      <c r="S23" s="149"/>
      <c r="V23" s="174"/>
      <c r="Z23">
        <v>0</v>
      </c>
    </row>
    <row r="24" spans="1:26" ht="24.95" customHeight="1" x14ac:dyDescent="0.25">
      <c r="A24" s="171"/>
      <c r="B24" s="168" t="s">
        <v>304</v>
      </c>
      <c r="C24" s="172" t="s">
        <v>667</v>
      </c>
      <c r="D24" s="168" t="s">
        <v>1426</v>
      </c>
      <c r="E24" s="168" t="s">
        <v>222</v>
      </c>
      <c r="F24" s="169">
        <v>230</v>
      </c>
      <c r="G24" s="170"/>
      <c r="H24" s="170"/>
      <c r="I24" s="170">
        <f t="shared" si="0"/>
        <v>0</v>
      </c>
      <c r="J24" s="168">
        <f t="shared" si="1"/>
        <v>89.7</v>
      </c>
      <c r="K24" s="1">
        <f t="shared" si="2"/>
        <v>0</v>
      </c>
      <c r="L24" s="1">
        <f t="shared" si="3"/>
        <v>0</v>
      </c>
      <c r="M24" s="1"/>
      <c r="N24" s="1">
        <v>0.39</v>
      </c>
      <c r="O24" s="1"/>
      <c r="P24" s="160"/>
      <c r="Q24" s="173"/>
      <c r="R24" s="173"/>
      <c r="S24" s="149"/>
      <c r="V24" s="174"/>
      <c r="Z24">
        <v>0</v>
      </c>
    </row>
    <row r="25" spans="1:26" ht="24.95" customHeight="1" x14ac:dyDescent="0.25">
      <c r="A25" s="171"/>
      <c r="B25" s="168" t="s">
        <v>304</v>
      </c>
      <c r="C25" s="172" t="s">
        <v>668</v>
      </c>
      <c r="D25" s="168" t="s">
        <v>1427</v>
      </c>
      <c r="E25" s="168" t="s">
        <v>222</v>
      </c>
      <c r="F25" s="169">
        <v>12</v>
      </c>
      <c r="G25" s="170"/>
      <c r="H25" s="170"/>
      <c r="I25" s="170">
        <f t="shared" si="0"/>
        <v>0</v>
      </c>
      <c r="J25" s="168">
        <f t="shared" si="1"/>
        <v>6.96</v>
      </c>
      <c r="K25" s="1">
        <f t="shared" si="2"/>
        <v>0</v>
      </c>
      <c r="L25" s="1">
        <f t="shared" si="3"/>
        <v>0</v>
      </c>
      <c r="M25" s="1"/>
      <c r="N25" s="1">
        <v>0.57999999999999996</v>
      </c>
      <c r="O25" s="1"/>
      <c r="P25" s="160"/>
      <c r="Q25" s="173"/>
      <c r="R25" s="173"/>
      <c r="S25" s="149"/>
      <c r="V25" s="174"/>
      <c r="Z25">
        <v>0</v>
      </c>
    </row>
    <row r="26" spans="1:26" ht="24.95" customHeight="1" x14ac:dyDescent="0.25">
      <c r="A26" s="171"/>
      <c r="B26" s="168" t="s">
        <v>304</v>
      </c>
      <c r="C26" s="172" t="s">
        <v>670</v>
      </c>
      <c r="D26" s="168" t="s">
        <v>1428</v>
      </c>
      <c r="E26" s="168" t="s">
        <v>222</v>
      </c>
      <c r="F26" s="169">
        <v>20.399999999999999</v>
      </c>
      <c r="G26" s="170"/>
      <c r="H26" s="170"/>
      <c r="I26" s="170">
        <f t="shared" si="0"/>
        <v>0</v>
      </c>
      <c r="J26" s="168">
        <f t="shared" si="1"/>
        <v>15.3</v>
      </c>
      <c r="K26" s="1">
        <f t="shared" si="2"/>
        <v>0</v>
      </c>
      <c r="L26" s="1">
        <f t="shared" si="3"/>
        <v>0</v>
      </c>
      <c r="M26" s="1"/>
      <c r="N26" s="1">
        <v>0.75</v>
      </c>
      <c r="O26" s="1"/>
      <c r="P26" s="160"/>
      <c r="Q26" s="173"/>
      <c r="R26" s="173"/>
      <c r="S26" s="149"/>
      <c r="V26" s="174"/>
      <c r="Z26">
        <v>0</v>
      </c>
    </row>
    <row r="27" spans="1:26" x14ac:dyDescent="0.25">
      <c r="A27" s="149"/>
      <c r="B27" s="149"/>
      <c r="C27" s="149"/>
      <c r="D27" s="149" t="s">
        <v>84</v>
      </c>
      <c r="E27" s="149"/>
      <c r="F27" s="167"/>
      <c r="G27" s="152"/>
      <c r="H27" s="152">
        <f>ROUND((SUM(M19:M26))/1,2)</f>
        <v>0</v>
      </c>
      <c r="I27" s="152">
        <f>ROUND((SUM(I19:I26))/1,2)</f>
        <v>0</v>
      </c>
      <c r="J27" s="149"/>
      <c r="K27" s="149"/>
      <c r="L27" s="149">
        <f>ROUND((SUM(L19:L26))/1,2)</f>
        <v>0</v>
      </c>
      <c r="M27" s="149">
        <f>ROUND((SUM(M19:M26))/1,2)</f>
        <v>0</v>
      </c>
      <c r="N27" s="149"/>
      <c r="O27" s="149"/>
      <c r="P27" s="175">
        <f>ROUND((SUM(P19:P26))/1,2)</f>
        <v>0</v>
      </c>
      <c r="Q27" s="146"/>
      <c r="R27" s="146"/>
      <c r="S27" s="175">
        <f>ROUND((SUM(S19:S26))/1,2)</f>
        <v>0.01</v>
      </c>
      <c r="T27" s="146"/>
      <c r="U27" s="146"/>
      <c r="V27" s="146"/>
      <c r="W27" s="146"/>
      <c r="X27" s="146"/>
      <c r="Y27" s="146"/>
      <c r="Z27" s="146"/>
    </row>
    <row r="28" spans="1:26" x14ac:dyDescent="0.25">
      <c r="A28" s="1"/>
      <c r="B28" s="1"/>
      <c r="C28" s="1"/>
      <c r="D28" s="1"/>
      <c r="E28" s="1"/>
      <c r="F28" s="160"/>
      <c r="G28" s="142"/>
      <c r="H28" s="142"/>
      <c r="I28" s="142"/>
      <c r="J28" s="1"/>
      <c r="K28" s="1"/>
      <c r="L28" s="1"/>
      <c r="M28" s="1"/>
      <c r="N28" s="1"/>
      <c r="O28" s="1"/>
      <c r="P28" s="1"/>
      <c r="S28" s="1"/>
    </row>
    <row r="29" spans="1:26" x14ac:dyDescent="0.25">
      <c r="A29" s="149"/>
      <c r="B29" s="149"/>
      <c r="C29" s="149"/>
      <c r="D29" s="149" t="s">
        <v>643</v>
      </c>
      <c r="E29" s="149"/>
      <c r="F29" s="167"/>
      <c r="G29" s="150"/>
      <c r="H29" s="150"/>
      <c r="I29" s="150"/>
      <c r="J29" s="149"/>
      <c r="K29" s="149"/>
      <c r="L29" s="149"/>
      <c r="M29" s="149"/>
      <c r="N29" s="149"/>
      <c r="O29" s="149"/>
      <c r="P29" s="149"/>
      <c r="Q29" s="146"/>
      <c r="R29" s="146"/>
      <c r="S29" s="149"/>
      <c r="T29" s="146"/>
      <c r="U29" s="146"/>
      <c r="V29" s="146"/>
      <c r="W29" s="146"/>
      <c r="X29" s="146"/>
      <c r="Y29" s="146"/>
      <c r="Z29" s="146"/>
    </row>
    <row r="30" spans="1:26" ht="24.95" customHeight="1" x14ac:dyDescent="0.25">
      <c r="A30" s="171"/>
      <c r="B30" s="168" t="s">
        <v>655</v>
      </c>
      <c r="C30" s="172" t="s">
        <v>671</v>
      </c>
      <c r="D30" s="168" t="s">
        <v>672</v>
      </c>
      <c r="E30" s="168" t="s">
        <v>279</v>
      </c>
      <c r="F30" s="169">
        <v>4</v>
      </c>
      <c r="G30" s="170"/>
      <c r="H30" s="170"/>
      <c r="I30" s="170">
        <f t="shared" ref="I30:I44" si="4">ROUND(F30*(G30+H30),2)</f>
        <v>0</v>
      </c>
      <c r="J30" s="168">
        <f t="shared" ref="J30:J44" si="5">ROUND(F30*(N30),2)</f>
        <v>479.76</v>
      </c>
      <c r="K30" s="1">
        <f t="shared" ref="K30:K44" si="6">ROUND(F30*(O30),2)</f>
        <v>0</v>
      </c>
      <c r="L30" s="1">
        <f t="shared" ref="L30:L44" si="7">ROUND(F30*(G30),2)</f>
        <v>0</v>
      </c>
      <c r="M30" s="1"/>
      <c r="N30" s="1">
        <v>119.94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304</v>
      </c>
      <c r="C31" s="172" t="s">
        <v>673</v>
      </c>
      <c r="D31" s="168" t="s">
        <v>674</v>
      </c>
      <c r="E31" s="168" t="s">
        <v>279</v>
      </c>
      <c r="F31" s="169">
        <v>4</v>
      </c>
      <c r="G31" s="170"/>
      <c r="H31" s="170"/>
      <c r="I31" s="170">
        <f t="shared" si="4"/>
        <v>0</v>
      </c>
      <c r="J31" s="168">
        <f t="shared" si="5"/>
        <v>114.48</v>
      </c>
      <c r="K31" s="1">
        <f t="shared" si="6"/>
        <v>0</v>
      </c>
      <c r="L31" s="1">
        <f t="shared" si="7"/>
        <v>0</v>
      </c>
      <c r="M31" s="1"/>
      <c r="N31" s="1">
        <v>28.62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304</v>
      </c>
      <c r="C32" s="172" t="s">
        <v>675</v>
      </c>
      <c r="D32" s="168" t="s">
        <v>676</v>
      </c>
      <c r="E32" s="168" t="s">
        <v>279</v>
      </c>
      <c r="F32" s="169">
        <v>4</v>
      </c>
      <c r="G32" s="170"/>
      <c r="H32" s="170"/>
      <c r="I32" s="170">
        <f t="shared" si="4"/>
        <v>0</v>
      </c>
      <c r="J32" s="168">
        <f t="shared" si="5"/>
        <v>61.16</v>
      </c>
      <c r="K32" s="1">
        <f t="shared" si="6"/>
        <v>0</v>
      </c>
      <c r="L32" s="1">
        <f t="shared" si="7"/>
        <v>0</v>
      </c>
      <c r="M32" s="1"/>
      <c r="N32" s="1">
        <v>15.29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304</v>
      </c>
      <c r="C33" s="172" t="s">
        <v>677</v>
      </c>
      <c r="D33" s="168" t="s">
        <v>678</v>
      </c>
      <c r="E33" s="168" t="s">
        <v>279</v>
      </c>
      <c r="F33" s="169">
        <v>4</v>
      </c>
      <c r="G33" s="170"/>
      <c r="H33" s="170"/>
      <c r="I33" s="170">
        <f t="shared" si="4"/>
        <v>0</v>
      </c>
      <c r="J33" s="168">
        <f t="shared" si="5"/>
        <v>57.2</v>
      </c>
      <c r="K33" s="1">
        <f t="shared" si="6"/>
        <v>0</v>
      </c>
      <c r="L33" s="1">
        <f t="shared" si="7"/>
        <v>0</v>
      </c>
      <c r="M33" s="1"/>
      <c r="N33" s="1">
        <v>14.3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304</v>
      </c>
      <c r="C34" s="172" t="s">
        <v>679</v>
      </c>
      <c r="D34" s="168" t="s">
        <v>680</v>
      </c>
      <c r="E34" s="168" t="s">
        <v>279</v>
      </c>
      <c r="F34" s="169">
        <v>4</v>
      </c>
      <c r="G34" s="170"/>
      <c r="H34" s="170"/>
      <c r="I34" s="170">
        <f t="shared" si="4"/>
        <v>0</v>
      </c>
      <c r="J34" s="168">
        <f t="shared" si="5"/>
        <v>391.32</v>
      </c>
      <c r="K34" s="1">
        <f t="shared" si="6"/>
        <v>0</v>
      </c>
      <c r="L34" s="1">
        <f t="shared" si="7"/>
        <v>0</v>
      </c>
      <c r="M34" s="1"/>
      <c r="N34" s="1">
        <v>97.83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304</v>
      </c>
      <c r="C35" s="172" t="s">
        <v>681</v>
      </c>
      <c r="D35" s="168" t="s">
        <v>1429</v>
      </c>
      <c r="E35" s="168" t="s">
        <v>279</v>
      </c>
      <c r="F35" s="169">
        <v>4</v>
      </c>
      <c r="G35" s="170"/>
      <c r="H35" s="170"/>
      <c r="I35" s="170">
        <f t="shared" si="4"/>
        <v>0</v>
      </c>
      <c r="J35" s="168">
        <f t="shared" si="5"/>
        <v>543.24</v>
      </c>
      <c r="K35" s="1">
        <f t="shared" si="6"/>
        <v>0</v>
      </c>
      <c r="L35" s="1">
        <f t="shared" si="7"/>
        <v>0</v>
      </c>
      <c r="M35" s="1"/>
      <c r="N35" s="1">
        <v>135.81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304</v>
      </c>
      <c r="C36" s="172" t="s">
        <v>682</v>
      </c>
      <c r="D36" s="168" t="s">
        <v>1430</v>
      </c>
      <c r="E36" s="168" t="s">
        <v>279</v>
      </c>
      <c r="F36" s="169">
        <v>4</v>
      </c>
      <c r="G36" s="170"/>
      <c r="H36" s="170"/>
      <c r="I36" s="170">
        <f t="shared" si="4"/>
        <v>0</v>
      </c>
      <c r="J36" s="168">
        <f t="shared" si="5"/>
        <v>442.76</v>
      </c>
      <c r="K36" s="1">
        <f t="shared" si="6"/>
        <v>0</v>
      </c>
      <c r="L36" s="1">
        <f t="shared" si="7"/>
        <v>0</v>
      </c>
      <c r="M36" s="1"/>
      <c r="N36" s="1">
        <v>110.69</v>
      </c>
      <c r="O36" s="1"/>
      <c r="P36" s="160"/>
      <c r="Q36" s="173"/>
      <c r="R36" s="173"/>
      <c r="S36" s="149"/>
      <c r="V36" s="174"/>
      <c r="Z36">
        <v>0</v>
      </c>
    </row>
    <row r="37" spans="1:26" ht="24.95" customHeight="1" x14ac:dyDescent="0.25">
      <c r="A37" s="171"/>
      <c r="B37" s="168" t="s">
        <v>304</v>
      </c>
      <c r="C37" s="172" t="s">
        <v>683</v>
      </c>
      <c r="D37" s="168" t="s">
        <v>1431</v>
      </c>
      <c r="E37" s="168" t="s">
        <v>279</v>
      </c>
      <c r="F37" s="169">
        <v>4</v>
      </c>
      <c r="G37" s="170"/>
      <c r="H37" s="170"/>
      <c r="I37" s="170">
        <f t="shared" si="4"/>
        <v>0</v>
      </c>
      <c r="J37" s="168">
        <f t="shared" si="5"/>
        <v>6008.6</v>
      </c>
      <c r="K37" s="1">
        <f t="shared" si="6"/>
        <v>0</v>
      </c>
      <c r="L37" s="1">
        <f t="shared" si="7"/>
        <v>0</v>
      </c>
      <c r="M37" s="1"/>
      <c r="N37" s="1">
        <v>1502.15</v>
      </c>
      <c r="O37" s="1"/>
      <c r="P37" s="160"/>
      <c r="Q37" s="173"/>
      <c r="R37" s="173"/>
      <c r="S37" s="149"/>
      <c r="V37" s="174"/>
      <c r="Z37">
        <v>0</v>
      </c>
    </row>
    <row r="38" spans="1:26" ht="24.95" customHeight="1" x14ac:dyDescent="0.25">
      <c r="A38" s="171"/>
      <c r="B38" s="168" t="s">
        <v>304</v>
      </c>
      <c r="C38" s="172" t="s">
        <v>684</v>
      </c>
      <c r="D38" s="168" t="s">
        <v>685</v>
      </c>
      <c r="E38" s="168" t="s">
        <v>279</v>
      </c>
      <c r="F38" s="169">
        <v>4</v>
      </c>
      <c r="G38" s="170"/>
      <c r="H38" s="170"/>
      <c r="I38" s="170">
        <f t="shared" si="4"/>
        <v>0</v>
      </c>
      <c r="J38" s="168">
        <f t="shared" si="5"/>
        <v>269.60000000000002</v>
      </c>
      <c r="K38" s="1">
        <f t="shared" si="6"/>
        <v>0</v>
      </c>
      <c r="L38" s="1">
        <f t="shared" si="7"/>
        <v>0</v>
      </c>
      <c r="M38" s="1"/>
      <c r="N38" s="1">
        <v>67.400000000000006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304</v>
      </c>
      <c r="C39" s="172" t="s">
        <v>686</v>
      </c>
      <c r="D39" s="168" t="s">
        <v>687</v>
      </c>
      <c r="E39" s="168" t="s">
        <v>279</v>
      </c>
      <c r="F39" s="169">
        <v>4</v>
      </c>
      <c r="G39" s="170"/>
      <c r="H39" s="170"/>
      <c r="I39" s="170">
        <f t="shared" si="4"/>
        <v>0</v>
      </c>
      <c r="J39" s="168">
        <f t="shared" si="5"/>
        <v>599.79999999999995</v>
      </c>
      <c r="K39" s="1">
        <f t="shared" si="6"/>
        <v>0</v>
      </c>
      <c r="L39" s="1">
        <f t="shared" si="7"/>
        <v>0</v>
      </c>
      <c r="M39" s="1"/>
      <c r="N39" s="1">
        <v>149.94999999999999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304</v>
      </c>
      <c r="C40" s="172" t="s">
        <v>688</v>
      </c>
      <c r="D40" s="168" t="s">
        <v>689</v>
      </c>
      <c r="E40" s="168" t="s">
        <v>279</v>
      </c>
      <c r="F40" s="169">
        <v>4</v>
      </c>
      <c r="G40" s="170"/>
      <c r="H40" s="170"/>
      <c r="I40" s="170">
        <f t="shared" si="4"/>
        <v>0</v>
      </c>
      <c r="J40" s="168">
        <f t="shared" si="5"/>
        <v>1064.32</v>
      </c>
      <c r="K40" s="1">
        <f t="shared" si="6"/>
        <v>0</v>
      </c>
      <c r="L40" s="1">
        <f t="shared" si="7"/>
        <v>0</v>
      </c>
      <c r="M40" s="1"/>
      <c r="N40" s="1">
        <v>266.08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304</v>
      </c>
      <c r="C41" s="172" t="s">
        <v>690</v>
      </c>
      <c r="D41" s="168" t="s">
        <v>691</v>
      </c>
      <c r="E41" s="168" t="s">
        <v>279</v>
      </c>
      <c r="F41" s="169">
        <v>4</v>
      </c>
      <c r="G41" s="170"/>
      <c r="H41" s="170"/>
      <c r="I41" s="170">
        <f t="shared" si="4"/>
        <v>0</v>
      </c>
      <c r="J41" s="168">
        <f t="shared" si="5"/>
        <v>39.32</v>
      </c>
      <c r="K41" s="1">
        <f t="shared" si="6"/>
        <v>0</v>
      </c>
      <c r="L41" s="1">
        <f t="shared" si="7"/>
        <v>0</v>
      </c>
      <c r="M41" s="1"/>
      <c r="N41" s="1">
        <v>9.83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304</v>
      </c>
      <c r="C42" s="172" t="s">
        <v>692</v>
      </c>
      <c r="D42" s="168" t="s">
        <v>1432</v>
      </c>
      <c r="E42" s="168" t="s">
        <v>279</v>
      </c>
      <c r="F42" s="169">
        <v>4</v>
      </c>
      <c r="G42" s="170"/>
      <c r="H42" s="170"/>
      <c r="I42" s="170">
        <f t="shared" si="4"/>
        <v>0</v>
      </c>
      <c r="J42" s="168">
        <f t="shared" si="5"/>
        <v>128.76</v>
      </c>
      <c r="K42" s="1">
        <f t="shared" si="6"/>
        <v>0</v>
      </c>
      <c r="L42" s="1">
        <f t="shared" si="7"/>
        <v>0</v>
      </c>
      <c r="M42" s="1"/>
      <c r="N42" s="1">
        <v>32.19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304</v>
      </c>
      <c r="C43" s="172" t="s">
        <v>693</v>
      </c>
      <c r="D43" s="168" t="s">
        <v>694</v>
      </c>
      <c r="E43" s="168" t="s">
        <v>279</v>
      </c>
      <c r="F43" s="169">
        <v>4</v>
      </c>
      <c r="G43" s="170"/>
      <c r="H43" s="170"/>
      <c r="I43" s="170">
        <f t="shared" si="4"/>
        <v>0</v>
      </c>
      <c r="J43" s="168">
        <f t="shared" si="5"/>
        <v>50.48</v>
      </c>
      <c r="K43" s="1">
        <f t="shared" si="6"/>
        <v>0</v>
      </c>
      <c r="L43" s="1">
        <f t="shared" si="7"/>
        <v>0</v>
      </c>
      <c r="M43" s="1"/>
      <c r="N43" s="1">
        <v>12.62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304</v>
      </c>
      <c r="C44" s="172" t="s">
        <v>695</v>
      </c>
      <c r="D44" s="168" t="s">
        <v>696</v>
      </c>
      <c r="E44" s="168" t="s">
        <v>279</v>
      </c>
      <c r="F44" s="169">
        <v>16</v>
      </c>
      <c r="G44" s="170"/>
      <c r="H44" s="170"/>
      <c r="I44" s="170">
        <f t="shared" si="4"/>
        <v>0</v>
      </c>
      <c r="J44" s="168">
        <f t="shared" si="5"/>
        <v>203.04</v>
      </c>
      <c r="K44" s="1">
        <f t="shared" si="6"/>
        <v>0</v>
      </c>
      <c r="L44" s="1">
        <f t="shared" si="7"/>
        <v>0</v>
      </c>
      <c r="M44" s="1"/>
      <c r="N44" s="1">
        <v>12.69</v>
      </c>
      <c r="O44" s="1"/>
      <c r="P44" s="160"/>
      <c r="Q44" s="173"/>
      <c r="R44" s="173"/>
      <c r="S44" s="149"/>
      <c r="V44" s="174"/>
      <c r="Z44">
        <v>0</v>
      </c>
    </row>
    <row r="45" spans="1:26" x14ac:dyDescent="0.25">
      <c r="A45" s="149"/>
      <c r="B45" s="149"/>
      <c r="C45" s="149"/>
      <c r="D45" s="149" t="s">
        <v>643</v>
      </c>
      <c r="E45" s="149"/>
      <c r="F45" s="167"/>
      <c r="G45" s="152"/>
      <c r="H45" s="152">
        <f>ROUND((SUM(M29:M44))/1,2)</f>
        <v>0</v>
      </c>
      <c r="I45" s="152">
        <f>ROUND((SUM(I29:I44))/1,2)</f>
        <v>0</v>
      </c>
      <c r="J45" s="149"/>
      <c r="K45" s="149"/>
      <c r="L45" s="149">
        <f>ROUND((SUM(L29:L44))/1,2)</f>
        <v>0</v>
      </c>
      <c r="M45" s="149">
        <f>ROUND((SUM(M29:M44))/1,2)</f>
        <v>0</v>
      </c>
      <c r="N45" s="149"/>
      <c r="O45" s="149"/>
      <c r="P45" s="175">
        <f>ROUND((SUM(P29:P44))/1,2)</f>
        <v>0</v>
      </c>
      <c r="Q45" s="146"/>
      <c r="R45" s="146"/>
      <c r="S45" s="175">
        <f>ROUND((SUM(S29:S44))/1,2)</f>
        <v>0</v>
      </c>
      <c r="T45" s="146"/>
      <c r="U45" s="146"/>
      <c r="V45" s="146"/>
      <c r="W45" s="146"/>
      <c r="X45" s="146"/>
      <c r="Y45" s="146"/>
      <c r="Z45" s="146"/>
    </row>
    <row r="46" spans="1:26" x14ac:dyDescent="0.25">
      <c r="A46" s="1"/>
      <c r="B46" s="1"/>
      <c r="C46" s="1"/>
      <c r="D46" s="1"/>
      <c r="E46" s="1"/>
      <c r="F46" s="160"/>
      <c r="G46" s="142"/>
      <c r="H46" s="142"/>
      <c r="I46" s="142"/>
      <c r="J46" s="1"/>
      <c r="K46" s="1"/>
      <c r="L46" s="1"/>
      <c r="M46" s="1"/>
      <c r="N46" s="1"/>
      <c r="O46" s="1"/>
      <c r="P46" s="1"/>
      <c r="S46" s="1"/>
    </row>
    <row r="47" spans="1:26" x14ac:dyDescent="0.25">
      <c r="A47" s="149"/>
      <c r="B47" s="149"/>
      <c r="C47" s="149"/>
      <c r="D47" s="149" t="s">
        <v>644</v>
      </c>
      <c r="E47" s="149"/>
      <c r="F47" s="167"/>
      <c r="G47" s="150"/>
      <c r="H47" s="150"/>
      <c r="I47" s="150"/>
      <c r="J47" s="149"/>
      <c r="K47" s="149"/>
      <c r="L47" s="149"/>
      <c r="M47" s="149"/>
      <c r="N47" s="149"/>
      <c r="O47" s="149"/>
      <c r="P47" s="149"/>
      <c r="Q47" s="146"/>
      <c r="R47" s="146"/>
      <c r="S47" s="149"/>
      <c r="T47" s="146"/>
      <c r="U47" s="146"/>
      <c r="V47" s="146"/>
      <c r="W47" s="146"/>
      <c r="X47" s="146"/>
      <c r="Y47" s="146"/>
      <c r="Z47" s="146"/>
    </row>
    <row r="48" spans="1:26" ht="24.95" customHeight="1" x14ac:dyDescent="0.25">
      <c r="A48" s="171"/>
      <c r="B48" s="168" t="s">
        <v>697</v>
      </c>
      <c r="C48" s="172" t="s">
        <v>698</v>
      </c>
      <c r="D48" s="168" t="s">
        <v>699</v>
      </c>
      <c r="E48" s="168" t="s">
        <v>222</v>
      </c>
      <c r="F48" s="169">
        <v>242</v>
      </c>
      <c r="G48" s="170"/>
      <c r="H48" s="170"/>
      <c r="I48" s="170">
        <f t="shared" ref="I48:I68" si="8">ROUND(F48*(G48+H48),2)</f>
        <v>0</v>
      </c>
      <c r="J48" s="168">
        <f t="shared" ref="J48:J68" si="9">ROUND(F48*(N48),2)</f>
        <v>58.08</v>
      </c>
      <c r="K48" s="1">
        <f t="shared" ref="K48:K68" si="10">ROUND(F48*(O48),2)</f>
        <v>0</v>
      </c>
      <c r="L48" s="1">
        <f t="shared" ref="L48:L67" si="11">ROUND(F48*(G48),2)</f>
        <v>0</v>
      </c>
      <c r="M48" s="1"/>
      <c r="N48" s="1">
        <v>0.24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697</v>
      </c>
      <c r="C49" s="172" t="s">
        <v>700</v>
      </c>
      <c r="D49" s="168" t="s">
        <v>701</v>
      </c>
      <c r="E49" s="168" t="s">
        <v>222</v>
      </c>
      <c r="F49" s="169">
        <v>20</v>
      </c>
      <c r="G49" s="170"/>
      <c r="H49" s="170"/>
      <c r="I49" s="170">
        <f t="shared" si="8"/>
        <v>0</v>
      </c>
      <c r="J49" s="168">
        <f t="shared" si="9"/>
        <v>7</v>
      </c>
      <c r="K49" s="1">
        <f t="shared" si="10"/>
        <v>0</v>
      </c>
      <c r="L49" s="1">
        <f t="shared" si="11"/>
        <v>0</v>
      </c>
      <c r="M49" s="1"/>
      <c r="N49" s="1">
        <v>0.35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697</v>
      </c>
      <c r="C50" s="172" t="s">
        <v>702</v>
      </c>
      <c r="D50" s="168" t="s">
        <v>703</v>
      </c>
      <c r="E50" s="168" t="s">
        <v>616</v>
      </c>
      <c r="F50" s="169">
        <v>1.4</v>
      </c>
      <c r="G50" s="180"/>
      <c r="H50" s="180"/>
      <c r="I50" s="180">
        <f t="shared" si="8"/>
        <v>0</v>
      </c>
      <c r="J50" s="168">
        <f t="shared" si="9"/>
        <v>24.95</v>
      </c>
      <c r="K50" s="1">
        <f t="shared" si="10"/>
        <v>0</v>
      </c>
      <c r="L50" s="1">
        <f t="shared" si="11"/>
        <v>0</v>
      </c>
      <c r="M50" s="1"/>
      <c r="N50" s="1">
        <v>17.823582246899605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697</v>
      </c>
      <c r="C51" s="172" t="s">
        <v>704</v>
      </c>
      <c r="D51" s="168" t="s">
        <v>705</v>
      </c>
      <c r="E51" s="168" t="s">
        <v>616</v>
      </c>
      <c r="F51" s="169">
        <v>0.6</v>
      </c>
      <c r="G51" s="180"/>
      <c r="H51" s="180"/>
      <c r="I51" s="180">
        <f t="shared" si="8"/>
        <v>0</v>
      </c>
      <c r="J51" s="168">
        <f t="shared" si="9"/>
        <v>10.69</v>
      </c>
      <c r="K51" s="1">
        <f t="shared" si="10"/>
        <v>0</v>
      </c>
      <c r="L51" s="1">
        <f t="shared" si="11"/>
        <v>0</v>
      </c>
      <c r="M51" s="1"/>
      <c r="N51" s="1">
        <v>17.823582246899605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655</v>
      </c>
      <c r="C52" s="172" t="s">
        <v>706</v>
      </c>
      <c r="D52" s="168" t="s">
        <v>707</v>
      </c>
      <c r="E52" s="168" t="s">
        <v>616</v>
      </c>
      <c r="F52" s="169">
        <v>133.44999999999999</v>
      </c>
      <c r="G52" s="180"/>
      <c r="H52" s="180"/>
      <c r="I52" s="180">
        <f t="shared" si="8"/>
        <v>0</v>
      </c>
      <c r="J52" s="168">
        <f t="shared" si="9"/>
        <v>89.12</v>
      </c>
      <c r="K52" s="1">
        <f t="shared" si="10"/>
        <v>0</v>
      </c>
      <c r="L52" s="1">
        <f t="shared" si="11"/>
        <v>0</v>
      </c>
      <c r="M52" s="1"/>
      <c r="N52" s="1">
        <v>0.66780000925064087</v>
      </c>
      <c r="O52" s="1"/>
      <c r="P52" s="160"/>
      <c r="Q52" s="173"/>
      <c r="R52" s="173"/>
      <c r="S52" s="149"/>
      <c r="V52" s="174"/>
      <c r="Z52">
        <v>0</v>
      </c>
    </row>
    <row r="53" spans="1:26" ht="24.95" customHeight="1" x14ac:dyDescent="0.25">
      <c r="A53" s="171"/>
      <c r="B53" s="168" t="s">
        <v>655</v>
      </c>
      <c r="C53" s="172" t="s">
        <v>708</v>
      </c>
      <c r="D53" s="168" t="s">
        <v>1433</v>
      </c>
      <c r="E53" s="168" t="s">
        <v>222</v>
      </c>
      <c r="F53" s="169">
        <v>230</v>
      </c>
      <c r="G53" s="170"/>
      <c r="H53" s="170"/>
      <c r="I53" s="170">
        <f t="shared" si="8"/>
        <v>0</v>
      </c>
      <c r="J53" s="168">
        <f t="shared" si="9"/>
        <v>641.70000000000005</v>
      </c>
      <c r="K53" s="1">
        <f t="shared" si="10"/>
        <v>0</v>
      </c>
      <c r="L53" s="1">
        <f t="shared" si="11"/>
        <v>0</v>
      </c>
      <c r="M53" s="1"/>
      <c r="N53" s="1">
        <v>2.79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655</v>
      </c>
      <c r="C54" s="172" t="s">
        <v>709</v>
      </c>
      <c r="D54" s="168" t="s">
        <v>1434</v>
      </c>
      <c r="E54" s="168" t="s">
        <v>222</v>
      </c>
      <c r="F54" s="169">
        <v>12</v>
      </c>
      <c r="G54" s="170"/>
      <c r="H54" s="170"/>
      <c r="I54" s="170">
        <f t="shared" si="8"/>
        <v>0</v>
      </c>
      <c r="J54" s="168">
        <f t="shared" si="9"/>
        <v>53.28</v>
      </c>
      <c r="K54" s="1">
        <f t="shared" si="10"/>
        <v>0</v>
      </c>
      <c r="L54" s="1">
        <f t="shared" si="11"/>
        <v>0</v>
      </c>
      <c r="M54" s="1"/>
      <c r="N54" s="1">
        <v>4.4400000000000004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655</v>
      </c>
      <c r="C55" s="172" t="s">
        <v>710</v>
      </c>
      <c r="D55" s="168" t="s">
        <v>1435</v>
      </c>
      <c r="E55" s="168" t="s">
        <v>222</v>
      </c>
      <c r="F55" s="169">
        <v>20</v>
      </c>
      <c r="G55" s="170"/>
      <c r="H55" s="170"/>
      <c r="I55" s="170">
        <f t="shared" si="8"/>
        <v>0</v>
      </c>
      <c r="J55" s="168">
        <f t="shared" si="9"/>
        <v>113.2</v>
      </c>
      <c r="K55" s="1">
        <f t="shared" si="10"/>
        <v>0</v>
      </c>
      <c r="L55" s="1">
        <f t="shared" si="11"/>
        <v>0</v>
      </c>
      <c r="M55" s="1"/>
      <c r="N55" s="1">
        <v>5.66</v>
      </c>
      <c r="O55" s="1"/>
      <c r="P55" s="160"/>
      <c r="Q55" s="173"/>
      <c r="R55" s="173"/>
      <c r="S55" s="149"/>
      <c r="V55" s="174"/>
      <c r="Z55">
        <v>0</v>
      </c>
    </row>
    <row r="56" spans="1:26" ht="24.95" customHeight="1" x14ac:dyDescent="0.25">
      <c r="A56" s="171"/>
      <c r="B56" s="168" t="s">
        <v>655</v>
      </c>
      <c r="C56" s="172" t="s">
        <v>711</v>
      </c>
      <c r="D56" s="168" t="s">
        <v>1436</v>
      </c>
      <c r="E56" s="168" t="s">
        <v>279</v>
      </c>
      <c r="F56" s="169">
        <v>60</v>
      </c>
      <c r="G56" s="170"/>
      <c r="H56" s="170"/>
      <c r="I56" s="170">
        <f t="shared" si="8"/>
        <v>0</v>
      </c>
      <c r="J56" s="168">
        <f t="shared" si="9"/>
        <v>126</v>
      </c>
      <c r="K56" s="1">
        <f t="shared" si="10"/>
        <v>0</v>
      </c>
      <c r="L56" s="1">
        <f t="shared" si="11"/>
        <v>0</v>
      </c>
      <c r="M56" s="1"/>
      <c r="N56" s="1">
        <v>2.1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655</v>
      </c>
      <c r="C57" s="172" t="s">
        <v>712</v>
      </c>
      <c r="D57" s="168" t="s">
        <v>1437</v>
      </c>
      <c r="E57" s="168" t="s">
        <v>279</v>
      </c>
      <c r="F57" s="169">
        <v>4</v>
      </c>
      <c r="G57" s="170"/>
      <c r="H57" s="170"/>
      <c r="I57" s="170">
        <f t="shared" si="8"/>
        <v>0</v>
      </c>
      <c r="J57" s="168">
        <f t="shared" si="9"/>
        <v>14.68</v>
      </c>
      <c r="K57" s="1">
        <f t="shared" si="10"/>
        <v>0</v>
      </c>
      <c r="L57" s="1">
        <f t="shared" si="11"/>
        <v>0</v>
      </c>
      <c r="M57" s="1"/>
      <c r="N57" s="1">
        <v>3.67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655</v>
      </c>
      <c r="C58" s="172" t="s">
        <v>713</v>
      </c>
      <c r="D58" s="168" t="s">
        <v>1438</v>
      </c>
      <c r="E58" s="168" t="s">
        <v>279</v>
      </c>
      <c r="F58" s="169">
        <v>6</v>
      </c>
      <c r="G58" s="170"/>
      <c r="H58" s="170"/>
      <c r="I58" s="170">
        <f t="shared" si="8"/>
        <v>0</v>
      </c>
      <c r="J58" s="168">
        <f t="shared" si="9"/>
        <v>22.02</v>
      </c>
      <c r="K58" s="1">
        <f t="shared" si="10"/>
        <v>0</v>
      </c>
      <c r="L58" s="1">
        <f t="shared" si="11"/>
        <v>0</v>
      </c>
      <c r="M58" s="1"/>
      <c r="N58" s="1">
        <v>3.67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655</v>
      </c>
      <c r="C59" s="172" t="s">
        <v>714</v>
      </c>
      <c r="D59" s="168" t="s">
        <v>1439</v>
      </c>
      <c r="E59" s="168" t="s">
        <v>279</v>
      </c>
      <c r="F59" s="169">
        <v>8</v>
      </c>
      <c r="G59" s="170"/>
      <c r="H59" s="170"/>
      <c r="I59" s="170">
        <f t="shared" si="8"/>
        <v>0</v>
      </c>
      <c r="J59" s="168">
        <f t="shared" si="9"/>
        <v>38.159999999999997</v>
      </c>
      <c r="K59" s="1">
        <f t="shared" si="10"/>
        <v>0</v>
      </c>
      <c r="L59" s="1">
        <f t="shared" si="11"/>
        <v>0</v>
      </c>
      <c r="M59" s="1"/>
      <c r="N59" s="1">
        <v>4.7699999999999996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655</v>
      </c>
      <c r="C60" s="172" t="s">
        <v>715</v>
      </c>
      <c r="D60" s="168" t="s">
        <v>1440</v>
      </c>
      <c r="E60" s="168" t="s">
        <v>279</v>
      </c>
      <c r="F60" s="169">
        <v>2</v>
      </c>
      <c r="G60" s="170"/>
      <c r="H60" s="170"/>
      <c r="I60" s="170">
        <f t="shared" si="8"/>
        <v>0</v>
      </c>
      <c r="J60" s="168">
        <f t="shared" si="9"/>
        <v>9.5399999999999991</v>
      </c>
      <c r="K60" s="1">
        <f t="shared" si="10"/>
        <v>0</v>
      </c>
      <c r="L60" s="1">
        <f t="shared" si="11"/>
        <v>0</v>
      </c>
      <c r="M60" s="1"/>
      <c r="N60" s="1">
        <v>4.7699999999999996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304</v>
      </c>
      <c r="C61" s="172" t="s">
        <v>716</v>
      </c>
      <c r="D61" s="168" t="s">
        <v>1441</v>
      </c>
      <c r="E61" s="168" t="s">
        <v>222</v>
      </c>
      <c r="F61" s="169">
        <v>230</v>
      </c>
      <c r="G61" s="170"/>
      <c r="H61" s="170"/>
      <c r="I61" s="170">
        <f t="shared" si="8"/>
        <v>0</v>
      </c>
      <c r="J61" s="168">
        <f t="shared" si="9"/>
        <v>207</v>
      </c>
      <c r="K61" s="1">
        <f t="shared" si="10"/>
        <v>0</v>
      </c>
      <c r="L61" s="1">
        <f t="shared" si="11"/>
        <v>0</v>
      </c>
      <c r="M61" s="1"/>
      <c r="N61" s="1">
        <v>0.9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304</v>
      </c>
      <c r="C62" s="172" t="s">
        <v>717</v>
      </c>
      <c r="D62" s="168" t="s">
        <v>1442</v>
      </c>
      <c r="E62" s="168" t="s">
        <v>222</v>
      </c>
      <c r="F62" s="169">
        <v>12</v>
      </c>
      <c r="G62" s="170"/>
      <c r="H62" s="170"/>
      <c r="I62" s="170">
        <f t="shared" si="8"/>
        <v>0</v>
      </c>
      <c r="J62" s="168">
        <f t="shared" si="9"/>
        <v>51.96</v>
      </c>
      <c r="K62" s="1">
        <f t="shared" si="10"/>
        <v>0</v>
      </c>
      <c r="L62" s="1">
        <f t="shared" si="11"/>
        <v>0</v>
      </c>
      <c r="M62" s="1"/>
      <c r="N62" s="1">
        <v>4.33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304</v>
      </c>
      <c r="C63" s="172" t="s">
        <v>718</v>
      </c>
      <c r="D63" s="168" t="s">
        <v>1443</v>
      </c>
      <c r="E63" s="168" t="s">
        <v>222</v>
      </c>
      <c r="F63" s="169">
        <v>20</v>
      </c>
      <c r="G63" s="170"/>
      <c r="H63" s="170"/>
      <c r="I63" s="170">
        <f t="shared" si="8"/>
        <v>0</v>
      </c>
      <c r="J63" s="168">
        <f t="shared" si="9"/>
        <v>128.4</v>
      </c>
      <c r="K63" s="1">
        <f t="shared" si="10"/>
        <v>0</v>
      </c>
      <c r="L63" s="1">
        <f t="shared" si="11"/>
        <v>0</v>
      </c>
      <c r="M63" s="1"/>
      <c r="N63" s="1">
        <v>6.42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304</v>
      </c>
      <c r="C64" s="172" t="s">
        <v>719</v>
      </c>
      <c r="D64" s="168" t="s">
        <v>1444</v>
      </c>
      <c r="E64" s="168" t="s">
        <v>279</v>
      </c>
      <c r="F64" s="169">
        <v>60</v>
      </c>
      <c r="G64" s="170"/>
      <c r="H64" s="170"/>
      <c r="I64" s="170">
        <f t="shared" si="8"/>
        <v>0</v>
      </c>
      <c r="J64" s="168">
        <f t="shared" si="9"/>
        <v>109.2</v>
      </c>
      <c r="K64" s="1">
        <f t="shared" si="10"/>
        <v>0</v>
      </c>
      <c r="L64" s="1">
        <f t="shared" si="11"/>
        <v>0</v>
      </c>
      <c r="M64" s="1"/>
      <c r="N64" s="1">
        <v>1.8199999999999998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304</v>
      </c>
      <c r="C65" s="172" t="s">
        <v>720</v>
      </c>
      <c r="D65" s="168" t="s">
        <v>1445</v>
      </c>
      <c r="E65" s="168" t="s">
        <v>279</v>
      </c>
      <c r="F65" s="169">
        <v>4</v>
      </c>
      <c r="G65" s="170"/>
      <c r="H65" s="170"/>
      <c r="I65" s="170">
        <f t="shared" si="8"/>
        <v>0</v>
      </c>
      <c r="J65" s="168">
        <f t="shared" si="9"/>
        <v>21.84</v>
      </c>
      <c r="K65" s="1">
        <f t="shared" si="10"/>
        <v>0</v>
      </c>
      <c r="L65" s="1">
        <f t="shared" si="11"/>
        <v>0</v>
      </c>
      <c r="M65" s="1"/>
      <c r="N65" s="1">
        <v>5.46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304</v>
      </c>
      <c r="C66" s="172" t="s">
        <v>721</v>
      </c>
      <c r="D66" s="168" t="s">
        <v>1446</v>
      </c>
      <c r="E66" s="168" t="s">
        <v>279</v>
      </c>
      <c r="F66" s="169">
        <v>8</v>
      </c>
      <c r="G66" s="170"/>
      <c r="H66" s="170"/>
      <c r="I66" s="170">
        <f t="shared" si="8"/>
        <v>0</v>
      </c>
      <c r="J66" s="168">
        <f t="shared" si="9"/>
        <v>116.32</v>
      </c>
      <c r="K66" s="1">
        <f t="shared" si="10"/>
        <v>0</v>
      </c>
      <c r="L66" s="1">
        <f t="shared" si="11"/>
        <v>0</v>
      </c>
      <c r="M66" s="1"/>
      <c r="N66" s="1">
        <v>14.54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304</v>
      </c>
      <c r="C67" s="172" t="s">
        <v>722</v>
      </c>
      <c r="D67" s="168" t="s">
        <v>1447</v>
      </c>
      <c r="E67" s="168" t="s">
        <v>279</v>
      </c>
      <c r="F67" s="169">
        <v>2</v>
      </c>
      <c r="G67" s="170"/>
      <c r="H67" s="170"/>
      <c r="I67" s="170">
        <f t="shared" si="8"/>
        <v>0</v>
      </c>
      <c r="J67" s="168">
        <f t="shared" si="9"/>
        <v>25.02</v>
      </c>
      <c r="K67" s="1">
        <f t="shared" si="10"/>
        <v>0</v>
      </c>
      <c r="L67" s="1">
        <f t="shared" si="11"/>
        <v>0</v>
      </c>
      <c r="M67" s="1"/>
      <c r="N67" s="1">
        <v>12.51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156</v>
      </c>
      <c r="C68" s="172" t="s">
        <v>723</v>
      </c>
      <c r="D68" s="168" t="s">
        <v>1448</v>
      </c>
      <c r="E68" s="168" t="s">
        <v>279</v>
      </c>
      <c r="F68" s="169">
        <v>6</v>
      </c>
      <c r="G68" s="170"/>
      <c r="H68" s="170"/>
      <c r="I68" s="170">
        <f t="shared" si="8"/>
        <v>0</v>
      </c>
      <c r="J68" s="168">
        <f t="shared" si="9"/>
        <v>38.159999999999997</v>
      </c>
      <c r="K68" s="1">
        <f t="shared" si="10"/>
        <v>0</v>
      </c>
      <c r="L68" s="1"/>
      <c r="M68" s="1">
        <f>ROUND(F68*(G68),2)</f>
        <v>0</v>
      </c>
      <c r="N68" s="1">
        <v>6.36</v>
      </c>
      <c r="O68" s="1"/>
      <c r="P68" s="160"/>
      <c r="Q68" s="173"/>
      <c r="R68" s="173"/>
      <c r="S68" s="149"/>
      <c r="V68" s="174"/>
      <c r="Z68">
        <v>0</v>
      </c>
    </row>
    <row r="69" spans="1:26" x14ac:dyDescent="0.25">
      <c r="A69" s="149"/>
      <c r="B69" s="149"/>
      <c r="C69" s="149"/>
      <c r="D69" s="149" t="s">
        <v>644</v>
      </c>
      <c r="E69" s="149"/>
      <c r="F69" s="167"/>
      <c r="G69" s="152"/>
      <c r="H69" s="152">
        <f>ROUND((SUM(M47:M68))/1,2)</f>
        <v>0</v>
      </c>
      <c r="I69" s="152">
        <f>ROUND((SUM(I47:I68))/1,2)</f>
        <v>0</v>
      </c>
      <c r="J69" s="149"/>
      <c r="K69" s="149"/>
      <c r="L69" s="149">
        <f>ROUND((SUM(L47:L68))/1,2)</f>
        <v>0</v>
      </c>
      <c r="M69" s="149">
        <f>ROUND((SUM(M47:M68))/1,2)</f>
        <v>0</v>
      </c>
      <c r="N69" s="149"/>
      <c r="O69" s="149"/>
      <c r="P69" s="175">
        <f>ROUND((SUM(P47:P68))/1,2)</f>
        <v>0</v>
      </c>
      <c r="Q69" s="146"/>
      <c r="R69" s="146"/>
      <c r="S69" s="175">
        <f>ROUND((SUM(S47:S68))/1,2)</f>
        <v>0</v>
      </c>
      <c r="T69" s="146"/>
      <c r="U69" s="146"/>
      <c r="V69" s="146"/>
      <c r="W69" s="146"/>
      <c r="X69" s="146"/>
      <c r="Y69" s="146"/>
      <c r="Z69" s="146"/>
    </row>
    <row r="70" spans="1:26" x14ac:dyDescent="0.25">
      <c r="A70" s="1"/>
      <c r="B70" s="1"/>
      <c r="C70" s="1"/>
      <c r="D70" s="1"/>
      <c r="E70" s="1"/>
      <c r="F70" s="160"/>
      <c r="G70" s="142"/>
      <c r="H70" s="142"/>
      <c r="I70" s="142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49"/>
      <c r="B71" s="149"/>
      <c r="C71" s="149"/>
      <c r="D71" s="149" t="s">
        <v>645</v>
      </c>
      <c r="E71" s="149"/>
      <c r="F71" s="167"/>
      <c r="G71" s="150"/>
      <c r="H71" s="150"/>
      <c r="I71" s="150"/>
      <c r="J71" s="149"/>
      <c r="K71" s="149"/>
      <c r="L71" s="149"/>
      <c r="M71" s="149"/>
      <c r="N71" s="149"/>
      <c r="O71" s="149"/>
      <c r="P71" s="149"/>
      <c r="Q71" s="146"/>
      <c r="R71" s="146"/>
      <c r="S71" s="149"/>
      <c r="T71" s="146"/>
      <c r="U71" s="146"/>
      <c r="V71" s="146"/>
      <c r="W71" s="146"/>
      <c r="X71" s="146"/>
      <c r="Y71" s="146"/>
      <c r="Z71" s="146"/>
    </row>
    <row r="72" spans="1:26" ht="24.95" customHeight="1" x14ac:dyDescent="0.25">
      <c r="A72" s="171"/>
      <c r="B72" s="168" t="s">
        <v>724</v>
      </c>
      <c r="C72" s="172" t="s">
        <v>725</v>
      </c>
      <c r="D72" s="168" t="s">
        <v>726</v>
      </c>
      <c r="E72" s="168" t="s">
        <v>279</v>
      </c>
      <c r="F72" s="169">
        <v>15</v>
      </c>
      <c r="G72" s="170"/>
      <c r="H72" s="170"/>
      <c r="I72" s="170">
        <f t="shared" ref="I72:I80" si="12">ROUND(F72*(G72+H72),2)</f>
        <v>0</v>
      </c>
      <c r="J72" s="168">
        <f t="shared" ref="J72:J80" si="13">ROUND(F72*(N72),2)</f>
        <v>23.1</v>
      </c>
      <c r="K72" s="1">
        <f t="shared" ref="K72:K80" si="14">ROUND(F72*(O72),2)</f>
        <v>0</v>
      </c>
      <c r="L72" s="1">
        <f t="shared" ref="L72:L79" si="15">ROUND(F72*(G72),2)</f>
        <v>0</v>
      </c>
      <c r="M72" s="1"/>
      <c r="N72" s="1">
        <v>1.54</v>
      </c>
      <c r="O72" s="1"/>
      <c r="P72" s="167">
        <v>2.0000000000000002E-5</v>
      </c>
      <c r="Q72" s="173"/>
      <c r="R72" s="173">
        <v>2.0000000000000002E-5</v>
      </c>
      <c r="S72" s="149">
        <f>ROUND(F72*(R72),3)</f>
        <v>0</v>
      </c>
      <c r="V72" s="174"/>
      <c r="Z72">
        <v>0</v>
      </c>
    </row>
    <row r="73" spans="1:26" ht="24.95" customHeight="1" x14ac:dyDescent="0.25">
      <c r="A73" s="171"/>
      <c r="B73" s="168" t="s">
        <v>724</v>
      </c>
      <c r="C73" s="172" t="s">
        <v>727</v>
      </c>
      <c r="D73" s="168" t="s">
        <v>728</v>
      </c>
      <c r="E73" s="168" t="s">
        <v>729</v>
      </c>
      <c r="F73" s="169">
        <v>15</v>
      </c>
      <c r="G73" s="170"/>
      <c r="H73" s="170"/>
      <c r="I73" s="170">
        <f t="shared" si="12"/>
        <v>0</v>
      </c>
      <c r="J73" s="168">
        <f t="shared" si="13"/>
        <v>12.45</v>
      </c>
      <c r="K73" s="1">
        <f t="shared" si="14"/>
        <v>0</v>
      </c>
      <c r="L73" s="1">
        <f t="shared" si="15"/>
        <v>0</v>
      </c>
      <c r="M73" s="1"/>
      <c r="N73" s="1">
        <v>0.83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724</v>
      </c>
      <c r="C74" s="172" t="s">
        <v>730</v>
      </c>
      <c r="D74" s="168" t="s">
        <v>731</v>
      </c>
      <c r="E74" s="168" t="s">
        <v>616</v>
      </c>
      <c r="F74" s="169">
        <v>0.25</v>
      </c>
      <c r="G74" s="180"/>
      <c r="H74" s="180"/>
      <c r="I74" s="180">
        <f t="shared" si="12"/>
        <v>0</v>
      </c>
      <c r="J74" s="168">
        <f t="shared" si="13"/>
        <v>0.79</v>
      </c>
      <c r="K74" s="1">
        <f t="shared" si="14"/>
        <v>0</v>
      </c>
      <c r="L74" s="1">
        <f t="shared" si="15"/>
        <v>0</v>
      </c>
      <c r="M74" s="1"/>
      <c r="N74" s="1">
        <v>3.1453380435705185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724</v>
      </c>
      <c r="C75" s="172" t="s">
        <v>732</v>
      </c>
      <c r="D75" s="168" t="s">
        <v>733</v>
      </c>
      <c r="E75" s="168" t="s">
        <v>616</v>
      </c>
      <c r="F75" s="169">
        <v>0.45</v>
      </c>
      <c r="G75" s="180"/>
      <c r="H75" s="180"/>
      <c r="I75" s="180">
        <f t="shared" si="12"/>
        <v>0</v>
      </c>
      <c r="J75" s="168">
        <f t="shared" si="13"/>
        <v>1.42</v>
      </c>
      <c r="K75" s="1">
        <f t="shared" si="14"/>
        <v>0</v>
      </c>
      <c r="L75" s="1">
        <f t="shared" si="15"/>
        <v>0</v>
      </c>
      <c r="M75" s="1"/>
      <c r="N75" s="1">
        <v>3.1453380435705185</v>
      </c>
      <c r="O75" s="1"/>
      <c r="P75" s="160"/>
      <c r="Q75" s="173"/>
      <c r="R75" s="173"/>
      <c r="S75" s="149"/>
      <c r="V75" s="174"/>
      <c r="Z75">
        <v>0</v>
      </c>
    </row>
    <row r="76" spans="1:26" ht="24.95" customHeight="1" x14ac:dyDescent="0.25">
      <c r="A76" s="171"/>
      <c r="B76" s="168" t="s">
        <v>655</v>
      </c>
      <c r="C76" s="172" t="s">
        <v>734</v>
      </c>
      <c r="D76" s="168" t="s">
        <v>735</v>
      </c>
      <c r="E76" s="168" t="s">
        <v>279</v>
      </c>
      <c r="F76" s="169">
        <v>4</v>
      </c>
      <c r="G76" s="170"/>
      <c r="H76" s="170"/>
      <c r="I76" s="170">
        <f t="shared" si="12"/>
        <v>0</v>
      </c>
      <c r="J76" s="168">
        <f t="shared" si="13"/>
        <v>4.6399999999999997</v>
      </c>
      <c r="K76" s="1">
        <f t="shared" si="14"/>
        <v>0</v>
      </c>
      <c r="L76" s="1">
        <f t="shared" si="15"/>
        <v>0</v>
      </c>
      <c r="M76" s="1"/>
      <c r="N76" s="1">
        <v>1.1599999999999999</v>
      </c>
      <c r="O76" s="1"/>
      <c r="P76" s="160"/>
      <c r="Q76" s="173"/>
      <c r="R76" s="173"/>
      <c r="S76" s="149"/>
      <c r="V76" s="174"/>
      <c r="Z76">
        <v>0</v>
      </c>
    </row>
    <row r="77" spans="1:26" ht="35.1" customHeight="1" x14ac:dyDescent="0.25">
      <c r="A77" s="171"/>
      <c r="B77" s="168" t="s">
        <v>655</v>
      </c>
      <c r="C77" s="172" t="s">
        <v>736</v>
      </c>
      <c r="D77" s="168" t="s">
        <v>737</v>
      </c>
      <c r="E77" s="168" t="s">
        <v>576</v>
      </c>
      <c r="F77" s="169">
        <v>4.71</v>
      </c>
      <c r="G77" s="170"/>
      <c r="H77" s="170"/>
      <c r="I77" s="170">
        <f t="shared" si="12"/>
        <v>0</v>
      </c>
      <c r="J77" s="168">
        <f t="shared" si="13"/>
        <v>3.16</v>
      </c>
      <c r="K77" s="1">
        <f t="shared" si="14"/>
        <v>0</v>
      </c>
      <c r="L77" s="1">
        <f t="shared" si="15"/>
        <v>0</v>
      </c>
      <c r="M77" s="1"/>
      <c r="N77" s="1">
        <v>0.67</v>
      </c>
      <c r="O77" s="1"/>
      <c r="P77" s="160"/>
      <c r="Q77" s="173"/>
      <c r="R77" s="173"/>
      <c r="S77" s="149"/>
      <c r="V77" s="174"/>
      <c r="Z77">
        <v>0</v>
      </c>
    </row>
    <row r="78" spans="1:26" ht="34.5" x14ac:dyDescent="0.25">
      <c r="A78" s="171"/>
      <c r="B78" s="168" t="s">
        <v>304</v>
      </c>
      <c r="C78" s="172" t="s">
        <v>738</v>
      </c>
      <c r="D78" s="168" t="s">
        <v>1449</v>
      </c>
      <c r="E78" s="168" t="s">
        <v>279</v>
      </c>
      <c r="F78" s="169">
        <v>15</v>
      </c>
      <c r="G78" s="170"/>
      <c r="H78" s="170"/>
      <c r="I78" s="170">
        <f t="shared" si="12"/>
        <v>0</v>
      </c>
      <c r="J78" s="168">
        <f t="shared" si="13"/>
        <v>127.05</v>
      </c>
      <c r="K78" s="1">
        <f t="shared" si="14"/>
        <v>0</v>
      </c>
      <c r="L78" s="1">
        <f t="shared" si="15"/>
        <v>0</v>
      </c>
      <c r="M78" s="1"/>
      <c r="N78" s="1">
        <v>8.4700000000000006</v>
      </c>
      <c r="O78" s="1"/>
      <c r="P78" s="160"/>
      <c r="Q78" s="173"/>
      <c r="R78" s="173"/>
      <c r="S78" s="149"/>
      <c r="V78" s="174"/>
      <c r="Z78">
        <v>0</v>
      </c>
    </row>
    <row r="79" spans="1:26" ht="35.1" customHeight="1" x14ac:dyDescent="0.25">
      <c r="A79" s="171"/>
      <c r="B79" s="168" t="s">
        <v>304</v>
      </c>
      <c r="C79" s="172" t="s">
        <v>739</v>
      </c>
      <c r="D79" s="168" t="s">
        <v>1450</v>
      </c>
      <c r="E79" s="168" t="s">
        <v>279</v>
      </c>
      <c r="F79" s="169">
        <v>15</v>
      </c>
      <c r="G79" s="170"/>
      <c r="H79" s="170"/>
      <c r="I79" s="170">
        <f t="shared" si="12"/>
        <v>0</v>
      </c>
      <c r="J79" s="168">
        <f t="shared" si="13"/>
        <v>130.05000000000001</v>
      </c>
      <c r="K79" s="1">
        <f t="shared" si="14"/>
        <v>0</v>
      </c>
      <c r="L79" s="1">
        <f t="shared" si="15"/>
        <v>0</v>
      </c>
      <c r="M79" s="1"/>
      <c r="N79" s="1">
        <v>8.67</v>
      </c>
      <c r="O79" s="1"/>
      <c r="P79" s="160"/>
      <c r="Q79" s="173"/>
      <c r="R79" s="173"/>
      <c r="S79" s="149"/>
      <c r="V79" s="174"/>
      <c r="Z79">
        <v>0</v>
      </c>
    </row>
    <row r="80" spans="1:26" ht="24.95" customHeight="1" x14ac:dyDescent="0.25">
      <c r="A80" s="171"/>
      <c r="B80" s="168" t="s">
        <v>740</v>
      </c>
      <c r="C80" s="172" t="s">
        <v>741</v>
      </c>
      <c r="D80" s="168" t="s">
        <v>742</v>
      </c>
      <c r="E80" s="168" t="s">
        <v>279</v>
      </c>
      <c r="F80" s="169">
        <v>4</v>
      </c>
      <c r="G80" s="170"/>
      <c r="H80" s="170"/>
      <c r="I80" s="170">
        <f t="shared" si="12"/>
        <v>0</v>
      </c>
      <c r="J80" s="168">
        <f t="shared" si="13"/>
        <v>17.32</v>
      </c>
      <c r="K80" s="1">
        <f t="shared" si="14"/>
        <v>0</v>
      </c>
      <c r="L80" s="1"/>
      <c r="M80" s="1">
        <f>ROUND(F80*(G80),2)</f>
        <v>0</v>
      </c>
      <c r="N80" s="1">
        <v>4.33</v>
      </c>
      <c r="O80" s="1"/>
      <c r="P80" s="167">
        <v>1E-4</v>
      </c>
      <c r="Q80" s="173"/>
      <c r="R80" s="173">
        <v>1E-4</v>
      </c>
      <c r="S80" s="149">
        <f>ROUND(F80*(R80),3)</f>
        <v>0</v>
      </c>
      <c r="V80" s="174"/>
      <c r="Z80">
        <v>0</v>
      </c>
    </row>
    <row r="81" spans="1:26" x14ac:dyDescent="0.25">
      <c r="A81" s="149"/>
      <c r="B81" s="149"/>
      <c r="C81" s="149"/>
      <c r="D81" s="149" t="s">
        <v>645</v>
      </c>
      <c r="E81" s="149"/>
      <c r="F81" s="167"/>
      <c r="G81" s="152"/>
      <c r="H81" s="152">
        <f>ROUND((SUM(M71:M80))/1,2)</f>
        <v>0</v>
      </c>
      <c r="I81" s="152">
        <f>ROUND((SUM(I71:I80))/1,2)</f>
        <v>0</v>
      </c>
      <c r="J81" s="149"/>
      <c r="K81" s="149"/>
      <c r="L81" s="149">
        <f>ROUND((SUM(L71:L80))/1,2)</f>
        <v>0</v>
      </c>
      <c r="M81" s="149">
        <f>ROUND((SUM(M71:M80))/1,2)</f>
        <v>0</v>
      </c>
      <c r="N81" s="149"/>
      <c r="O81" s="149"/>
      <c r="P81" s="175">
        <f>ROUND((SUM(P71:P80))/1,2)</f>
        <v>0</v>
      </c>
      <c r="Q81" s="146"/>
      <c r="R81" s="146"/>
      <c r="S81" s="175">
        <f>ROUND((SUM(S71:S80))/1,2)</f>
        <v>0</v>
      </c>
      <c r="T81" s="146"/>
      <c r="U81" s="146"/>
      <c r="V81" s="146"/>
      <c r="W81" s="146"/>
      <c r="X81" s="146"/>
      <c r="Y81" s="146"/>
      <c r="Z81" s="146"/>
    </row>
    <row r="82" spans="1:26" x14ac:dyDescent="0.25">
      <c r="A82" s="1"/>
      <c r="B82" s="1"/>
      <c r="C82" s="1"/>
      <c r="D82" s="1"/>
      <c r="E82" s="1"/>
      <c r="F82" s="160"/>
      <c r="G82" s="142"/>
      <c r="H82" s="142"/>
      <c r="I82" s="142"/>
      <c r="J82" s="1"/>
      <c r="K82" s="1"/>
      <c r="L82" s="1"/>
      <c r="M82" s="1"/>
      <c r="N82" s="1"/>
      <c r="O82" s="1"/>
      <c r="P82" s="1"/>
      <c r="S82" s="1"/>
    </row>
    <row r="83" spans="1:26" x14ac:dyDescent="0.25">
      <c r="A83" s="149"/>
      <c r="B83" s="149"/>
      <c r="C83" s="149"/>
      <c r="D83" s="149" t="s">
        <v>646</v>
      </c>
      <c r="E83" s="149"/>
      <c r="F83" s="167"/>
      <c r="G83" s="150"/>
      <c r="H83" s="150"/>
      <c r="I83" s="150"/>
      <c r="J83" s="149"/>
      <c r="K83" s="149"/>
      <c r="L83" s="149"/>
      <c r="M83" s="149"/>
      <c r="N83" s="149"/>
      <c r="O83" s="149"/>
      <c r="P83" s="149"/>
      <c r="Q83" s="146"/>
      <c r="R83" s="146"/>
      <c r="S83" s="149"/>
      <c r="T83" s="146"/>
      <c r="U83" s="146"/>
      <c r="V83" s="146"/>
      <c r="W83" s="146"/>
      <c r="X83" s="146"/>
      <c r="Y83" s="146"/>
      <c r="Z83" s="146"/>
    </row>
    <row r="84" spans="1:26" ht="24.95" customHeight="1" x14ac:dyDescent="0.25">
      <c r="A84" s="171"/>
      <c r="B84" s="168" t="s">
        <v>743</v>
      </c>
      <c r="C84" s="172" t="s">
        <v>744</v>
      </c>
      <c r="D84" s="168" t="s">
        <v>1451</v>
      </c>
      <c r="E84" s="168" t="s">
        <v>279</v>
      </c>
      <c r="F84" s="169">
        <v>15</v>
      </c>
      <c r="G84" s="170"/>
      <c r="H84" s="170"/>
      <c r="I84" s="170">
        <f t="shared" ref="I84:I115" si="16">ROUND(F84*(G84+H84),2)</f>
        <v>0</v>
      </c>
      <c r="J84" s="168">
        <f t="shared" ref="J84:J115" si="17">ROUND(F84*(N84),2)</f>
        <v>16.5</v>
      </c>
      <c r="K84" s="1">
        <f t="shared" ref="K84:K115" si="18">ROUND(F84*(O84),2)</f>
        <v>0</v>
      </c>
      <c r="L84" s="1">
        <f t="shared" ref="L84:L115" si="19">ROUND(F84*(G84),2)</f>
        <v>0</v>
      </c>
      <c r="M84" s="1"/>
      <c r="N84" s="1">
        <v>1.1000000000000001</v>
      </c>
      <c r="O84" s="1"/>
      <c r="P84" s="167">
        <v>5.0000000000000002E-5</v>
      </c>
      <c r="Q84" s="173"/>
      <c r="R84" s="173">
        <v>5.0000000000000002E-5</v>
      </c>
      <c r="S84" s="149">
        <f>ROUND(F84*(R84),3)</f>
        <v>1E-3</v>
      </c>
      <c r="V84" s="174"/>
      <c r="Z84">
        <v>0</v>
      </c>
    </row>
    <row r="85" spans="1:26" ht="24.95" customHeight="1" x14ac:dyDescent="0.25">
      <c r="A85" s="171"/>
      <c r="B85" s="168" t="s">
        <v>743</v>
      </c>
      <c r="C85" s="172" t="s">
        <v>745</v>
      </c>
      <c r="D85" s="168" t="s">
        <v>746</v>
      </c>
      <c r="E85" s="168" t="s">
        <v>279</v>
      </c>
      <c r="F85" s="169">
        <v>4</v>
      </c>
      <c r="G85" s="170"/>
      <c r="H85" s="170"/>
      <c r="I85" s="170">
        <f t="shared" si="16"/>
        <v>0</v>
      </c>
      <c r="J85" s="168">
        <f t="shared" si="17"/>
        <v>16.52</v>
      </c>
      <c r="K85" s="1">
        <f t="shared" si="18"/>
        <v>0</v>
      </c>
      <c r="L85" s="1">
        <f t="shared" si="19"/>
        <v>0</v>
      </c>
      <c r="M85" s="1"/>
      <c r="N85" s="1">
        <v>4.13</v>
      </c>
      <c r="O85" s="1"/>
      <c r="P85" s="167">
        <v>2.0000000000000002E-5</v>
      </c>
      <c r="Q85" s="173"/>
      <c r="R85" s="173">
        <v>2.0000000000000002E-5</v>
      </c>
      <c r="S85" s="149">
        <f>ROUND(F85*(R85),3)</f>
        <v>0</v>
      </c>
      <c r="V85" s="174"/>
      <c r="Z85">
        <v>0</v>
      </c>
    </row>
    <row r="86" spans="1:26" ht="24.95" customHeight="1" x14ac:dyDescent="0.25">
      <c r="A86" s="171"/>
      <c r="B86" s="168" t="s">
        <v>743</v>
      </c>
      <c r="C86" s="172" t="s">
        <v>747</v>
      </c>
      <c r="D86" s="168" t="s">
        <v>748</v>
      </c>
      <c r="E86" s="168" t="s">
        <v>279</v>
      </c>
      <c r="F86" s="169">
        <v>23</v>
      </c>
      <c r="G86" s="170"/>
      <c r="H86" s="170"/>
      <c r="I86" s="170">
        <f t="shared" si="16"/>
        <v>0</v>
      </c>
      <c r="J86" s="168">
        <f t="shared" si="17"/>
        <v>101.43</v>
      </c>
      <c r="K86" s="1">
        <f t="shared" si="18"/>
        <v>0</v>
      </c>
      <c r="L86" s="1">
        <f t="shared" si="19"/>
        <v>0</v>
      </c>
      <c r="M86" s="1"/>
      <c r="N86" s="1">
        <v>4.41</v>
      </c>
      <c r="O86" s="1"/>
      <c r="P86" s="167">
        <v>2.0000000000000002E-5</v>
      </c>
      <c r="Q86" s="173"/>
      <c r="R86" s="173">
        <v>2.0000000000000002E-5</v>
      </c>
      <c r="S86" s="149">
        <f>ROUND(F86*(R86),3)</f>
        <v>0</v>
      </c>
      <c r="V86" s="174"/>
      <c r="Z86">
        <v>0</v>
      </c>
    </row>
    <row r="87" spans="1:26" ht="24.95" customHeight="1" x14ac:dyDescent="0.25">
      <c r="A87" s="171"/>
      <c r="B87" s="168" t="s">
        <v>743</v>
      </c>
      <c r="C87" s="172" t="s">
        <v>749</v>
      </c>
      <c r="D87" s="168" t="s">
        <v>750</v>
      </c>
      <c r="E87" s="168" t="s">
        <v>279</v>
      </c>
      <c r="F87" s="169">
        <v>5.56</v>
      </c>
      <c r="G87" s="170"/>
      <c r="H87" s="170"/>
      <c r="I87" s="170">
        <f t="shared" si="16"/>
        <v>0</v>
      </c>
      <c r="J87" s="168">
        <f t="shared" si="17"/>
        <v>25.35</v>
      </c>
      <c r="K87" s="1">
        <f t="shared" si="18"/>
        <v>0</v>
      </c>
      <c r="L87" s="1">
        <f t="shared" si="19"/>
        <v>0</v>
      </c>
      <c r="M87" s="1"/>
      <c r="N87" s="1">
        <v>4.5600000000000005</v>
      </c>
      <c r="O87" s="1"/>
      <c r="P87" s="167">
        <v>2.0000000000000002E-5</v>
      </c>
      <c r="Q87" s="173"/>
      <c r="R87" s="173">
        <v>2.0000000000000002E-5</v>
      </c>
      <c r="S87" s="149">
        <f>ROUND(F87*(R87),3)</f>
        <v>0</v>
      </c>
      <c r="V87" s="174"/>
      <c r="Z87">
        <v>0</v>
      </c>
    </row>
    <row r="88" spans="1:26" ht="24.95" customHeight="1" x14ac:dyDescent="0.25">
      <c r="A88" s="171"/>
      <c r="B88" s="168" t="s">
        <v>743</v>
      </c>
      <c r="C88" s="172" t="s">
        <v>751</v>
      </c>
      <c r="D88" s="168" t="s">
        <v>752</v>
      </c>
      <c r="E88" s="168" t="s">
        <v>279</v>
      </c>
      <c r="F88" s="169">
        <v>2</v>
      </c>
      <c r="G88" s="170"/>
      <c r="H88" s="170"/>
      <c r="I88" s="170">
        <f t="shared" si="16"/>
        <v>0</v>
      </c>
      <c r="J88" s="168">
        <f t="shared" si="17"/>
        <v>12.04</v>
      </c>
      <c r="K88" s="1">
        <f t="shared" si="18"/>
        <v>0</v>
      </c>
      <c r="L88" s="1">
        <f t="shared" si="19"/>
        <v>0</v>
      </c>
      <c r="M88" s="1"/>
      <c r="N88" s="1">
        <v>6.02</v>
      </c>
      <c r="O88" s="1"/>
      <c r="P88" s="167">
        <v>2.0000000000000002E-5</v>
      </c>
      <c r="Q88" s="173"/>
      <c r="R88" s="173">
        <v>2.0000000000000002E-5</v>
      </c>
      <c r="S88" s="149">
        <f>ROUND(F88*(R88),3)</f>
        <v>0</v>
      </c>
      <c r="V88" s="174"/>
      <c r="Z88">
        <v>0</v>
      </c>
    </row>
    <row r="89" spans="1:26" ht="24.95" customHeight="1" x14ac:dyDescent="0.25">
      <c r="A89" s="171"/>
      <c r="B89" s="168" t="s">
        <v>743</v>
      </c>
      <c r="C89" s="172" t="s">
        <v>753</v>
      </c>
      <c r="D89" s="168" t="s">
        <v>1452</v>
      </c>
      <c r="E89" s="168" t="s">
        <v>279</v>
      </c>
      <c r="F89" s="169">
        <v>15</v>
      </c>
      <c r="G89" s="170"/>
      <c r="H89" s="170"/>
      <c r="I89" s="170">
        <f t="shared" si="16"/>
        <v>0</v>
      </c>
      <c r="J89" s="168">
        <f t="shared" si="17"/>
        <v>59.7</v>
      </c>
      <c r="K89" s="1">
        <f t="shared" si="18"/>
        <v>0</v>
      </c>
      <c r="L89" s="1">
        <f t="shared" si="19"/>
        <v>0</v>
      </c>
      <c r="M89" s="1"/>
      <c r="N89" s="1">
        <v>3.98</v>
      </c>
      <c r="O89" s="1"/>
      <c r="P89" s="160"/>
      <c r="Q89" s="173"/>
      <c r="R89" s="173"/>
      <c r="S89" s="149"/>
      <c r="V89" s="174"/>
      <c r="Z89">
        <v>0</v>
      </c>
    </row>
    <row r="90" spans="1:26" ht="24.95" customHeight="1" x14ac:dyDescent="0.25">
      <c r="A90" s="171"/>
      <c r="B90" s="168" t="s">
        <v>743</v>
      </c>
      <c r="C90" s="172" t="s">
        <v>754</v>
      </c>
      <c r="D90" s="168" t="s">
        <v>755</v>
      </c>
      <c r="E90" s="168" t="s">
        <v>279</v>
      </c>
      <c r="F90" s="169">
        <v>1</v>
      </c>
      <c r="G90" s="170"/>
      <c r="H90" s="170"/>
      <c r="I90" s="170">
        <f t="shared" si="16"/>
        <v>0</v>
      </c>
      <c r="J90" s="168">
        <f t="shared" si="17"/>
        <v>6.34</v>
      </c>
      <c r="K90" s="1">
        <f t="shared" si="18"/>
        <v>0</v>
      </c>
      <c r="L90" s="1">
        <f t="shared" si="19"/>
        <v>0</v>
      </c>
      <c r="M90" s="1"/>
      <c r="N90" s="1">
        <v>6.34</v>
      </c>
      <c r="O90" s="1"/>
      <c r="P90" s="167">
        <v>5.0000000000000002E-5</v>
      </c>
      <c r="Q90" s="173"/>
      <c r="R90" s="173">
        <v>5.0000000000000002E-5</v>
      </c>
      <c r="S90" s="149">
        <f>ROUND(F90*(R90),3)</f>
        <v>0</v>
      </c>
      <c r="V90" s="174"/>
      <c r="Z90">
        <v>0</v>
      </c>
    </row>
    <row r="91" spans="1:26" ht="24.95" customHeight="1" x14ac:dyDescent="0.25">
      <c r="A91" s="171"/>
      <c r="B91" s="168" t="s">
        <v>743</v>
      </c>
      <c r="C91" s="172" t="s">
        <v>756</v>
      </c>
      <c r="D91" s="168" t="s">
        <v>757</v>
      </c>
      <c r="E91" s="168" t="s">
        <v>279</v>
      </c>
      <c r="F91" s="169">
        <v>1</v>
      </c>
      <c r="G91" s="170"/>
      <c r="H91" s="170"/>
      <c r="I91" s="170">
        <f t="shared" si="16"/>
        <v>0</v>
      </c>
      <c r="J91" s="168">
        <f t="shared" si="17"/>
        <v>6.68</v>
      </c>
      <c r="K91" s="1">
        <f t="shared" si="18"/>
        <v>0</v>
      </c>
      <c r="L91" s="1">
        <f t="shared" si="19"/>
        <v>0</v>
      </c>
      <c r="M91" s="1"/>
      <c r="N91" s="1">
        <v>6.68</v>
      </c>
      <c r="O91" s="1"/>
      <c r="P91" s="167">
        <v>5.0000000000000002E-5</v>
      </c>
      <c r="Q91" s="173"/>
      <c r="R91" s="173">
        <v>5.0000000000000002E-5</v>
      </c>
      <c r="S91" s="149">
        <f>ROUND(F91*(R91),3)</f>
        <v>0</v>
      </c>
      <c r="V91" s="174"/>
      <c r="Z91">
        <v>0</v>
      </c>
    </row>
    <row r="92" spans="1:26" ht="24.95" customHeight="1" x14ac:dyDescent="0.25">
      <c r="A92" s="171"/>
      <c r="B92" s="168" t="s">
        <v>743</v>
      </c>
      <c r="C92" s="172" t="s">
        <v>758</v>
      </c>
      <c r="D92" s="168" t="s">
        <v>759</v>
      </c>
      <c r="E92" s="168" t="s">
        <v>279</v>
      </c>
      <c r="F92" s="169">
        <v>1</v>
      </c>
      <c r="G92" s="170"/>
      <c r="H92" s="170"/>
      <c r="I92" s="170">
        <f t="shared" si="16"/>
        <v>0</v>
      </c>
      <c r="J92" s="168">
        <f t="shared" si="17"/>
        <v>6.72</v>
      </c>
      <c r="K92" s="1">
        <f t="shared" si="18"/>
        <v>0</v>
      </c>
      <c r="L92" s="1">
        <f t="shared" si="19"/>
        <v>0</v>
      </c>
      <c r="M92" s="1"/>
      <c r="N92" s="1">
        <v>6.72</v>
      </c>
      <c r="O92" s="1"/>
      <c r="P92" s="160"/>
      <c r="Q92" s="173"/>
      <c r="R92" s="173"/>
      <c r="S92" s="149"/>
      <c r="V92" s="174"/>
      <c r="Z92">
        <v>0</v>
      </c>
    </row>
    <row r="93" spans="1:26" ht="24.95" customHeight="1" x14ac:dyDescent="0.25">
      <c r="A93" s="171"/>
      <c r="B93" s="168" t="s">
        <v>743</v>
      </c>
      <c r="C93" s="172" t="s">
        <v>760</v>
      </c>
      <c r="D93" s="168" t="s">
        <v>761</v>
      </c>
      <c r="E93" s="168" t="s">
        <v>279</v>
      </c>
      <c r="F93" s="169">
        <v>1</v>
      </c>
      <c r="G93" s="170"/>
      <c r="H93" s="170"/>
      <c r="I93" s="170">
        <f t="shared" si="16"/>
        <v>0</v>
      </c>
      <c r="J93" s="168">
        <f t="shared" si="17"/>
        <v>7.19</v>
      </c>
      <c r="K93" s="1">
        <f t="shared" si="18"/>
        <v>0</v>
      </c>
      <c r="L93" s="1">
        <f t="shared" si="19"/>
        <v>0</v>
      </c>
      <c r="M93" s="1"/>
      <c r="N93" s="1">
        <v>7.19</v>
      </c>
      <c r="O93" s="1"/>
      <c r="P93" s="160"/>
      <c r="Q93" s="173"/>
      <c r="R93" s="173"/>
      <c r="S93" s="149"/>
      <c r="V93" s="174"/>
      <c r="Z93">
        <v>0</v>
      </c>
    </row>
    <row r="94" spans="1:26" ht="24.95" customHeight="1" x14ac:dyDescent="0.25">
      <c r="A94" s="171"/>
      <c r="B94" s="168" t="s">
        <v>743</v>
      </c>
      <c r="C94" s="172" t="s">
        <v>762</v>
      </c>
      <c r="D94" s="168" t="s">
        <v>763</v>
      </c>
      <c r="E94" s="168" t="s">
        <v>133</v>
      </c>
      <c r="F94" s="169">
        <v>0.53</v>
      </c>
      <c r="G94" s="170"/>
      <c r="H94" s="170"/>
      <c r="I94" s="170">
        <f t="shared" si="16"/>
        <v>0</v>
      </c>
      <c r="J94" s="168">
        <f t="shared" si="17"/>
        <v>11.88</v>
      </c>
      <c r="K94" s="1">
        <f t="shared" si="18"/>
        <v>0</v>
      </c>
      <c r="L94" s="1">
        <f t="shared" si="19"/>
        <v>0</v>
      </c>
      <c r="M94" s="1"/>
      <c r="N94" s="1">
        <v>22.41</v>
      </c>
      <c r="O94" s="1"/>
      <c r="P94" s="160"/>
      <c r="Q94" s="173"/>
      <c r="R94" s="173"/>
      <c r="S94" s="149"/>
      <c r="V94" s="174"/>
      <c r="Z94">
        <v>0</v>
      </c>
    </row>
    <row r="95" spans="1:26" ht="24.95" customHeight="1" x14ac:dyDescent="0.25">
      <c r="A95" s="171"/>
      <c r="B95" s="168" t="s">
        <v>743</v>
      </c>
      <c r="C95" s="172" t="s">
        <v>764</v>
      </c>
      <c r="D95" s="168" t="s">
        <v>765</v>
      </c>
      <c r="E95" s="168" t="s">
        <v>133</v>
      </c>
      <c r="F95" s="169">
        <v>0.53</v>
      </c>
      <c r="G95" s="170"/>
      <c r="H95" s="170"/>
      <c r="I95" s="170">
        <f t="shared" si="16"/>
        <v>0</v>
      </c>
      <c r="J95" s="168">
        <f t="shared" si="17"/>
        <v>5.23</v>
      </c>
      <c r="K95" s="1">
        <f t="shared" si="18"/>
        <v>0</v>
      </c>
      <c r="L95" s="1">
        <f t="shared" si="19"/>
        <v>0</v>
      </c>
      <c r="M95" s="1"/>
      <c r="N95" s="1">
        <v>9.8699999999999992</v>
      </c>
      <c r="O95" s="1"/>
      <c r="P95" s="160"/>
      <c r="Q95" s="173"/>
      <c r="R95" s="173"/>
      <c r="S95" s="149"/>
      <c r="V95" s="174"/>
      <c r="Z95">
        <v>0</v>
      </c>
    </row>
    <row r="96" spans="1:26" ht="24.95" customHeight="1" x14ac:dyDescent="0.25">
      <c r="A96" s="171"/>
      <c r="B96" s="168" t="s">
        <v>766</v>
      </c>
      <c r="C96" s="172" t="s">
        <v>767</v>
      </c>
      <c r="D96" s="168" t="s">
        <v>768</v>
      </c>
      <c r="E96" s="168" t="s">
        <v>279</v>
      </c>
      <c r="F96" s="169">
        <v>15</v>
      </c>
      <c r="G96" s="170"/>
      <c r="H96" s="170"/>
      <c r="I96" s="170">
        <f t="shared" si="16"/>
        <v>0</v>
      </c>
      <c r="J96" s="168">
        <f t="shared" si="17"/>
        <v>40.049999999999997</v>
      </c>
      <c r="K96" s="1">
        <f t="shared" si="18"/>
        <v>0</v>
      </c>
      <c r="L96" s="1">
        <f t="shared" si="19"/>
        <v>0</v>
      </c>
      <c r="M96" s="1"/>
      <c r="N96" s="1">
        <v>2.67</v>
      </c>
      <c r="O96" s="1"/>
      <c r="P96" s="160"/>
      <c r="Q96" s="173"/>
      <c r="R96" s="173"/>
      <c r="S96" s="149"/>
      <c r="V96" s="174"/>
      <c r="Z96">
        <v>0</v>
      </c>
    </row>
    <row r="97" spans="1:26" ht="24.95" customHeight="1" x14ac:dyDescent="0.25">
      <c r="A97" s="171"/>
      <c r="B97" s="168" t="s">
        <v>766</v>
      </c>
      <c r="C97" s="172" t="s">
        <v>769</v>
      </c>
      <c r="D97" s="168" t="s">
        <v>770</v>
      </c>
      <c r="E97" s="168" t="s">
        <v>129</v>
      </c>
      <c r="F97" s="169">
        <v>500</v>
      </c>
      <c r="G97" s="170"/>
      <c r="H97" s="170"/>
      <c r="I97" s="170">
        <f t="shared" si="16"/>
        <v>0</v>
      </c>
      <c r="J97" s="168">
        <f t="shared" si="17"/>
        <v>135</v>
      </c>
      <c r="K97" s="1">
        <f t="shared" si="18"/>
        <v>0</v>
      </c>
      <c r="L97" s="1">
        <f t="shared" si="19"/>
        <v>0</v>
      </c>
      <c r="M97" s="1"/>
      <c r="N97" s="1">
        <v>0.27</v>
      </c>
      <c r="O97" s="1"/>
      <c r="P97" s="160"/>
      <c r="Q97" s="173"/>
      <c r="R97" s="173"/>
      <c r="S97" s="149"/>
      <c r="V97" s="174"/>
      <c r="Z97">
        <v>0</v>
      </c>
    </row>
    <row r="98" spans="1:26" ht="24.95" customHeight="1" x14ac:dyDescent="0.25">
      <c r="A98" s="171"/>
      <c r="B98" s="168" t="s">
        <v>771</v>
      </c>
      <c r="C98" s="172" t="s">
        <v>772</v>
      </c>
      <c r="D98" s="168" t="s">
        <v>773</v>
      </c>
      <c r="E98" s="168" t="s">
        <v>579</v>
      </c>
      <c r="F98" s="169">
        <v>32</v>
      </c>
      <c r="G98" s="170"/>
      <c r="H98" s="170"/>
      <c r="I98" s="170">
        <f t="shared" si="16"/>
        <v>0</v>
      </c>
      <c r="J98" s="168">
        <f t="shared" si="17"/>
        <v>258.56</v>
      </c>
      <c r="K98" s="1">
        <f t="shared" si="18"/>
        <v>0</v>
      </c>
      <c r="L98" s="1">
        <f t="shared" si="19"/>
        <v>0</v>
      </c>
      <c r="M98" s="1"/>
      <c r="N98" s="1">
        <v>8.08</v>
      </c>
      <c r="O98" s="1"/>
      <c r="P98" s="160"/>
      <c r="Q98" s="173"/>
      <c r="R98" s="173"/>
      <c r="S98" s="149"/>
      <c r="V98" s="174"/>
      <c r="Z98">
        <v>0</v>
      </c>
    </row>
    <row r="99" spans="1:26" ht="24.95" customHeight="1" x14ac:dyDescent="0.25">
      <c r="A99" s="171"/>
      <c r="B99" s="168" t="s">
        <v>771</v>
      </c>
      <c r="C99" s="172" t="s">
        <v>774</v>
      </c>
      <c r="D99" s="168" t="s">
        <v>775</v>
      </c>
      <c r="E99" s="168" t="s">
        <v>576</v>
      </c>
      <c r="F99" s="169">
        <v>1</v>
      </c>
      <c r="G99" s="170"/>
      <c r="H99" s="170"/>
      <c r="I99" s="170">
        <f t="shared" si="16"/>
        <v>0</v>
      </c>
      <c r="J99" s="168">
        <f t="shared" si="17"/>
        <v>233.73</v>
      </c>
      <c r="K99" s="1">
        <f t="shared" si="18"/>
        <v>0</v>
      </c>
      <c r="L99" s="1">
        <f t="shared" si="19"/>
        <v>0</v>
      </c>
      <c r="M99" s="1"/>
      <c r="N99" s="1">
        <v>233.73</v>
      </c>
      <c r="O99" s="1"/>
      <c r="P99" s="160"/>
      <c r="Q99" s="173"/>
      <c r="R99" s="173"/>
      <c r="S99" s="149"/>
      <c r="V99" s="174"/>
      <c r="Z99">
        <v>0</v>
      </c>
    </row>
    <row r="100" spans="1:26" ht="24.95" customHeight="1" x14ac:dyDescent="0.25">
      <c r="A100" s="171"/>
      <c r="B100" s="168" t="s">
        <v>771</v>
      </c>
      <c r="C100" s="172" t="s">
        <v>776</v>
      </c>
      <c r="D100" s="168" t="s">
        <v>777</v>
      </c>
      <c r="E100" s="168" t="s">
        <v>579</v>
      </c>
      <c r="F100" s="169">
        <v>36</v>
      </c>
      <c r="G100" s="170"/>
      <c r="H100" s="170"/>
      <c r="I100" s="170">
        <f t="shared" si="16"/>
        <v>0</v>
      </c>
      <c r="J100" s="168">
        <f t="shared" si="17"/>
        <v>252.36</v>
      </c>
      <c r="K100" s="1">
        <f t="shared" si="18"/>
        <v>0</v>
      </c>
      <c r="L100" s="1">
        <f t="shared" si="19"/>
        <v>0</v>
      </c>
      <c r="M100" s="1"/>
      <c r="N100" s="1">
        <v>7.01</v>
      </c>
      <c r="O100" s="1"/>
      <c r="P100" s="160"/>
      <c r="Q100" s="173"/>
      <c r="R100" s="173"/>
      <c r="S100" s="149"/>
      <c r="V100" s="174"/>
      <c r="Z100">
        <v>0</v>
      </c>
    </row>
    <row r="101" spans="1:26" ht="24.95" customHeight="1" x14ac:dyDescent="0.25">
      <c r="A101" s="171"/>
      <c r="B101" s="168" t="s">
        <v>304</v>
      </c>
      <c r="C101" s="172" t="s">
        <v>778</v>
      </c>
      <c r="D101" s="168" t="s">
        <v>1453</v>
      </c>
      <c r="E101" s="168" t="s">
        <v>279</v>
      </c>
      <c r="F101" s="169">
        <v>4</v>
      </c>
      <c r="G101" s="170"/>
      <c r="H101" s="170"/>
      <c r="I101" s="170">
        <f t="shared" si="16"/>
        <v>0</v>
      </c>
      <c r="J101" s="168">
        <f t="shared" si="17"/>
        <v>180.52</v>
      </c>
      <c r="K101" s="1">
        <f t="shared" si="18"/>
        <v>0</v>
      </c>
      <c r="L101" s="1">
        <f t="shared" si="19"/>
        <v>0</v>
      </c>
      <c r="M101" s="1"/>
      <c r="N101" s="1">
        <v>45.13</v>
      </c>
      <c r="O101" s="1"/>
      <c r="P101" s="160"/>
      <c r="Q101" s="173"/>
      <c r="R101" s="173"/>
      <c r="S101" s="149"/>
      <c r="V101" s="174"/>
      <c r="Z101">
        <v>0</v>
      </c>
    </row>
    <row r="102" spans="1:26" ht="24.95" customHeight="1" x14ac:dyDescent="0.25">
      <c r="A102" s="171"/>
      <c r="B102" s="168" t="s">
        <v>304</v>
      </c>
      <c r="C102" s="172" t="s">
        <v>779</v>
      </c>
      <c r="D102" s="168" t="s">
        <v>1454</v>
      </c>
      <c r="E102" s="168" t="s">
        <v>279</v>
      </c>
      <c r="F102" s="169">
        <v>3</v>
      </c>
      <c r="G102" s="170"/>
      <c r="H102" s="170"/>
      <c r="I102" s="170">
        <f t="shared" si="16"/>
        <v>0</v>
      </c>
      <c r="J102" s="168">
        <f t="shared" si="17"/>
        <v>144.72</v>
      </c>
      <c r="K102" s="1">
        <f t="shared" si="18"/>
        <v>0</v>
      </c>
      <c r="L102" s="1">
        <f t="shared" si="19"/>
        <v>0</v>
      </c>
      <c r="M102" s="1"/>
      <c r="N102" s="1">
        <v>48.24</v>
      </c>
      <c r="O102" s="1"/>
      <c r="P102" s="160"/>
      <c r="Q102" s="173"/>
      <c r="R102" s="173"/>
      <c r="S102" s="149"/>
      <c r="V102" s="174"/>
      <c r="Z102">
        <v>0</v>
      </c>
    </row>
    <row r="103" spans="1:26" ht="24.95" customHeight="1" x14ac:dyDescent="0.25">
      <c r="A103" s="171"/>
      <c r="B103" s="168" t="s">
        <v>304</v>
      </c>
      <c r="C103" s="172" t="s">
        <v>780</v>
      </c>
      <c r="D103" s="168" t="s">
        <v>1455</v>
      </c>
      <c r="E103" s="168" t="s">
        <v>279</v>
      </c>
      <c r="F103" s="169">
        <v>4</v>
      </c>
      <c r="G103" s="170"/>
      <c r="H103" s="170"/>
      <c r="I103" s="170">
        <f t="shared" si="16"/>
        <v>0</v>
      </c>
      <c r="J103" s="168">
        <f t="shared" si="17"/>
        <v>205.32</v>
      </c>
      <c r="K103" s="1">
        <f t="shared" si="18"/>
        <v>0</v>
      </c>
      <c r="L103" s="1">
        <f t="shared" si="19"/>
        <v>0</v>
      </c>
      <c r="M103" s="1"/>
      <c r="N103" s="1">
        <v>51.33</v>
      </c>
      <c r="O103" s="1"/>
      <c r="P103" s="160"/>
      <c r="Q103" s="173"/>
      <c r="R103" s="173"/>
      <c r="S103" s="149"/>
      <c r="V103" s="174"/>
      <c r="Z103">
        <v>0</v>
      </c>
    </row>
    <row r="104" spans="1:26" ht="24.95" customHeight="1" x14ac:dyDescent="0.25">
      <c r="A104" s="171"/>
      <c r="B104" s="168" t="s">
        <v>304</v>
      </c>
      <c r="C104" s="172" t="s">
        <v>781</v>
      </c>
      <c r="D104" s="168" t="s">
        <v>1456</v>
      </c>
      <c r="E104" s="168" t="s">
        <v>279</v>
      </c>
      <c r="F104" s="169">
        <v>6</v>
      </c>
      <c r="G104" s="170"/>
      <c r="H104" s="170"/>
      <c r="I104" s="170">
        <f t="shared" si="16"/>
        <v>0</v>
      </c>
      <c r="J104" s="168">
        <f t="shared" si="17"/>
        <v>382.26</v>
      </c>
      <c r="K104" s="1">
        <f t="shared" si="18"/>
        <v>0</v>
      </c>
      <c r="L104" s="1">
        <f t="shared" si="19"/>
        <v>0</v>
      </c>
      <c r="M104" s="1"/>
      <c r="N104" s="1">
        <v>63.71</v>
      </c>
      <c r="O104" s="1"/>
      <c r="P104" s="160"/>
      <c r="Q104" s="173"/>
      <c r="R104" s="173"/>
      <c r="S104" s="149"/>
      <c r="V104" s="174"/>
      <c r="Z104">
        <v>0</v>
      </c>
    </row>
    <row r="105" spans="1:26" ht="24.95" customHeight="1" x14ac:dyDescent="0.25">
      <c r="A105" s="171"/>
      <c r="B105" s="168" t="s">
        <v>304</v>
      </c>
      <c r="C105" s="172" t="s">
        <v>782</v>
      </c>
      <c r="D105" s="168" t="s">
        <v>1457</v>
      </c>
      <c r="E105" s="168" t="s">
        <v>279</v>
      </c>
      <c r="F105" s="169">
        <v>2</v>
      </c>
      <c r="G105" s="170"/>
      <c r="H105" s="170"/>
      <c r="I105" s="170">
        <f t="shared" si="16"/>
        <v>0</v>
      </c>
      <c r="J105" s="168">
        <f t="shared" si="17"/>
        <v>139.82</v>
      </c>
      <c r="K105" s="1">
        <f t="shared" si="18"/>
        <v>0</v>
      </c>
      <c r="L105" s="1">
        <f t="shared" si="19"/>
        <v>0</v>
      </c>
      <c r="M105" s="1"/>
      <c r="N105" s="1">
        <v>69.91</v>
      </c>
      <c r="O105" s="1"/>
      <c r="P105" s="160"/>
      <c r="Q105" s="173"/>
      <c r="R105" s="173"/>
      <c r="S105" s="149"/>
      <c r="V105" s="174"/>
      <c r="Z105">
        <v>0</v>
      </c>
    </row>
    <row r="106" spans="1:26" ht="35.1" customHeight="1" x14ac:dyDescent="0.25">
      <c r="A106" s="171"/>
      <c r="B106" s="168" t="s">
        <v>304</v>
      </c>
      <c r="C106" s="172" t="s">
        <v>783</v>
      </c>
      <c r="D106" s="168" t="s">
        <v>1458</v>
      </c>
      <c r="E106" s="168" t="s">
        <v>279</v>
      </c>
      <c r="F106" s="169">
        <v>8</v>
      </c>
      <c r="G106" s="170"/>
      <c r="H106" s="170"/>
      <c r="I106" s="170">
        <f t="shared" si="16"/>
        <v>0</v>
      </c>
      <c r="J106" s="168">
        <f t="shared" si="17"/>
        <v>627.28</v>
      </c>
      <c r="K106" s="1">
        <f t="shared" si="18"/>
        <v>0</v>
      </c>
      <c r="L106" s="1">
        <f t="shared" si="19"/>
        <v>0</v>
      </c>
      <c r="M106" s="1"/>
      <c r="N106" s="1">
        <v>78.41</v>
      </c>
      <c r="O106" s="1"/>
      <c r="P106" s="160"/>
      <c r="Q106" s="173"/>
      <c r="R106" s="173"/>
      <c r="S106" s="149"/>
      <c r="V106" s="174"/>
      <c r="Z106">
        <v>0</v>
      </c>
    </row>
    <row r="107" spans="1:26" ht="35.1" customHeight="1" x14ac:dyDescent="0.25">
      <c r="A107" s="171"/>
      <c r="B107" s="168" t="s">
        <v>304</v>
      </c>
      <c r="C107" s="172" t="s">
        <v>784</v>
      </c>
      <c r="D107" s="168" t="s">
        <v>1459</v>
      </c>
      <c r="E107" s="168" t="s">
        <v>279</v>
      </c>
      <c r="F107" s="169">
        <v>8</v>
      </c>
      <c r="G107" s="170"/>
      <c r="H107" s="170"/>
      <c r="I107" s="170">
        <f t="shared" si="16"/>
        <v>0</v>
      </c>
      <c r="J107" s="168">
        <f t="shared" si="17"/>
        <v>670.72</v>
      </c>
      <c r="K107" s="1">
        <f t="shared" si="18"/>
        <v>0</v>
      </c>
      <c r="L107" s="1">
        <f t="shared" si="19"/>
        <v>0</v>
      </c>
      <c r="M107" s="1"/>
      <c r="N107" s="1">
        <v>83.84</v>
      </c>
      <c r="O107" s="1"/>
      <c r="P107" s="160"/>
      <c r="Q107" s="173"/>
      <c r="R107" s="173"/>
      <c r="S107" s="149"/>
      <c r="V107" s="174"/>
      <c r="Z107">
        <v>0</v>
      </c>
    </row>
    <row r="108" spans="1:26" ht="35.1" customHeight="1" x14ac:dyDescent="0.25">
      <c r="A108" s="171"/>
      <c r="B108" s="168" t="s">
        <v>304</v>
      </c>
      <c r="C108" s="172" t="s">
        <v>785</v>
      </c>
      <c r="D108" s="168" t="s">
        <v>1460</v>
      </c>
      <c r="E108" s="168" t="s">
        <v>279</v>
      </c>
      <c r="F108" s="169">
        <v>1</v>
      </c>
      <c r="G108" s="170"/>
      <c r="H108" s="170"/>
      <c r="I108" s="170">
        <f t="shared" si="16"/>
        <v>0</v>
      </c>
      <c r="J108" s="168">
        <f t="shared" si="17"/>
        <v>89.28</v>
      </c>
      <c r="K108" s="1">
        <f t="shared" si="18"/>
        <v>0</v>
      </c>
      <c r="L108" s="1">
        <f t="shared" si="19"/>
        <v>0</v>
      </c>
      <c r="M108" s="1"/>
      <c r="N108" s="1">
        <v>89.28</v>
      </c>
      <c r="O108" s="1"/>
      <c r="P108" s="160"/>
      <c r="Q108" s="173"/>
      <c r="R108" s="173"/>
      <c r="S108" s="149"/>
      <c r="V108" s="174"/>
      <c r="Z108">
        <v>0</v>
      </c>
    </row>
    <row r="109" spans="1:26" ht="24.95" customHeight="1" x14ac:dyDescent="0.25">
      <c r="A109" s="171"/>
      <c r="B109" s="168" t="s">
        <v>304</v>
      </c>
      <c r="C109" s="172" t="s">
        <v>786</v>
      </c>
      <c r="D109" s="168" t="s">
        <v>1461</v>
      </c>
      <c r="E109" s="168" t="s">
        <v>279</v>
      </c>
      <c r="F109" s="169">
        <v>1</v>
      </c>
      <c r="G109" s="170"/>
      <c r="H109" s="170"/>
      <c r="I109" s="170">
        <f t="shared" si="16"/>
        <v>0</v>
      </c>
      <c r="J109" s="168">
        <f t="shared" si="17"/>
        <v>73.13</v>
      </c>
      <c r="K109" s="1">
        <f t="shared" si="18"/>
        <v>0</v>
      </c>
      <c r="L109" s="1">
        <f t="shared" si="19"/>
        <v>0</v>
      </c>
      <c r="M109" s="1"/>
      <c r="N109" s="1">
        <v>73.13</v>
      </c>
      <c r="O109" s="1"/>
      <c r="P109" s="160"/>
      <c r="Q109" s="173"/>
      <c r="R109" s="173"/>
      <c r="S109" s="149"/>
      <c r="V109" s="174"/>
      <c r="Z109">
        <v>0</v>
      </c>
    </row>
    <row r="110" spans="1:26" ht="24.95" customHeight="1" x14ac:dyDescent="0.25">
      <c r="A110" s="171"/>
      <c r="B110" s="168" t="s">
        <v>304</v>
      </c>
      <c r="C110" s="172" t="s">
        <v>787</v>
      </c>
      <c r="D110" s="168" t="s">
        <v>1462</v>
      </c>
      <c r="E110" s="168" t="s">
        <v>279</v>
      </c>
      <c r="F110" s="169">
        <v>1</v>
      </c>
      <c r="G110" s="170"/>
      <c r="H110" s="170"/>
      <c r="I110" s="170">
        <f t="shared" si="16"/>
        <v>0</v>
      </c>
      <c r="J110" s="168">
        <f t="shared" si="17"/>
        <v>94.79</v>
      </c>
      <c r="K110" s="1">
        <f t="shared" si="18"/>
        <v>0</v>
      </c>
      <c r="L110" s="1">
        <f t="shared" si="19"/>
        <v>0</v>
      </c>
      <c r="M110" s="1"/>
      <c r="N110" s="1">
        <v>94.79</v>
      </c>
      <c r="O110" s="1"/>
      <c r="P110" s="160"/>
      <c r="Q110" s="173"/>
      <c r="R110" s="173"/>
      <c r="S110" s="149"/>
      <c r="V110" s="174"/>
      <c r="Z110">
        <v>0</v>
      </c>
    </row>
    <row r="111" spans="1:26" ht="35.1" customHeight="1" x14ac:dyDescent="0.25">
      <c r="A111" s="171"/>
      <c r="B111" s="168" t="s">
        <v>304</v>
      </c>
      <c r="C111" s="172" t="s">
        <v>788</v>
      </c>
      <c r="D111" s="168" t="s">
        <v>1463</v>
      </c>
      <c r="E111" s="168" t="s">
        <v>279</v>
      </c>
      <c r="F111" s="169">
        <v>1</v>
      </c>
      <c r="G111" s="170"/>
      <c r="H111" s="170"/>
      <c r="I111" s="170">
        <f t="shared" si="16"/>
        <v>0</v>
      </c>
      <c r="J111" s="168">
        <f t="shared" si="17"/>
        <v>78.03</v>
      </c>
      <c r="K111" s="1">
        <f t="shared" si="18"/>
        <v>0</v>
      </c>
      <c r="L111" s="1">
        <f t="shared" si="19"/>
        <v>0</v>
      </c>
      <c r="M111" s="1"/>
      <c r="N111" s="1">
        <v>78.03</v>
      </c>
      <c r="O111" s="1"/>
      <c r="P111" s="160"/>
      <c r="Q111" s="173"/>
      <c r="R111" s="173"/>
      <c r="S111" s="149"/>
      <c r="V111" s="174"/>
      <c r="Z111">
        <v>0</v>
      </c>
    </row>
    <row r="112" spans="1:26" ht="35.1" customHeight="1" x14ac:dyDescent="0.25">
      <c r="A112" s="171"/>
      <c r="B112" s="168" t="s">
        <v>304</v>
      </c>
      <c r="C112" s="172" t="s">
        <v>789</v>
      </c>
      <c r="D112" s="168" t="s">
        <v>1464</v>
      </c>
      <c r="E112" s="168" t="s">
        <v>279</v>
      </c>
      <c r="F112" s="169">
        <v>1</v>
      </c>
      <c r="G112" s="170"/>
      <c r="H112" s="170"/>
      <c r="I112" s="170">
        <f t="shared" si="16"/>
        <v>0</v>
      </c>
      <c r="J112" s="168">
        <f t="shared" si="17"/>
        <v>86.03</v>
      </c>
      <c r="K112" s="1">
        <f t="shared" si="18"/>
        <v>0</v>
      </c>
      <c r="L112" s="1">
        <f t="shared" si="19"/>
        <v>0</v>
      </c>
      <c r="M112" s="1"/>
      <c r="N112" s="1">
        <v>86.03</v>
      </c>
      <c r="O112" s="1"/>
      <c r="P112" s="160"/>
      <c r="Q112" s="173"/>
      <c r="R112" s="173"/>
      <c r="S112" s="149"/>
      <c r="V112" s="174"/>
      <c r="Z112">
        <v>0</v>
      </c>
    </row>
    <row r="113" spans="1:26" ht="35.1" customHeight="1" x14ac:dyDescent="0.25">
      <c r="A113" s="171"/>
      <c r="B113" s="168" t="s">
        <v>304</v>
      </c>
      <c r="C113" s="172" t="s">
        <v>790</v>
      </c>
      <c r="D113" s="168" t="s">
        <v>791</v>
      </c>
      <c r="E113" s="168" t="s">
        <v>792</v>
      </c>
      <c r="F113" s="169">
        <v>1</v>
      </c>
      <c r="G113" s="170"/>
      <c r="H113" s="170"/>
      <c r="I113" s="170">
        <f t="shared" si="16"/>
        <v>0</v>
      </c>
      <c r="J113" s="168">
        <f t="shared" si="17"/>
        <v>18.690000000000001</v>
      </c>
      <c r="K113" s="1">
        <f t="shared" si="18"/>
        <v>0</v>
      </c>
      <c r="L113" s="1">
        <f t="shared" si="19"/>
        <v>0</v>
      </c>
      <c r="M113" s="1"/>
      <c r="N113" s="1">
        <v>18.690000000000001</v>
      </c>
      <c r="O113" s="1"/>
      <c r="P113" s="160"/>
      <c r="Q113" s="173"/>
      <c r="R113" s="173"/>
      <c r="S113" s="149"/>
      <c r="V113" s="174"/>
      <c r="Z113">
        <v>0</v>
      </c>
    </row>
    <row r="114" spans="1:26" ht="35.1" customHeight="1" x14ac:dyDescent="0.25">
      <c r="A114" s="171"/>
      <c r="B114" s="168" t="s">
        <v>304</v>
      </c>
      <c r="C114" s="172" t="s">
        <v>790</v>
      </c>
      <c r="D114" s="168" t="s">
        <v>791</v>
      </c>
      <c r="E114" s="168" t="s">
        <v>792</v>
      </c>
      <c r="F114" s="169">
        <v>1</v>
      </c>
      <c r="G114" s="170"/>
      <c r="H114" s="170"/>
      <c r="I114" s="170">
        <f t="shared" si="16"/>
        <v>0</v>
      </c>
      <c r="J114" s="168">
        <f t="shared" si="17"/>
        <v>18.690000000000001</v>
      </c>
      <c r="K114" s="1">
        <f t="shared" si="18"/>
        <v>0</v>
      </c>
      <c r="L114" s="1">
        <f t="shared" si="19"/>
        <v>0</v>
      </c>
      <c r="M114" s="1"/>
      <c r="N114" s="1">
        <v>18.690000000000001</v>
      </c>
      <c r="O114" s="1"/>
      <c r="P114" s="160"/>
      <c r="Q114" s="173"/>
      <c r="R114" s="173"/>
      <c r="S114" s="149"/>
      <c r="V114" s="174"/>
      <c r="Z114">
        <v>0</v>
      </c>
    </row>
    <row r="115" spans="1:26" ht="24.95" customHeight="1" x14ac:dyDescent="0.25">
      <c r="A115" s="171"/>
      <c r="B115" s="168" t="s">
        <v>304</v>
      </c>
      <c r="C115" s="172" t="s">
        <v>793</v>
      </c>
      <c r="D115" s="168" t="s">
        <v>794</v>
      </c>
      <c r="E115" s="168" t="s">
        <v>652</v>
      </c>
      <c r="F115" s="169">
        <v>12</v>
      </c>
      <c r="G115" s="170"/>
      <c r="H115" s="170"/>
      <c r="I115" s="170">
        <f t="shared" si="16"/>
        <v>0</v>
      </c>
      <c r="J115" s="168">
        <f t="shared" si="17"/>
        <v>3.96</v>
      </c>
      <c r="K115" s="1">
        <f t="shared" si="18"/>
        <v>0</v>
      </c>
      <c r="L115" s="1">
        <f t="shared" si="19"/>
        <v>0</v>
      </c>
      <c r="M115" s="1"/>
      <c r="N115" s="1">
        <v>0.33</v>
      </c>
      <c r="O115" s="1"/>
      <c r="P115" s="160"/>
      <c r="Q115" s="173"/>
      <c r="R115" s="173"/>
      <c r="S115" s="149"/>
      <c r="V115" s="174"/>
      <c r="Z115">
        <v>0</v>
      </c>
    </row>
    <row r="116" spans="1:26" x14ac:dyDescent="0.25">
      <c r="A116" s="149"/>
      <c r="B116" s="149"/>
      <c r="C116" s="149"/>
      <c r="D116" s="149" t="s">
        <v>646</v>
      </c>
      <c r="E116" s="149"/>
      <c r="F116" s="167"/>
      <c r="G116" s="152"/>
      <c r="H116" s="152">
        <f>ROUND((SUM(M83:M115))/1,2)</f>
        <v>0</v>
      </c>
      <c r="I116" s="152">
        <f>ROUND((SUM(I83:I115))/1,2)</f>
        <v>0</v>
      </c>
      <c r="J116" s="149"/>
      <c r="K116" s="149"/>
      <c r="L116" s="149">
        <f>ROUND((SUM(L83:L115))/1,2)</f>
        <v>0</v>
      </c>
      <c r="M116" s="149">
        <f>ROUND((SUM(M83:M115))/1,2)</f>
        <v>0</v>
      </c>
      <c r="N116" s="149"/>
      <c r="O116" s="149"/>
      <c r="P116" s="175">
        <f>ROUND((SUM(P83:P115))/1,2)</f>
        <v>0</v>
      </c>
      <c r="Q116" s="146"/>
      <c r="R116" s="146"/>
      <c r="S116" s="175">
        <f>ROUND((SUM(S83:S115))/1,2)</f>
        <v>0</v>
      </c>
      <c r="T116" s="146"/>
      <c r="U116" s="146"/>
      <c r="V116" s="146"/>
      <c r="W116" s="146"/>
      <c r="X116" s="146"/>
      <c r="Y116" s="146"/>
      <c r="Z116" s="146"/>
    </row>
    <row r="117" spans="1:26" x14ac:dyDescent="0.25">
      <c r="A117" s="1"/>
      <c r="B117" s="1"/>
      <c r="C117" s="1"/>
      <c r="D117" s="1"/>
      <c r="E117" s="1"/>
      <c r="F117" s="160"/>
      <c r="G117" s="142"/>
      <c r="H117" s="142"/>
      <c r="I117" s="142"/>
      <c r="J117" s="1"/>
      <c r="K117" s="1"/>
      <c r="L117" s="1"/>
      <c r="M117" s="1"/>
      <c r="N117" s="1"/>
      <c r="O117" s="1"/>
      <c r="P117" s="1"/>
      <c r="S117" s="1"/>
    </row>
    <row r="118" spans="1:26" x14ac:dyDescent="0.25">
      <c r="A118" s="149"/>
      <c r="B118" s="149"/>
      <c r="C118" s="149"/>
      <c r="D118" s="2" t="s">
        <v>82</v>
      </c>
      <c r="E118" s="149"/>
      <c r="F118" s="167"/>
      <c r="G118" s="152"/>
      <c r="H118" s="152">
        <f>ROUND((SUM(M18:M117))/2,2)</f>
        <v>0</v>
      </c>
      <c r="I118" s="152">
        <f>ROUND((SUM(I18:I117))/2,2)</f>
        <v>0</v>
      </c>
      <c r="J118" s="150"/>
      <c r="K118" s="149"/>
      <c r="L118" s="150">
        <f>ROUND((SUM(L18:L117))/2,2)</f>
        <v>0</v>
      </c>
      <c r="M118" s="150">
        <f>ROUND((SUM(M18:M117))/2,2)</f>
        <v>0</v>
      </c>
      <c r="N118" s="149"/>
      <c r="O118" s="149"/>
      <c r="P118" s="175">
        <f>ROUND((SUM(P18:P117))/2,2)</f>
        <v>0</v>
      </c>
      <c r="S118" s="175">
        <f>ROUND((SUM(S18:S117))/2,2)</f>
        <v>0.01</v>
      </c>
    </row>
    <row r="119" spans="1:26" x14ac:dyDescent="0.25">
      <c r="A119" s="1"/>
      <c r="B119" s="1"/>
      <c r="C119" s="1"/>
      <c r="D119" s="1"/>
      <c r="E119" s="1"/>
      <c r="F119" s="160"/>
      <c r="G119" s="142"/>
      <c r="H119" s="142"/>
      <c r="I119" s="142"/>
      <c r="J119" s="1"/>
      <c r="K119" s="1"/>
      <c r="L119" s="1"/>
      <c r="M119" s="1"/>
      <c r="N119" s="1"/>
      <c r="O119" s="1"/>
      <c r="P119" s="1"/>
      <c r="S119" s="1"/>
    </row>
    <row r="120" spans="1:26" x14ac:dyDescent="0.25">
      <c r="A120" s="149"/>
      <c r="B120" s="149"/>
      <c r="C120" s="149"/>
      <c r="D120" s="2" t="s">
        <v>94</v>
      </c>
      <c r="E120" s="149"/>
      <c r="F120" s="167"/>
      <c r="G120" s="150"/>
      <c r="H120" s="150"/>
      <c r="I120" s="150"/>
      <c r="J120" s="149"/>
      <c r="K120" s="149"/>
      <c r="L120" s="149"/>
      <c r="M120" s="149"/>
      <c r="N120" s="149"/>
      <c r="O120" s="149"/>
      <c r="P120" s="149"/>
      <c r="Q120" s="146"/>
      <c r="R120" s="146"/>
      <c r="S120" s="149"/>
      <c r="T120" s="146"/>
      <c r="U120" s="146"/>
      <c r="V120" s="146"/>
      <c r="W120" s="146"/>
      <c r="X120" s="146"/>
      <c r="Y120" s="146"/>
      <c r="Z120" s="146"/>
    </row>
    <row r="121" spans="1:26" x14ac:dyDescent="0.25">
      <c r="A121" s="149"/>
      <c r="B121" s="149"/>
      <c r="C121" s="149"/>
      <c r="D121" s="149" t="s">
        <v>647</v>
      </c>
      <c r="E121" s="149"/>
      <c r="F121" s="167"/>
      <c r="G121" s="150"/>
      <c r="H121" s="150"/>
      <c r="I121" s="150"/>
      <c r="J121" s="149"/>
      <c r="K121" s="149"/>
      <c r="L121" s="149"/>
      <c r="M121" s="149"/>
      <c r="N121" s="149"/>
      <c r="O121" s="149"/>
      <c r="P121" s="149"/>
      <c r="Q121" s="146"/>
      <c r="R121" s="146"/>
      <c r="S121" s="149"/>
      <c r="T121" s="146"/>
      <c r="U121" s="146"/>
      <c r="V121" s="146"/>
      <c r="W121" s="146"/>
      <c r="X121" s="146"/>
      <c r="Y121" s="146"/>
      <c r="Z121" s="146"/>
    </row>
    <row r="122" spans="1:26" ht="24.95" customHeight="1" x14ac:dyDescent="0.25">
      <c r="A122" s="171"/>
      <c r="B122" s="168" t="s">
        <v>156</v>
      </c>
      <c r="C122" s="172" t="s">
        <v>795</v>
      </c>
      <c r="D122" s="168" t="s">
        <v>796</v>
      </c>
      <c r="E122" s="168" t="s">
        <v>616</v>
      </c>
      <c r="F122" s="169">
        <v>1</v>
      </c>
      <c r="G122" s="180"/>
      <c r="H122" s="180"/>
      <c r="I122" s="180">
        <f>ROUND(F122*(G122+H122),2)</f>
        <v>0</v>
      </c>
      <c r="J122" s="168">
        <f>ROUND(F122*(N122),2)</f>
        <v>6.81</v>
      </c>
      <c r="K122" s="1">
        <f>ROUND(F122*(O122),2)</f>
        <v>0</v>
      </c>
      <c r="L122" s="1"/>
      <c r="M122" s="1">
        <f>ROUND(F122*(G122),2)</f>
        <v>0</v>
      </c>
      <c r="N122" s="1">
        <v>6.811560094356536</v>
      </c>
      <c r="O122" s="1"/>
      <c r="P122" s="160"/>
      <c r="Q122" s="173"/>
      <c r="R122" s="173"/>
      <c r="S122" s="149"/>
      <c r="V122" s="174"/>
      <c r="Z122">
        <v>0</v>
      </c>
    </row>
    <row r="123" spans="1:26" ht="24.95" customHeight="1" x14ac:dyDescent="0.25">
      <c r="A123" s="171"/>
      <c r="B123" s="168" t="s">
        <v>156</v>
      </c>
      <c r="C123" s="172" t="s">
        <v>614</v>
      </c>
      <c r="D123" s="168" t="s">
        <v>797</v>
      </c>
      <c r="E123" s="168" t="s">
        <v>616</v>
      </c>
      <c r="F123" s="169">
        <v>1</v>
      </c>
      <c r="G123" s="180"/>
      <c r="H123" s="180"/>
      <c r="I123" s="180">
        <f>ROUND(F123*(G123+H123),2)</f>
        <v>0</v>
      </c>
      <c r="J123" s="168">
        <f>ROUND(F123*(N123),2)</f>
        <v>20.97</v>
      </c>
      <c r="K123" s="1">
        <f>ROUND(F123*(O123),2)</f>
        <v>0</v>
      </c>
      <c r="L123" s="1"/>
      <c r="M123" s="1">
        <f>ROUND(F123*(G123),2)</f>
        <v>0</v>
      </c>
      <c r="N123" s="1">
        <v>20.968920290470123</v>
      </c>
      <c r="O123" s="1"/>
      <c r="P123" s="160"/>
      <c r="Q123" s="173"/>
      <c r="R123" s="173"/>
      <c r="S123" s="149"/>
      <c r="V123" s="174"/>
      <c r="Z123">
        <v>0</v>
      </c>
    </row>
    <row r="124" spans="1:26" ht="24.95" customHeight="1" x14ac:dyDescent="0.25">
      <c r="A124" s="171"/>
      <c r="B124" s="168" t="s">
        <v>156</v>
      </c>
      <c r="C124" s="172" t="s">
        <v>617</v>
      </c>
      <c r="D124" s="168" t="s">
        <v>798</v>
      </c>
      <c r="E124" s="168" t="s">
        <v>616</v>
      </c>
      <c r="F124" s="169">
        <v>1</v>
      </c>
      <c r="G124" s="180"/>
      <c r="H124" s="180"/>
      <c r="I124" s="180">
        <f>ROUND(F124*(G124+H124),2)</f>
        <v>0</v>
      </c>
      <c r="J124" s="168">
        <f>ROUND(F124*(N124),2)</f>
        <v>182.46</v>
      </c>
      <c r="K124" s="1">
        <f>ROUND(F124*(O124),2)</f>
        <v>0</v>
      </c>
      <c r="L124" s="1"/>
      <c r="M124" s="1">
        <f>ROUND(F124*(G124),2)</f>
        <v>0</v>
      </c>
      <c r="N124" s="1">
        <v>182.45631852746013</v>
      </c>
      <c r="O124" s="1"/>
      <c r="P124" s="160"/>
      <c r="Q124" s="173"/>
      <c r="R124" s="173"/>
      <c r="S124" s="149"/>
      <c r="V124" s="174"/>
      <c r="Z124">
        <v>0</v>
      </c>
    </row>
    <row r="125" spans="1:26" x14ac:dyDescent="0.25">
      <c r="A125" s="149"/>
      <c r="B125" s="149"/>
      <c r="C125" s="149"/>
      <c r="D125" s="149" t="s">
        <v>647</v>
      </c>
      <c r="E125" s="149"/>
      <c r="F125" s="167"/>
      <c r="G125" s="152"/>
      <c r="H125" s="152">
        <f>ROUND((SUM(M121:M124))/1,2)</f>
        <v>0</v>
      </c>
      <c r="I125" s="152">
        <f>ROUND((SUM(I121:I124))/1,2)</f>
        <v>0</v>
      </c>
      <c r="J125" s="149"/>
      <c r="K125" s="149"/>
      <c r="L125" s="149">
        <f>ROUND((SUM(L121:L124))/1,2)</f>
        <v>0</v>
      </c>
      <c r="M125" s="149">
        <f>ROUND((SUM(M121:M124))/1,2)</f>
        <v>0</v>
      </c>
      <c r="N125" s="149"/>
      <c r="O125" s="149"/>
      <c r="P125" s="175">
        <f>ROUND((SUM(P121:P124))/1,2)</f>
        <v>0</v>
      </c>
      <c r="Q125" s="146"/>
      <c r="R125" s="146"/>
      <c r="S125" s="175">
        <f>ROUND((SUM(S121:S124))/1,2)</f>
        <v>0</v>
      </c>
      <c r="T125" s="146"/>
      <c r="U125" s="146"/>
      <c r="V125" s="146"/>
      <c r="W125" s="146"/>
      <c r="X125" s="146"/>
      <c r="Y125" s="146"/>
      <c r="Z125" s="146"/>
    </row>
    <row r="126" spans="1:26" x14ac:dyDescent="0.25">
      <c r="A126" s="1"/>
      <c r="B126" s="1"/>
      <c r="C126" s="1"/>
      <c r="D126" s="1"/>
      <c r="E126" s="1"/>
      <c r="F126" s="160"/>
      <c r="G126" s="142"/>
      <c r="H126" s="142"/>
      <c r="I126" s="142"/>
      <c r="J126" s="1"/>
      <c r="K126" s="1"/>
      <c r="L126" s="1"/>
      <c r="M126" s="1"/>
      <c r="N126" s="1"/>
      <c r="O126" s="1"/>
      <c r="P126" s="1"/>
      <c r="S126" s="1"/>
    </row>
    <row r="127" spans="1:26" x14ac:dyDescent="0.25">
      <c r="A127" s="149"/>
      <c r="B127" s="149"/>
      <c r="C127" s="149"/>
      <c r="D127" s="149" t="s">
        <v>648</v>
      </c>
      <c r="E127" s="149"/>
      <c r="F127" s="167"/>
      <c r="G127" s="150"/>
      <c r="H127" s="150"/>
      <c r="I127" s="150"/>
      <c r="J127" s="149"/>
      <c r="K127" s="149"/>
      <c r="L127" s="149"/>
      <c r="M127" s="149"/>
      <c r="N127" s="149"/>
      <c r="O127" s="149"/>
      <c r="P127" s="149"/>
      <c r="Q127" s="146"/>
      <c r="R127" s="146"/>
      <c r="S127" s="149"/>
      <c r="T127" s="146"/>
      <c r="U127" s="146"/>
      <c r="V127" s="146"/>
      <c r="W127" s="146"/>
      <c r="X127" s="146"/>
      <c r="Y127" s="146"/>
      <c r="Z127" s="146"/>
    </row>
    <row r="128" spans="1:26" ht="24.95" customHeight="1" x14ac:dyDescent="0.25">
      <c r="A128" s="171"/>
      <c r="B128" s="168" t="s">
        <v>655</v>
      </c>
      <c r="C128" s="172" t="s">
        <v>799</v>
      </c>
      <c r="D128" s="168" t="s">
        <v>800</v>
      </c>
      <c r="E128" s="168" t="s">
        <v>279</v>
      </c>
      <c r="F128" s="169">
        <v>3</v>
      </c>
      <c r="G128" s="170"/>
      <c r="H128" s="170"/>
      <c r="I128" s="170">
        <f>ROUND(F128*(G128+H128),2)</f>
        <v>0</v>
      </c>
      <c r="J128" s="168">
        <f>ROUND(F128*(N128),2)</f>
        <v>70.83</v>
      </c>
      <c r="K128" s="1">
        <f>ROUND(F128*(O128),2)</f>
        <v>0</v>
      </c>
      <c r="L128" s="1">
        <f>ROUND(F128*(G128),2)</f>
        <v>0</v>
      </c>
      <c r="M128" s="1"/>
      <c r="N128" s="1">
        <v>23.61</v>
      </c>
      <c r="O128" s="1"/>
      <c r="P128" s="160"/>
      <c r="Q128" s="173"/>
      <c r="R128" s="173"/>
      <c r="S128" s="149"/>
      <c r="V128" s="174"/>
      <c r="Z128">
        <v>0</v>
      </c>
    </row>
    <row r="129" spans="1:26" ht="24.95" customHeight="1" x14ac:dyDescent="0.25">
      <c r="A129" s="171"/>
      <c r="B129" s="168" t="s">
        <v>304</v>
      </c>
      <c r="C129" s="172" t="s">
        <v>801</v>
      </c>
      <c r="D129" s="168" t="s">
        <v>1465</v>
      </c>
      <c r="E129" s="168" t="s">
        <v>279</v>
      </c>
      <c r="F129" s="169">
        <v>3</v>
      </c>
      <c r="G129" s="170"/>
      <c r="H129" s="170"/>
      <c r="I129" s="170">
        <f>ROUND(F129*(G129+H129),2)</f>
        <v>0</v>
      </c>
      <c r="J129" s="168">
        <f>ROUND(F129*(N129),2)</f>
        <v>969.6</v>
      </c>
      <c r="K129" s="1">
        <f>ROUND(F129*(O129),2)</f>
        <v>0</v>
      </c>
      <c r="L129" s="1">
        <f>ROUND(F129*(G129),2)</f>
        <v>0</v>
      </c>
      <c r="M129" s="1"/>
      <c r="N129" s="1">
        <v>323.2</v>
      </c>
      <c r="O129" s="1"/>
      <c r="P129" s="160"/>
      <c r="Q129" s="173"/>
      <c r="R129" s="173"/>
      <c r="S129" s="149"/>
      <c r="V129" s="174"/>
      <c r="Z129">
        <v>0</v>
      </c>
    </row>
    <row r="130" spans="1:26" x14ac:dyDescent="0.25">
      <c r="A130" s="149"/>
      <c r="B130" s="149"/>
      <c r="C130" s="149"/>
      <c r="D130" s="149" t="s">
        <v>648</v>
      </c>
      <c r="E130" s="149"/>
      <c r="F130" s="167"/>
      <c r="G130" s="152"/>
      <c r="H130" s="152"/>
      <c r="I130" s="152">
        <f>ROUND((SUM(I127:I129))/1,2)</f>
        <v>0</v>
      </c>
      <c r="J130" s="149"/>
      <c r="K130" s="149"/>
      <c r="L130" s="149">
        <f>ROUND((SUM(L127:L129))/1,2)</f>
        <v>0</v>
      </c>
      <c r="M130" s="149">
        <f>ROUND((SUM(M127:M129))/1,2)</f>
        <v>0</v>
      </c>
      <c r="N130" s="149"/>
      <c r="O130" s="149"/>
      <c r="P130" s="175"/>
      <c r="S130" s="167">
        <f>ROUND((SUM(S127:S129))/1,2)</f>
        <v>0</v>
      </c>
      <c r="V130">
        <f>ROUND((SUM(V127:V129))/1,2)</f>
        <v>0</v>
      </c>
    </row>
    <row r="131" spans="1:26" x14ac:dyDescent="0.25">
      <c r="A131" s="1"/>
      <c r="B131" s="1"/>
      <c r="C131" s="1"/>
      <c r="D131" s="1"/>
      <c r="E131" s="1"/>
      <c r="F131" s="160"/>
      <c r="G131" s="142"/>
      <c r="H131" s="142"/>
      <c r="I131" s="142"/>
      <c r="J131" s="1"/>
      <c r="K131" s="1"/>
      <c r="L131" s="1"/>
      <c r="M131" s="1"/>
      <c r="N131" s="1"/>
      <c r="O131" s="1"/>
      <c r="P131" s="1"/>
      <c r="S131" s="1"/>
    </row>
    <row r="132" spans="1:26" x14ac:dyDescent="0.25">
      <c r="A132" s="149"/>
      <c r="B132" s="149"/>
      <c r="C132" s="149"/>
      <c r="D132" s="2" t="s">
        <v>94</v>
      </c>
      <c r="E132" s="149"/>
      <c r="F132" s="167"/>
      <c r="G132" s="152"/>
      <c r="H132" s="152">
        <f>ROUND((SUM(M120:M131))/2,2)</f>
        <v>0</v>
      </c>
      <c r="I132" s="152">
        <f>ROUND((SUM(I120:I131))/2,2)</f>
        <v>0</v>
      </c>
      <c r="J132" s="149"/>
      <c r="K132" s="149"/>
      <c r="L132" s="149">
        <f>ROUND((SUM(L120:L131))/2,2)</f>
        <v>0</v>
      </c>
      <c r="M132" s="149">
        <f>ROUND((SUM(M120:M131))/2,2)</f>
        <v>0</v>
      </c>
      <c r="N132" s="149"/>
      <c r="O132" s="149"/>
      <c r="P132" s="175"/>
      <c r="S132" s="175">
        <f>ROUND((SUM(S120:S131))/2,2)</f>
        <v>0</v>
      </c>
      <c r="V132">
        <f>ROUND((SUM(V120:V131))/2,2)</f>
        <v>0</v>
      </c>
    </row>
    <row r="133" spans="1:26" x14ac:dyDescent="0.25">
      <c r="A133" s="176"/>
      <c r="B133" s="176"/>
      <c r="C133" s="176"/>
      <c r="D133" s="176" t="s">
        <v>96</v>
      </c>
      <c r="E133" s="176"/>
      <c r="F133" s="177"/>
      <c r="G133" s="178"/>
      <c r="H133" s="178">
        <f>ROUND((SUM(M9:M132))/3,2)</f>
        <v>0</v>
      </c>
      <c r="I133" s="178">
        <f>ROUND((SUM(I9:I132))/3,2)</f>
        <v>0</v>
      </c>
      <c r="J133" s="176"/>
      <c r="K133" s="176">
        <f>ROUND((SUM(K9:K132))/3,2)</f>
        <v>0</v>
      </c>
      <c r="L133" s="176">
        <f>ROUND((SUM(L9:L132))/3,2)</f>
        <v>0</v>
      </c>
      <c r="M133" s="176">
        <f>ROUND((SUM(M9:M132))/3,2)</f>
        <v>0</v>
      </c>
      <c r="N133" s="176"/>
      <c r="O133" s="176"/>
      <c r="P133" s="177"/>
      <c r="Q133" s="179"/>
      <c r="R133" s="179"/>
      <c r="S133" s="177">
        <f>ROUND((SUM(S9:S132))/3,2)</f>
        <v>0.01</v>
      </c>
      <c r="T133" s="179"/>
      <c r="U133" s="179"/>
      <c r="V133" s="179">
        <f>ROUND((SUM(V9:V132))/3,2)</f>
        <v>0</v>
      </c>
      <c r="Z133">
        <f>(SUM(Z9:Z132))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Výstavba haly v priemyselnom parku Ferovo / SO 01 Oceľová hala - Vykurovanie - Rozvody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25">
      <c r="A3" s="11"/>
      <c r="B3" s="34" t="s">
        <v>802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4" t="s">
        <v>31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07" t="s">
        <v>32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07" t="s">
        <v>33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/>
      <c r="E16" s="88"/>
      <c r="F16" s="97"/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14253'!B18</f>
        <v>0</v>
      </c>
      <c r="E17" s="67">
        <f>'Rekap 14253'!C18</f>
        <v>0</v>
      </c>
      <c r="F17" s="72">
        <f>'Rekap 14253'!D18</f>
        <v>0</v>
      </c>
      <c r="G17" s="53">
        <v>7</v>
      </c>
      <c r="H17" s="107" t="s">
        <v>44</v>
      </c>
      <c r="I17" s="120"/>
      <c r="J17" s="118">
        <f>'SO 14253'!Z115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14253'!B23</f>
        <v>0</v>
      </c>
      <c r="E18" s="68">
        <f>'Rekap 14253'!C23</f>
        <v>0</v>
      </c>
      <c r="F18" s="73">
        <f>'Rekap 14253'!D23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14253'!K9:'SO 14253'!K114)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14253'!K9:'SO 14253'!K114)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3" t="s">
        <v>31</v>
      </c>
      <c r="B1" s="214"/>
      <c r="C1" s="214"/>
      <c r="D1" s="215"/>
      <c r="E1" s="137" t="s">
        <v>28</v>
      </c>
      <c r="F1" s="136"/>
      <c r="W1">
        <v>30.126000000000001</v>
      </c>
    </row>
    <row r="2" spans="1:26" ht="20.100000000000001" customHeight="1" x14ac:dyDescent="0.25">
      <c r="A2" s="213" t="s">
        <v>32</v>
      </c>
      <c r="B2" s="214"/>
      <c r="C2" s="214"/>
      <c r="D2" s="215"/>
      <c r="E2" s="137" t="s">
        <v>26</v>
      </c>
      <c r="F2" s="136"/>
    </row>
    <row r="3" spans="1:26" ht="20.100000000000001" customHeight="1" x14ac:dyDescent="0.25">
      <c r="A3" s="213" t="s">
        <v>33</v>
      </c>
      <c r="B3" s="214"/>
      <c r="C3" s="214"/>
      <c r="D3" s="215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802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82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84</v>
      </c>
      <c r="B11" s="150">
        <f>'SO 14253'!L16</f>
        <v>0</v>
      </c>
      <c r="C11" s="150">
        <f>'SO 14253'!M16</f>
        <v>0</v>
      </c>
      <c r="D11" s="150">
        <f>'SO 14253'!I16</f>
        <v>0</v>
      </c>
      <c r="E11" s="151">
        <f>'SO 14253'!P16</f>
        <v>0</v>
      </c>
      <c r="F11" s="151">
        <f>'SO 14253'!S16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803</v>
      </c>
      <c r="B12" s="150">
        <f>'SO 14253'!L24</f>
        <v>0</v>
      </c>
      <c r="C12" s="150">
        <f>'SO 14253'!M24</f>
        <v>0</v>
      </c>
      <c r="D12" s="150">
        <f>'SO 14253'!I24</f>
        <v>0</v>
      </c>
      <c r="E12" s="151">
        <f>'SO 14253'!P24</f>
        <v>0</v>
      </c>
      <c r="F12" s="151">
        <f>'SO 14253'!S24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643</v>
      </c>
      <c r="B13" s="150">
        <f>'SO 14253'!L48</f>
        <v>0</v>
      </c>
      <c r="C13" s="150">
        <f>'SO 14253'!M48</f>
        <v>0</v>
      </c>
      <c r="D13" s="150">
        <f>'SO 14253'!I48</f>
        <v>0</v>
      </c>
      <c r="E13" s="151">
        <f>'SO 14253'!P48</f>
        <v>0</v>
      </c>
      <c r="F13" s="151">
        <f>'SO 14253'!S48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804</v>
      </c>
      <c r="B14" s="150">
        <f>'SO 14253'!L60</f>
        <v>0</v>
      </c>
      <c r="C14" s="150">
        <f>'SO 14253'!M60</f>
        <v>0</v>
      </c>
      <c r="D14" s="150">
        <f>'SO 14253'!I60</f>
        <v>0</v>
      </c>
      <c r="E14" s="151">
        <f>'SO 14253'!P60</f>
        <v>0</v>
      </c>
      <c r="F14" s="151">
        <f>'SO 14253'!S60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644</v>
      </c>
      <c r="B15" s="150">
        <f>'SO 14253'!L69</f>
        <v>0</v>
      </c>
      <c r="C15" s="150">
        <f>'SO 14253'!M69</f>
        <v>0</v>
      </c>
      <c r="D15" s="150">
        <f>'SO 14253'!I69</f>
        <v>0</v>
      </c>
      <c r="E15" s="151">
        <f>'SO 14253'!P69</f>
        <v>0</v>
      </c>
      <c r="F15" s="151">
        <f>'SO 14253'!S69</f>
        <v>0.02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49" t="s">
        <v>645</v>
      </c>
      <c r="B16" s="150">
        <f>'SO 14253'!L90</f>
        <v>0</v>
      </c>
      <c r="C16" s="150">
        <f>'SO 14253'!M90</f>
        <v>0</v>
      </c>
      <c r="D16" s="150">
        <f>'SO 14253'!I90</f>
        <v>0</v>
      </c>
      <c r="E16" s="151">
        <f>'SO 14253'!P90</f>
        <v>0</v>
      </c>
      <c r="F16" s="151">
        <f>'SO 14253'!S90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49" t="s">
        <v>805</v>
      </c>
      <c r="B17" s="150">
        <f>'SO 14253'!L98</f>
        <v>0</v>
      </c>
      <c r="C17" s="150">
        <f>'SO 14253'!M98</f>
        <v>0</v>
      </c>
      <c r="D17" s="150">
        <f>'SO 14253'!I98</f>
        <v>0</v>
      </c>
      <c r="E17" s="151">
        <f>'SO 14253'!P98</f>
        <v>0</v>
      </c>
      <c r="F17" s="151">
        <f>'SO 14253'!S98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2" t="s">
        <v>82</v>
      </c>
      <c r="B18" s="152">
        <f>'SO 14253'!L100</f>
        <v>0</v>
      </c>
      <c r="C18" s="152">
        <f>'SO 14253'!M100</f>
        <v>0</v>
      </c>
      <c r="D18" s="152">
        <f>'SO 14253'!I100</f>
        <v>0</v>
      </c>
      <c r="E18" s="153">
        <f>'SO 14253'!P100</f>
        <v>0</v>
      </c>
      <c r="F18" s="153">
        <f>'SO 14253'!S100</f>
        <v>0.02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2" t="s">
        <v>94</v>
      </c>
      <c r="B20" s="152"/>
      <c r="C20" s="150"/>
      <c r="D20" s="150"/>
      <c r="E20" s="151"/>
      <c r="F20" s="151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49" t="s">
        <v>377</v>
      </c>
      <c r="B21" s="150">
        <f>'SO 14253'!L105</f>
        <v>0</v>
      </c>
      <c r="C21" s="150">
        <f>'SO 14253'!M105</f>
        <v>0</v>
      </c>
      <c r="D21" s="150">
        <f>'SO 14253'!I105</f>
        <v>0</v>
      </c>
      <c r="E21" s="151">
        <f>'SO 14253'!P105</f>
        <v>0</v>
      </c>
      <c r="F21" s="151">
        <f>'SO 14253'!S105</f>
        <v>0</v>
      </c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49" t="s">
        <v>806</v>
      </c>
      <c r="B22" s="150">
        <f>'SO 14253'!L112</f>
        <v>0</v>
      </c>
      <c r="C22" s="150">
        <f>'SO 14253'!M112</f>
        <v>0</v>
      </c>
      <c r="D22" s="150">
        <f>'SO 14253'!I112</f>
        <v>0</v>
      </c>
      <c r="E22" s="151">
        <f>'SO 14253'!P112</f>
        <v>0</v>
      </c>
      <c r="F22" s="151">
        <f>'SO 14253'!S112</f>
        <v>0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2" t="s">
        <v>94</v>
      </c>
      <c r="B23" s="152">
        <f>'SO 14253'!L114</f>
        <v>0</v>
      </c>
      <c r="C23" s="152">
        <f>'SO 14253'!M114</f>
        <v>0</v>
      </c>
      <c r="D23" s="152">
        <f>'SO 14253'!I114</f>
        <v>0</v>
      </c>
      <c r="E23" s="153">
        <f>'SO 14253'!S114</f>
        <v>0</v>
      </c>
      <c r="F23" s="153">
        <f>'SO 14253'!V114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2" t="s">
        <v>96</v>
      </c>
      <c r="B25" s="152">
        <f>'SO 14253'!L115</f>
        <v>0</v>
      </c>
      <c r="C25" s="152">
        <f>'SO 14253'!M115</f>
        <v>0</v>
      </c>
      <c r="D25" s="152">
        <f>'SO 14253'!I115</f>
        <v>0</v>
      </c>
      <c r="E25" s="153">
        <f>'SO 14253'!S115</f>
        <v>0.02</v>
      </c>
      <c r="F25" s="153">
        <f>'SO 14253'!V115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"/>
  <sheetViews>
    <sheetView topLeftCell="B1" workbookViewId="0">
      <pane ySplit="8" topLeftCell="A9" activePane="bottomLeft" state="frozen"/>
      <selection pane="bottomLeft" activeCell="D111" sqref="D111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6" t="s">
        <v>31</v>
      </c>
      <c r="C1" s="217"/>
      <c r="D1" s="217"/>
      <c r="E1" s="217"/>
      <c r="F1" s="217"/>
      <c r="G1" s="217"/>
      <c r="H1" s="218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6" t="s">
        <v>32</v>
      </c>
      <c r="C2" s="217"/>
      <c r="D2" s="217"/>
      <c r="E2" s="217"/>
      <c r="F2" s="217"/>
      <c r="G2" s="217"/>
      <c r="H2" s="218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6" t="s">
        <v>33</v>
      </c>
      <c r="C3" s="217"/>
      <c r="D3" s="217"/>
      <c r="E3" s="217"/>
      <c r="F3" s="217"/>
      <c r="G3" s="217"/>
      <c r="H3" s="218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802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82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84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658</v>
      </c>
      <c r="C11" s="172" t="s">
        <v>807</v>
      </c>
      <c r="D11" s="168" t="s">
        <v>808</v>
      </c>
      <c r="E11" s="168" t="s">
        <v>222</v>
      </c>
      <c r="F11" s="169">
        <v>5</v>
      </c>
      <c r="G11" s="170"/>
      <c r="H11" s="170"/>
      <c r="I11" s="170">
        <f>ROUND(F11*(G11+H11),2)</f>
        <v>0</v>
      </c>
      <c r="J11" s="168">
        <f>ROUND(F11*(N11),2)</f>
        <v>8.5</v>
      </c>
      <c r="K11" s="1">
        <f>ROUND(F11*(O11),2)</f>
        <v>0</v>
      </c>
      <c r="L11" s="1">
        <f>ROUND(F11*(G11),2)</f>
        <v>0</v>
      </c>
      <c r="M11" s="1"/>
      <c r="N11" s="1">
        <v>1.7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658</v>
      </c>
      <c r="C12" s="172" t="s">
        <v>809</v>
      </c>
      <c r="D12" s="168" t="s">
        <v>810</v>
      </c>
      <c r="E12" s="168" t="s">
        <v>279</v>
      </c>
      <c r="F12" s="169">
        <v>12</v>
      </c>
      <c r="G12" s="170"/>
      <c r="H12" s="170"/>
      <c r="I12" s="170">
        <f>ROUND(F12*(G12+H12),2)</f>
        <v>0</v>
      </c>
      <c r="J12" s="168">
        <f>ROUND(F12*(N12),2)</f>
        <v>39.479999999999997</v>
      </c>
      <c r="K12" s="1">
        <f>ROUND(F12*(O12),2)</f>
        <v>0</v>
      </c>
      <c r="L12" s="1">
        <f>ROUND(F12*(G12),2)</f>
        <v>0</v>
      </c>
      <c r="M12" s="1"/>
      <c r="N12" s="1">
        <v>3.29</v>
      </c>
      <c r="O12" s="1"/>
      <c r="P12" s="167">
        <v>2.0000000000000002E-5</v>
      </c>
      <c r="Q12" s="173"/>
      <c r="R12" s="173">
        <v>2.0000000000000002E-5</v>
      </c>
      <c r="S12" s="149">
        <f>ROUND(F12*(R12),3)</f>
        <v>0</v>
      </c>
      <c r="V12" s="174"/>
      <c r="Z12">
        <v>0</v>
      </c>
    </row>
    <row r="13" spans="1:26" ht="24.95" customHeight="1" x14ac:dyDescent="0.25">
      <c r="A13" s="171"/>
      <c r="B13" s="168" t="s">
        <v>245</v>
      </c>
      <c r="C13" s="172" t="s">
        <v>663</v>
      </c>
      <c r="D13" s="168" t="s">
        <v>664</v>
      </c>
      <c r="E13" s="168" t="s">
        <v>616</v>
      </c>
      <c r="F13" s="169">
        <v>1.3</v>
      </c>
      <c r="G13" s="180"/>
      <c r="H13" s="180"/>
      <c r="I13" s="180">
        <f>ROUND(F13*(G13+H13),2)</f>
        <v>0</v>
      </c>
      <c r="J13" s="168">
        <f>ROUND(F13*(N13),2)</f>
        <v>0.65</v>
      </c>
      <c r="K13" s="1">
        <f>ROUND(F13*(O13),2)</f>
        <v>0</v>
      </c>
      <c r="L13" s="1">
        <f>ROUND(F13*(G13),2)</f>
        <v>0</v>
      </c>
      <c r="M13" s="1"/>
      <c r="N13" s="1">
        <v>0.50085000693798065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245</v>
      </c>
      <c r="C14" s="172" t="s">
        <v>665</v>
      </c>
      <c r="D14" s="168" t="s">
        <v>666</v>
      </c>
      <c r="E14" s="168" t="s">
        <v>616</v>
      </c>
      <c r="F14" s="169">
        <v>0.4</v>
      </c>
      <c r="G14" s="180"/>
      <c r="H14" s="180"/>
      <c r="I14" s="180">
        <f>ROUND(F14*(G14+H14),2)</f>
        <v>0</v>
      </c>
      <c r="J14" s="168">
        <f>ROUND(F14*(N14),2)</f>
        <v>0.2</v>
      </c>
      <c r="K14" s="1">
        <f>ROUND(F14*(O14),2)</f>
        <v>0</v>
      </c>
      <c r="L14" s="1">
        <f>ROUND(F14*(G14),2)</f>
        <v>0</v>
      </c>
      <c r="M14" s="1"/>
      <c r="N14" s="1">
        <v>0.50085000693798065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304</v>
      </c>
      <c r="C15" s="172" t="s">
        <v>811</v>
      </c>
      <c r="D15" s="168" t="s">
        <v>1466</v>
      </c>
      <c r="E15" s="168" t="s">
        <v>222</v>
      </c>
      <c r="F15" s="169">
        <v>5</v>
      </c>
      <c r="G15" s="170"/>
      <c r="H15" s="170"/>
      <c r="I15" s="170">
        <f>ROUND(F15*(G15+H15),2)</f>
        <v>0</v>
      </c>
      <c r="J15" s="168">
        <f>ROUND(F15*(N15),2)</f>
        <v>2.15</v>
      </c>
      <c r="K15" s="1">
        <f>ROUND(F15*(O15),2)</f>
        <v>0</v>
      </c>
      <c r="L15" s="1">
        <f>ROUND(F15*(G15),2)</f>
        <v>0</v>
      </c>
      <c r="M15" s="1"/>
      <c r="N15" s="1">
        <v>0.43</v>
      </c>
      <c r="O15" s="1"/>
      <c r="P15" s="160"/>
      <c r="Q15" s="173"/>
      <c r="R15" s="173"/>
      <c r="S15" s="149"/>
      <c r="V15" s="174"/>
      <c r="Z15">
        <v>0</v>
      </c>
    </row>
    <row r="16" spans="1:26" x14ac:dyDescent="0.25">
      <c r="A16" s="149"/>
      <c r="B16" s="149"/>
      <c r="C16" s="149"/>
      <c r="D16" s="149" t="s">
        <v>84</v>
      </c>
      <c r="E16" s="149"/>
      <c r="F16" s="167"/>
      <c r="G16" s="152"/>
      <c r="H16" s="152">
        <f>ROUND((SUM(M10:M15))/1,2)</f>
        <v>0</v>
      </c>
      <c r="I16" s="152">
        <f>ROUND((SUM(I10:I15))/1,2)</f>
        <v>0</v>
      </c>
      <c r="J16" s="149"/>
      <c r="K16" s="149"/>
      <c r="L16" s="149">
        <f>ROUND((SUM(L10:L15))/1,2)</f>
        <v>0</v>
      </c>
      <c r="M16" s="149">
        <f>ROUND((SUM(M10:M15))/1,2)</f>
        <v>0</v>
      </c>
      <c r="N16" s="149"/>
      <c r="O16" s="149"/>
      <c r="P16" s="175">
        <f>ROUND((SUM(P10:P15))/1,2)</f>
        <v>0</v>
      </c>
      <c r="Q16" s="146"/>
      <c r="R16" s="146"/>
      <c r="S16" s="175">
        <f>ROUND((SUM(S10:S15))/1,2)</f>
        <v>0</v>
      </c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"/>
      <c r="C17" s="1"/>
      <c r="D17" s="1"/>
      <c r="E17" s="1"/>
      <c r="F17" s="160"/>
      <c r="G17" s="142"/>
      <c r="H17" s="142"/>
      <c r="I17" s="142"/>
      <c r="J17" s="1"/>
      <c r="K17" s="1"/>
      <c r="L17" s="1"/>
      <c r="M17" s="1"/>
      <c r="N17" s="1"/>
      <c r="O17" s="1"/>
      <c r="P17" s="1"/>
      <c r="S17" s="1"/>
    </row>
    <row r="18" spans="1:26" x14ac:dyDescent="0.25">
      <c r="A18" s="149"/>
      <c r="B18" s="149"/>
      <c r="C18" s="149"/>
      <c r="D18" s="149" t="s">
        <v>803</v>
      </c>
      <c r="E18" s="149"/>
      <c r="F18" s="167"/>
      <c r="G18" s="150"/>
      <c r="H18" s="150"/>
      <c r="I18" s="150"/>
      <c r="J18" s="149"/>
      <c r="K18" s="149"/>
      <c r="L18" s="149"/>
      <c r="M18" s="149"/>
      <c r="N18" s="149"/>
      <c r="O18" s="149"/>
      <c r="P18" s="149"/>
      <c r="Q18" s="146"/>
      <c r="R18" s="146"/>
      <c r="S18" s="149"/>
      <c r="T18" s="146"/>
      <c r="U18" s="146"/>
      <c r="V18" s="146"/>
      <c r="W18" s="146"/>
      <c r="X18" s="146"/>
      <c r="Y18" s="146"/>
      <c r="Z18" s="146"/>
    </row>
    <row r="19" spans="1:26" ht="24.95" customHeight="1" x14ac:dyDescent="0.25">
      <c r="A19" s="171"/>
      <c r="B19" s="168" t="s">
        <v>812</v>
      </c>
      <c r="C19" s="172" t="s">
        <v>813</v>
      </c>
      <c r="D19" s="168" t="s">
        <v>814</v>
      </c>
      <c r="E19" s="168" t="s">
        <v>279</v>
      </c>
      <c r="F19" s="169">
        <v>1</v>
      </c>
      <c r="G19" s="170"/>
      <c r="H19" s="170"/>
      <c r="I19" s="170">
        <f>ROUND(F19*(G19+H19),2)</f>
        <v>0</v>
      </c>
      <c r="J19" s="168">
        <f>ROUND(F19*(N19),2)</f>
        <v>1.54</v>
      </c>
      <c r="K19" s="1">
        <f>ROUND(F19*(O19),2)</f>
        <v>0</v>
      </c>
      <c r="L19" s="1">
        <f>ROUND(F19*(G19),2)</f>
        <v>0</v>
      </c>
      <c r="M19" s="1"/>
      <c r="N19" s="1">
        <v>1.54</v>
      </c>
      <c r="O19" s="1"/>
      <c r="P19" s="167">
        <v>1.0000000000000001E-5</v>
      </c>
      <c r="Q19" s="173"/>
      <c r="R19" s="173">
        <v>1.0000000000000001E-5</v>
      </c>
      <c r="S19" s="149">
        <f>ROUND(F19*(R19),3)</f>
        <v>0</v>
      </c>
      <c r="V19" s="174"/>
      <c r="Z19">
        <v>0</v>
      </c>
    </row>
    <row r="20" spans="1:26" ht="24.95" customHeight="1" x14ac:dyDescent="0.25">
      <c r="A20" s="171"/>
      <c r="B20" s="168" t="s">
        <v>812</v>
      </c>
      <c r="C20" s="172" t="s">
        <v>815</v>
      </c>
      <c r="D20" s="168" t="s">
        <v>816</v>
      </c>
      <c r="E20" s="168" t="s">
        <v>616</v>
      </c>
      <c r="F20" s="169">
        <v>0.3</v>
      </c>
      <c r="G20" s="180"/>
      <c r="H20" s="180"/>
      <c r="I20" s="180">
        <f>ROUND(F20*(G20+H20),2)</f>
        <v>0</v>
      </c>
      <c r="J20" s="168">
        <f>ROUND(F20*(N20),2)</f>
        <v>0.11</v>
      </c>
      <c r="K20" s="1">
        <f>ROUND(F20*(O20),2)</f>
        <v>0</v>
      </c>
      <c r="L20" s="1">
        <f>ROUND(F20*(G20),2)</f>
        <v>0</v>
      </c>
      <c r="M20" s="1"/>
      <c r="N20" s="1">
        <v>0.36061200499534607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812</v>
      </c>
      <c r="C21" s="172" t="s">
        <v>817</v>
      </c>
      <c r="D21" s="168" t="s">
        <v>818</v>
      </c>
      <c r="E21" s="168" t="s">
        <v>616</v>
      </c>
      <c r="F21" s="169">
        <v>0.1</v>
      </c>
      <c r="G21" s="180"/>
      <c r="H21" s="180"/>
      <c r="I21" s="180">
        <f>ROUND(F21*(G21+H21),2)</f>
        <v>0</v>
      </c>
      <c r="J21" s="168">
        <f>ROUND(F21*(N21),2)</f>
        <v>0.03</v>
      </c>
      <c r="K21" s="1">
        <f>ROUND(F21*(O21),2)</f>
        <v>0</v>
      </c>
      <c r="L21" s="1">
        <f>ROUND(F21*(G21),2)</f>
        <v>0</v>
      </c>
      <c r="M21" s="1"/>
      <c r="N21" s="1">
        <v>0.26712000370025635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304</v>
      </c>
      <c r="C22" s="172" t="s">
        <v>819</v>
      </c>
      <c r="D22" s="168" t="s">
        <v>820</v>
      </c>
      <c r="E22" s="168" t="s">
        <v>279</v>
      </c>
      <c r="F22" s="169">
        <v>1</v>
      </c>
      <c r="G22" s="170"/>
      <c r="H22" s="170"/>
      <c r="I22" s="170">
        <f>ROUND(F22*(G22+H22),2)</f>
        <v>0</v>
      </c>
      <c r="J22" s="168">
        <f>ROUND(F22*(N22),2)</f>
        <v>14.52</v>
      </c>
      <c r="K22" s="1">
        <f>ROUND(F22*(O22),2)</f>
        <v>0</v>
      </c>
      <c r="L22" s="1">
        <f>ROUND(F22*(G22),2)</f>
        <v>0</v>
      </c>
      <c r="M22" s="1"/>
      <c r="N22" s="1">
        <v>14.52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304</v>
      </c>
      <c r="C23" s="172" t="s">
        <v>821</v>
      </c>
      <c r="D23" s="168" t="s">
        <v>822</v>
      </c>
      <c r="E23" s="168" t="s">
        <v>576</v>
      </c>
      <c r="F23" s="169">
        <v>1</v>
      </c>
      <c r="G23" s="170"/>
      <c r="H23" s="170"/>
      <c r="I23" s="170">
        <f>ROUND(F23*(G23+H23),2)</f>
        <v>0</v>
      </c>
      <c r="J23" s="168">
        <f>ROUND(F23*(N23),2)</f>
        <v>20.03</v>
      </c>
      <c r="K23" s="1">
        <f>ROUND(F23*(O23),2)</f>
        <v>0</v>
      </c>
      <c r="L23" s="1">
        <f>ROUND(F23*(G23),2)</f>
        <v>0</v>
      </c>
      <c r="M23" s="1"/>
      <c r="N23" s="1">
        <v>20.03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803</v>
      </c>
      <c r="E24" s="149"/>
      <c r="F24" s="167"/>
      <c r="G24" s="152"/>
      <c r="H24" s="152">
        <f>ROUND((SUM(M18:M23))/1,2)</f>
        <v>0</v>
      </c>
      <c r="I24" s="152">
        <f>ROUND((SUM(I18:I23))/1,2)</f>
        <v>0</v>
      </c>
      <c r="J24" s="149"/>
      <c r="K24" s="149"/>
      <c r="L24" s="149">
        <f>ROUND((SUM(L18:L23))/1,2)</f>
        <v>0</v>
      </c>
      <c r="M24" s="149">
        <f>ROUND((SUM(M18:M23))/1,2)</f>
        <v>0</v>
      </c>
      <c r="N24" s="149"/>
      <c r="O24" s="149"/>
      <c r="P24" s="175">
        <f>ROUND((SUM(P18:P23))/1,2)</f>
        <v>0</v>
      </c>
      <c r="Q24" s="146"/>
      <c r="R24" s="146"/>
      <c r="S24" s="175">
        <f>ROUND((SUM(S18:S23))/1,2)</f>
        <v>0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643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 t="s">
        <v>823</v>
      </c>
      <c r="C27" s="172" t="s">
        <v>824</v>
      </c>
      <c r="D27" s="168" t="s">
        <v>825</v>
      </c>
      <c r="E27" s="168" t="s">
        <v>616</v>
      </c>
      <c r="F27" s="169">
        <v>3.3</v>
      </c>
      <c r="G27" s="180"/>
      <c r="H27" s="180"/>
      <c r="I27" s="180">
        <f t="shared" ref="I27:I47" si="0">ROUND(F27*(G27+H27),2)</f>
        <v>0</v>
      </c>
      <c r="J27" s="168">
        <f t="shared" ref="J27:J47" si="1">ROUND(F27*(N27),2)</f>
        <v>110.96</v>
      </c>
      <c r="K27" s="1">
        <f t="shared" ref="K27:K47" si="2">ROUND(F27*(O27),2)</f>
        <v>0</v>
      </c>
      <c r="L27" s="1">
        <f t="shared" ref="L27:L47" si="3">ROUND(F27*(G27),2)</f>
        <v>0</v>
      </c>
      <c r="M27" s="1"/>
      <c r="N27" s="1">
        <v>33.623730465769768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823</v>
      </c>
      <c r="C28" s="172" t="s">
        <v>826</v>
      </c>
      <c r="D28" s="168" t="s">
        <v>827</v>
      </c>
      <c r="E28" s="168" t="s">
        <v>616</v>
      </c>
      <c r="F28" s="169">
        <v>1.05</v>
      </c>
      <c r="G28" s="180"/>
      <c r="H28" s="180"/>
      <c r="I28" s="180">
        <f t="shared" si="0"/>
        <v>0</v>
      </c>
      <c r="J28" s="168">
        <f t="shared" si="1"/>
        <v>35.299999999999997</v>
      </c>
      <c r="K28" s="1">
        <f t="shared" si="2"/>
        <v>0</v>
      </c>
      <c r="L28" s="1">
        <f t="shared" si="3"/>
        <v>0</v>
      </c>
      <c r="M28" s="1"/>
      <c r="N28" s="1">
        <v>33.623730465769768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828</v>
      </c>
      <c r="C29" s="172" t="s">
        <v>829</v>
      </c>
      <c r="D29" s="168" t="s">
        <v>830</v>
      </c>
      <c r="E29" s="168" t="s">
        <v>133</v>
      </c>
      <c r="F29" s="169">
        <v>0.71</v>
      </c>
      <c r="G29" s="170"/>
      <c r="H29" s="170"/>
      <c r="I29" s="170">
        <f t="shared" si="0"/>
        <v>0</v>
      </c>
      <c r="J29" s="168">
        <f t="shared" si="1"/>
        <v>68.150000000000006</v>
      </c>
      <c r="K29" s="1">
        <f t="shared" si="2"/>
        <v>0</v>
      </c>
      <c r="L29" s="1">
        <f t="shared" si="3"/>
        <v>0</v>
      </c>
      <c r="M29" s="1"/>
      <c r="N29" s="1">
        <v>95.98</v>
      </c>
      <c r="O29" s="1"/>
      <c r="P29" s="160"/>
      <c r="Q29" s="173"/>
      <c r="R29" s="173"/>
      <c r="S29" s="149"/>
      <c r="V29" s="174"/>
      <c r="Z29">
        <v>0</v>
      </c>
    </row>
    <row r="30" spans="1:26" ht="23.25" x14ac:dyDescent="0.25">
      <c r="A30" s="171"/>
      <c r="B30" s="168" t="s">
        <v>771</v>
      </c>
      <c r="C30" s="172" t="s">
        <v>831</v>
      </c>
      <c r="D30" s="168" t="s">
        <v>832</v>
      </c>
      <c r="E30" s="168" t="s">
        <v>579</v>
      </c>
      <c r="F30" s="169">
        <v>8</v>
      </c>
      <c r="G30" s="170"/>
      <c r="H30" s="170"/>
      <c r="I30" s="170">
        <f t="shared" si="0"/>
        <v>0</v>
      </c>
      <c r="J30" s="168">
        <f t="shared" si="1"/>
        <v>76.8</v>
      </c>
      <c r="K30" s="1">
        <f t="shared" si="2"/>
        <v>0</v>
      </c>
      <c r="L30" s="1">
        <f t="shared" si="3"/>
        <v>0</v>
      </c>
      <c r="M30" s="1"/>
      <c r="N30" s="1">
        <v>9.6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655</v>
      </c>
      <c r="C31" s="172" t="s">
        <v>833</v>
      </c>
      <c r="D31" s="168" t="s">
        <v>834</v>
      </c>
      <c r="E31" s="168" t="s">
        <v>279</v>
      </c>
      <c r="F31" s="169">
        <v>1</v>
      </c>
      <c r="G31" s="170"/>
      <c r="H31" s="170"/>
      <c r="I31" s="170">
        <f t="shared" si="0"/>
        <v>0</v>
      </c>
      <c r="J31" s="168">
        <f t="shared" si="1"/>
        <v>254.09</v>
      </c>
      <c r="K31" s="1">
        <f t="shared" si="2"/>
        <v>0</v>
      </c>
      <c r="L31" s="1">
        <f t="shared" si="3"/>
        <v>0</v>
      </c>
      <c r="M31" s="1"/>
      <c r="N31" s="1">
        <v>254.09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655</v>
      </c>
      <c r="C32" s="172" t="s">
        <v>835</v>
      </c>
      <c r="D32" s="168" t="s">
        <v>836</v>
      </c>
      <c r="E32" s="168" t="s">
        <v>576</v>
      </c>
      <c r="F32" s="169">
        <v>1</v>
      </c>
      <c r="G32" s="170"/>
      <c r="H32" s="170"/>
      <c r="I32" s="170">
        <f t="shared" si="0"/>
        <v>0</v>
      </c>
      <c r="J32" s="168">
        <f t="shared" si="1"/>
        <v>53.42</v>
      </c>
      <c r="K32" s="1">
        <f t="shared" si="2"/>
        <v>0</v>
      </c>
      <c r="L32" s="1">
        <f t="shared" si="3"/>
        <v>0</v>
      </c>
      <c r="M32" s="1"/>
      <c r="N32" s="1">
        <v>53.42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655</v>
      </c>
      <c r="C33" s="172" t="s">
        <v>837</v>
      </c>
      <c r="D33" s="168" t="s">
        <v>838</v>
      </c>
      <c r="E33" s="168" t="s">
        <v>576</v>
      </c>
      <c r="F33" s="169">
        <v>1</v>
      </c>
      <c r="G33" s="170"/>
      <c r="H33" s="170"/>
      <c r="I33" s="170">
        <f t="shared" si="0"/>
        <v>0</v>
      </c>
      <c r="J33" s="168">
        <f t="shared" si="1"/>
        <v>260.44</v>
      </c>
      <c r="K33" s="1">
        <f t="shared" si="2"/>
        <v>0</v>
      </c>
      <c r="L33" s="1">
        <f t="shared" si="3"/>
        <v>0</v>
      </c>
      <c r="M33" s="1"/>
      <c r="N33" s="1">
        <v>260.44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304</v>
      </c>
      <c r="C34" s="172" t="s">
        <v>839</v>
      </c>
      <c r="D34" s="168" t="s">
        <v>840</v>
      </c>
      <c r="E34" s="168" t="s">
        <v>279</v>
      </c>
      <c r="F34" s="169">
        <v>1</v>
      </c>
      <c r="G34" s="170"/>
      <c r="H34" s="170"/>
      <c r="I34" s="170">
        <f t="shared" si="0"/>
        <v>0</v>
      </c>
      <c r="J34" s="168">
        <f t="shared" si="1"/>
        <v>36.729999999999997</v>
      </c>
      <c r="K34" s="1">
        <f t="shared" si="2"/>
        <v>0</v>
      </c>
      <c r="L34" s="1">
        <f t="shared" si="3"/>
        <v>0</v>
      </c>
      <c r="M34" s="1"/>
      <c r="N34" s="1">
        <v>36.729999999999997</v>
      </c>
      <c r="O34" s="1"/>
      <c r="P34" s="160"/>
      <c r="Q34" s="173"/>
      <c r="R34" s="173"/>
      <c r="S34" s="149"/>
      <c r="V34" s="174"/>
      <c r="Z34">
        <v>0</v>
      </c>
    </row>
    <row r="35" spans="1:26" ht="50.1" customHeight="1" x14ac:dyDescent="0.25">
      <c r="A35" s="171"/>
      <c r="B35" s="168" t="s">
        <v>304</v>
      </c>
      <c r="C35" s="172" t="s">
        <v>841</v>
      </c>
      <c r="D35" s="168" t="s">
        <v>1467</v>
      </c>
      <c r="E35" s="168" t="s">
        <v>279</v>
      </c>
      <c r="F35" s="169">
        <v>1</v>
      </c>
      <c r="G35" s="170"/>
      <c r="H35" s="170"/>
      <c r="I35" s="170">
        <f t="shared" si="0"/>
        <v>0</v>
      </c>
      <c r="J35" s="168">
        <f t="shared" si="1"/>
        <v>2138.96</v>
      </c>
      <c r="K35" s="1">
        <f t="shared" si="2"/>
        <v>0</v>
      </c>
      <c r="L35" s="1">
        <f t="shared" si="3"/>
        <v>0</v>
      </c>
      <c r="M35" s="1"/>
      <c r="N35" s="1">
        <v>2138.96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304</v>
      </c>
      <c r="C36" s="172" t="s">
        <v>842</v>
      </c>
      <c r="D36" s="168" t="s">
        <v>1468</v>
      </c>
      <c r="E36" s="168" t="s">
        <v>279</v>
      </c>
      <c r="F36" s="169">
        <v>3</v>
      </c>
      <c r="G36" s="170"/>
      <c r="H36" s="170"/>
      <c r="I36" s="170">
        <f t="shared" si="0"/>
        <v>0</v>
      </c>
      <c r="J36" s="168">
        <f t="shared" si="1"/>
        <v>48.09</v>
      </c>
      <c r="K36" s="1">
        <f t="shared" si="2"/>
        <v>0</v>
      </c>
      <c r="L36" s="1">
        <f t="shared" si="3"/>
        <v>0</v>
      </c>
      <c r="M36" s="1"/>
      <c r="N36" s="1">
        <v>16.03</v>
      </c>
      <c r="O36" s="1"/>
      <c r="P36" s="160"/>
      <c r="Q36" s="173"/>
      <c r="R36" s="173"/>
      <c r="S36" s="149"/>
      <c r="V36" s="174"/>
      <c r="Z36">
        <v>0</v>
      </c>
    </row>
    <row r="37" spans="1:26" ht="24.95" customHeight="1" x14ac:dyDescent="0.25">
      <c r="A37" s="171"/>
      <c r="B37" s="168" t="s">
        <v>304</v>
      </c>
      <c r="C37" s="172" t="s">
        <v>843</v>
      </c>
      <c r="D37" s="168" t="s">
        <v>1469</v>
      </c>
      <c r="E37" s="168" t="s">
        <v>279</v>
      </c>
      <c r="F37" s="169">
        <v>1</v>
      </c>
      <c r="G37" s="170"/>
      <c r="H37" s="170"/>
      <c r="I37" s="170">
        <f t="shared" si="0"/>
        <v>0</v>
      </c>
      <c r="J37" s="168">
        <f t="shared" si="1"/>
        <v>23.37</v>
      </c>
      <c r="K37" s="1">
        <f t="shared" si="2"/>
        <v>0</v>
      </c>
      <c r="L37" s="1">
        <f t="shared" si="3"/>
        <v>0</v>
      </c>
      <c r="M37" s="1"/>
      <c r="N37" s="1">
        <v>23.37</v>
      </c>
      <c r="O37" s="1"/>
      <c r="P37" s="160"/>
      <c r="Q37" s="173"/>
      <c r="R37" s="173"/>
      <c r="S37" s="149"/>
      <c r="V37" s="174"/>
      <c r="Z37">
        <v>0</v>
      </c>
    </row>
    <row r="38" spans="1:26" ht="24.95" customHeight="1" x14ac:dyDescent="0.25">
      <c r="A38" s="171"/>
      <c r="B38" s="168" t="s">
        <v>304</v>
      </c>
      <c r="C38" s="172" t="s">
        <v>844</v>
      </c>
      <c r="D38" s="168" t="s">
        <v>1470</v>
      </c>
      <c r="E38" s="168" t="s">
        <v>279</v>
      </c>
      <c r="F38" s="169">
        <v>1</v>
      </c>
      <c r="G38" s="170"/>
      <c r="H38" s="170"/>
      <c r="I38" s="170">
        <f t="shared" si="0"/>
        <v>0</v>
      </c>
      <c r="J38" s="168">
        <f t="shared" si="1"/>
        <v>57.43</v>
      </c>
      <c r="K38" s="1">
        <f t="shared" si="2"/>
        <v>0</v>
      </c>
      <c r="L38" s="1">
        <f t="shared" si="3"/>
        <v>0</v>
      </c>
      <c r="M38" s="1"/>
      <c r="N38" s="1">
        <v>57.43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304</v>
      </c>
      <c r="C39" s="172" t="s">
        <v>845</v>
      </c>
      <c r="D39" s="168" t="s">
        <v>1471</v>
      </c>
      <c r="E39" s="168" t="s">
        <v>279</v>
      </c>
      <c r="F39" s="169">
        <v>1</v>
      </c>
      <c r="G39" s="170"/>
      <c r="H39" s="170"/>
      <c r="I39" s="170">
        <f t="shared" si="0"/>
        <v>0</v>
      </c>
      <c r="J39" s="168">
        <f t="shared" si="1"/>
        <v>13.36</v>
      </c>
      <c r="K39" s="1">
        <f t="shared" si="2"/>
        <v>0</v>
      </c>
      <c r="L39" s="1">
        <f t="shared" si="3"/>
        <v>0</v>
      </c>
      <c r="M39" s="1"/>
      <c r="N39" s="1">
        <v>13.36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304</v>
      </c>
      <c r="C40" s="172" t="s">
        <v>846</v>
      </c>
      <c r="D40" s="168" t="s">
        <v>1472</v>
      </c>
      <c r="E40" s="168" t="s">
        <v>279</v>
      </c>
      <c r="F40" s="169">
        <v>2</v>
      </c>
      <c r="G40" s="170"/>
      <c r="H40" s="170"/>
      <c r="I40" s="170">
        <f t="shared" si="0"/>
        <v>0</v>
      </c>
      <c r="J40" s="168">
        <f t="shared" si="1"/>
        <v>69.459999999999994</v>
      </c>
      <c r="K40" s="1">
        <f t="shared" si="2"/>
        <v>0</v>
      </c>
      <c r="L40" s="1">
        <f t="shared" si="3"/>
        <v>0</v>
      </c>
      <c r="M40" s="1"/>
      <c r="N40" s="1">
        <v>34.729999999999997</v>
      </c>
      <c r="O40" s="1"/>
      <c r="P40" s="160"/>
      <c r="Q40" s="173"/>
      <c r="R40" s="173"/>
      <c r="S40" s="149"/>
      <c r="V40" s="174"/>
      <c r="Z40">
        <v>0</v>
      </c>
    </row>
    <row r="41" spans="1:26" ht="35.1" customHeight="1" x14ac:dyDescent="0.25">
      <c r="A41" s="171"/>
      <c r="B41" s="168" t="s">
        <v>304</v>
      </c>
      <c r="C41" s="172" t="s">
        <v>847</v>
      </c>
      <c r="D41" s="168" t="s">
        <v>1473</v>
      </c>
      <c r="E41" s="168" t="s">
        <v>279</v>
      </c>
      <c r="F41" s="169">
        <v>1</v>
      </c>
      <c r="G41" s="170"/>
      <c r="H41" s="170"/>
      <c r="I41" s="170">
        <f t="shared" si="0"/>
        <v>0</v>
      </c>
      <c r="J41" s="168">
        <f t="shared" si="1"/>
        <v>38.729999999999997</v>
      </c>
      <c r="K41" s="1">
        <f t="shared" si="2"/>
        <v>0</v>
      </c>
      <c r="L41" s="1">
        <f t="shared" si="3"/>
        <v>0</v>
      </c>
      <c r="M41" s="1"/>
      <c r="N41" s="1">
        <v>38.729999999999997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304</v>
      </c>
      <c r="C42" s="172" t="s">
        <v>848</v>
      </c>
      <c r="D42" s="168" t="s">
        <v>849</v>
      </c>
      <c r="E42" s="168" t="s">
        <v>279</v>
      </c>
      <c r="F42" s="169">
        <v>1</v>
      </c>
      <c r="G42" s="170"/>
      <c r="H42" s="170"/>
      <c r="I42" s="170">
        <f t="shared" si="0"/>
        <v>0</v>
      </c>
      <c r="J42" s="168">
        <f t="shared" si="1"/>
        <v>111.52</v>
      </c>
      <c r="K42" s="1">
        <f t="shared" si="2"/>
        <v>0</v>
      </c>
      <c r="L42" s="1">
        <f t="shared" si="3"/>
        <v>0</v>
      </c>
      <c r="M42" s="1"/>
      <c r="N42" s="1">
        <v>111.52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304</v>
      </c>
      <c r="C43" s="172" t="s">
        <v>850</v>
      </c>
      <c r="D43" s="168" t="s">
        <v>1474</v>
      </c>
      <c r="E43" s="168" t="s">
        <v>279</v>
      </c>
      <c r="F43" s="169">
        <v>1</v>
      </c>
      <c r="G43" s="170"/>
      <c r="H43" s="170"/>
      <c r="I43" s="170">
        <f t="shared" si="0"/>
        <v>0</v>
      </c>
      <c r="J43" s="168">
        <f t="shared" si="1"/>
        <v>90.15</v>
      </c>
      <c r="K43" s="1">
        <f t="shared" si="2"/>
        <v>0</v>
      </c>
      <c r="L43" s="1">
        <f t="shared" si="3"/>
        <v>0</v>
      </c>
      <c r="M43" s="1"/>
      <c r="N43" s="1">
        <v>90.15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304</v>
      </c>
      <c r="C44" s="172" t="s">
        <v>851</v>
      </c>
      <c r="D44" s="168" t="s">
        <v>852</v>
      </c>
      <c r="E44" s="168" t="s">
        <v>279</v>
      </c>
      <c r="F44" s="169">
        <v>1</v>
      </c>
      <c r="G44" s="170"/>
      <c r="H44" s="170"/>
      <c r="I44" s="170">
        <f t="shared" si="0"/>
        <v>0</v>
      </c>
      <c r="J44" s="168">
        <f t="shared" si="1"/>
        <v>97.5</v>
      </c>
      <c r="K44" s="1">
        <f t="shared" si="2"/>
        <v>0</v>
      </c>
      <c r="L44" s="1">
        <f t="shared" si="3"/>
        <v>0</v>
      </c>
      <c r="M44" s="1"/>
      <c r="N44" s="1">
        <v>97.5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304</v>
      </c>
      <c r="C45" s="172" t="s">
        <v>853</v>
      </c>
      <c r="D45" s="168" t="s">
        <v>854</v>
      </c>
      <c r="E45" s="168" t="s">
        <v>279</v>
      </c>
      <c r="F45" s="169">
        <v>2</v>
      </c>
      <c r="G45" s="170"/>
      <c r="H45" s="170"/>
      <c r="I45" s="170">
        <f t="shared" si="0"/>
        <v>0</v>
      </c>
      <c r="J45" s="168">
        <f t="shared" si="1"/>
        <v>248.42</v>
      </c>
      <c r="K45" s="1">
        <f t="shared" si="2"/>
        <v>0</v>
      </c>
      <c r="L45" s="1">
        <f t="shared" si="3"/>
        <v>0</v>
      </c>
      <c r="M45" s="1"/>
      <c r="N45" s="1">
        <v>124.21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304</v>
      </c>
      <c r="C46" s="172" t="s">
        <v>855</v>
      </c>
      <c r="D46" s="168" t="s">
        <v>1475</v>
      </c>
      <c r="E46" s="168" t="s">
        <v>279</v>
      </c>
      <c r="F46" s="169">
        <v>1</v>
      </c>
      <c r="G46" s="170"/>
      <c r="H46" s="170"/>
      <c r="I46" s="170">
        <f t="shared" si="0"/>
        <v>0</v>
      </c>
      <c r="J46" s="168">
        <f t="shared" si="1"/>
        <v>14.02</v>
      </c>
      <c r="K46" s="1">
        <f t="shared" si="2"/>
        <v>0</v>
      </c>
      <c r="L46" s="1">
        <f t="shared" si="3"/>
        <v>0</v>
      </c>
      <c r="M46" s="1"/>
      <c r="N46" s="1">
        <v>14.02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304</v>
      </c>
      <c r="C47" s="172" t="s">
        <v>856</v>
      </c>
      <c r="D47" s="168" t="s">
        <v>857</v>
      </c>
      <c r="E47" s="168" t="s">
        <v>279</v>
      </c>
      <c r="F47" s="169">
        <v>1</v>
      </c>
      <c r="G47" s="170"/>
      <c r="H47" s="170"/>
      <c r="I47" s="170">
        <f t="shared" si="0"/>
        <v>0</v>
      </c>
      <c r="J47" s="168">
        <f t="shared" si="1"/>
        <v>52.09</v>
      </c>
      <c r="K47" s="1">
        <f t="shared" si="2"/>
        <v>0</v>
      </c>
      <c r="L47" s="1">
        <f t="shared" si="3"/>
        <v>0</v>
      </c>
      <c r="M47" s="1"/>
      <c r="N47" s="1">
        <v>52.09</v>
      </c>
      <c r="O47" s="1"/>
      <c r="P47" s="160"/>
      <c r="Q47" s="173"/>
      <c r="R47" s="173"/>
      <c r="S47" s="149"/>
      <c r="V47" s="174"/>
      <c r="Z47">
        <v>0</v>
      </c>
    </row>
    <row r="48" spans="1:26" x14ac:dyDescent="0.25">
      <c r="A48" s="149"/>
      <c r="B48" s="149"/>
      <c r="C48" s="149"/>
      <c r="D48" s="149" t="s">
        <v>643</v>
      </c>
      <c r="E48" s="149"/>
      <c r="F48" s="167"/>
      <c r="G48" s="152"/>
      <c r="H48" s="152">
        <f>ROUND((SUM(M26:M47))/1,2)</f>
        <v>0</v>
      </c>
      <c r="I48" s="152">
        <f>ROUND((SUM(I26:I47))/1,2)</f>
        <v>0</v>
      </c>
      <c r="J48" s="149"/>
      <c r="K48" s="149"/>
      <c r="L48" s="149">
        <f>ROUND((SUM(L26:L47))/1,2)</f>
        <v>0</v>
      </c>
      <c r="M48" s="149">
        <f>ROUND((SUM(M26:M47))/1,2)</f>
        <v>0</v>
      </c>
      <c r="N48" s="149"/>
      <c r="O48" s="149"/>
      <c r="P48" s="175">
        <f>ROUND((SUM(P26:P47))/1,2)</f>
        <v>0</v>
      </c>
      <c r="Q48" s="146"/>
      <c r="R48" s="146"/>
      <c r="S48" s="175">
        <f>ROUND((SUM(S26:S47))/1,2)</f>
        <v>0</v>
      </c>
      <c r="T48" s="146"/>
      <c r="U48" s="146"/>
      <c r="V48" s="146"/>
      <c r="W48" s="146"/>
      <c r="X48" s="146"/>
      <c r="Y48" s="146"/>
      <c r="Z48" s="146"/>
    </row>
    <row r="49" spans="1:26" x14ac:dyDescent="0.25">
      <c r="A49" s="1"/>
      <c r="B49" s="1"/>
      <c r="C49" s="1"/>
      <c r="D49" s="1"/>
      <c r="E49" s="1"/>
      <c r="F49" s="160"/>
      <c r="G49" s="142"/>
      <c r="H49" s="142"/>
      <c r="I49" s="142"/>
      <c r="J49" s="1"/>
      <c r="K49" s="1"/>
      <c r="L49" s="1"/>
      <c r="M49" s="1"/>
      <c r="N49" s="1"/>
      <c r="O49" s="1"/>
      <c r="P49" s="1"/>
      <c r="S49" s="1"/>
    </row>
    <row r="50" spans="1:26" x14ac:dyDescent="0.25">
      <c r="A50" s="149"/>
      <c r="B50" s="149"/>
      <c r="C50" s="149"/>
      <c r="D50" s="149" t="s">
        <v>804</v>
      </c>
      <c r="E50" s="149"/>
      <c r="F50" s="167"/>
      <c r="G50" s="150"/>
      <c r="H50" s="150"/>
      <c r="I50" s="150"/>
      <c r="J50" s="149"/>
      <c r="K50" s="149"/>
      <c r="L50" s="149"/>
      <c r="M50" s="149"/>
      <c r="N50" s="149"/>
      <c r="O50" s="149"/>
      <c r="P50" s="149"/>
      <c r="Q50" s="146"/>
      <c r="R50" s="146"/>
      <c r="S50" s="149"/>
      <c r="T50" s="146"/>
      <c r="U50" s="146"/>
      <c r="V50" s="146"/>
      <c r="W50" s="146"/>
      <c r="X50" s="146"/>
      <c r="Y50" s="146"/>
      <c r="Z50" s="146"/>
    </row>
    <row r="51" spans="1:26" ht="24.95" customHeight="1" x14ac:dyDescent="0.25">
      <c r="A51" s="171"/>
      <c r="B51" s="168" t="s">
        <v>858</v>
      </c>
      <c r="C51" s="172" t="s">
        <v>859</v>
      </c>
      <c r="D51" s="168" t="s">
        <v>860</v>
      </c>
      <c r="E51" s="168" t="s">
        <v>616</v>
      </c>
      <c r="F51" s="169">
        <v>1.1000000000000001</v>
      </c>
      <c r="G51" s="180"/>
      <c r="H51" s="180"/>
      <c r="I51" s="180">
        <f t="shared" ref="I51:I59" si="4">ROUND(F51*(G51+H51),2)</f>
        <v>0</v>
      </c>
      <c r="J51" s="168">
        <f t="shared" ref="J51:J59" si="5">ROUND(F51*(N51),2)</f>
        <v>16.649999999999999</v>
      </c>
      <c r="K51" s="1">
        <f t="shared" ref="K51:K59" si="6">ROUND(F51*(O51),2)</f>
        <v>0</v>
      </c>
      <c r="L51" s="1">
        <f t="shared" ref="L51:L59" si="7">ROUND(F51*(G51),2)</f>
        <v>0</v>
      </c>
      <c r="M51" s="1"/>
      <c r="N51" s="1">
        <v>15.13902620971203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858</v>
      </c>
      <c r="C52" s="172" t="s">
        <v>861</v>
      </c>
      <c r="D52" s="168" t="s">
        <v>862</v>
      </c>
      <c r="E52" s="168" t="s">
        <v>616</v>
      </c>
      <c r="F52" s="169">
        <v>0.45</v>
      </c>
      <c r="G52" s="180"/>
      <c r="H52" s="180"/>
      <c r="I52" s="180">
        <f t="shared" si="4"/>
        <v>0</v>
      </c>
      <c r="J52" s="168">
        <f t="shared" si="5"/>
        <v>6.81</v>
      </c>
      <c r="K52" s="1">
        <f t="shared" si="6"/>
        <v>0</v>
      </c>
      <c r="L52" s="1">
        <f t="shared" si="7"/>
        <v>0</v>
      </c>
      <c r="M52" s="1"/>
      <c r="N52" s="1">
        <v>15.13902620971203</v>
      </c>
      <c r="O52" s="1"/>
      <c r="P52" s="160"/>
      <c r="Q52" s="173"/>
      <c r="R52" s="173"/>
      <c r="S52" s="149"/>
      <c r="V52" s="174"/>
      <c r="Z52">
        <v>0</v>
      </c>
    </row>
    <row r="53" spans="1:26" ht="24.95" customHeight="1" x14ac:dyDescent="0.25">
      <c r="A53" s="171"/>
      <c r="B53" s="168" t="s">
        <v>655</v>
      </c>
      <c r="C53" s="172" t="s">
        <v>863</v>
      </c>
      <c r="D53" s="168" t="s">
        <v>864</v>
      </c>
      <c r="E53" s="168" t="s">
        <v>279</v>
      </c>
      <c r="F53" s="169">
        <v>1</v>
      </c>
      <c r="G53" s="170"/>
      <c r="H53" s="170"/>
      <c r="I53" s="170">
        <f t="shared" si="4"/>
        <v>0</v>
      </c>
      <c r="J53" s="168">
        <f t="shared" si="5"/>
        <v>53.8</v>
      </c>
      <c r="K53" s="1">
        <f t="shared" si="6"/>
        <v>0</v>
      </c>
      <c r="L53" s="1">
        <f t="shared" si="7"/>
        <v>0</v>
      </c>
      <c r="M53" s="1"/>
      <c r="N53" s="1">
        <v>53.8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655</v>
      </c>
      <c r="C54" s="172" t="s">
        <v>865</v>
      </c>
      <c r="D54" s="168" t="s">
        <v>866</v>
      </c>
      <c r="E54" s="168" t="s">
        <v>279</v>
      </c>
      <c r="F54" s="169">
        <v>2</v>
      </c>
      <c r="G54" s="170"/>
      <c r="H54" s="170"/>
      <c r="I54" s="170">
        <f t="shared" si="4"/>
        <v>0</v>
      </c>
      <c r="J54" s="168">
        <f t="shared" si="5"/>
        <v>6.94</v>
      </c>
      <c r="K54" s="1">
        <f t="shared" si="6"/>
        <v>0</v>
      </c>
      <c r="L54" s="1">
        <f t="shared" si="7"/>
        <v>0</v>
      </c>
      <c r="M54" s="1"/>
      <c r="N54" s="1">
        <v>3.4699999999999998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655</v>
      </c>
      <c r="C55" s="172" t="s">
        <v>867</v>
      </c>
      <c r="D55" s="168" t="s">
        <v>868</v>
      </c>
      <c r="E55" s="168" t="s">
        <v>576</v>
      </c>
      <c r="F55" s="169">
        <v>2</v>
      </c>
      <c r="G55" s="170"/>
      <c r="H55" s="170"/>
      <c r="I55" s="170">
        <f t="shared" si="4"/>
        <v>0</v>
      </c>
      <c r="J55" s="168">
        <f t="shared" si="5"/>
        <v>80.14</v>
      </c>
      <c r="K55" s="1">
        <f t="shared" si="6"/>
        <v>0</v>
      </c>
      <c r="L55" s="1">
        <f t="shared" si="7"/>
        <v>0</v>
      </c>
      <c r="M55" s="1"/>
      <c r="N55" s="1">
        <v>40.07</v>
      </c>
      <c r="O55" s="1"/>
      <c r="P55" s="160"/>
      <c r="Q55" s="173"/>
      <c r="R55" s="173"/>
      <c r="S55" s="149"/>
      <c r="V55" s="174"/>
      <c r="Z55">
        <v>0</v>
      </c>
    </row>
    <row r="56" spans="1:26" ht="50.1" customHeight="1" x14ac:dyDescent="0.25">
      <c r="A56" s="171"/>
      <c r="B56" s="168" t="s">
        <v>304</v>
      </c>
      <c r="C56" s="172" t="s">
        <v>869</v>
      </c>
      <c r="D56" s="168" t="s">
        <v>1476</v>
      </c>
      <c r="E56" s="168" t="s">
        <v>279</v>
      </c>
      <c r="F56" s="169">
        <v>1</v>
      </c>
      <c r="G56" s="170"/>
      <c r="H56" s="170"/>
      <c r="I56" s="170">
        <f t="shared" si="4"/>
        <v>0</v>
      </c>
      <c r="J56" s="168">
        <f t="shared" si="5"/>
        <v>1115.75</v>
      </c>
      <c r="K56" s="1">
        <f t="shared" si="6"/>
        <v>0</v>
      </c>
      <c r="L56" s="1">
        <f t="shared" si="7"/>
        <v>0</v>
      </c>
      <c r="M56" s="1"/>
      <c r="N56" s="1">
        <v>1115.75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304</v>
      </c>
      <c r="C57" s="172" t="s">
        <v>870</v>
      </c>
      <c r="D57" s="168" t="s">
        <v>1477</v>
      </c>
      <c r="E57" s="168" t="s">
        <v>279</v>
      </c>
      <c r="F57" s="169">
        <v>2</v>
      </c>
      <c r="G57" s="170"/>
      <c r="H57" s="170"/>
      <c r="I57" s="170">
        <f t="shared" si="4"/>
        <v>0</v>
      </c>
      <c r="J57" s="168">
        <f t="shared" si="5"/>
        <v>64.36</v>
      </c>
      <c r="K57" s="1">
        <f t="shared" si="6"/>
        <v>0</v>
      </c>
      <c r="L57" s="1">
        <f t="shared" si="7"/>
        <v>0</v>
      </c>
      <c r="M57" s="1"/>
      <c r="N57" s="1">
        <v>32.18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304</v>
      </c>
      <c r="C58" s="172" t="s">
        <v>871</v>
      </c>
      <c r="D58" s="168" t="s">
        <v>872</v>
      </c>
      <c r="E58" s="168" t="s">
        <v>279</v>
      </c>
      <c r="F58" s="169">
        <v>1</v>
      </c>
      <c r="G58" s="170"/>
      <c r="H58" s="170"/>
      <c r="I58" s="170">
        <f t="shared" si="4"/>
        <v>0</v>
      </c>
      <c r="J58" s="168">
        <f t="shared" si="5"/>
        <v>161.61000000000001</v>
      </c>
      <c r="K58" s="1">
        <f t="shared" si="6"/>
        <v>0</v>
      </c>
      <c r="L58" s="1">
        <f t="shared" si="7"/>
        <v>0</v>
      </c>
      <c r="M58" s="1"/>
      <c r="N58" s="1">
        <v>161.61000000000001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304</v>
      </c>
      <c r="C59" s="172" t="s">
        <v>873</v>
      </c>
      <c r="D59" s="168" t="s">
        <v>874</v>
      </c>
      <c r="E59" s="168" t="s">
        <v>279</v>
      </c>
      <c r="F59" s="169">
        <v>1</v>
      </c>
      <c r="G59" s="170"/>
      <c r="H59" s="170"/>
      <c r="I59" s="170">
        <f t="shared" si="4"/>
        <v>0</v>
      </c>
      <c r="J59" s="168">
        <f t="shared" si="5"/>
        <v>31.39</v>
      </c>
      <c r="K59" s="1">
        <f t="shared" si="6"/>
        <v>0</v>
      </c>
      <c r="L59" s="1">
        <f t="shared" si="7"/>
        <v>0</v>
      </c>
      <c r="M59" s="1"/>
      <c r="N59" s="1">
        <v>31.39</v>
      </c>
      <c r="O59" s="1"/>
      <c r="P59" s="160"/>
      <c r="Q59" s="173"/>
      <c r="R59" s="173"/>
      <c r="S59" s="149"/>
      <c r="V59" s="174"/>
      <c r="Z59">
        <v>0</v>
      </c>
    </row>
    <row r="60" spans="1:26" x14ac:dyDescent="0.25">
      <c r="A60" s="149"/>
      <c r="B60" s="149"/>
      <c r="C60" s="149"/>
      <c r="D60" s="149" t="s">
        <v>804</v>
      </c>
      <c r="E60" s="149"/>
      <c r="F60" s="167"/>
      <c r="G60" s="152"/>
      <c r="H60" s="152">
        <f>ROUND((SUM(M50:M59))/1,2)</f>
        <v>0</v>
      </c>
      <c r="I60" s="152">
        <f>ROUND((SUM(I50:I59))/1,2)</f>
        <v>0</v>
      </c>
      <c r="J60" s="149"/>
      <c r="K60" s="149"/>
      <c r="L60" s="149">
        <f>ROUND((SUM(L50:L59))/1,2)</f>
        <v>0</v>
      </c>
      <c r="M60" s="149">
        <f>ROUND((SUM(M50:M59))/1,2)</f>
        <v>0</v>
      </c>
      <c r="N60" s="149"/>
      <c r="O60" s="149"/>
      <c r="P60" s="175">
        <f>ROUND((SUM(P50:P59))/1,2)</f>
        <v>0</v>
      </c>
      <c r="Q60" s="146"/>
      <c r="R60" s="146"/>
      <c r="S60" s="175">
        <f>ROUND((SUM(S50:S59))/1,2)</f>
        <v>0</v>
      </c>
      <c r="T60" s="146"/>
      <c r="U60" s="146"/>
      <c r="V60" s="146"/>
      <c r="W60" s="146"/>
      <c r="X60" s="146"/>
      <c r="Y60" s="146"/>
      <c r="Z60" s="146"/>
    </row>
    <row r="61" spans="1:26" x14ac:dyDescent="0.25">
      <c r="A61" s="1"/>
      <c r="B61" s="1"/>
      <c r="C61" s="1"/>
      <c r="D61" s="1"/>
      <c r="E61" s="1"/>
      <c r="F61" s="160"/>
      <c r="G61" s="142"/>
      <c r="H61" s="142"/>
      <c r="I61" s="142"/>
      <c r="J61" s="1"/>
      <c r="K61" s="1"/>
      <c r="L61" s="1"/>
      <c r="M61" s="1"/>
      <c r="N61" s="1"/>
      <c r="O61" s="1"/>
      <c r="P61" s="1"/>
      <c r="S61" s="1"/>
    </row>
    <row r="62" spans="1:26" x14ac:dyDescent="0.25">
      <c r="A62" s="149"/>
      <c r="B62" s="149"/>
      <c r="C62" s="149"/>
      <c r="D62" s="149" t="s">
        <v>644</v>
      </c>
      <c r="E62" s="149"/>
      <c r="F62" s="167"/>
      <c r="G62" s="150"/>
      <c r="H62" s="150"/>
      <c r="I62" s="150"/>
      <c r="J62" s="149"/>
      <c r="K62" s="149"/>
      <c r="L62" s="149"/>
      <c r="M62" s="149"/>
      <c r="N62" s="149"/>
      <c r="O62" s="149"/>
      <c r="P62" s="149"/>
      <c r="Q62" s="146"/>
      <c r="R62" s="146"/>
      <c r="S62" s="149"/>
      <c r="T62" s="146"/>
      <c r="U62" s="146"/>
      <c r="V62" s="146"/>
      <c r="W62" s="146"/>
      <c r="X62" s="146"/>
      <c r="Y62" s="146"/>
      <c r="Z62" s="146"/>
    </row>
    <row r="63" spans="1:26" ht="24.95" customHeight="1" x14ac:dyDescent="0.25">
      <c r="A63" s="171"/>
      <c r="B63" s="168" t="s">
        <v>697</v>
      </c>
      <c r="C63" s="172" t="s">
        <v>875</v>
      </c>
      <c r="D63" s="168" t="s">
        <v>876</v>
      </c>
      <c r="E63" s="168" t="s">
        <v>222</v>
      </c>
      <c r="F63" s="169">
        <v>5</v>
      </c>
      <c r="G63" s="170"/>
      <c r="H63" s="170"/>
      <c r="I63" s="170">
        <f t="shared" ref="I63:I68" si="8">ROUND(F63*(G63+H63),2)</f>
        <v>0</v>
      </c>
      <c r="J63" s="168">
        <f t="shared" ref="J63:J68" si="9">ROUND(F63*(N63),2)</f>
        <v>47.55</v>
      </c>
      <c r="K63" s="1">
        <f t="shared" ref="K63:K68" si="10">ROUND(F63*(O63),2)</f>
        <v>0</v>
      </c>
      <c r="L63" s="1">
        <f t="shared" ref="L63:L68" si="11">ROUND(F63*(G63),2)</f>
        <v>0</v>
      </c>
      <c r="M63" s="1"/>
      <c r="N63" s="1">
        <v>9.51</v>
      </c>
      <c r="O63" s="1"/>
      <c r="P63" s="167">
        <v>3.6800000000000001E-3</v>
      </c>
      <c r="Q63" s="173"/>
      <c r="R63" s="173">
        <v>3.6800000000000001E-3</v>
      </c>
      <c r="S63" s="149">
        <f>ROUND(F63*(R63),3)</f>
        <v>1.7999999999999999E-2</v>
      </c>
      <c r="V63" s="174"/>
      <c r="Z63">
        <v>0</v>
      </c>
    </row>
    <row r="64" spans="1:26" ht="24.95" customHeight="1" x14ac:dyDescent="0.25">
      <c r="A64" s="171"/>
      <c r="B64" s="168" t="s">
        <v>697</v>
      </c>
      <c r="C64" s="172" t="s">
        <v>877</v>
      </c>
      <c r="D64" s="168" t="s">
        <v>878</v>
      </c>
      <c r="E64" s="168" t="s">
        <v>222</v>
      </c>
      <c r="F64" s="169">
        <v>5</v>
      </c>
      <c r="G64" s="170"/>
      <c r="H64" s="170"/>
      <c r="I64" s="170">
        <f t="shared" si="8"/>
        <v>0</v>
      </c>
      <c r="J64" s="168">
        <f t="shared" si="9"/>
        <v>2.0499999999999998</v>
      </c>
      <c r="K64" s="1">
        <f t="shared" si="10"/>
        <v>0</v>
      </c>
      <c r="L64" s="1">
        <f t="shared" si="11"/>
        <v>0</v>
      </c>
      <c r="M64" s="1"/>
      <c r="N64" s="1">
        <v>0.41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697</v>
      </c>
      <c r="C65" s="172" t="s">
        <v>702</v>
      </c>
      <c r="D65" s="168" t="s">
        <v>703</v>
      </c>
      <c r="E65" s="168" t="s">
        <v>616</v>
      </c>
      <c r="F65" s="169">
        <v>1.4</v>
      </c>
      <c r="G65" s="180"/>
      <c r="H65" s="180"/>
      <c r="I65" s="180">
        <f t="shared" si="8"/>
        <v>0</v>
      </c>
      <c r="J65" s="168">
        <f t="shared" si="9"/>
        <v>15.43</v>
      </c>
      <c r="K65" s="1">
        <f t="shared" si="10"/>
        <v>0</v>
      </c>
      <c r="L65" s="1">
        <f t="shared" si="11"/>
        <v>0</v>
      </c>
      <c r="M65" s="1"/>
      <c r="N65" s="1">
        <v>11.018700152635574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697</v>
      </c>
      <c r="C66" s="172" t="s">
        <v>704</v>
      </c>
      <c r="D66" s="168" t="s">
        <v>879</v>
      </c>
      <c r="E66" s="168" t="s">
        <v>616</v>
      </c>
      <c r="F66" s="169">
        <v>0.6</v>
      </c>
      <c r="G66" s="180"/>
      <c r="H66" s="180"/>
      <c r="I66" s="180">
        <f t="shared" si="8"/>
        <v>0</v>
      </c>
      <c r="J66" s="168">
        <f t="shared" si="9"/>
        <v>6.61</v>
      </c>
      <c r="K66" s="1">
        <f t="shared" si="10"/>
        <v>0</v>
      </c>
      <c r="L66" s="1">
        <f t="shared" si="11"/>
        <v>0</v>
      </c>
      <c r="M66" s="1"/>
      <c r="N66" s="1">
        <v>11.018700152635574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655</v>
      </c>
      <c r="C67" s="172" t="s">
        <v>880</v>
      </c>
      <c r="D67" s="168" t="s">
        <v>881</v>
      </c>
      <c r="E67" s="168" t="s">
        <v>222</v>
      </c>
      <c r="F67" s="169">
        <v>3</v>
      </c>
      <c r="G67" s="170"/>
      <c r="H67" s="170"/>
      <c r="I67" s="170">
        <f t="shared" si="8"/>
        <v>0</v>
      </c>
      <c r="J67" s="168">
        <f t="shared" si="9"/>
        <v>20.37</v>
      </c>
      <c r="K67" s="1">
        <f t="shared" si="10"/>
        <v>0</v>
      </c>
      <c r="L67" s="1">
        <f t="shared" si="11"/>
        <v>0</v>
      </c>
      <c r="M67" s="1"/>
      <c r="N67" s="1">
        <v>6.79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655</v>
      </c>
      <c r="C68" s="172" t="s">
        <v>882</v>
      </c>
      <c r="D68" s="168" t="s">
        <v>883</v>
      </c>
      <c r="E68" s="168" t="s">
        <v>576</v>
      </c>
      <c r="F68" s="169">
        <v>1</v>
      </c>
      <c r="G68" s="170"/>
      <c r="H68" s="170"/>
      <c r="I68" s="170">
        <f t="shared" si="8"/>
        <v>0</v>
      </c>
      <c r="J68" s="168">
        <f t="shared" si="9"/>
        <v>100.17</v>
      </c>
      <c r="K68" s="1">
        <f t="shared" si="10"/>
        <v>0</v>
      </c>
      <c r="L68" s="1">
        <f t="shared" si="11"/>
        <v>0</v>
      </c>
      <c r="M68" s="1"/>
      <c r="N68" s="1">
        <v>100.17</v>
      </c>
      <c r="O68" s="1"/>
      <c r="P68" s="160"/>
      <c r="Q68" s="173"/>
      <c r="R68" s="173"/>
      <c r="S68" s="149"/>
      <c r="V68" s="174"/>
      <c r="Z68">
        <v>0</v>
      </c>
    </row>
    <row r="69" spans="1:26" x14ac:dyDescent="0.25">
      <c r="A69" s="149"/>
      <c r="B69" s="149"/>
      <c r="C69" s="149"/>
      <c r="D69" s="149" t="s">
        <v>644</v>
      </c>
      <c r="E69" s="149"/>
      <c r="F69" s="167"/>
      <c r="G69" s="152"/>
      <c r="H69" s="152">
        <f>ROUND((SUM(M62:M68))/1,2)</f>
        <v>0</v>
      </c>
      <c r="I69" s="152">
        <f>ROUND((SUM(I62:I68))/1,2)</f>
        <v>0</v>
      </c>
      <c r="J69" s="149"/>
      <c r="K69" s="149"/>
      <c r="L69" s="149">
        <f>ROUND((SUM(L62:L68))/1,2)</f>
        <v>0</v>
      </c>
      <c r="M69" s="149">
        <f>ROUND((SUM(M62:M68))/1,2)</f>
        <v>0</v>
      </c>
      <c r="N69" s="149"/>
      <c r="O69" s="149"/>
      <c r="P69" s="175">
        <f>ROUND((SUM(P62:P68))/1,2)</f>
        <v>0</v>
      </c>
      <c r="Q69" s="146"/>
      <c r="R69" s="146"/>
      <c r="S69" s="175">
        <f>ROUND((SUM(S62:S68))/1,2)</f>
        <v>0.02</v>
      </c>
      <c r="T69" s="146"/>
      <c r="U69" s="146"/>
      <c r="V69" s="146"/>
      <c r="W69" s="146"/>
      <c r="X69" s="146"/>
      <c r="Y69" s="146"/>
      <c r="Z69" s="146"/>
    </row>
    <row r="70" spans="1:26" x14ac:dyDescent="0.25">
      <c r="A70" s="1"/>
      <c r="B70" s="1"/>
      <c r="C70" s="1"/>
      <c r="D70" s="1"/>
      <c r="E70" s="1"/>
      <c r="F70" s="160"/>
      <c r="G70" s="142"/>
      <c r="H70" s="142"/>
      <c r="I70" s="142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49"/>
      <c r="B71" s="149"/>
      <c r="C71" s="149"/>
      <c r="D71" s="149" t="s">
        <v>645</v>
      </c>
      <c r="E71" s="149"/>
      <c r="F71" s="167"/>
      <c r="G71" s="150"/>
      <c r="H71" s="150"/>
      <c r="I71" s="150"/>
      <c r="J71" s="149"/>
      <c r="K71" s="149"/>
      <c r="L71" s="149"/>
      <c r="M71" s="149"/>
      <c r="N71" s="149"/>
      <c r="O71" s="149"/>
      <c r="P71" s="149"/>
      <c r="Q71" s="146"/>
      <c r="R71" s="146"/>
      <c r="S71" s="149"/>
      <c r="T71" s="146"/>
      <c r="U71" s="146"/>
      <c r="V71" s="146"/>
      <c r="W71" s="146"/>
      <c r="X71" s="146"/>
      <c r="Y71" s="146"/>
      <c r="Z71" s="146"/>
    </row>
    <row r="72" spans="1:26" ht="24.95" customHeight="1" x14ac:dyDescent="0.25">
      <c r="A72" s="171"/>
      <c r="B72" s="168" t="s">
        <v>724</v>
      </c>
      <c r="C72" s="172" t="s">
        <v>725</v>
      </c>
      <c r="D72" s="168" t="s">
        <v>726</v>
      </c>
      <c r="E72" s="168" t="s">
        <v>279</v>
      </c>
      <c r="F72" s="169">
        <v>2</v>
      </c>
      <c r="G72" s="170"/>
      <c r="H72" s="170"/>
      <c r="I72" s="170">
        <f t="shared" ref="I72:I89" si="12">ROUND(F72*(G72+H72),2)</f>
        <v>0</v>
      </c>
      <c r="J72" s="168">
        <f t="shared" ref="J72:J89" si="13">ROUND(F72*(N72),2)</f>
        <v>3.64</v>
      </c>
      <c r="K72" s="1">
        <f t="shared" ref="K72:K89" si="14">ROUND(F72*(O72),2)</f>
        <v>0</v>
      </c>
      <c r="L72" s="1">
        <f t="shared" ref="L72:L88" si="15">ROUND(F72*(G72),2)</f>
        <v>0</v>
      </c>
      <c r="M72" s="1"/>
      <c r="N72" s="1">
        <v>1.8199999999999998</v>
      </c>
      <c r="O72" s="1"/>
      <c r="P72" s="167">
        <v>2.0000000000000002E-5</v>
      </c>
      <c r="Q72" s="173"/>
      <c r="R72" s="173">
        <v>2.0000000000000002E-5</v>
      </c>
      <c r="S72" s="149">
        <f t="shared" ref="S72:S78" si="16">ROUND(F72*(R72),3)</f>
        <v>0</v>
      </c>
      <c r="V72" s="174"/>
      <c r="Z72">
        <v>0</v>
      </c>
    </row>
    <row r="73" spans="1:26" ht="24.95" customHeight="1" x14ac:dyDescent="0.25">
      <c r="A73" s="171"/>
      <c r="B73" s="168" t="s">
        <v>724</v>
      </c>
      <c r="C73" s="172" t="s">
        <v>884</v>
      </c>
      <c r="D73" s="168" t="s">
        <v>885</v>
      </c>
      <c r="E73" s="168" t="s">
        <v>279</v>
      </c>
      <c r="F73" s="169">
        <v>3</v>
      </c>
      <c r="G73" s="170"/>
      <c r="H73" s="170"/>
      <c r="I73" s="170">
        <f t="shared" si="12"/>
        <v>0</v>
      </c>
      <c r="J73" s="168">
        <f t="shared" si="13"/>
        <v>6.69</v>
      </c>
      <c r="K73" s="1">
        <f t="shared" si="14"/>
        <v>0</v>
      </c>
      <c r="L73" s="1">
        <f t="shared" si="15"/>
        <v>0</v>
      </c>
      <c r="M73" s="1"/>
      <c r="N73" s="1">
        <v>2.23</v>
      </c>
      <c r="O73" s="1"/>
      <c r="P73" s="167">
        <v>2.0000000000000002E-5</v>
      </c>
      <c r="Q73" s="173"/>
      <c r="R73" s="173">
        <v>2.0000000000000002E-5</v>
      </c>
      <c r="S73" s="149">
        <f t="shared" si="16"/>
        <v>0</v>
      </c>
      <c r="V73" s="174"/>
      <c r="Z73">
        <v>0</v>
      </c>
    </row>
    <row r="74" spans="1:26" ht="24.95" customHeight="1" x14ac:dyDescent="0.25">
      <c r="A74" s="171"/>
      <c r="B74" s="168" t="s">
        <v>724</v>
      </c>
      <c r="C74" s="172" t="s">
        <v>886</v>
      </c>
      <c r="D74" s="168" t="s">
        <v>887</v>
      </c>
      <c r="E74" s="168" t="s">
        <v>279</v>
      </c>
      <c r="F74" s="169">
        <v>1</v>
      </c>
      <c r="G74" s="170"/>
      <c r="H74" s="170"/>
      <c r="I74" s="170">
        <f t="shared" si="12"/>
        <v>0</v>
      </c>
      <c r="J74" s="168">
        <f t="shared" si="13"/>
        <v>2.44</v>
      </c>
      <c r="K74" s="1">
        <f t="shared" si="14"/>
        <v>0</v>
      </c>
      <c r="L74" s="1">
        <f t="shared" si="15"/>
        <v>0</v>
      </c>
      <c r="M74" s="1"/>
      <c r="N74" s="1">
        <v>2.44</v>
      </c>
      <c r="O74" s="1"/>
      <c r="P74" s="167">
        <v>2.0000000000000002E-5</v>
      </c>
      <c r="Q74" s="173"/>
      <c r="R74" s="173">
        <v>2.0000000000000002E-5</v>
      </c>
      <c r="S74" s="149">
        <f t="shared" si="16"/>
        <v>0</v>
      </c>
      <c r="V74" s="174"/>
      <c r="Z74">
        <v>0</v>
      </c>
    </row>
    <row r="75" spans="1:26" ht="24.95" customHeight="1" x14ac:dyDescent="0.25">
      <c r="A75" s="171"/>
      <c r="B75" s="168" t="s">
        <v>724</v>
      </c>
      <c r="C75" s="172" t="s">
        <v>888</v>
      </c>
      <c r="D75" s="168" t="s">
        <v>889</v>
      </c>
      <c r="E75" s="168" t="s">
        <v>279</v>
      </c>
      <c r="F75" s="169">
        <v>2</v>
      </c>
      <c r="G75" s="170"/>
      <c r="H75" s="170"/>
      <c r="I75" s="170">
        <f t="shared" si="12"/>
        <v>0</v>
      </c>
      <c r="J75" s="168">
        <f t="shared" si="13"/>
        <v>2.84</v>
      </c>
      <c r="K75" s="1">
        <f t="shared" si="14"/>
        <v>0</v>
      </c>
      <c r="L75" s="1">
        <f t="shared" si="15"/>
        <v>0</v>
      </c>
      <c r="M75" s="1"/>
      <c r="N75" s="1">
        <v>1.42</v>
      </c>
      <c r="O75" s="1"/>
      <c r="P75" s="167">
        <v>1.0000000000000001E-5</v>
      </c>
      <c r="Q75" s="173"/>
      <c r="R75" s="173">
        <v>1.0000000000000001E-5</v>
      </c>
      <c r="S75" s="149">
        <f t="shared" si="16"/>
        <v>0</v>
      </c>
      <c r="V75" s="174"/>
      <c r="Z75">
        <v>0</v>
      </c>
    </row>
    <row r="76" spans="1:26" ht="24.95" customHeight="1" x14ac:dyDescent="0.25">
      <c r="A76" s="171"/>
      <c r="B76" s="168" t="s">
        <v>724</v>
      </c>
      <c r="C76" s="172" t="s">
        <v>890</v>
      </c>
      <c r="D76" s="168" t="s">
        <v>891</v>
      </c>
      <c r="E76" s="168" t="s">
        <v>279</v>
      </c>
      <c r="F76" s="169">
        <v>4</v>
      </c>
      <c r="G76" s="170"/>
      <c r="H76" s="170"/>
      <c r="I76" s="170">
        <f t="shared" si="12"/>
        <v>0</v>
      </c>
      <c r="J76" s="168">
        <f t="shared" si="13"/>
        <v>21.44</v>
      </c>
      <c r="K76" s="1">
        <f t="shared" si="14"/>
        <v>0</v>
      </c>
      <c r="L76" s="1">
        <f t="shared" si="15"/>
        <v>0</v>
      </c>
      <c r="M76" s="1"/>
      <c r="N76" s="1">
        <v>5.36</v>
      </c>
      <c r="O76" s="1"/>
      <c r="P76" s="167">
        <v>5.0000000000000001E-4</v>
      </c>
      <c r="Q76" s="173"/>
      <c r="R76" s="173">
        <v>5.0000000000000001E-4</v>
      </c>
      <c r="S76" s="149">
        <f t="shared" si="16"/>
        <v>2E-3</v>
      </c>
      <c r="V76" s="174"/>
      <c r="Z76">
        <v>0</v>
      </c>
    </row>
    <row r="77" spans="1:26" ht="24.95" customHeight="1" x14ac:dyDescent="0.25">
      <c r="A77" s="171"/>
      <c r="B77" s="168" t="s">
        <v>724</v>
      </c>
      <c r="C77" s="172" t="s">
        <v>892</v>
      </c>
      <c r="D77" s="168" t="s">
        <v>893</v>
      </c>
      <c r="E77" s="168" t="s">
        <v>279</v>
      </c>
      <c r="F77" s="169">
        <v>2</v>
      </c>
      <c r="G77" s="170"/>
      <c r="H77" s="170"/>
      <c r="I77" s="170">
        <f t="shared" si="12"/>
        <v>0</v>
      </c>
      <c r="J77" s="168">
        <f t="shared" si="13"/>
        <v>7.46</v>
      </c>
      <c r="K77" s="1">
        <f t="shared" si="14"/>
        <v>0</v>
      </c>
      <c r="L77" s="1">
        <f t="shared" si="15"/>
        <v>0</v>
      </c>
      <c r="M77" s="1"/>
      <c r="N77" s="1">
        <v>3.73</v>
      </c>
      <c r="O77" s="1"/>
      <c r="P77" s="167">
        <v>4.8999999999999998E-4</v>
      </c>
      <c r="Q77" s="173"/>
      <c r="R77" s="173">
        <v>4.8999999999999998E-4</v>
      </c>
      <c r="S77" s="149">
        <f t="shared" si="16"/>
        <v>1E-3</v>
      </c>
      <c r="V77" s="174"/>
      <c r="Z77">
        <v>0</v>
      </c>
    </row>
    <row r="78" spans="1:26" ht="24.95" customHeight="1" x14ac:dyDescent="0.25">
      <c r="A78" s="171"/>
      <c r="B78" s="168" t="s">
        <v>724</v>
      </c>
      <c r="C78" s="172" t="s">
        <v>894</v>
      </c>
      <c r="D78" s="168" t="s">
        <v>895</v>
      </c>
      <c r="E78" s="168" t="s">
        <v>279</v>
      </c>
      <c r="F78" s="169">
        <v>1</v>
      </c>
      <c r="G78" s="170"/>
      <c r="H78" s="170"/>
      <c r="I78" s="170">
        <f t="shared" si="12"/>
        <v>0</v>
      </c>
      <c r="J78" s="168">
        <f t="shared" si="13"/>
        <v>2.44</v>
      </c>
      <c r="K78" s="1">
        <f t="shared" si="14"/>
        <v>0</v>
      </c>
      <c r="L78" s="1">
        <f t="shared" si="15"/>
        <v>0</v>
      </c>
      <c r="M78" s="1"/>
      <c r="N78" s="1">
        <v>2.44</v>
      </c>
      <c r="O78" s="1"/>
      <c r="P78" s="167">
        <v>4.0000000000000003E-5</v>
      </c>
      <c r="Q78" s="173"/>
      <c r="R78" s="173">
        <v>4.0000000000000003E-5</v>
      </c>
      <c r="S78" s="149">
        <f t="shared" si="16"/>
        <v>0</v>
      </c>
      <c r="V78" s="174"/>
      <c r="Z78">
        <v>0</v>
      </c>
    </row>
    <row r="79" spans="1:26" ht="24.95" customHeight="1" x14ac:dyDescent="0.25">
      <c r="A79" s="171"/>
      <c r="B79" s="168" t="s">
        <v>724</v>
      </c>
      <c r="C79" s="172" t="s">
        <v>730</v>
      </c>
      <c r="D79" s="168" t="s">
        <v>731</v>
      </c>
      <c r="E79" s="168" t="s">
        <v>616</v>
      </c>
      <c r="F79" s="169">
        <v>0.25</v>
      </c>
      <c r="G79" s="180"/>
      <c r="H79" s="180"/>
      <c r="I79" s="180">
        <f t="shared" si="12"/>
        <v>0</v>
      </c>
      <c r="J79" s="168">
        <f t="shared" si="13"/>
        <v>0.94</v>
      </c>
      <c r="K79" s="1">
        <f t="shared" si="14"/>
        <v>0</v>
      </c>
      <c r="L79" s="1">
        <f t="shared" si="15"/>
        <v>0</v>
      </c>
      <c r="M79" s="1"/>
      <c r="N79" s="1">
        <v>3.7530360519886017</v>
      </c>
      <c r="O79" s="1"/>
      <c r="P79" s="160"/>
      <c r="Q79" s="173"/>
      <c r="R79" s="173"/>
      <c r="S79" s="149"/>
      <c r="V79" s="174"/>
      <c r="Z79">
        <v>0</v>
      </c>
    </row>
    <row r="80" spans="1:26" ht="24.95" customHeight="1" x14ac:dyDescent="0.25">
      <c r="A80" s="171"/>
      <c r="B80" s="168" t="s">
        <v>724</v>
      </c>
      <c r="C80" s="172" t="s">
        <v>732</v>
      </c>
      <c r="D80" s="168" t="s">
        <v>896</v>
      </c>
      <c r="E80" s="168" t="s">
        <v>616</v>
      </c>
      <c r="F80" s="169">
        <v>0.45</v>
      </c>
      <c r="G80" s="180"/>
      <c r="H80" s="180"/>
      <c r="I80" s="180">
        <f t="shared" si="12"/>
        <v>0</v>
      </c>
      <c r="J80" s="168">
        <f t="shared" si="13"/>
        <v>1.69</v>
      </c>
      <c r="K80" s="1">
        <f t="shared" si="14"/>
        <v>0</v>
      </c>
      <c r="L80" s="1">
        <f t="shared" si="15"/>
        <v>0</v>
      </c>
      <c r="M80" s="1"/>
      <c r="N80" s="1">
        <v>3.7530360519886017</v>
      </c>
      <c r="O80" s="1"/>
      <c r="P80" s="160"/>
      <c r="Q80" s="173"/>
      <c r="R80" s="173"/>
      <c r="S80" s="149"/>
      <c r="V80" s="174"/>
      <c r="Z80">
        <v>0</v>
      </c>
    </row>
    <row r="81" spans="1:26" ht="24.95" customHeight="1" x14ac:dyDescent="0.25">
      <c r="A81" s="171"/>
      <c r="B81" s="168" t="s">
        <v>897</v>
      </c>
      <c r="C81" s="172" t="s">
        <v>898</v>
      </c>
      <c r="D81" s="168" t="s">
        <v>899</v>
      </c>
      <c r="E81" s="168" t="s">
        <v>133</v>
      </c>
      <c r="F81" s="169">
        <v>0.19</v>
      </c>
      <c r="G81" s="170"/>
      <c r="H81" s="170"/>
      <c r="I81" s="170">
        <f t="shared" si="12"/>
        <v>0</v>
      </c>
      <c r="J81" s="168">
        <f t="shared" si="13"/>
        <v>3.97</v>
      </c>
      <c r="K81" s="1">
        <f t="shared" si="14"/>
        <v>0</v>
      </c>
      <c r="L81" s="1">
        <f t="shared" si="15"/>
        <v>0</v>
      </c>
      <c r="M81" s="1"/>
      <c r="N81" s="1">
        <v>20.88</v>
      </c>
      <c r="O81" s="1"/>
      <c r="P81" s="160"/>
      <c r="Q81" s="173"/>
      <c r="R81" s="173"/>
      <c r="S81" s="149"/>
      <c r="V81" s="174"/>
      <c r="Z81">
        <v>0</v>
      </c>
    </row>
    <row r="82" spans="1:26" ht="24.95" customHeight="1" x14ac:dyDescent="0.25">
      <c r="A82" s="171"/>
      <c r="B82" s="168" t="s">
        <v>655</v>
      </c>
      <c r="C82" s="172" t="s">
        <v>900</v>
      </c>
      <c r="D82" s="168" t="s">
        <v>901</v>
      </c>
      <c r="E82" s="168" t="s">
        <v>576</v>
      </c>
      <c r="F82" s="169">
        <v>1</v>
      </c>
      <c r="G82" s="170"/>
      <c r="H82" s="170"/>
      <c r="I82" s="170">
        <f t="shared" si="12"/>
        <v>0</v>
      </c>
      <c r="J82" s="168">
        <f t="shared" si="13"/>
        <v>233.73</v>
      </c>
      <c r="K82" s="1">
        <f t="shared" si="14"/>
        <v>0</v>
      </c>
      <c r="L82" s="1">
        <f t="shared" si="15"/>
        <v>0</v>
      </c>
      <c r="M82" s="1"/>
      <c r="N82" s="1">
        <v>233.73</v>
      </c>
      <c r="O82" s="1"/>
      <c r="P82" s="160"/>
      <c r="Q82" s="173"/>
      <c r="R82" s="173"/>
      <c r="S82" s="149"/>
      <c r="V82" s="174"/>
      <c r="Z82">
        <v>0</v>
      </c>
    </row>
    <row r="83" spans="1:26" ht="24.95" customHeight="1" x14ac:dyDescent="0.25">
      <c r="A83" s="171"/>
      <c r="B83" s="168" t="s">
        <v>304</v>
      </c>
      <c r="C83" s="172" t="s">
        <v>902</v>
      </c>
      <c r="D83" s="168" t="s">
        <v>903</v>
      </c>
      <c r="E83" s="168" t="s">
        <v>279</v>
      </c>
      <c r="F83" s="169">
        <v>2</v>
      </c>
      <c r="G83" s="170"/>
      <c r="H83" s="170"/>
      <c r="I83" s="170">
        <f t="shared" si="12"/>
        <v>0</v>
      </c>
      <c r="J83" s="168">
        <f t="shared" si="13"/>
        <v>38.74</v>
      </c>
      <c r="K83" s="1">
        <f t="shared" si="14"/>
        <v>0</v>
      </c>
      <c r="L83" s="1">
        <f t="shared" si="15"/>
        <v>0</v>
      </c>
      <c r="M83" s="1"/>
      <c r="N83" s="1">
        <v>19.37</v>
      </c>
      <c r="O83" s="1"/>
      <c r="P83" s="160"/>
      <c r="Q83" s="173"/>
      <c r="R83" s="173"/>
      <c r="S83" s="149"/>
      <c r="V83" s="174"/>
      <c r="Z83">
        <v>0</v>
      </c>
    </row>
    <row r="84" spans="1:26" ht="24.95" customHeight="1" x14ac:dyDescent="0.25">
      <c r="A84" s="171"/>
      <c r="B84" s="168" t="s">
        <v>304</v>
      </c>
      <c r="C84" s="172" t="s">
        <v>904</v>
      </c>
      <c r="D84" s="168" t="s">
        <v>905</v>
      </c>
      <c r="E84" s="168" t="s">
        <v>279</v>
      </c>
      <c r="F84" s="169">
        <v>1</v>
      </c>
      <c r="G84" s="170"/>
      <c r="H84" s="170"/>
      <c r="I84" s="170">
        <f t="shared" si="12"/>
        <v>0</v>
      </c>
      <c r="J84" s="168">
        <f t="shared" si="13"/>
        <v>28.05</v>
      </c>
      <c r="K84" s="1">
        <f t="shared" si="14"/>
        <v>0</v>
      </c>
      <c r="L84" s="1">
        <f t="shared" si="15"/>
        <v>0</v>
      </c>
      <c r="M84" s="1"/>
      <c r="N84" s="1">
        <v>28.05</v>
      </c>
      <c r="O84" s="1"/>
      <c r="P84" s="160"/>
      <c r="Q84" s="173"/>
      <c r="R84" s="173"/>
      <c r="S84" s="149"/>
      <c r="V84" s="174"/>
      <c r="Z84">
        <v>0</v>
      </c>
    </row>
    <row r="85" spans="1:26" ht="24.95" customHeight="1" x14ac:dyDescent="0.25">
      <c r="A85" s="171"/>
      <c r="B85" s="168" t="s">
        <v>304</v>
      </c>
      <c r="C85" s="172" t="s">
        <v>906</v>
      </c>
      <c r="D85" s="168" t="s">
        <v>907</v>
      </c>
      <c r="E85" s="168" t="s">
        <v>279</v>
      </c>
      <c r="F85" s="169">
        <v>1</v>
      </c>
      <c r="G85" s="170"/>
      <c r="H85" s="170"/>
      <c r="I85" s="170">
        <f t="shared" si="12"/>
        <v>0</v>
      </c>
      <c r="J85" s="168">
        <f t="shared" si="13"/>
        <v>3.75</v>
      </c>
      <c r="K85" s="1">
        <f t="shared" si="14"/>
        <v>0</v>
      </c>
      <c r="L85" s="1">
        <f t="shared" si="15"/>
        <v>0</v>
      </c>
      <c r="M85" s="1"/>
      <c r="N85" s="1">
        <v>3.75</v>
      </c>
      <c r="O85" s="1"/>
      <c r="P85" s="160"/>
      <c r="Q85" s="173"/>
      <c r="R85" s="173"/>
      <c r="S85" s="149"/>
      <c r="V85" s="174"/>
      <c r="Z85">
        <v>0</v>
      </c>
    </row>
    <row r="86" spans="1:26" ht="24.95" customHeight="1" x14ac:dyDescent="0.25">
      <c r="A86" s="171"/>
      <c r="B86" s="168" t="s">
        <v>304</v>
      </c>
      <c r="C86" s="172" t="s">
        <v>908</v>
      </c>
      <c r="D86" s="168" t="s">
        <v>909</v>
      </c>
      <c r="E86" s="168" t="s">
        <v>279</v>
      </c>
      <c r="F86" s="169">
        <v>1</v>
      </c>
      <c r="G86" s="170"/>
      <c r="H86" s="170"/>
      <c r="I86" s="170">
        <f t="shared" si="12"/>
        <v>0</v>
      </c>
      <c r="J86" s="168">
        <f t="shared" si="13"/>
        <v>2.75</v>
      </c>
      <c r="K86" s="1">
        <f t="shared" si="14"/>
        <v>0</v>
      </c>
      <c r="L86" s="1">
        <f t="shared" si="15"/>
        <v>0</v>
      </c>
      <c r="M86" s="1"/>
      <c r="N86" s="1">
        <v>2.75</v>
      </c>
      <c r="O86" s="1"/>
      <c r="P86" s="160"/>
      <c r="Q86" s="173"/>
      <c r="R86" s="173"/>
      <c r="S86" s="149"/>
      <c r="V86" s="174"/>
      <c r="Z86">
        <v>0</v>
      </c>
    </row>
    <row r="87" spans="1:26" ht="24.95" customHeight="1" x14ac:dyDescent="0.25">
      <c r="A87" s="171"/>
      <c r="B87" s="168" t="s">
        <v>304</v>
      </c>
      <c r="C87" s="172" t="s">
        <v>910</v>
      </c>
      <c r="D87" s="168" t="s">
        <v>911</v>
      </c>
      <c r="E87" s="168" t="s">
        <v>279</v>
      </c>
      <c r="F87" s="169">
        <v>1</v>
      </c>
      <c r="G87" s="170"/>
      <c r="H87" s="170"/>
      <c r="I87" s="170">
        <f t="shared" si="12"/>
        <v>0</v>
      </c>
      <c r="J87" s="168">
        <f t="shared" si="13"/>
        <v>5.3</v>
      </c>
      <c r="K87" s="1">
        <f t="shared" si="14"/>
        <v>0</v>
      </c>
      <c r="L87" s="1">
        <f t="shared" si="15"/>
        <v>0</v>
      </c>
      <c r="M87" s="1"/>
      <c r="N87" s="1">
        <v>5.3</v>
      </c>
      <c r="O87" s="1"/>
      <c r="P87" s="160"/>
      <c r="Q87" s="173"/>
      <c r="R87" s="173"/>
      <c r="S87" s="149"/>
      <c r="V87" s="174"/>
      <c r="Z87">
        <v>0</v>
      </c>
    </row>
    <row r="88" spans="1:26" ht="24.95" customHeight="1" x14ac:dyDescent="0.25">
      <c r="A88" s="171"/>
      <c r="B88" s="168" t="s">
        <v>304</v>
      </c>
      <c r="C88" s="172" t="s">
        <v>912</v>
      </c>
      <c r="D88" s="168" t="s">
        <v>913</v>
      </c>
      <c r="E88" s="168" t="s">
        <v>279</v>
      </c>
      <c r="F88" s="169">
        <v>1</v>
      </c>
      <c r="G88" s="170"/>
      <c r="H88" s="170"/>
      <c r="I88" s="170">
        <f t="shared" si="12"/>
        <v>0</v>
      </c>
      <c r="J88" s="168">
        <f t="shared" si="13"/>
        <v>3.17</v>
      </c>
      <c r="K88" s="1">
        <f t="shared" si="14"/>
        <v>0</v>
      </c>
      <c r="L88" s="1">
        <f t="shared" si="15"/>
        <v>0</v>
      </c>
      <c r="M88" s="1"/>
      <c r="N88" s="1">
        <v>3.17</v>
      </c>
      <c r="O88" s="1"/>
      <c r="P88" s="160"/>
      <c r="Q88" s="173"/>
      <c r="R88" s="173"/>
      <c r="S88" s="149"/>
      <c r="V88" s="174"/>
      <c r="Z88">
        <v>0</v>
      </c>
    </row>
    <row r="89" spans="1:26" ht="24.95" customHeight="1" x14ac:dyDescent="0.25">
      <c r="A89" s="171"/>
      <c r="B89" s="168" t="s">
        <v>740</v>
      </c>
      <c r="C89" s="172" t="s">
        <v>741</v>
      </c>
      <c r="D89" s="168" t="s">
        <v>742</v>
      </c>
      <c r="E89" s="168" t="s">
        <v>279</v>
      </c>
      <c r="F89" s="169">
        <v>2</v>
      </c>
      <c r="G89" s="170"/>
      <c r="H89" s="170"/>
      <c r="I89" s="170">
        <f t="shared" si="12"/>
        <v>0</v>
      </c>
      <c r="J89" s="168">
        <f t="shared" si="13"/>
        <v>9.1</v>
      </c>
      <c r="K89" s="1">
        <f t="shared" si="14"/>
        <v>0</v>
      </c>
      <c r="L89" s="1"/>
      <c r="M89" s="1">
        <f>ROUND(F89*(G89),2)</f>
        <v>0</v>
      </c>
      <c r="N89" s="1">
        <v>4.55</v>
      </c>
      <c r="O89" s="1"/>
      <c r="P89" s="167">
        <v>1E-4</v>
      </c>
      <c r="Q89" s="173"/>
      <c r="R89" s="173">
        <v>1E-4</v>
      </c>
      <c r="S89" s="149">
        <f>ROUND(F89*(R89),3)</f>
        <v>0</v>
      </c>
      <c r="V89" s="174"/>
      <c r="Z89">
        <v>0</v>
      </c>
    </row>
    <row r="90" spans="1:26" x14ac:dyDescent="0.25">
      <c r="A90" s="149"/>
      <c r="B90" s="149"/>
      <c r="C90" s="149"/>
      <c r="D90" s="149" t="s">
        <v>645</v>
      </c>
      <c r="E90" s="149"/>
      <c r="F90" s="167"/>
      <c r="G90" s="152"/>
      <c r="H90" s="152">
        <f>ROUND((SUM(M71:M89))/1,2)</f>
        <v>0</v>
      </c>
      <c r="I90" s="152">
        <f>ROUND((SUM(I71:I89))/1,2)</f>
        <v>0</v>
      </c>
      <c r="J90" s="149"/>
      <c r="K90" s="149"/>
      <c r="L90" s="149">
        <f>ROUND((SUM(L71:L89))/1,2)</f>
        <v>0</v>
      </c>
      <c r="M90" s="149">
        <f>ROUND((SUM(M71:M89))/1,2)</f>
        <v>0</v>
      </c>
      <c r="N90" s="149"/>
      <c r="O90" s="149"/>
      <c r="P90" s="175">
        <f>ROUND((SUM(P71:P89))/1,2)</f>
        <v>0</v>
      </c>
      <c r="Q90" s="146"/>
      <c r="R90" s="146"/>
      <c r="S90" s="175">
        <f>ROUND((SUM(S71:S89))/1,2)</f>
        <v>0</v>
      </c>
      <c r="T90" s="146"/>
      <c r="U90" s="146"/>
      <c r="V90" s="146"/>
      <c r="W90" s="146"/>
      <c r="X90" s="146"/>
      <c r="Y90" s="146"/>
      <c r="Z90" s="146"/>
    </row>
    <row r="91" spans="1:26" x14ac:dyDescent="0.25">
      <c r="A91" s="1"/>
      <c r="B91" s="1"/>
      <c r="C91" s="1"/>
      <c r="D91" s="1"/>
      <c r="E91" s="1"/>
      <c r="F91" s="160"/>
      <c r="G91" s="142"/>
      <c r="H91" s="142"/>
      <c r="I91" s="142"/>
      <c r="J91" s="1"/>
      <c r="K91" s="1"/>
      <c r="L91" s="1"/>
      <c r="M91" s="1"/>
      <c r="N91" s="1"/>
      <c r="O91" s="1"/>
      <c r="P91" s="1"/>
      <c r="S91" s="1"/>
    </row>
    <row r="92" spans="1:26" x14ac:dyDescent="0.25">
      <c r="A92" s="149"/>
      <c r="B92" s="149"/>
      <c r="C92" s="149"/>
      <c r="D92" s="149" t="s">
        <v>805</v>
      </c>
      <c r="E92" s="149"/>
      <c r="F92" s="167"/>
      <c r="G92" s="150"/>
      <c r="H92" s="150"/>
      <c r="I92" s="150"/>
      <c r="J92" s="149"/>
      <c r="K92" s="149"/>
      <c r="L92" s="149"/>
      <c r="M92" s="149"/>
      <c r="N92" s="149"/>
      <c r="O92" s="149"/>
      <c r="P92" s="149"/>
      <c r="Q92" s="146"/>
      <c r="R92" s="146"/>
      <c r="S92" s="149"/>
      <c r="T92" s="146"/>
      <c r="U92" s="146"/>
      <c r="V92" s="146"/>
      <c r="W92" s="146"/>
      <c r="X92" s="146"/>
      <c r="Y92" s="146"/>
      <c r="Z92" s="146"/>
    </row>
    <row r="93" spans="1:26" ht="24.95" customHeight="1" x14ac:dyDescent="0.25">
      <c r="A93" s="171"/>
      <c r="B93" s="168" t="s">
        <v>914</v>
      </c>
      <c r="C93" s="172" t="s">
        <v>915</v>
      </c>
      <c r="D93" s="168" t="s">
        <v>916</v>
      </c>
      <c r="E93" s="168" t="s">
        <v>576</v>
      </c>
      <c r="F93" s="169">
        <v>1</v>
      </c>
      <c r="G93" s="170"/>
      <c r="H93" s="170"/>
      <c r="I93" s="170">
        <f>ROUND(F93*(G93+H93),2)</f>
        <v>0</v>
      </c>
      <c r="J93" s="168">
        <f>ROUND(F93*(N93),2)</f>
        <v>63.44</v>
      </c>
      <c r="K93" s="1">
        <f>ROUND(F93*(O93),2)</f>
        <v>0</v>
      </c>
      <c r="L93" s="1">
        <f>ROUND(F93*(G93),2)</f>
        <v>0</v>
      </c>
      <c r="M93" s="1"/>
      <c r="N93" s="1">
        <v>63.44</v>
      </c>
      <c r="O93" s="1"/>
      <c r="P93" s="160"/>
      <c r="Q93" s="173"/>
      <c r="R93" s="173"/>
      <c r="S93" s="149"/>
      <c r="V93" s="174"/>
      <c r="Z93">
        <v>0</v>
      </c>
    </row>
    <row r="94" spans="1:26" ht="24.95" customHeight="1" x14ac:dyDescent="0.25">
      <c r="A94" s="171"/>
      <c r="B94" s="168" t="s">
        <v>914</v>
      </c>
      <c r="C94" s="172" t="s">
        <v>917</v>
      </c>
      <c r="D94" s="168" t="s">
        <v>918</v>
      </c>
      <c r="E94" s="168" t="s">
        <v>616</v>
      </c>
      <c r="F94" s="169">
        <v>0.75</v>
      </c>
      <c r="G94" s="180"/>
      <c r="H94" s="180"/>
      <c r="I94" s="180">
        <f>ROUND(F94*(G94+H94),2)</f>
        <v>0</v>
      </c>
      <c r="J94" s="168">
        <f>ROUND(F94*(N94),2)</f>
        <v>6.61</v>
      </c>
      <c r="K94" s="1">
        <f>ROUND(F94*(O94),2)</f>
        <v>0</v>
      </c>
      <c r="L94" s="1">
        <f>ROUND(F94*(G94),2)</f>
        <v>0</v>
      </c>
      <c r="M94" s="1"/>
      <c r="N94" s="1">
        <v>8.8149601221084595</v>
      </c>
      <c r="O94" s="1"/>
      <c r="P94" s="160"/>
      <c r="Q94" s="173"/>
      <c r="R94" s="173"/>
      <c r="S94" s="149"/>
      <c r="V94" s="174"/>
      <c r="Z94">
        <v>0</v>
      </c>
    </row>
    <row r="95" spans="1:26" ht="24.95" customHeight="1" x14ac:dyDescent="0.25">
      <c r="A95" s="171"/>
      <c r="B95" s="168" t="s">
        <v>914</v>
      </c>
      <c r="C95" s="172" t="s">
        <v>919</v>
      </c>
      <c r="D95" s="168" t="s">
        <v>920</v>
      </c>
      <c r="E95" s="168" t="s">
        <v>616</v>
      </c>
      <c r="F95" s="169">
        <v>0.25</v>
      </c>
      <c r="G95" s="180"/>
      <c r="H95" s="180"/>
      <c r="I95" s="180">
        <f>ROUND(F95*(G95+H95),2)</f>
        <v>0</v>
      </c>
      <c r="J95" s="168">
        <f>ROUND(F95*(N95),2)</f>
        <v>2.2000000000000002</v>
      </c>
      <c r="K95" s="1">
        <f>ROUND(F95*(O95),2)</f>
        <v>0</v>
      </c>
      <c r="L95" s="1">
        <f>ROUND(F95*(G95),2)</f>
        <v>0</v>
      </c>
      <c r="M95" s="1"/>
      <c r="N95" s="1">
        <v>8.8149601221084595</v>
      </c>
      <c r="O95" s="1"/>
      <c r="P95" s="160"/>
      <c r="Q95" s="173"/>
      <c r="R95" s="173"/>
      <c r="S95" s="149"/>
      <c r="V95" s="174"/>
      <c r="Z95">
        <v>0</v>
      </c>
    </row>
    <row r="96" spans="1:26" ht="24.95" customHeight="1" x14ac:dyDescent="0.25">
      <c r="A96" s="171"/>
      <c r="B96" s="168" t="s">
        <v>304</v>
      </c>
      <c r="C96" s="172" t="s">
        <v>921</v>
      </c>
      <c r="D96" s="168" t="s">
        <v>1478</v>
      </c>
      <c r="E96" s="168" t="s">
        <v>576</v>
      </c>
      <c r="F96" s="169">
        <v>1</v>
      </c>
      <c r="G96" s="170"/>
      <c r="H96" s="170"/>
      <c r="I96" s="170">
        <f>ROUND(F96*(G96+H96),2)</f>
        <v>0</v>
      </c>
      <c r="J96" s="168">
        <f>ROUND(F96*(N96),2)</f>
        <v>621.04999999999995</v>
      </c>
      <c r="K96" s="1">
        <f>ROUND(F96*(O96),2)</f>
        <v>0</v>
      </c>
      <c r="L96" s="1">
        <f>ROUND(F96*(G96),2)</f>
        <v>0</v>
      </c>
      <c r="M96" s="1"/>
      <c r="N96" s="1">
        <v>621.04999999999995</v>
      </c>
      <c r="O96" s="1"/>
      <c r="P96" s="160"/>
      <c r="Q96" s="173"/>
      <c r="R96" s="173"/>
      <c r="S96" s="149"/>
      <c r="V96" s="174"/>
      <c r="Z96">
        <v>0</v>
      </c>
    </row>
    <row r="97" spans="1:26" ht="24.95" customHeight="1" x14ac:dyDescent="0.25">
      <c r="A97" s="171"/>
      <c r="B97" s="168" t="s">
        <v>304</v>
      </c>
      <c r="C97" s="172" t="s">
        <v>922</v>
      </c>
      <c r="D97" s="168" t="s">
        <v>923</v>
      </c>
      <c r="E97" s="168" t="s">
        <v>576</v>
      </c>
      <c r="F97" s="169">
        <v>1</v>
      </c>
      <c r="G97" s="170"/>
      <c r="H97" s="170"/>
      <c r="I97" s="170">
        <f>ROUND(F97*(G97+H97),2)</f>
        <v>0</v>
      </c>
      <c r="J97" s="168">
        <f>ROUND(F97*(N97),2)</f>
        <v>83.48</v>
      </c>
      <c r="K97" s="1">
        <f>ROUND(F97*(O97),2)</f>
        <v>0</v>
      </c>
      <c r="L97" s="1">
        <f>ROUND(F97*(G97),2)</f>
        <v>0</v>
      </c>
      <c r="M97" s="1"/>
      <c r="N97" s="1">
        <v>83.48</v>
      </c>
      <c r="O97" s="1"/>
      <c r="P97" s="160"/>
      <c r="Q97" s="173"/>
      <c r="R97" s="173"/>
      <c r="S97" s="149"/>
      <c r="V97" s="174"/>
      <c r="Z97">
        <v>0</v>
      </c>
    </row>
    <row r="98" spans="1:26" x14ac:dyDescent="0.25">
      <c r="A98" s="149"/>
      <c r="B98" s="149"/>
      <c r="C98" s="149"/>
      <c r="D98" s="149" t="s">
        <v>805</v>
      </c>
      <c r="E98" s="149"/>
      <c r="F98" s="167"/>
      <c r="G98" s="152"/>
      <c r="H98" s="152">
        <f>ROUND((SUM(M92:M97))/1,2)</f>
        <v>0</v>
      </c>
      <c r="I98" s="152">
        <f>ROUND((SUM(I92:I97))/1,2)</f>
        <v>0</v>
      </c>
      <c r="J98" s="149"/>
      <c r="K98" s="149"/>
      <c r="L98" s="149">
        <f>ROUND((SUM(L92:L97))/1,2)</f>
        <v>0</v>
      </c>
      <c r="M98" s="149">
        <f>ROUND((SUM(M92:M97))/1,2)</f>
        <v>0</v>
      </c>
      <c r="N98" s="149"/>
      <c r="O98" s="149"/>
      <c r="P98" s="175">
        <f>ROUND((SUM(P92:P97))/1,2)</f>
        <v>0</v>
      </c>
      <c r="Q98" s="146"/>
      <c r="R98" s="146"/>
      <c r="S98" s="175">
        <f>ROUND((SUM(S92:S97))/1,2)</f>
        <v>0</v>
      </c>
      <c r="T98" s="146"/>
      <c r="U98" s="146"/>
      <c r="V98" s="146"/>
      <c r="W98" s="146"/>
      <c r="X98" s="146"/>
      <c r="Y98" s="146"/>
      <c r="Z98" s="146"/>
    </row>
    <row r="99" spans="1:26" x14ac:dyDescent="0.25">
      <c r="A99" s="1"/>
      <c r="B99" s="1"/>
      <c r="C99" s="1"/>
      <c r="D99" s="1"/>
      <c r="E99" s="1"/>
      <c r="F99" s="160"/>
      <c r="G99" s="142"/>
      <c r="H99" s="142"/>
      <c r="I99" s="142"/>
      <c r="J99" s="1"/>
      <c r="K99" s="1"/>
      <c r="L99" s="1"/>
      <c r="M99" s="1"/>
      <c r="N99" s="1"/>
      <c r="O99" s="1"/>
      <c r="P99" s="1"/>
      <c r="S99" s="1"/>
    </row>
    <row r="100" spans="1:26" x14ac:dyDescent="0.25">
      <c r="A100" s="149"/>
      <c r="B100" s="149"/>
      <c r="C100" s="149"/>
      <c r="D100" s="2" t="s">
        <v>82</v>
      </c>
      <c r="E100" s="149"/>
      <c r="F100" s="167"/>
      <c r="G100" s="152"/>
      <c r="H100" s="152">
        <f>ROUND((SUM(M9:M99))/2,2)</f>
        <v>0</v>
      </c>
      <c r="I100" s="152">
        <f>ROUND((SUM(I9:I99))/2,2)</f>
        <v>0</v>
      </c>
      <c r="J100" s="150"/>
      <c r="K100" s="149"/>
      <c r="L100" s="150">
        <f>ROUND((SUM(L9:L99))/2,2)</f>
        <v>0</v>
      </c>
      <c r="M100" s="150">
        <f>ROUND((SUM(M9:M99))/2,2)</f>
        <v>0</v>
      </c>
      <c r="N100" s="149"/>
      <c r="O100" s="149"/>
      <c r="P100" s="175">
        <f>ROUND((SUM(P9:P99))/2,2)</f>
        <v>0</v>
      </c>
      <c r="S100" s="175">
        <f>ROUND((SUM(S9:S99))/2,2)</f>
        <v>0.02</v>
      </c>
    </row>
    <row r="101" spans="1:26" x14ac:dyDescent="0.25">
      <c r="A101" s="1"/>
      <c r="B101" s="1"/>
      <c r="C101" s="1"/>
      <c r="D101" s="1"/>
      <c r="E101" s="1"/>
      <c r="F101" s="160"/>
      <c r="G101" s="142"/>
      <c r="H101" s="142"/>
      <c r="I101" s="142"/>
      <c r="J101" s="1"/>
      <c r="K101" s="1"/>
      <c r="L101" s="1"/>
      <c r="M101" s="1"/>
      <c r="N101" s="1"/>
      <c r="O101" s="1"/>
      <c r="P101" s="1"/>
      <c r="S101" s="1"/>
    </row>
    <row r="102" spans="1:26" x14ac:dyDescent="0.25">
      <c r="A102" s="149"/>
      <c r="B102" s="149"/>
      <c r="C102" s="149"/>
      <c r="D102" s="2" t="s">
        <v>94</v>
      </c>
      <c r="E102" s="149"/>
      <c r="F102" s="167"/>
      <c r="G102" s="150"/>
      <c r="H102" s="150"/>
      <c r="I102" s="150"/>
      <c r="J102" s="149"/>
      <c r="K102" s="149"/>
      <c r="L102" s="149"/>
      <c r="M102" s="149"/>
      <c r="N102" s="149"/>
      <c r="O102" s="149"/>
      <c r="P102" s="149"/>
      <c r="Q102" s="146"/>
      <c r="R102" s="146"/>
      <c r="S102" s="149"/>
      <c r="T102" s="146"/>
      <c r="U102" s="146"/>
      <c r="V102" s="146"/>
      <c r="W102" s="146"/>
      <c r="X102" s="146"/>
      <c r="Y102" s="146"/>
      <c r="Z102" s="146"/>
    </row>
    <row r="103" spans="1:26" x14ac:dyDescent="0.25">
      <c r="A103" s="149"/>
      <c r="B103" s="149"/>
      <c r="C103" s="149"/>
      <c r="D103" s="149" t="s">
        <v>377</v>
      </c>
      <c r="E103" s="149"/>
      <c r="F103" s="167"/>
      <c r="G103" s="150"/>
      <c r="H103" s="150"/>
      <c r="I103" s="150"/>
      <c r="J103" s="149"/>
      <c r="K103" s="149"/>
      <c r="L103" s="149"/>
      <c r="M103" s="149"/>
      <c r="N103" s="149"/>
      <c r="O103" s="149"/>
      <c r="P103" s="149"/>
      <c r="Q103" s="146"/>
      <c r="R103" s="146"/>
      <c r="S103" s="149"/>
      <c r="T103" s="146"/>
      <c r="U103" s="146"/>
      <c r="V103" s="146"/>
      <c r="W103" s="146"/>
      <c r="X103" s="146"/>
      <c r="Y103" s="146"/>
      <c r="Z103" s="146"/>
    </row>
    <row r="104" spans="1:26" ht="24.95" customHeight="1" x14ac:dyDescent="0.25">
      <c r="A104" s="171"/>
      <c r="B104" s="168" t="s">
        <v>655</v>
      </c>
      <c r="C104" s="172" t="s">
        <v>924</v>
      </c>
      <c r="D104" s="168" t="s">
        <v>925</v>
      </c>
      <c r="E104" s="168" t="s">
        <v>222</v>
      </c>
      <c r="F104" s="169">
        <v>30</v>
      </c>
      <c r="G104" s="170"/>
      <c r="H104" s="170"/>
      <c r="I104" s="170">
        <f>ROUND(F104*(G104+H104),2)</f>
        <v>0</v>
      </c>
      <c r="J104" s="168">
        <f>ROUND(F104*(N104),2)</f>
        <v>88.2</v>
      </c>
      <c r="K104" s="1">
        <f>ROUND(F104*(O104),2)</f>
        <v>0</v>
      </c>
      <c r="L104" s="1">
        <f>ROUND(F104*(G104),2)</f>
        <v>0</v>
      </c>
      <c r="M104" s="1"/>
      <c r="N104" s="1">
        <v>2.94</v>
      </c>
      <c r="O104" s="1"/>
      <c r="P104" s="160"/>
      <c r="Q104" s="173"/>
      <c r="R104" s="173"/>
      <c r="S104" s="149"/>
      <c r="V104" s="174"/>
      <c r="Z104">
        <v>0</v>
      </c>
    </row>
    <row r="105" spans="1:26" x14ac:dyDescent="0.25">
      <c r="A105" s="149"/>
      <c r="B105" s="149"/>
      <c r="C105" s="149"/>
      <c r="D105" s="149" t="s">
        <v>377</v>
      </c>
      <c r="E105" s="149"/>
      <c r="F105" s="167"/>
      <c r="G105" s="152"/>
      <c r="H105" s="152">
        <f>ROUND((SUM(M103:M104))/1,2)</f>
        <v>0</v>
      </c>
      <c r="I105" s="152">
        <f>ROUND((SUM(I103:I104))/1,2)</f>
        <v>0</v>
      </c>
      <c r="J105" s="149"/>
      <c r="K105" s="149"/>
      <c r="L105" s="149">
        <f>ROUND((SUM(L103:L104))/1,2)</f>
        <v>0</v>
      </c>
      <c r="M105" s="149">
        <f>ROUND((SUM(M103:M104))/1,2)</f>
        <v>0</v>
      </c>
      <c r="N105" s="149"/>
      <c r="O105" s="149"/>
      <c r="P105" s="175">
        <f>ROUND((SUM(P103:P104))/1,2)</f>
        <v>0</v>
      </c>
      <c r="Q105" s="146"/>
      <c r="R105" s="146"/>
      <c r="S105" s="175">
        <f>ROUND((SUM(S103:S104))/1,2)</f>
        <v>0</v>
      </c>
      <c r="T105" s="146"/>
      <c r="U105" s="146"/>
      <c r="V105" s="146"/>
      <c r="W105" s="146"/>
      <c r="X105" s="146"/>
      <c r="Y105" s="146"/>
      <c r="Z105" s="146"/>
    </row>
    <row r="106" spans="1:26" x14ac:dyDescent="0.25">
      <c r="A106" s="1"/>
      <c r="B106" s="1"/>
      <c r="C106" s="1"/>
      <c r="D106" s="1"/>
      <c r="E106" s="1"/>
      <c r="F106" s="160"/>
      <c r="G106" s="142"/>
      <c r="H106" s="142"/>
      <c r="I106" s="142"/>
      <c r="J106" s="1"/>
      <c r="K106" s="1"/>
      <c r="L106" s="1"/>
      <c r="M106" s="1"/>
      <c r="N106" s="1"/>
      <c r="O106" s="1"/>
      <c r="P106" s="1"/>
      <c r="S106" s="1"/>
    </row>
    <row r="107" spans="1:26" x14ac:dyDescent="0.25">
      <c r="A107" s="149"/>
      <c r="B107" s="149"/>
      <c r="C107" s="149"/>
      <c r="D107" s="149" t="s">
        <v>806</v>
      </c>
      <c r="E107" s="149"/>
      <c r="F107" s="167"/>
      <c r="G107" s="150"/>
      <c r="H107" s="150"/>
      <c r="I107" s="150"/>
      <c r="J107" s="149"/>
      <c r="K107" s="149"/>
      <c r="L107" s="149"/>
      <c r="M107" s="149"/>
      <c r="N107" s="149"/>
      <c r="O107" s="149"/>
      <c r="P107" s="149"/>
      <c r="Q107" s="146"/>
      <c r="R107" s="146"/>
      <c r="S107" s="149"/>
      <c r="T107" s="146"/>
      <c r="U107" s="146"/>
      <c r="V107" s="146"/>
      <c r="W107" s="146"/>
      <c r="X107" s="146"/>
      <c r="Y107" s="146"/>
      <c r="Z107" s="146"/>
    </row>
    <row r="108" spans="1:26" ht="24.95" customHeight="1" x14ac:dyDescent="0.25">
      <c r="A108" s="171"/>
      <c r="B108" s="168" t="s">
        <v>771</v>
      </c>
      <c r="C108" s="172" t="s">
        <v>926</v>
      </c>
      <c r="D108" s="168" t="s">
        <v>927</v>
      </c>
      <c r="E108" s="168" t="s">
        <v>576</v>
      </c>
      <c r="F108" s="169">
        <v>1</v>
      </c>
      <c r="G108" s="170"/>
      <c r="H108" s="170"/>
      <c r="I108" s="170">
        <f>ROUND(F108*(G108+H108),2)</f>
        <v>0</v>
      </c>
      <c r="J108" s="168">
        <f>ROUND(F108*(N108),2)</f>
        <v>146.91999999999999</v>
      </c>
      <c r="K108" s="1">
        <f>ROUND(F108*(O108),2)</f>
        <v>0</v>
      </c>
      <c r="L108" s="1">
        <f>ROUND(F108*(G108),2)</f>
        <v>0</v>
      </c>
      <c r="M108" s="1"/>
      <c r="N108" s="1">
        <v>146.91999999999999</v>
      </c>
      <c r="O108" s="1"/>
      <c r="P108" s="160"/>
      <c r="Q108" s="173"/>
      <c r="R108" s="173"/>
      <c r="S108" s="149"/>
      <c r="V108" s="174"/>
      <c r="Z108">
        <v>0</v>
      </c>
    </row>
    <row r="109" spans="1:26" ht="24.95" customHeight="1" x14ac:dyDescent="0.25">
      <c r="A109" s="171"/>
      <c r="B109" s="168" t="s">
        <v>655</v>
      </c>
      <c r="C109" s="172" t="s">
        <v>928</v>
      </c>
      <c r="D109" s="168" t="s">
        <v>929</v>
      </c>
      <c r="E109" s="168" t="s">
        <v>576</v>
      </c>
      <c r="F109" s="169">
        <v>1</v>
      </c>
      <c r="G109" s="170"/>
      <c r="H109" s="170"/>
      <c r="I109" s="170">
        <f>ROUND(F109*(G109+H109),2)</f>
        <v>0</v>
      </c>
      <c r="J109" s="168">
        <f>ROUND(F109*(N109),2)</f>
        <v>166.95</v>
      </c>
      <c r="K109" s="1">
        <f>ROUND(F109*(O109),2)</f>
        <v>0</v>
      </c>
      <c r="L109" s="1">
        <f>ROUND(F109*(G109),2)</f>
        <v>0</v>
      </c>
      <c r="M109" s="1"/>
      <c r="N109" s="1">
        <v>166.95</v>
      </c>
      <c r="O109" s="1"/>
      <c r="P109" s="160"/>
      <c r="Q109" s="173"/>
      <c r="R109" s="173"/>
      <c r="S109" s="149"/>
      <c r="V109" s="174"/>
      <c r="Z109">
        <v>0</v>
      </c>
    </row>
    <row r="110" spans="1:26" ht="24.95" customHeight="1" x14ac:dyDescent="0.25">
      <c r="A110" s="171"/>
      <c r="B110" s="168" t="s">
        <v>655</v>
      </c>
      <c r="C110" s="172" t="s">
        <v>930</v>
      </c>
      <c r="D110" s="168" t="s">
        <v>931</v>
      </c>
      <c r="E110" s="168" t="s">
        <v>576</v>
      </c>
      <c r="F110" s="169">
        <v>1</v>
      </c>
      <c r="G110" s="170"/>
      <c r="H110" s="170"/>
      <c r="I110" s="170">
        <f>ROUND(F110*(G110+H110),2)</f>
        <v>0</v>
      </c>
      <c r="J110" s="168">
        <f>ROUND(F110*(N110),2)</f>
        <v>66.78</v>
      </c>
      <c r="K110" s="1">
        <f>ROUND(F110*(O110),2)</f>
        <v>0</v>
      </c>
      <c r="L110" s="1">
        <f>ROUND(F110*(G110),2)</f>
        <v>0</v>
      </c>
      <c r="M110" s="1"/>
      <c r="N110" s="1">
        <v>66.78</v>
      </c>
      <c r="O110" s="1"/>
      <c r="P110" s="160"/>
      <c r="Q110" s="173"/>
      <c r="R110" s="173"/>
      <c r="S110" s="149"/>
      <c r="V110" s="174"/>
      <c r="Z110">
        <v>0</v>
      </c>
    </row>
    <row r="111" spans="1:26" ht="24.95" customHeight="1" x14ac:dyDescent="0.25">
      <c r="A111" s="171"/>
      <c r="B111" s="168" t="s">
        <v>655</v>
      </c>
      <c r="C111" s="172" t="s">
        <v>932</v>
      </c>
      <c r="D111" s="168" t="s">
        <v>933</v>
      </c>
      <c r="E111" s="168" t="s">
        <v>576</v>
      </c>
      <c r="F111" s="169">
        <v>1</v>
      </c>
      <c r="G111" s="170"/>
      <c r="H111" s="170"/>
      <c r="I111" s="170">
        <f>ROUND(F111*(G111+H111),2)</f>
        <v>0</v>
      </c>
      <c r="J111" s="168">
        <f>ROUND(F111*(N111),2)</f>
        <v>120.2</v>
      </c>
      <c r="K111" s="1">
        <f>ROUND(F111*(O111),2)</f>
        <v>0</v>
      </c>
      <c r="L111" s="1">
        <f>ROUND(F111*(G111),2)</f>
        <v>0</v>
      </c>
      <c r="M111" s="1"/>
      <c r="N111" s="1">
        <v>120.2</v>
      </c>
      <c r="O111" s="1"/>
      <c r="P111" s="160"/>
      <c r="Q111" s="173"/>
      <c r="R111" s="173"/>
      <c r="S111" s="149"/>
      <c r="V111" s="174"/>
      <c r="Z111">
        <v>0</v>
      </c>
    </row>
    <row r="112" spans="1:26" x14ac:dyDescent="0.25">
      <c r="A112" s="149"/>
      <c r="B112" s="149"/>
      <c r="C112" s="149"/>
      <c r="D112" s="149" t="s">
        <v>806</v>
      </c>
      <c r="E112" s="149"/>
      <c r="F112" s="167"/>
      <c r="G112" s="152"/>
      <c r="H112" s="152"/>
      <c r="I112" s="152">
        <f>ROUND((SUM(I107:I111))/1,2)</f>
        <v>0</v>
      </c>
      <c r="J112" s="149"/>
      <c r="K112" s="149"/>
      <c r="L112" s="149">
        <f>ROUND((SUM(L107:L111))/1,2)</f>
        <v>0</v>
      </c>
      <c r="M112" s="149">
        <f>ROUND((SUM(M107:M111))/1,2)</f>
        <v>0</v>
      </c>
      <c r="N112" s="149"/>
      <c r="O112" s="149"/>
      <c r="P112" s="175"/>
      <c r="S112" s="167">
        <f>ROUND((SUM(S107:S111))/1,2)</f>
        <v>0</v>
      </c>
      <c r="V112">
        <f>ROUND((SUM(V107:V111))/1,2)</f>
        <v>0</v>
      </c>
    </row>
    <row r="113" spans="1:26" x14ac:dyDescent="0.25">
      <c r="A113" s="1"/>
      <c r="B113" s="1"/>
      <c r="C113" s="1"/>
      <c r="D113" s="1"/>
      <c r="E113" s="1"/>
      <c r="F113" s="160"/>
      <c r="G113" s="142"/>
      <c r="H113" s="142"/>
      <c r="I113" s="142"/>
      <c r="J113" s="1"/>
      <c r="K113" s="1"/>
      <c r="L113" s="1"/>
      <c r="M113" s="1"/>
      <c r="N113" s="1"/>
      <c r="O113" s="1"/>
      <c r="P113" s="1"/>
      <c r="S113" s="1"/>
    </row>
    <row r="114" spans="1:26" x14ac:dyDescent="0.25">
      <c r="A114" s="149"/>
      <c r="B114" s="149"/>
      <c r="C114" s="149"/>
      <c r="D114" s="2" t="s">
        <v>94</v>
      </c>
      <c r="E114" s="149"/>
      <c r="F114" s="167"/>
      <c r="G114" s="152"/>
      <c r="H114" s="152">
        <f>ROUND((SUM(M102:M113))/2,2)</f>
        <v>0</v>
      </c>
      <c r="I114" s="152">
        <f>ROUND((SUM(I102:I113))/2,2)</f>
        <v>0</v>
      </c>
      <c r="J114" s="149"/>
      <c r="K114" s="149"/>
      <c r="L114" s="149">
        <f>ROUND((SUM(L102:L113))/2,2)</f>
        <v>0</v>
      </c>
      <c r="M114" s="149">
        <f>ROUND((SUM(M102:M113))/2,2)</f>
        <v>0</v>
      </c>
      <c r="N114" s="149"/>
      <c r="O114" s="149"/>
      <c r="P114" s="175"/>
      <c r="S114" s="175">
        <f>ROUND((SUM(S102:S113))/2,2)</f>
        <v>0</v>
      </c>
      <c r="V114">
        <f>ROUND((SUM(V102:V113))/2,2)</f>
        <v>0</v>
      </c>
    </row>
    <row r="115" spans="1:26" x14ac:dyDescent="0.25">
      <c r="A115" s="176"/>
      <c r="B115" s="176"/>
      <c r="C115" s="176"/>
      <c r="D115" s="176" t="s">
        <v>96</v>
      </c>
      <c r="E115" s="176"/>
      <c r="F115" s="177"/>
      <c r="G115" s="178"/>
      <c r="H115" s="178">
        <f>ROUND((SUM(M9:M114))/3,2)</f>
        <v>0</v>
      </c>
      <c r="I115" s="178">
        <f>ROUND((SUM(I9:I114))/3,2)</f>
        <v>0</v>
      </c>
      <c r="J115" s="176"/>
      <c r="K115" s="176">
        <f>ROUND((SUM(K9:K114))/3,2)</f>
        <v>0</v>
      </c>
      <c r="L115" s="176">
        <f>ROUND((SUM(L9:L114))/3,2)</f>
        <v>0</v>
      </c>
      <c r="M115" s="176">
        <f>ROUND((SUM(M9:M114))/3,2)</f>
        <v>0</v>
      </c>
      <c r="N115" s="176"/>
      <c r="O115" s="176"/>
      <c r="P115" s="177"/>
      <c r="Q115" s="179"/>
      <c r="R115" s="179"/>
      <c r="S115" s="177">
        <f>ROUND((SUM(S9:S114))/3,2)</f>
        <v>0.02</v>
      </c>
      <c r="T115" s="179"/>
      <c r="U115" s="179"/>
      <c r="V115" s="179">
        <f>ROUND((SUM(V9:V114))/3,2)</f>
        <v>0</v>
      </c>
      <c r="Z115">
        <f>(SUM(Z9:Z114))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Výstavba haly v priemyselnom parku Ferovo / SO 01 Oceľová hala - Vykurovanie - kotolňa</oddHeader>
    <oddFooter>&amp;RStrana &amp;P z &amp;N    &amp;L&amp;7Spracované systémom Systematic®pyramida.wsn,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25">
      <c r="A3" s="11"/>
      <c r="B3" s="34" t="s">
        <v>934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4" t="s">
        <v>31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07" t="s">
        <v>32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07" t="s">
        <v>33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/>
      <c r="E16" s="88"/>
      <c r="F16" s="97"/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14255'!B16</f>
        <v>0</v>
      </c>
      <c r="E17" s="67">
        <f>'Rekap 14255'!C16</f>
        <v>0</v>
      </c>
      <c r="F17" s="72">
        <f>'Rekap 14255'!D16</f>
        <v>0</v>
      </c>
      <c r="G17" s="53">
        <v>7</v>
      </c>
      <c r="H17" s="107" t="s">
        <v>44</v>
      </c>
      <c r="I17" s="120"/>
      <c r="J17" s="118">
        <f>'SO 14255'!Z114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/>
      <c r="E18" s="68"/>
      <c r="F18" s="73"/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14255'!K9:'SO 14255'!K113)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14255'!K9:'SO 14255'!K113)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3" t="s">
        <v>31</v>
      </c>
      <c r="B1" s="214"/>
      <c r="C1" s="214"/>
      <c r="D1" s="215"/>
      <c r="E1" s="137" t="s">
        <v>28</v>
      </c>
      <c r="F1" s="136"/>
      <c r="W1">
        <v>30.126000000000001</v>
      </c>
    </row>
    <row r="2" spans="1:26" ht="20.100000000000001" customHeight="1" x14ac:dyDescent="0.25">
      <c r="A2" s="213" t="s">
        <v>32</v>
      </c>
      <c r="B2" s="214"/>
      <c r="C2" s="214"/>
      <c r="D2" s="215"/>
      <c r="E2" s="137" t="s">
        <v>26</v>
      </c>
      <c r="F2" s="136"/>
    </row>
    <row r="3" spans="1:26" ht="20.100000000000001" customHeight="1" x14ac:dyDescent="0.25">
      <c r="A3" s="213" t="s">
        <v>33</v>
      </c>
      <c r="B3" s="214"/>
      <c r="C3" s="214"/>
      <c r="D3" s="215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934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82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84</v>
      </c>
      <c r="B11" s="150">
        <f>'SO 14255'!L20</f>
        <v>0</v>
      </c>
      <c r="C11" s="150">
        <f>'SO 14255'!M20</f>
        <v>0</v>
      </c>
      <c r="D11" s="150">
        <f>'SO 14255'!I20</f>
        <v>0</v>
      </c>
      <c r="E11" s="151">
        <f>'SO 14255'!P20</f>
        <v>0</v>
      </c>
      <c r="F11" s="151">
        <f>'SO 14255'!S20</f>
        <v>0.01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935</v>
      </c>
      <c r="B12" s="150">
        <f>'SO 14255'!L24</f>
        <v>0</v>
      </c>
      <c r="C12" s="150">
        <f>'SO 14255'!M24</f>
        <v>0</v>
      </c>
      <c r="D12" s="150">
        <f>'SO 14255'!I24</f>
        <v>0</v>
      </c>
      <c r="E12" s="151">
        <f>'SO 14255'!P24</f>
        <v>0</v>
      </c>
      <c r="F12" s="151">
        <f>'SO 14255'!S24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85</v>
      </c>
      <c r="B13" s="150">
        <f>'SO 14255'!L39</f>
        <v>0</v>
      </c>
      <c r="C13" s="150">
        <f>'SO 14255'!M39</f>
        <v>0</v>
      </c>
      <c r="D13" s="150">
        <f>'SO 14255'!I39</f>
        <v>0</v>
      </c>
      <c r="E13" s="151">
        <f>'SO 14255'!P39</f>
        <v>0</v>
      </c>
      <c r="F13" s="151">
        <f>'SO 14255'!S39</f>
        <v>0.01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936</v>
      </c>
      <c r="B14" s="150">
        <f>'SO 14255'!L74</f>
        <v>0</v>
      </c>
      <c r="C14" s="150">
        <f>'SO 14255'!M74</f>
        <v>0</v>
      </c>
      <c r="D14" s="150">
        <f>'SO 14255'!I74</f>
        <v>0</v>
      </c>
      <c r="E14" s="151">
        <f>'SO 14255'!P74</f>
        <v>0.02</v>
      </c>
      <c r="F14" s="151">
        <f>'SO 14255'!S74</f>
        <v>0.46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803</v>
      </c>
      <c r="B15" s="150">
        <f>'SO 14255'!L111</f>
        <v>0</v>
      </c>
      <c r="C15" s="150">
        <f>'SO 14255'!M111</f>
        <v>0</v>
      </c>
      <c r="D15" s="150">
        <f>'SO 14255'!I111</f>
        <v>0</v>
      </c>
      <c r="E15" s="151">
        <f>'SO 14255'!P111</f>
        <v>0</v>
      </c>
      <c r="F15" s="151">
        <f>'SO 14255'!S111</f>
        <v>0.18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2" t="s">
        <v>82</v>
      </c>
      <c r="B16" s="152">
        <f>'SO 14255'!L113</f>
        <v>0</v>
      </c>
      <c r="C16" s="152">
        <f>'SO 14255'!M113</f>
        <v>0</v>
      </c>
      <c r="D16" s="152">
        <f>'SO 14255'!I113</f>
        <v>0</v>
      </c>
      <c r="E16" s="153">
        <f>'SO 14255'!S113</f>
        <v>0.65</v>
      </c>
      <c r="F16" s="153">
        <f>'SO 14255'!V113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42"/>
      <c r="C17" s="142"/>
      <c r="D17" s="142"/>
      <c r="E17" s="141"/>
      <c r="F17" s="141"/>
    </row>
    <row r="18" spans="1:26" x14ac:dyDescent="0.25">
      <c r="A18" s="2" t="s">
        <v>96</v>
      </c>
      <c r="B18" s="152">
        <f>'SO 14255'!L114</f>
        <v>0</v>
      </c>
      <c r="C18" s="152">
        <f>'SO 14255'!M114</f>
        <v>0</v>
      </c>
      <c r="D18" s="152">
        <f>'SO 14255'!I114</f>
        <v>0</v>
      </c>
      <c r="E18" s="153">
        <f>'SO 14255'!S114</f>
        <v>0.65</v>
      </c>
      <c r="F18" s="153">
        <f>'SO 14255'!V114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4"/>
  <sheetViews>
    <sheetView topLeftCell="B1" workbookViewId="0">
      <pane ySplit="8" topLeftCell="A101" activePane="bottomLeft" state="frozen"/>
      <selection pane="bottomLeft" activeCell="F36" sqref="F36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6" t="s">
        <v>31</v>
      </c>
      <c r="C1" s="217"/>
      <c r="D1" s="217"/>
      <c r="E1" s="217"/>
      <c r="F1" s="217"/>
      <c r="G1" s="217"/>
      <c r="H1" s="218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6" t="s">
        <v>32</v>
      </c>
      <c r="C2" s="217"/>
      <c r="D2" s="217"/>
      <c r="E2" s="217"/>
      <c r="F2" s="217"/>
      <c r="G2" s="217"/>
      <c r="H2" s="218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6" t="s">
        <v>33</v>
      </c>
      <c r="C3" s="217"/>
      <c r="D3" s="217"/>
      <c r="E3" s="217"/>
      <c r="F3" s="217"/>
      <c r="G3" s="217"/>
      <c r="H3" s="218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934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82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84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658</v>
      </c>
      <c r="C11" s="172" t="s">
        <v>937</v>
      </c>
      <c r="D11" s="168" t="s">
        <v>938</v>
      </c>
      <c r="E11" s="168" t="s">
        <v>222</v>
      </c>
      <c r="F11" s="169">
        <v>195</v>
      </c>
      <c r="G11" s="170"/>
      <c r="H11" s="170"/>
      <c r="I11" s="170">
        <f t="shared" ref="I11:I19" si="0">ROUND(F11*(G11+H11),2)</f>
        <v>0</v>
      </c>
      <c r="J11" s="168">
        <f t="shared" ref="J11:J19" si="1">ROUND(F11*(N11),2)</f>
        <v>276.89999999999998</v>
      </c>
      <c r="K11" s="1">
        <f t="shared" ref="K11:K19" si="2">ROUND(F11*(O11),2)</f>
        <v>0</v>
      </c>
      <c r="L11" s="1">
        <f t="shared" ref="L11:L19" si="3">ROUND(F11*(G11),2)</f>
        <v>0</v>
      </c>
      <c r="M11" s="1"/>
      <c r="N11" s="1">
        <v>1.42</v>
      </c>
      <c r="O11" s="1"/>
      <c r="P11" s="167">
        <v>3.0000000000000001E-5</v>
      </c>
      <c r="Q11" s="173"/>
      <c r="R11" s="173">
        <v>3.0000000000000001E-5</v>
      </c>
      <c r="S11" s="149">
        <f>ROUND(F11*(R11),3)</f>
        <v>6.0000000000000001E-3</v>
      </c>
      <c r="V11" s="174"/>
      <c r="Z11">
        <v>0</v>
      </c>
    </row>
    <row r="12" spans="1:26" ht="24.95" customHeight="1" x14ac:dyDescent="0.25">
      <c r="A12" s="171"/>
      <c r="B12" s="168" t="s">
        <v>658</v>
      </c>
      <c r="C12" s="172" t="s">
        <v>939</v>
      </c>
      <c r="D12" s="168" t="s">
        <v>940</v>
      </c>
      <c r="E12" s="168" t="s">
        <v>222</v>
      </c>
      <c r="F12" s="169">
        <v>8</v>
      </c>
      <c r="G12" s="170"/>
      <c r="H12" s="170"/>
      <c r="I12" s="170">
        <f t="shared" si="0"/>
        <v>0</v>
      </c>
      <c r="J12" s="168">
        <f t="shared" si="1"/>
        <v>13.28</v>
      </c>
      <c r="K12" s="1">
        <f t="shared" si="2"/>
        <v>0</v>
      </c>
      <c r="L12" s="1">
        <f t="shared" si="3"/>
        <v>0</v>
      </c>
      <c r="M12" s="1"/>
      <c r="N12" s="1">
        <v>1.6600000000000001</v>
      </c>
      <c r="O12" s="1"/>
      <c r="P12" s="167">
        <v>3.0000000000000001E-5</v>
      </c>
      <c r="Q12" s="173"/>
      <c r="R12" s="173">
        <v>3.0000000000000001E-5</v>
      </c>
      <c r="S12" s="149">
        <f>ROUND(F12*(R12),3)</f>
        <v>0</v>
      </c>
      <c r="V12" s="174"/>
      <c r="Z12">
        <v>0</v>
      </c>
    </row>
    <row r="13" spans="1:26" ht="24.95" customHeight="1" x14ac:dyDescent="0.25">
      <c r="A13" s="171"/>
      <c r="B13" s="168" t="s">
        <v>245</v>
      </c>
      <c r="C13" s="172" t="s">
        <v>663</v>
      </c>
      <c r="D13" s="168" t="s">
        <v>664</v>
      </c>
      <c r="E13" s="168" t="s">
        <v>616</v>
      </c>
      <c r="F13" s="169">
        <v>1.3</v>
      </c>
      <c r="G13" s="180"/>
      <c r="H13" s="180"/>
      <c r="I13" s="180">
        <f t="shared" si="0"/>
        <v>0</v>
      </c>
      <c r="J13" s="168">
        <f t="shared" si="1"/>
        <v>1.05</v>
      </c>
      <c r="K13" s="1">
        <f t="shared" si="2"/>
        <v>0</v>
      </c>
      <c r="L13" s="1">
        <f t="shared" si="3"/>
        <v>0</v>
      </c>
      <c r="M13" s="1"/>
      <c r="N13" s="1">
        <v>0.80803801119327545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245</v>
      </c>
      <c r="C14" s="172" t="s">
        <v>665</v>
      </c>
      <c r="D14" s="168" t="s">
        <v>666</v>
      </c>
      <c r="E14" s="168" t="s">
        <v>616</v>
      </c>
      <c r="F14" s="169">
        <v>0.4</v>
      </c>
      <c r="G14" s="180"/>
      <c r="H14" s="180"/>
      <c r="I14" s="180">
        <f t="shared" si="0"/>
        <v>0</v>
      </c>
      <c r="J14" s="168">
        <f t="shared" si="1"/>
        <v>0.32</v>
      </c>
      <c r="K14" s="1">
        <f t="shared" si="2"/>
        <v>0</v>
      </c>
      <c r="L14" s="1">
        <f t="shared" si="3"/>
        <v>0</v>
      </c>
      <c r="M14" s="1"/>
      <c r="N14" s="1">
        <v>0.80803801119327545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304</v>
      </c>
      <c r="C15" s="172" t="s">
        <v>941</v>
      </c>
      <c r="D15" s="168" t="s">
        <v>1479</v>
      </c>
      <c r="E15" s="168" t="s">
        <v>222</v>
      </c>
      <c r="F15" s="169">
        <v>30.4</v>
      </c>
      <c r="G15" s="170"/>
      <c r="H15" s="170"/>
      <c r="I15" s="170">
        <f t="shared" si="0"/>
        <v>0</v>
      </c>
      <c r="J15" s="168">
        <f t="shared" si="1"/>
        <v>13.68</v>
      </c>
      <c r="K15" s="1">
        <f t="shared" si="2"/>
        <v>0</v>
      </c>
      <c r="L15" s="1">
        <f t="shared" si="3"/>
        <v>0</v>
      </c>
      <c r="M15" s="1"/>
      <c r="N15" s="1">
        <v>0.45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304</v>
      </c>
      <c r="C16" s="172" t="s">
        <v>942</v>
      </c>
      <c r="D16" s="168" t="s">
        <v>1480</v>
      </c>
      <c r="E16" s="168" t="s">
        <v>222</v>
      </c>
      <c r="F16" s="169">
        <v>8.16</v>
      </c>
      <c r="G16" s="170"/>
      <c r="H16" s="170"/>
      <c r="I16" s="170">
        <f t="shared" si="0"/>
        <v>0</v>
      </c>
      <c r="J16" s="168">
        <f t="shared" si="1"/>
        <v>6.12</v>
      </c>
      <c r="K16" s="1">
        <f t="shared" si="2"/>
        <v>0</v>
      </c>
      <c r="L16" s="1">
        <f t="shared" si="3"/>
        <v>0</v>
      </c>
      <c r="M16" s="1"/>
      <c r="N16" s="1">
        <v>0.75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304</v>
      </c>
      <c r="C17" s="172" t="s">
        <v>943</v>
      </c>
      <c r="D17" s="168" t="s">
        <v>1481</v>
      </c>
      <c r="E17" s="168" t="s">
        <v>222</v>
      </c>
      <c r="F17" s="169">
        <v>96.7</v>
      </c>
      <c r="G17" s="170"/>
      <c r="H17" s="170"/>
      <c r="I17" s="170">
        <f t="shared" si="0"/>
        <v>0</v>
      </c>
      <c r="J17" s="168">
        <f t="shared" si="1"/>
        <v>39.65</v>
      </c>
      <c r="K17" s="1">
        <f t="shared" si="2"/>
        <v>0</v>
      </c>
      <c r="L17" s="1">
        <f t="shared" si="3"/>
        <v>0</v>
      </c>
      <c r="M17" s="1"/>
      <c r="N17" s="1">
        <v>0.41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304</v>
      </c>
      <c r="C18" s="172" t="s">
        <v>944</v>
      </c>
      <c r="D18" s="168" t="s">
        <v>1482</v>
      </c>
      <c r="E18" s="168" t="s">
        <v>222</v>
      </c>
      <c r="F18" s="169">
        <v>53.5</v>
      </c>
      <c r="G18" s="170"/>
      <c r="H18" s="170"/>
      <c r="I18" s="170">
        <f t="shared" si="0"/>
        <v>0</v>
      </c>
      <c r="J18" s="168">
        <f t="shared" si="1"/>
        <v>25.68</v>
      </c>
      <c r="K18" s="1">
        <f t="shared" si="2"/>
        <v>0</v>
      </c>
      <c r="L18" s="1">
        <f t="shared" si="3"/>
        <v>0</v>
      </c>
      <c r="M18" s="1"/>
      <c r="N18" s="1">
        <v>0.48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304</v>
      </c>
      <c r="C19" s="172" t="s">
        <v>668</v>
      </c>
      <c r="D19" s="168" t="s">
        <v>669</v>
      </c>
      <c r="E19" s="168" t="s">
        <v>222</v>
      </c>
      <c r="F19" s="169">
        <v>6.4</v>
      </c>
      <c r="G19" s="170"/>
      <c r="H19" s="170"/>
      <c r="I19" s="170">
        <f t="shared" si="0"/>
        <v>0</v>
      </c>
      <c r="J19" s="168">
        <f t="shared" si="1"/>
        <v>3.71</v>
      </c>
      <c r="K19" s="1">
        <f t="shared" si="2"/>
        <v>0</v>
      </c>
      <c r="L19" s="1">
        <f t="shared" si="3"/>
        <v>0</v>
      </c>
      <c r="M19" s="1"/>
      <c r="N19" s="1">
        <v>0.57999999999999996</v>
      </c>
      <c r="O19" s="1"/>
      <c r="P19" s="160"/>
      <c r="Q19" s="173"/>
      <c r="R19" s="173"/>
      <c r="S19" s="149"/>
      <c r="V19" s="174"/>
      <c r="Z19">
        <v>0</v>
      </c>
    </row>
    <row r="20" spans="1:26" x14ac:dyDescent="0.25">
      <c r="A20" s="149"/>
      <c r="B20" s="149"/>
      <c r="C20" s="149"/>
      <c r="D20" s="149" t="s">
        <v>84</v>
      </c>
      <c r="E20" s="149"/>
      <c r="F20" s="167"/>
      <c r="G20" s="152"/>
      <c r="H20" s="152">
        <f>ROUND((SUM(M10:M19))/1,2)</f>
        <v>0</v>
      </c>
      <c r="I20" s="152">
        <f>ROUND((SUM(I10:I19))/1,2)</f>
        <v>0</v>
      </c>
      <c r="J20" s="149"/>
      <c r="K20" s="149"/>
      <c r="L20" s="149">
        <f>ROUND((SUM(L10:L19))/1,2)</f>
        <v>0</v>
      </c>
      <c r="M20" s="149">
        <f>ROUND((SUM(M10:M19))/1,2)</f>
        <v>0</v>
      </c>
      <c r="N20" s="149"/>
      <c r="O20" s="149"/>
      <c r="P20" s="175">
        <f>ROUND((SUM(P10:P19))/1,2)</f>
        <v>0</v>
      </c>
      <c r="Q20" s="146"/>
      <c r="R20" s="146"/>
      <c r="S20" s="175">
        <f>ROUND((SUM(S10:S19))/1,2)</f>
        <v>0.01</v>
      </c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"/>
      <c r="C21" s="1"/>
      <c r="D21" s="1"/>
      <c r="E21" s="1"/>
      <c r="F21" s="160"/>
      <c r="G21" s="142"/>
      <c r="H21" s="142"/>
      <c r="I21" s="142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49"/>
      <c r="B22" s="149"/>
      <c r="C22" s="149"/>
      <c r="D22" s="149" t="s">
        <v>935</v>
      </c>
      <c r="E22" s="149"/>
      <c r="F22" s="167"/>
      <c r="G22" s="150"/>
      <c r="H22" s="150"/>
      <c r="I22" s="150"/>
      <c r="J22" s="149"/>
      <c r="K22" s="149"/>
      <c r="L22" s="149"/>
      <c r="M22" s="149"/>
      <c r="N22" s="149"/>
      <c r="O22" s="149"/>
      <c r="P22" s="149"/>
      <c r="Q22" s="146"/>
      <c r="R22" s="146"/>
      <c r="S22" s="149"/>
      <c r="T22" s="146"/>
      <c r="U22" s="146"/>
      <c r="V22" s="146"/>
      <c r="W22" s="146"/>
      <c r="X22" s="146"/>
      <c r="Y22" s="146"/>
      <c r="Z22" s="146"/>
    </row>
    <row r="23" spans="1:26" ht="24.95" customHeight="1" x14ac:dyDescent="0.25">
      <c r="A23" s="171"/>
      <c r="B23" s="168" t="s">
        <v>304</v>
      </c>
      <c r="C23" s="172" t="s">
        <v>945</v>
      </c>
      <c r="D23" s="168" t="s">
        <v>1483</v>
      </c>
      <c r="E23" s="168" t="s">
        <v>279</v>
      </c>
      <c r="F23" s="169">
        <v>31</v>
      </c>
      <c r="G23" s="170"/>
      <c r="H23" s="170"/>
      <c r="I23" s="170">
        <f>ROUND(F23*(G23+H23),2)</f>
        <v>0</v>
      </c>
      <c r="J23" s="168">
        <f>ROUND(F23*(N23),2)</f>
        <v>184.14</v>
      </c>
      <c r="K23" s="1">
        <f>ROUND(F23*(O23),2)</f>
        <v>0</v>
      </c>
      <c r="L23" s="1">
        <f>ROUND(F23*(G23),2)</f>
        <v>0</v>
      </c>
      <c r="M23" s="1"/>
      <c r="N23" s="1">
        <v>5.9399999999999995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935</v>
      </c>
      <c r="E24" s="149"/>
      <c r="F24" s="167"/>
      <c r="G24" s="152"/>
      <c r="H24" s="152">
        <f>ROUND((SUM(M22:M23))/1,2)</f>
        <v>0</v>
      </c>
      <c r="I24" s="152">
        <f>ROUND((SUM(I22:I23))/1,2)</f>
        <v>0</v>
      </c>
      <c r="J24" s="149"/>
      <c r="K24" s="149"/>
      <c r="L24" s="149">
        <f>ROUND((SUM(L22:L23))/1,2)</f>
        <v>0</v>
      </c>
      <c r="M24" s="149">
        <f>ROUND((SUM(M22:M23))/1,2)</f>
        <v>0</v>
      </c>
      <c r="N24" s="149"/>
      <c r="O24" s="149"/>
      <c r="P24" s="175">
        <f>ROUND((SUM(P22:P23))/1,2)</f>
        <v>0</v>
      </c>
      <c r="Q24" s="146"/>
      <c r="R24" s="146"/>
      <c r="S24" s="175">
        <f>ROUND((SUM(S22:S23))/1,2)</f>
        <v>0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85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 t="s">
        <v>250</v>
      </c>
      <c r="C27" s="172" t="s">
        <v>946</v>
      </c>
      <c r="D27" s="168" t="s">
        <v>947</v>
      </c>
      <c r="E27" s="168" t="s">
        <v>279</v>
      </c>
      <c r="F27" s="169">
        <v>10</v>
      </c>
      <c r="G27" s="170"/>
      <c r="H27" s="170"/>
      <c r="I27" s="170">
        <f t="shared" ref="I27:I38" si="4">ROUND(F27*(G27+H27),2)</f>
        <v>0</v>
      </c>
      <c r="J27" s="168">
        <f t="shared" ref="J27:J38" si="5">ROUND(F27*(N27),2)</f>
        <v>16</v>
      </c>
      <c r="K27" s="1">
        <f t="shared" ref="K27:K38" si="6">ROUND(F27*(O27),2)</f>
        <v>0</v>
      </c>
      <c r="L27" s="1">
        <f t="shared" ref="L27:L37" si="7">ROUND(F27*(G27),2)</f>
        <v>0</v>
      </c>
      <c r="M27" s="1"/>
      <c r="N27" s="1">
        <v>1.6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250</v>
      </c>
      <c r="C28" s="172" t="s">
        <v>948</v>
      </c>
      <c r="D28" s="168" t="s">
        <v>949</v>
      </c>
      <c r="E28" s="168" t="s">
        <v>279</v>
      </c>
      <c r="F28" s="169">
        <v>5</v>
      </c>
      <c r="G28" s="170"/>
      <c r="H28" s="170"/>
      <c r="I28" s="170">
        <f t="shared" si="4"/>
        <v>0</v>
      </c>
      <c r="J28" s="168">
        <f t="shared" si="5"/>
        <v>8.85</v>
      </c>
      <c r="K28" s="1">
        <f t="shared" si="6"/>
        <v>0</v>
      </c>
      <c r="L28" s="1">
        <f t="shared" si="7"/>
        <v>0</v>
      </c>
      <c r="M28" s="1"/>
      <c r="N28" s="1">
        <v>1.77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250</v>
      </c>
      <c r="C29" s="172" t="s">
        <v>251</v>
      </c>
      <c r="D29" s="168" t="s">
        <v>950</v>
      </c>
      <c r="E29" s="168" t="s">
        <v>279</v>
      </c>
      <c r="F29" s="169">
        <v>5</v>
      </c>
      <c r="G29" s="170"/>
      <c r="H29" s="170"/>
      <c r="I29" s="170">
        <f t="shared" si="4"/>
        <v>0</v>
      </c>
      <c r="J29" s="168">
        <f t="shared" si="5"/>
        <v>13.1</v>
      </c>
      <c r="K29" s="1">
        <f t="shared" si="6"/>
        <v>0</v>
      </c>
      <c r="L29" s="1">
        <f t="shared" si="7"/>
        <v>0</v>
      </c>
      <c r="M29" s="1"/>
      <c r="N29" s="1">
        <v>2.62</v>
      </c>
      <c r="O29" s="1"/>
      <c r="P29" s="160"/>
      <c r="Q29" s="173"/>
      <c r="R29" s="173"/>
      <c r="S29" s="149"/>
      <c r="V29" s="174"/>
      <c r="Z29">
        <v>0</v>
      </c>
    </row>
    <row r="30" spans="1:26" ht="24.95" customHeight="1" x14ac:dyDescent="0.25">
      <c r="A30" s="171"/>
      <c r="B30" s="168" t="s">
        <v>250</v>
      </c>
      <c r="C30" s="172" t="s">
        <v>256</v>
      </c>
      <c r="D30" s="168" t="s">
        <v>951</v>
      </c>
      <c r="E30" s="168" t="s">
        <v>279</v>
      </c>
      <c r="F30" s="169">
        <v>2</v>
      </c>
      <c r="G30" s="170"/>
      <c r="H30" s="170"/>
      <c r="I30" s="170">
        <f t="shared" si="4"/>
        <v>0</v>
      </c>
      <c r="J30" s="168">
        <f t="shared" si="5"/>
        <v>30.54</v>
      </c>
      <c r="K30" s="1">
        <f t="shared" si="6"/>
        <v>0</v>
      </c>
      <c r="L30" s="1">
        <f t="shared" si="7"/>
        <v>0</v>
      </c>
      <c r="M30" s="1"/>
      <c r="N30" s="1">
        <v>15.27</v>
      </c>
      <c r="O30" s="1"/>
      <c r="P30" s="167">
        <v>4.15E-3</v>
      </c>
      <c r="Q30" s="173"/>
      <c r="R30" s="173">
        <v>4.15E-3</v>
      </c>
      <c r="S30" s="149">
        <f>ROUND(F30*(R30),3)</f>
        <v>8.0000000000000002E-3</v>
      </c>
      <c r="V30" s="174"/>
      <c r="Z30">
        <v>0</v>
      </c>
    </row>
    <row r="31" spans="1:26" ht="24.95" customHeight="1" x14ac:dyDescent="0.25">
      <c r="A31" s="171"/>
      <c r="B31" s="168" t="s">
        <v>250</v>
      </c>
      <c r="C31" s="172" t="s">
        <v>952</v>
      </c>
      <c r="D31" s="168" t="s">
        <v>953</v>
      </c>
      <c r="E31" s="168" t="s">
        <v>222</v>
      </c>
      <c r="F31" s="169">
        <v>37</v>
      </c>
      <c r="G31" s="170"/>
      <c r="H31" s="170"/>
      <c r="I31" s="170">
        <f t="shared" si="4"/>
        <v>0</v>
      </c>
      <c r="J31" s="168">
        <f t="shared" si="5"/>
        <v>18.13</v>
      </c>
      <c r="K31" s="1">
        <f t="shared" si="6"/>
        <v>0</v>
      </c>
      <c r="L31" s="1">
        <f t="shared" si="7"/>
        <v>0</v>
      </c>
      <c r="M31" s="1"/>
      <c r="N31" s="1">
        <v>0.49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250</v>
      </c>
      <c r="C32" s="172" t="s">
        <v>954</v>
      </c>
      <c r="D32" s="168" t="s">
        <v>955</v>
      </c>
      <c r="E32" s="168" t="s">
        <v>616</v>
      </c>
      <c r="F32" s="169">
        <v>1</v>
      </c>
      <c r="G32" s="180"/>
      <c r="H32" s="180"/>
      <c r="I32" s="180">
        <f t="shared" si="4"/>
        <v>0</v>
      </c>
      <c r="J32" s="168">
        <f t="shared" si="5"/>
        <v>0.95</v>
      </c>
      <c r="K32" s="1">
        <f t="shared" si="6"/>
        <v>0</v>
      </c>
      <c r="L32" s="1">
        <f t="shared" si="7"/>
        <v>0</v>
      </c>
      <c r="M32" s="1"/>
      <c r="N32" s="1">
        <v>0.95495401322841644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250</v>
      </c>
      <c r="C33" s="172" t="s">
        <v>956</v>
      </c>
      <c r="D33" s="168" t="s">
        <v>957</v>
      </c>
      <c r="E33" s="168" t="s">
        <v>616</v>
      </c>
      <c r="F33" s="169">
        <v>0.5</v>
      </c>
      <c r="G33" s="180"/>
      <c r="H33" s="180"/>
      <c r="I33" s="180">
        <f t="shared" si="4"/>
        <v>0</v>
      </c>
      <c r="J33" s="168">
        <f t="shared" si="5"/>
        <v>0.48</v>
      </c>
      <c r="K33" s="1">
        <f t="shared" si="6"/>
        <v>0</v>
      </c>
      <c r="L33" s="1">
        <f t="shared" si="7"/>
        <v>0</v>
      </c>
      <c r="M33" s="1"/>
      <c r="N33" s="1">
        <v>0.95495401322841644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655</v>
      </c>
      <c r="C34" s="172" t="s">
        <v>958</v>
      </c>
      <c r="D34" s="168" t="s">
        <v>959</v>
      </c>
      <c r="E34" s="168" t="s">
        <v>279</v>
      </c>
      <c r="F34" s="169">
        <v>3</v>
      </c>
      <c r="G34" s="170"/>
      <c r="H34" s="170"/>
      <c r="I34" s="170">
        <f t="shared" si="4"/>
        <v>0</v>
      </c>
      <c r="J34" s="168">
        <f t="shared" si="5"/>
        <v>24.03</v>
      </c>
      <c r="K34" s="1">
        <f t="shared" si="6"/>
        <v>0</v>
      </c>
      <c r="L34" s="1">
        <f t="shared" si="7"/>
        <v>0</v>
      </c>
      <c r="M34" s="1"/>
      <c r="N34" s="1">
        <v>8.01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655</v>
      </c>
      <c r="C35" s="172" t="s">
        <v>960</v>
      </c>
      <c r="D35" s="168" t="s">
        <v>961</v>
      </c>
      <c r="E35" s="168" t="s">
        <v>616</v>
      </c>
      <c r="F35" s="169">
        <v>0.66800000000000004</v>
      </c>
      <c r="G35" s="180"/>
      <c r="H35" s="180"/>
      <c r="I35" s="180">
        <f t="shared" si="4"/>
        <v>0</v>
      </c>
      <c r="J35" s="168">
        <f t="shared" si="5"/>
        <v>0.45</v>
      </c>
      <c r="K35" s="1">
        <f t="shared" si="6"/>
        <v>0</v>
      </c>
      <c r="L35" s="1">
        <f t="shared" si="7"/>
        <v>0</v>
      </c>
      <c r="M35" s="1"/>
      <c r="N35" s="1">
        <v>0.66780000925064087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655</v>
      </c>
      <c r="C36" s="172" t="s">
        <v>962</v>
      </c>
      <c r="D36" s="168" t="s">
        <v>963</v>
      </c>
      <c r="E36" s="168" t="s">
        <v>279</v>
      </c>
      <c r="F36" s="169">
        <v>1</v>
      </c>
      <c r="G36" s="170"/>
      <c r="H36" s="170"/>
      <c r="I36" s="170">
        <f t="shared" si="4"/>
        <v>0</v>
      </c>
      <c r="J36" s="168">
        <f t="shared" si="5"/>
        <v>0.92</v>
      </c>
      <c r="K36" s="1">
        <f t="shared" si="6"/>
        <v>0</v>
      </c>
      <c r="L36" s="1">
        <f t="shared" si="7"/>
        <v>0</v>
      </c>
      <c r="M36" s="1"/>
      <c r="N36" s="1">
        <v>0.92</v>
      </c>
      <c r="O36" s="1"/>
      <c r="P36" s="160"/>
      <c r="Q36" s="173"/>
      <c r="R36" s="173"/>
      <c r="S36" s="149"/>
      <c r="V36" s="174"/>
      <c r="Z36">
        <v>0</v>
      </c>
    </row>
    <row r="37" spans="1:26" ht="24.95" customHeight="1" x14ac:dyDescent="0.25">
      <c r="A37" s="171"/>
      <c r="B37" s="168" t="s">
        <v>304</v>
      </c>
      <c r="C37" s="172" t="s">
        <v>964</v>
      </c>
      <c r="D37" s="168" t="s">
        <v>1484</v>
      </c>
      <c r="E37" s="168" t="s">
        <v>279</v>
      </c>
      <c r="F37" s="169">
        <v>3</v>
      </c>
      <c r="G37" s="170"/>
      <c r="H37" s="170"/>
      <c r="I37" s="170">
        <f t="shared" si="4"/>
        <v>0</v>
      </c>
      <c r="J37" s="168">
        <f t="shared" si="5"/>
        <v>50.94</v>
      </c>
      <c r="K37" s="1">
        <f t="shared" si="6"/>
        <v>0</v>
      </c>
      <c r="L37" s="1">
        <f t="shared" si="7"/>
        <v>0</v>
      </c>
      <c r="M37" s="1"/>
      <c r="N37" s="1">
        <v>16.98</v>
      </c>
      <c r="O37" s="1"/>
      <c r="P37" s="160"/>
      <c r="Q37" s="173"/>
      <c r="R37" s="173"/>
      <c r="S37" s="149"/>
      <c r="V37" s="174"/>
      <c r="Z37">
        <v>0</v>
      </c>
    </row>
    <row r="38" spans="1:26" ht="35.1" customHeight="1" x14ac:dyDescent="0.25">
      <c r="A38" s="171"/>
      <c r="B38" s="168" t="s">
        <v>156</v>
      </c>
      <c r="C38" s="172" t="s">
        <v>965</v>
      </c>
      <c r="D38" s="168" t="s">
        <v>1485</v>
      </c>
      <c r="E38" s="168" t="s">
        <v>279</v>
      </c>
      <c r="F38" s="169">
        <v>1</v>
      </c>
      <c r="G38" s="170"/>
      <c r="H38" s="170"/>
      <c r="I38" s="170">
        <f t="shared" si="4"/>
        <v>0</v>
      </c>
      <c r="J38" s="168">
        <f t="shared" si="5"/>
        <v>28.01</v>
      </c>
      <c r="K38" s="1">
        <f t="shared" si="6"/>
        <v>0</v>
      </c>
      <c r="L38" s="1"/>
      <c r="M38" s="1">
        <f>ROUND(F38*(G38),2)</f>
        <v>0</v>
      </c>
      <c r="N38" s="1">
        <v>28.01</v>
      </c>
      <c r="O38" s="1"/>
      <c r="P38" s="160"/>
      <c r="Q38" s="173"/>
      <c r="R38" s="173"/>
      <c r="S38" s="149"/>
      <c r="V38" s="174"/>
      <c r="Z38">
        <v>0</v>
      </c>
    </row>
    <row r="39" spans="1:26" x14ac:dyDescent="0.25">
      <c r="A39" s="149"/>
      <c r="B39" s="149"/>
      <c r="C39" s="149"/>
      <c r="D39" s="149" t="s">
        <v>85</v>
      </c>
      <c r="E39" s="149"/>
      <c r="F39" s="167"/>
      <c r="G39" s="152"/>
      <c r="H39" s="152">
        <f>ROUND((SUM(M26:M38))/1,2)</f>
        <v>0</v>
      </c>
      <c r="I39" s="152">
        <f>ROUND((SUM(I26:I38))/1,2)</f>
        <v>0</v>
      </c>
      <c r="J39" s="149"/>
      <c r="K39" s="149"/>
      <c r="L39" s="149">
        <f>ROUND((SUM(L26:L38))/1,2)</f>
        <v>0</v>
      </c>
      <c r="M39" s="149">
        <f>ROUND((SUM(M26:M38))/1,2)</f>
        <v>0</v>
      </c>
      <c r="N39" s="149"/>
      <c r="O39" s="149"/>
      <c r="P39" s="175">
        <f>ROUND((SUM(P26:P38))/1,2)</f>
        <v>0</v>
      </c>
      <c r="Q39" s="146"/>
      <c r="R39" s="146"/>
      <c r="S39" s="175">
        <f>ROUND((SUM(S26:S38))/1,2)</f>
        <v>0.01</v>
      </c>
      <c r="T39" s="146"/>
      <c r="U39" s="146"/>
      <c r="V39" s="146"/>
      <c r="W39" s="146"/>
      <c r="X39" s="146"/>
      <c r="Y39" s="146"/>
      <c r="Z39" s="146"/>
    </row>
    <row r="40" spans="1:26" x14ac:dyDescent="0.25">
      <c r="A40" s="1"/>
      <c r="B40" s="1"/>
      <c r="C40" s="1"/>
      <c r="D40" s="1"/>
      <c r="E40" s="1"/>
      <c r="F40" s="160"/>
      <c r="G40" s="142"/>
      <c r="H40" s="142"/>
      <c r="I40" s="142"/>
      <c r="J40" s="1"/>
      <c r="K40" s="1"/>
      <c r="L40" s="1"/>
      <c r="M40" s="1"/>
      <c r="N40" s="1"/>
      <c r="O40" s="1"/>
      <c r="P40" s="1"/>
      <c r="S40" s="1"/>
    </row>
    <row r="41" spans="1:26" x14ac:dyDescent="0.25">
      <c r="A41" s="149"/>
      <c r="B41" s="149"/>
      <c r="C41" s="149"/>
      <c r="D41" s="149" t="s">
        <v>936</v>
      </c>
      <c r="E41" s="149"/>
      <c r="F41" s="167"/>
      <c r="G41" s="150"/>
      <c r="H41" s="150"/>
      <c r="I41" s="150"/>
      <c r="J41" s="149"/>
      <c r="K41" s="149"/>
      <c r="L41" s="149"/>
      <c r="M41" s="149"/>
      <c r="N41" s="149"/>
      <c r="O41" s="149"/>
      <c r="P41" s="149"/>
      <c r="Q41" s="146"/>
      <c r="R41" s="146"/>
      <c r="S41" s="149"/>
      <c r="T41" s="146"/>
      <c r="U41" s="146"/>
      <c r="V41" s="146"/>
      <c r="W41" s="146"/>
      <c r="X41" s="146"/>
      <c r="Y41" s="146"/>
      <c r="Z41" s="146"/>
    </row>
    <row r="42" spans="1:26" ht="24.95" customHeight="1" x14ac:dyDescent="0.25">
      <c r="A42" s="171"/>
      <c r="B42" s="168" t="s">
        <v>966</v>
      </c>
      <c r="C42" s="172" t="s">
        <v>967</v>
      </c>
      <c r="D42" s="168" t="s">
        <v>968</v>
      </c>
      <c r="E42" s="168" t="s">
        <v>222</v>
      </c>
      <c r="F42" s="169">
        <v>39.5</v>
      </c>
      <c r="G42" s="170"/>
      <c r="H42" s="170"/>
      <c r="I42" s="170">
        <f t="shared" ref="I42:I73" si="8">ROUND(F42*(G42+H42),2)</f>
        <v>0</v>
      </c>
      <c r="J42" s="168">
        <f t="shared" ref="J42:J73" si="9">ROUND(F42*(N42),2)</f>
        <v>336.54</v>
      </c>
      <c r="K42" s="1">
        <f t="shared" ref="K42:K73" si="10">ROUND(F42*(O42),2)</f>
        <v>0</v>
      </c>
      <c r="L42" s="1">
        <f t="shared" ref="L42:L72" si="11">ROUND(F42*(G42),2)</f>
        <v>0</v>
      </c>
      <c r="M42" s="1"/>
      <c r="N42" s="1">
        <v>8.52</v>
      </c>
      <c r="O42" s="1"/>
      <c r="P42" s="167">
        <v>4.2900000000000004E-3</v>
      </c>
      <c r="Q42" s="173"/>
      <c r="R42" s="173">
        <v>4.2900000000000004E-3</v>
      </c>
      <c r="S42" s="149">
        <f t="shared" ref="S42:S52" si="12">ROUND(F42*(R42),3)</f>
        <v>0.16900000000000001</v>
      </c>
      <c r="V42" s="174"/>
      <c r="Z42">
        <v>0</v>
      </c>
    </row>
    <row r="43" spans="1:26" ht="24.95" customHeight="1" x14ac:dyDescent="0.25">
      <c r="A43" s="171"/>
      <c r="B43" s="168" t="s">
        <v>966</v>
      </c>
      <c r="C43" s="172" t="s">
        <v>969</v>
      </c>
      <c r="D43" s="168" t="s">
        <v>970</v>
      </c>
      <c r="E43" s="168" t="s">
        <v>222</v>
      </c>
      <c r="F43" s="169">
        <v>22</v>
      </c>
      <c r="G43" s="170"/>
      <c r="H43" s="170"/>
      <c r="I43" s="170">
        <f t="shared" si="8"/>
        <v>0</v>
      </c>
      <c r="J43" s="168">
        <f t="shared" si="9"/>
        <v>247.5</v>
      </c>
      <c r="K43" s="1">
        <f t="shared" si="10"/>
        <v>0</v>
      </c>
      <c r="L43" s="1">
        <f t="shared" si="11"/>
        <v>0</v>
      </c>
      <c r="M43" s="1"/>
      <c r="N43" s="1">
        <v>11.25</v>
      </c>
      <c r="O43" s="1"/>
      <c r="P43" s="167">
        <v>5.1399999999999996E-3</v>
      </c>
      <c r="Q43" s="173"/>
      <c r="R43" s="173">
        <v>5.1399999999999996E-3</v>
      </c>
      <c r="S43" s="149">
        <f t="shared" si="12"/>
        <v>0.113</v>
      </c>
      <c r="V43" s="174"/>
      <c r="Z43">
        <v>0</v>
      </c>
    </row>
    <row r="44" spans="1:26" ht="24.95" customHeight="1" x14ac:dyDescent="0.25">
      <c r="A44" s="171"/>
      <c r="B44" s="168" t="s">
        <v>966</v>
      </c>
      <c r="C44" s="172" t="s">
        <v>971</v>
      </c>
      <c r="D44" s="168" t="s">
        <v>972</v>
      </c>
      <c r="E44" s="168" t="s">
        <v>222</v>
      </c>
      <c r="F44" s="169">
        <v>8</v>
      </c>
      <c r="G44" s="170"/>
      <c r="H44" s="170"/>
      <c r="I44" s="170">
        <f t="shared" si="8"/>
        <v>0</v>
      </c>
      <c r="J44" s="168">
        <f t="shared" si="9"/>
        <v>101.44</v>
      </c>
      <c r="K44" s="1">
        <f t="shared" si="10"/>
        <v>0</v>
      </c>
      <c r="L44" s="1">
        <f t="shared" si="11"/>
        <v>0</v>
      </c>
      <c r="M44" s="1"/>
      <c r="N44" s="1">
        <v>12.68</v>
      </c>
      <c r="O44" s="1"/>
      <c r="P44" s="167">
        <v>7.26E-3</v>
      </c>
      <c r="Q44" s="173"/>
      <c r="R44" s="173">
        <v>7.26E-3</v>
      </c>
      <c r="S44" s="149">
        <f t="shared" si="12"/>
        <v>5.8000000000000003E-2</v>
      </c>
      <c r="V44" s="174"/>
      <c r="Z44">
        <v>0</v>
      </c>
    </row>
    <row r="45" spans="1:26" ht="35.1" customHeight="1" x14ac:dyDescent="0.25">
      <c r="A45" s="171"/>
      <c r="B45" s="168" t="s">
        <v>966</v>
      </c>
      <c r="C45" s="172" t="s">
        <v>973</v>
      </c>
      <c r="D45" s="168" t="s">
        <v>974</v>
      </c>
      <c r="E45" s="168" t="s">
        <v>222</v>
      </c>
      <c r="F45" s="169">
        <v>96.7</v>
      </c>
      <c r="G45" s="170"/>
      <c r="H45" s="170"/>
      <c r="I45" s="170">
        <f t="shared" si="8"/>
        <v>0</v>
      </c>
      <c r="J45" s="168">
        <f t="shared" si="9"/>
        <v>760.06</v>
      </c>
      <c r="K45" s="1">
        <f t="shared" si="10"/>
        <v>0</v>
      </c>
      <c r="L45" s="1">
        <f t="shared" si="11"/>
        <v>0</v>
      </c>
      <c r="M45" s="1"/>
      <c r="N45" s="1">
        <v>7.86</v>
      </c>
      <c r="O45" s="1"/>
      <c r="P45" s="167">
        <v>2.5999999999999998E-4</v>
      </c>
      <c r="Q45" s="173"/>
      <c r="R45" s="173">
        <v>2.5999999999999998E-4</v>
      </c>
      <c r="S45" s="149">
        <f t="shared" si="12"/>
        <v>2.5000000000000001E-2</v>
      </c>
      <c r="V45" s="174"/>
      <c r="Z45">
        <v>0</v>
      </c>
    </row>
    <row r="46" spans="1:26" ht="35.1" customHeight="1" x14ac:dyDescent="0.25">
      <c r="A46" s="171"/>
      <c r="B46" s="168" t="s">
        <v>966</v>
      </c>
      <c r="C46" s="172" t="s">
        <v>975</v>
      </c>
      <c r="D46" s="168" t="s">
        <v>976</v>
      </c>
      <c r="E46" s="168" t="s">
        <v>222</v>
      </c>
      <c r="F46" s="169">
        <v>14</v>
      </c>
      <c r="G46" s="170"/>
      <c r="H46" s="170"/>
      <c r="I46" s="170">
        <f t="shared" si="8"/>
        <v>0</v>
      </c>
      <c r="J46" s="168">
        <f t="shared" si="9"/>
        <v>148.4</v>
      </c>
      <c r="K46" s="1">
        <f t="shared" si="10"/>
        <v>0</v>
      </c>
      <c r="L46" s="1">
        <f t="shared" si="11"/>
        <v>0</v>
      </c>
      <c r="M46" s="1"/>
      <c r="N46" s="1">
        <v>10.6</v>
      </c>
      <c r="O46" s="1"/>
      <c r="P46" s="167">
        <v>4.2999999999999999E-4</v>
      </c>
      <c r="Q46" s="173"/>
      <c r="R46" s="173">
        <v>4.2999999999999999E-4</v>
      </c>
      <c r="S46" s="149">
        <f t="shared" si="12"/>
        <v>6.0000000000000001E-3</v>
      </c>
      <c r="V46" s="174"/>
      <c r="Z46">
        <v>0</v>
      </c>
    </row>
    <row r="47" spans="1:26" ht="24.95" customHeight="1" x14ac:dyDescent="0.25">
      <c r="A47" s="171"/>
      <c r="B47" s="168" t="s">
        <v>966</v>
      </c>
      <c r="C47" s="172" t="s">
        <v>977</v>
      </c>
      <c r="D47" s="168" t="s">
        <v>978</v>
      </c>
      <c r="E47" s="168" t="s">
        <v>222</v>
      </c>
      <c r="F47" s="169">
        <v>6.4</v>
      </c>
      <c r="G47" s="170"/>
      <c r="H47" s="170"/>
      <c r="I47" s="170">
        <f t="shared" si="8"/>
        <v>0</v>
      </c>
      <c r="J47" s="168">
        <f t="shared" si="9"/>
        <v>111.74</v>
      </c>
      <c r="K47" s="1">
        <f t="shared" si="10"/>
        <v>0</v>
      </c>
      <c r="L47" s="1">
        <f t="shared" si="11"/>
        <v>0</v>
      </c>
      <c r="M47" s="1"/>
      <c r="N47" s="1">
        <v>17.46</v>
      </c>
      <c r="O47" s="1"/>
      <c r="P47" s="167">
        <v>7.6999999999999996E-4</v>
      </c>
      <c r="Q47" s="173"/>
      <c r="R47" s="173">
        <v>7.6999999999999996E-4</v>
      </c>
      <c r="S47" s="149">
        <f t="shared" si="12"/>
        <v>5.0000000000000001E-3</v>
      </c>
      <c r="V47" s="174"/>
      <c r="Z47">
        <v>0</v>
      </c>
    </row>
    <row r="48" spans="1:26" ht="24.95" customHeight="1" x14ac:dyDescent="0.25">
      <c r="A48" s="171"/>
      <c r="B48" s="168" t="s">
        <v>966</v>
      </c>
      <c r="C48" s="172" t="s">
        <v>979</v>
      </c>
      <c r="D48" s="168" t="s">
        <v>980</v>
      </c>
      <c r="E48" s="168" t="s">
        <v>222</v>
      </c>
      <c r="F48" s="169">
        <v>8.4</v>
      </c>
      <c r="G48" s="170"/>
      <c r="H48" s="170"/>
      <c r="I48" s="170">
        <f t="shared" si="8"/>
        <v>0</v>
      </c>
      <c r="J48" s="168">
        <f t="shared" si="9"/>
        <v>233.6</v>
      </c>
      <c r="K48" s="1">
        <f t="shared" si="10"/>
        <v>0</v>
      </c>
      <c r="L48" s="1">
        <f t="shared" si="11"/>
        <v>0</v>
      </c>
      <c r="M48" s="1"/>
      <c r="N48" s="1">
        <v>27.81</v>
      </c>
      <c r="O48" s="1"/>
      <c r="P48" s="167">
        <v>1.2099999999999999E-3</v>
      </c>
      <c r="Q48" s="173"/>
      <c r="R48" s="173">
        <v>1.2099999999999999E-3</v>
      </c>
      <c r="S48" s="149">
        <f t="shared" si="12"/>
        <v>0.01</v>
      </c>
      <c r="V48" s="174"/>
      <c r="Z48">
        <v>0</v>
      </c>
    </row>
    <row r="49" spans="1:26" ht="24.95" customHeight="1" x14ac:dyDescent="0.25">
      <c r="A49" s="171"/>
      <c r="B49" s="168" t="s">
        <v>966</v>
      </c>
      <c r="C49" s="172" t="s">
        <v>981</v>
      </c>
      <c r="D49" s="168" t="s">
        <v>982</v>
      </c>
      <c r="E49" s="168" t="s">
        <v>279</v>
      </c>
      <c r="F49" s="169">
        <v>31</v>
      </c>
      <c r="G49" s="170"/>
      <c r="H49" s="170"/>
      <c r="I49" s="170">
        <f t="shared" si="8"/>
        <v>0</v>
      </c>
      <c r="J49" s="168">
        <f t="shared" si="9"/>
        <v>95.79</v>
      </c>
      <c r="K49" s="1">
        <f t="shared" si="10"/>
        <v>0</v>
      </c>
      <c r="L49" s="1">
        <f t="shared" si="11"/>
        <v>0</v>
      </c>
      <c r="M49" s="1"/>
      <c r="N49" s="1">
        <v>3.09</v>
      </c>
      <c r="O49" s="1"/>
      <c r="P49" s="167">
        <v>1.2999999999999999E-4</v>
      </c>
      <c r="Q49" s="173"/>
      <c r="R49" s="173">
        <v>1.2999999999999999E-4</v>
      </c>
      <c r="S49" s="149">
        <f t="shared" si="12"/>
        <v>4.0000000000000001E-3</v>
      </c>
      <c r="V49" s="174"/>
      <c r="Z49">
        <v>0</v>
      </c>
    </row>
    <row r="50" spans="1:26" ht="24.95" customHeight="1" x14ac:dyDescent="0.25">
      <c r="A50" s="171"/>
      <c r="B50" s="168" t="s">
        <v>966</v>
      </c>
      <c r="C50" s="172" t="s">
        <v>983</v>
      </c>
      <c r="D50" s="168" t="s">
        <v>984</v>
      </c>
      <c r="E50" s="168" t="s">
        <v>279</v>
      </c>
      <c r="F50" s="169">
        <v>1</v>
      </c>
      <c r="G50" s="170"/>
      <c r="H50" s="170"/>
      <c r="I50" s="170">
        <f t="shared" si="8"/>
        <v>0</v>
      </c>
      <c r="J50" s="168">
        <f t="shared" si="9"/>
        <v>1.9</v>
      </c>
      <c r="K50" s="1">
        <f t="shared" si="10"/>
        <v>0</v>
      </c>
      <c r="L50" s="1">
        <f t="shared" si="11"/>
        <v>0</v>
      </c>
      <c r="M50" s="1"/>
      <c r="N50" s="1">
        <v>1.9</v>
      </c>
      <c r="O50" s="1"/>
      <c r="P50" s="167">
        <v>2.0000000000000002E-5</v>
      </c>
      <c r="Q50" s="173"/>
      <c r="R50" s="173">
        <v>2.0000000000000002E-5</v>
      </c>
      <c r="S50" s="149">
        <f t="shared" si="12"/>
        <v>0</v>
      </c>
      <c r="V50" s="174"/>
      <c r="Z50">
        <v>0</v>
      </c>
    </row>
    <row r="51" spans="1:26" ht="24.95" customHeight="1" x14ac:dyDescent="0.25">
      <c r="A51" s="171"/>
      <c r="B51" s="168" t="s">
        <v>966</v>
      </c>
      <c r="C51" s="172" t="s">
        <v>985</v>
      </c>
      <c r="D51" s="168" t="s">
        <v>986</v>
      </c>
      <c r="E51" s="168" t="s">
        <v>222</v>
      </c>
      <c r="F51" s="169">
        <v>344</v>
      </c>
      <c r="G51" s="170"/>
      <c r="H51" s="170"/>
      <c r="I51" s="170">
        <f t="shared" si="8"/>
        <v>0</v>
      </c>
      <c r="J51" s="168">
        <f t="shared" si="9"/>
        <v>309.60000000000002</v>
      </c>
      <c r="K51" s="1">
        <f t="shared" si="10"/>
        <v>0</v>
      </c>
      <c r="L51" s="1">
        <f t="shared" si="11"/>
        <v>0</v>
      </c>
      <c r="M51" s="1"/>
      <c r="N51" s="1">
        <v>0.9</v>
      </c>
      <c r="O51" s="1"/>
      <c r="P51" s="167">
        <v>1.8000000000000001E-4</v>
      </c>
      <c r="Q51" s="173"/>
      <c r="R51" s="173">
        <v>1.8000000000000001E-4</v>
      </c>
      <c r="S51" s="149">
        <f t="shared" si="12"/>
        <v>6.2E-2</v>
      </c>
      <c r="V51" s="174"/>
      <c r="Z51">
        <v>0</v>
      </c>
    </row>
    <row r="52" spans="1:26" ht="24.95" customHeight="1" x14ac:dyDescent="0.25">
      <c r="A52" s="171"/>
      <c r="B52" s="168" t="s">
        <v>966</v>
      </c>
      <c r="C52" s="172" t="s">
        <v>987</v>
      </c>
      <c r="D52" s="168" t="s">
        <v>988</v>
      </c>
      <c r="E52" s="168" t="s">
        <v>222</v>
      </c>
      <c r="F52" s="169">
        <v>344</v>
      </c>
      <c r="G52" s="170"/>
      <c r="H52" s="170"/>
      <c r="I52" s="170">
        <f t="shared" si="8"/>
        <v>0</v>
      </c>
      <c r="J52" s="168">
        <f t="shared" si="9"/>
        <v>223.6</v>
      </c>
      <c r="K52" s="1">
        <f t="shared" si="10"/>
        <v>0</v>
      </c>
      <c r="L52" s="1">
        <f t="shared" si="11"/>
        <v>0</v>
      </c>
      <c r="M52" s="1"/>
      <c r="N52" s="1">
        <v>0.65</v>
      </c>
      <c r="O52" s="1"/>
      <c r="P52" s="167">
        <v>1.0000000000000001E-5</v>
      </c>
      <c r="Q52" s="173"/>
      <c r="R52" s="173">
        <v>1.0000000000000001E-5</v>
      </c>
      <c r="S52" s="149">
        <f t="shared" si="12"/>
        <v>3.0000000000000001E-3</v>
      </c>
      <c r="V52" s="174"/>
      <c r="Z52">
        <v>0</v>
      </c>
    </row>
    <row r="53" spans="1:26" ht="24.95" customHeight="1" x14ac:dyDescent="0.25">
      <c r="A53" s="171"/>
      <c r="B53" s="168" t="s">
        <v>966</v>
      </c>
      <c r="C53" s="172" t="s">
        <v>989</v>
      </c>
      <c r="D53" s="168" t="s">
        <v>990</v>
      </c>
      <c r="E53" s="168" t="s">
        <v>616</v>
      </c>
      <c r="F53" s="169">
        <v>0.7</v>
      </c>
      <c r="G53" s="180"/>
      <c r="H53" s="180"/>
      <c r="I53" s="180">
        <f t="shared" si="8"/>
        <v>0</v>
      </c>
      <c r="J53" s="168">
        <f t="shared" si="9"/>
        <v>27.77</v>
      </c>
      <c r="K53" s="1">
        <f t="shared" si="10"/>
        <v>0</v>
      </c>
      <c r="L53" s="1">
        <f t="shared" si="11"/>
        <v>0</v>
      </c>
      <c r="M53" s="1"/>
      <c r="N53" s="1">
        <v>39.667320549488068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966</v>
      </c>
      <c r="C54" s="172" t="s">
        <v>991</v>
      </c>
      <c r="D54" s="168" t="s">
        <v>992</v>
      </c>
      <c r="E54" s="168" t="s">
        <v>616</v>
      </c>
      <c r="F54" s="169">
        <v>0.5</v>
      </c>
      <c r="G54" s="180"/>
      <c r="H54" s="180"/>
      <c r="I54" s="180">
        <f t="shared" si="8"/>
        <v>0</v>
      </c>
      <c r="J54" s="168">
        <f t="shared" si="9"/>
        <v>19.829999999999998</v>
      </c>
      <c r="K54" s="1">
        <f t="shared" si="10"/>
        <v>0</v>
      </c>
      <c r="L54" s="1">
        <f t="shared" si="11"/>
        <v>0</v>
      </c>
      <c r="M54" s="1"/>
      <c r="N54" s="1">
        <v>39.667320549488068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655</v>
      </c>
      <c r="C55" s="172" t="s">
        <v>993</v>
      </c>
      <c r="D55" s="168" t="s">
        <v>1486</v>
      </c>
      <c r="E55" s="168" t="s">
        <v>279</v>
      </c>
      <c r="F55" s="169">
        <v>1</v>
      </c>
      <c r="G55" s="170"/>
      <c r="H55" s="170"/>
      <c r="I55" s="170">
        <f t="shared" si="8"/>
        <v>0</v>
      </c>
      <c r="J55" s="168">
        <f t="shared" si="9"/>
        <v>3.05</v>
      </c>
      <c r="K55" s="1">
        <f t="shared" si="10"/>
        <v>0</v>
      </c>
      <c r="L55" s="1">
        <f t="shared" si="11"/>
        <v>0</v>
      </c>
      <c r="M55" s="1"/>
      <c r="N55" s="1">
        <v>3.05</v>
      </c>
      <c r="O55" s="1"/>
      <c r="P55" s="160"/>
      <c r="Q55" s="173"/>
      <c r="R55" s="173"/>
      <c r="S55" s="149"/>
      <c r="V55" s="174"/>
      <c r="Z55">
        <v>0</v>
      </c>
    </row>
    <row r="56" spans="1:26" ht="24.95" customHeight="1" x14ac:dyDescent="0.25">
      <c r="A56" s="171"/>
      <c r="B56" s="168" t="s">
        <v>655</v>
      </c>
      <c r="C56" s="172" t="s">
        <v>994</v>
      </c>
      <c r="D56" s="168" t="s">
        <v>995</v>
      </c>
      <c r="E56" s="168" t="s">
        <v>279</v>
      </c>
      <c r="F56" s="169">
        <v>4</v>
      </c>
      <c r="G56" s="170"/>
      <c r="H56" s="170"/>
      <c r="I56" s="170">
        <f t="shared" si="8"/>
        <v>0</v>
      </c>
      <c r="J56" s="168">
        <f t="shared" si="9"/>
        <v>10.72</v>
      </c>
      <c r="K56" s="1">
        <f t="shared" si="10"/>
        <v>0</v>
      </c>
      <c r="L56" s="1">
        <f t="shared" si="11"/>
        <v>0</v>
      </c>
      <c r="M56" s="1"/>
      <c r="N56" s="1">
        <v>2.68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655</v>
      </c>
      <c r="C57" s="172" t="s">
        <v>996</v>
      </c>
      <c r="D57" s="168" t="s">
        <v>997</v>
      </c>
      <c r="E57" s="168" t="s">
        <v>279</v>
      </c>
      <c r="F57" s="169">
        <v>2</v>
      </c>
      <c r="G57" s="170"/>
      <c r="H57" s="170"/>
      <c r="I57" s="170">
        <f t="shared" si="8"/>
        <v>0</v>
      </c>
      <c r="J57" s="168">
        <f t="shared" si="9"/>
        <v>6.34</v>
      </c>
      <c r="K57" s="1">
        <f t="shared" si="10"/>
        <v>0</v>
      </c>
      <c r="L57" s="1">
        <f t="shared" si="11"/>
        <v>0</v>
      </c>
      <c r="M57" s="1"/>
      <c r="N57" s="1">
        <v>3.17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655</v>
      </c>
      <c r="C58" s="172" t="s">
        <v>998</v>
      </c>
      <c r="D58" s="168" t="s">
        <v>999</v>
      </c>
      <c r="E58" s="168" t="s">
        <v>279</v>
      </c>
      <c r="F58" s="169">
        <v>2</v>
      </c>
      <c r="G58" s="170"/>
      <c r="H58" s="170"/>
      <c r="I58" s="170">
        <f t="shared" si="8"/>
        <v>0</v>
      </c>
      <c r="J58" s="168">
        <f t="shared" si="9"/>
        <v>9.82</v>
      </c>
      <c r="K58" s="1">
        <f t="shared" si="10"/>
        <v>0</v>
      </c>
      <c r="L58" s="1">
        <f t="shared" si="11"/>
        <v>0</v>
      </c>
      <c r="M58" s="1"/>
      <c r="N58" s="1">
        <v>4.91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655</v>
      </c>
      <c r="C59" s="172" t="s">
        <v>1000</v>
      </c>
      <c r="D59" s="168" t="s">
        <v>1001</v>
      </c>
      <c r="E59" s="168" t="s">
        <v>279</v>
      </c>
      <c r="F59" s="169">
        <v>2</v>
      </c>
      <c r="G59" s="170"/>
      <c r="H59" s="170"/>
      <c r="I59" s="170">
        <f t="shared" si="8"/>
        <v>0</v>
      </c>
      <c r="J59" s="168">
        <f t="shared" si="9"/>
        <v>2.92</v>
      </c>
      <c r="K59" s="1">
        <f t="shared" si="10"/>
        <v>0</v>
      </c>
      <c r="L59" s="1">
        <f t="shared" si="11"/>
        <v>0</v>
      </c>
      <c r="M59" s="1"/>
      <c r="N59" s="1">
        <v>1.46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655</v>
      </c>
      <c r="C60" s="172" t="s">
        <v>1002</v>
      </c>
      <c r="D60" s="168" t="s">
        <v>1003</v>
      </c>
      <c r="E60" s="168" t="s">
        <v>279</v>
      </c>
      <c r="F60" s="169">
        <v>1</v>
      </c>
      <c r="G60" s="170"/>
      <c r="H60" s="170"/>
      <c r="I60" s="170">
        <f t="shared" si="8"/>
        <v>0</v>
      </c>
      <c r="J60" s="168">
        <f t="shared" si="9"/>
        <v>4.9800000000000004</v>
      </c>
      <c r="K60" s="1">
        <f t="shared" si="10"/>
        <v>0</v>
      </c>
      <c r="L60" s="1">
        <f t="shared" si="11"/>
        <v>0</v>
      </c>
      <c r="M60" s="1"/>
      <c r="N60" s="1">
        <v>4.9800000000000004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655</v>
      </c>
      <c r="C61" s="172" t="s">
        <v>1004</v>
      </c>
      <c r="D61" s="168" t="s">
        <v>1005</v>
      </c>
      <c r="E61" s="168" t="s">
        <v>279</v>
      </c>
      <c r="F61" s="169">
        <v>1</v>
      </c>
      <c r="G61" s="170"/>
      <c r="H61" s="170"/>
      <c r="I61" s="170">
        <f t="shared" si="8"/>
        <v>0</v>
      </c>
      <c r="J61" s="168">
        <f t="shared" si="9"/>
        <v>4.92</v>
      </c>
      <c r="K61" s="1">
        <f t="shared" si="10"/>
        <v>0</v>
      </c>
      <c r="L61" s="1">
        <f t="shared" si="11"/>
        <v>0</v>
      </c>
      <c r="M61" s="1"/>
      <c r="N61" s="1">
        <v>4.92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655</v>
      </c>
      <c r="C62" s="172" t="s">
        <v>1006</v>
      </c>
      <c r="D62" s="168" t="s">
        <v>1007</v>
      </c>
      <c r="E62" s="168" t="s">
        <v>616</v>
      </c>
      <c r="F62" s="169">
        <v>0.66800000000000004</v>
      </c>
      <c r="G62" s="180"/>
      <c r="H62" s="180"/>
      <c r="I62" s="180">
        <f t="shared" si="8"/>
        <v>0</v>
      </c>
      <c r="J62" s="168">
        <f t="shared" si="9"/>
        <v>0.45</v>
      </c>
      <c r="K62" s="1">
        <f t="shared" si="10"/>
        <v>0</v>
      </c>
      <c r="L62" s="1">
        <f t="shared" si="11"/>
        <v>0</v>
      </c>
      <c r="M62" s="1"/>
      <c r="N62" s="1">
        <v>0.66780000925064087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655</v>
      </c>
      <c r="C63" s="172" t="s">
        <v>1008</v>
      </c>
      <c r="D63" s="168" t="s">
        <v>1009</v>
      </c>
      <c r="E63" s="168" t="s">
        <v>729</v>
      </c>
      <c r="F63" s="169">
        <v>3</v>
      </c>
      <c r="G63" s="170"/>
      <c r="H63" s="170"/>
      <c r="I63" s="170">
        <f t="shared" si="8"/>
        <v>0</v>
      </c>
      <c r="J63" s="168">
        <f t="shared" si="9"/>
        <v>28.77</v>
      </c>
      <c r="K63" s="1">
        <f t="shared" si="10"/>
        <v>0</v>
      </c>
      <c r="L63" s="1">
        <f t="shared" si="11"/>
        <v>0</v>
      </c>
      <c r="M63" s="1"/>
      <c r="N63" s="1">
        <v>9.59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304</v>
      </c>
      <c r="C64" s="172" t="s">
        <v>1010</v>
      </c>
      <c r="D64" s="168" t="s">
        <v>1487</v>
      </c>
      <c r="E64" s="168" t="s">
        <v>279</v>
      </c>
      <c r="F64" s="169">
        <v>31</v>
      </c>
      <c r="G64" s="170"/>
      <c r="H64" s="170"/>
      <c r="I64" s="170">
        <f t="shared" si="8"/>
        <v>0</v>
      </c>
      <c r="J64" s="168">
        <f t="shared" si="9"/>
        <v>125.55</v>
      </c>
      <c r="K64" s="1">
        <f t="shared" si="10"/>
        <v>0</v>
      </c>
      <c r="L64" s="1">
        <f t="shared" si="11"/>
        <v>0</v>
      </c>
      <c r="M64" s="1"/>
      <c r="N64" s="1">
        <v>4.05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304</v>
      </c>
      <c r="C65" s="172" t="s">
        <v>1011</v>
      </c>
      <c r="D65" s="168" t="s">
        <v>1488</v>
      </c>
      <c r="E65" s="168" t="s">
        <v>279</v>
      </c>
      <c r="F65" s="169">
        <v>1</v>
      </c>
      <c r="G65" s="170"/>
      <c r="H65" s="170"/>
      <c r="I65" s="170">
        <f t="shared" si="8"/>
        <v>0</v>
      </c>
      <c r="J65" s="168">
        <f t="shared" si="9"/>
        <v>34.79</v>
      </c>
      <c r="K65" s="1">
        <f t="shared" si="10"/>
        <v>0</v>
      </c>
      <c r="L65" s="1">
        <f t="shared" si="11"/>
        <v>0</v>
      </c>
      <c r="M65" s="1"/>
      <c r="N65" s="1">
        <v>34.79</v>
      </c>
      <c r="O65" s="1"/>
      <c r="P65" s="160"/>
      <c r="Q65" s="173"/>
      <c r="R65" s="173"/>
      <c r="S65" s="149"/>
      <c r="V65" s="174"/>
      <c r="Z65">
        <v>0</v>
      </c>
    </row>
    <row r="66" spans="1:26" ht="35.1" customHeight="1" x14ac:dyDescent="0.25">
      <c r="A66" s="171"/>
      <c r="B66" s="168" t="s">
        <v>304</v>
      </c>
      <c r="C66" s="172" t="s">
        <v>1012</v>
      </c>
      <c r="D66" s="168" t="s">
        <v>1013</v>
      </c>
      <c r="E66" s="168" t="s">
        <v>279</v>
      </c>
      <c r="F66" s="169">
        <v>3</v>
      </c>
      <c r="G66" s="170"/>
      <c r="H66" s="170"/>
      <c r="I66" s="170">
        <f t="shared" si="8"/>
        <v>0</v>
      </c>
      <c r="J66" s="168">
        <f t="shared" si="9"/>
        <v>659.25</v>
      </c>
      <c r="K66" s="1">
        <f t="shared" si="10"/>
        <v>0</v>
      </c>
      <c r="L66" s="1">
        <f t="shared" si="11"/>
        <v>0</v>
      </c>
      <c r="M66" s="1"/>
      <c r="N66" s="1">
        <v>219.75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304</v>
      </c>
      <c r="C67" s="172" t="s">
        <v>1014</v>
      </c>
      <c r="D67" s="168" t="s">
        <v>1489</v>
      </c>
      <c r="E67" s="168" t="s">
        <v>279</v>
      </c>
      <c r="F67" s="169">
        <v>2</v>
      </c>
      <c r="G67" s="170"/>
      <c r="H67" s="170"/>
      <c r="I67" s="170">
        <f t="shared" si="8"/>
        <v>0</v>
      </c>
      <c r="J67" s="168">
        <f t="shared" si="9"/>
        <v>6.22</v>
      </c>
      <c r="K67" s="1">
        <f t="shared" si="10"/>
        <v>0</v>
      </c>
      <c r="L67" s="1">
        <f t="shared" si="11"/>
        <v>0</v>
      </c>
      <c r="M67" s="1"/>
      <c r="N67" s="1">
        <v>3.11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304</v>
      </c>
      <c r="C68" s="172" t="s">
        <v>1015</v>
      </c>
      <c r="D68" s="168" t="s">
        <v>1490</v>
      </c>
      <c r="E68" s="168" t="s">
        <v>279</v>
      </c>
      <c r="F68" s="169">
        <v>4</v>
      </c>
      <c r="G68" s="170"/>
      <c r="H68" s="170"/>
      <c r="I68" s="170">
        <f t="shared" si="8"/>
        <v>0</v>
      </c>
      <c r="J68" s="168">
        <f t="shared" si="9"/>
        <v>28.08</v>
      </c>
      <c r="K68" s="1">
        <f t="shared" si="10"/>
        <v>0</v>
      </c>
      <c r="L68" s="1">
        <f t="shared" si="11"/>
        <v>0</v>
      </c>
      <c r="M68" s="1"/>
      <c r="N68" s="1">
        <v>7.02</v>
      </c>
      <c r="O68" s="1"/>
      <c r="P68" s="160"/>
      <c r="Q68" s="173"/>
      <c r="R68" s="173"/>
      <c r="S68" s="149"/>
      <c r="V68" s="174"/>
      <c r="Z68">
        <v>0</v>
      </c>
    </row>
    <row r="69" spans="1:26" ht="24.95" customHeight="1" x14ac:dyDescent="0.25">
      <c r="A69" s="171"/>
      <c r="B69" s="168" t="s">
        <v>304</v>
      </c>
      <c r="C69" s="172" t="s">
        <v>1016</v>
      </c>
      <c r="D69" s="168" t="s">
        <v>1491</v>
      </c>
      <c r="E69" s="168" t="s">
        <v>279</v>
      </c>
      <c r="F69" s="169">
        <v>2</v>
      </c>
      <c r="G69" s="170"/>
      <c r="H69" s="170"/>
      <c r="I69" s="170">
        <f t="shared" si="8"/>
        <v>0</v>
      </c>
      <c r="J69" s="168">
        <f t="shared" si="9"/>
        <v>20.92</v>
      </c>
      <c r="K69" s="1">
        <f t="shared" si="10"/>
        <v>0</v>
      </c>
      <c r="L69" s="1">
        <f t="shared" si="11"/>
        <v>0</v>
      </c>
      <c r="M69" s="1"/>
      <c r="N69" s="1">
        <v>10.46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304</v>
      </c>
      <c r="C70" s="172" t="s">
        <v>1017</v>
      </c>
      <c r="D70" s="168" t="s">
        <v>1492</v>
      </c>
      <c r="E70" s="168" t="s">
        <v>279</v>
      </c>
      <c r="F70" s="169">
        <v>2</v>
      </c>
      <c r="G70" s="170"/>
      <c r="H70" s="170"/>
      <c r="I70" s="170">
        <f t="shared" si="8"/>
        <v>0</v>
      </c>
      <c r="J70" s="168">
        <f t="shared" si="9"/>
        <v>49.52</v>
      </c>
      <c r="K70" s="1">
        <f t="shared" si="10"/>
        <v>0</v>
      </c>
      <c r="L70" s="1">
        <f t="shared" si="11"/>
        <v>0</v>
      </c>
      <c r="M70" s="1"/>
      <c r="N70" s="1">
        <v>24.76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304</v>
      </c>
      <c r="C71" s="172" t="s">
        <v>1018</v>
      </c>
      <c r="D71" s="168" t="s">
        <v>1493</v>
      </c>
      <c r="E71" s="168" t="s">
        <v>279</v>
      </c>
      <c r="F71" s="169">
        <v>1</v>
      </c>
      <c r="G71" s="170"/>
      <c r="H71" s="170"/>
      <c r="I71" s="170">
        <f t="shared" si="8"/>
        <v>0</v>
      </c>
      <c r="J71" s="168">
        <f t="shared" si="9"/>
        <v>50.93</v>
      </c>
      <c r="K71" s="1">
        <f t="shared" si="10"/>
        <v>0</v>
      </c>
      <c r="L71" s="1">
        <f t="shared" si="11"/>
        <v>0</v>
      </c>
      <c r="M71" s="1"/>
      <c r="N71" s="1">
        <v>50.93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304</v>
      </c>
      <c r="C72" s="172" t="s">
        <v>1019</v>
      </c>
      <c r="D72" s="168" t="s">
        <v>1494</v>
      </c>
      <c r="E72" s="168" t="s">
        <v>279</v>
      </c>
      <c r="F72" s="169">
        <v>1</v>
      </c>
      <c r="G72" s="170"/>
      <c r="H72" s="170"/>
      <c r="I72" s="170">
        <f t="shared" si="8"/>
        <v>0</v>
      </c>
      <c r="J72" s="168">
        <f t="shared" si="9"/>
        <v>156.49</v>
      </c>
      <c r="K72" s="1">
        <f t="shared" si="10"/>
        <v>0</v>
      </c>
      <c r="L72" s="1">
        <f t="shared" si="11"/>
        <v>0</v>
      </c>
      <c r="M72" s="1"/>
      <c r="N72" s="1">
        <v>156.49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740</v>
      </c>
      <c r="C73" s="172" t="s">
        <v>1020</v>
      </c>
      <c r="D73" s="168" t="s">
        <v>1495</v>
      </c>
      <c r="E73" s="168" t="s">
        <v>279</v>
      </c>
      <c r="F73" s="169">
        <v>1</v>
      </c>
      <c r="G73" s="170"/>
      <c r="H73" s="170"/>
      <c r="I73" s="170">
        <f t="shared" si="8"/>
        <v>0</v>
      </c>
      <c r="J73" s="168">
        <f t="shared" si="9"/>
        <v>9.3800000000000008</v>
      </c>
      <c r="K73" s="1">
        <f t="shared" si="10"/>
        <v>0</v>
      </c>
      <c r="L73" s="1"/>
      <c r="M73" s="1">
        <f>ROUND(F73*(G73),2)</f>
        <v>0</v>
      </c>
      <c r="N73" s="1">
        <v>9.3800000000000008</v>
      </c>
      <c r="O73" s="1"/>
      <c r="P73" s="167">
        <v>5.4000000000000001E-4</v>
      </c>
      <c r="Q73" s="173"/>
      <c r="R73" s="173">
        <v>5.4000000000000001E-4</v>
      </c>
      <c r="S73" s="149">
        <f>ROUND(F73*(R73),3)</f>
        <v>1E-3</v>
      </c>
      <c r="V73" s="174"/>
      <c r="Z73">
        <v>0</v>
      </c>
    </row>
    <row r="74" spans="1:26" x14ac:dyDescent="0.25">
      <c r="A74" s="149"/>
      <c r="B74" s="149"/>
      <c r="C74" s="149"/>
      <c r="D74" s="149" t="s">
        <v>936</v>
      </c>
      <c r="E74" s="149"/>
      <c r="F74" s="167"/>
      <c r="G74" s="152"/>
      <c r="H74" s="152">
        <f>ROUND((SUM(M41:M73))/1,2)</f>
        <v>0</v>
      </c>
      <c r="I74" s="152">
        <f>ROUND((SUM(I41:I73))/1,2)</f>
        <v>0</v>
      </c>
      <c r="J74" s="149"/>
      <c r="K74" s="149"/>
      <c r="L74" s="149">
        <f>ROUND((SUM(L41:L73))/1,2)</f>
        <v>0</v>
      </c>
      <c r="M74" s="149">
        <f>ROUND((SUM(M41:M73))/1,2)</f>
        <v>0</v>
      </c>
      <c r="N74" s="149"/>
      <c r="O74" s="149"/>
      <c r="P74" s="175">
        <f>ROUND((SUM(P41:P73))/1,2)</f>
        <v>0.02</v>
      </c>
      <c r="Q74" s="146"/>
      <c r="R74" s="146"/>
      <c r="S74" s="175">
        <f>ROUND((SUM(S41:S73))/1,2)</f>
        <v>0.46</v>
      </c>
      <c r="T74" s="146"/>
      <c r="U74" s="146"/>
      <c r="V74" s="146"/>
      <c r="W74" s="146"/>
      <c r="X74" s="146"/>
      <c r="Y74" s="146"/>
      <c r="Z74" s="146"/>
    </row>
    <row r="75" spans="1:26" x14ac:dyDescent="0.25">
      <c r="A75" s="1"/>
      <c r="B75" s="1"/>
      <c r="C75" s="1"/>
      <c r="D75" s="1"/>
      <c r="E75" s="1"/>
      <c r="F75" s="160"/>
      <c r="G75" s="142"/>
      <c r="H75" s="142"/>
      <c r="I75" s="142"/>
      <c r="J75" s="1"/>
      <c r="K75" s="1"/>
      <c r="L75" s="1"/>
      <c r="M75" s="1"/>
      <c r="N75" s="1"/>
      <c r="O75" s="1"/>
      <c r="P75" s="1"/>
      <c r="S75" s="1"/>
    </row>
    <row r="76" spans="1:26" x14ac:dyDescent="0.25">
      <c r="A76" s="149"/>
      <c r="B76" s="149"/>
      <c r="C76" s="149"/>
      <c r="D76" s="149" t="s">
        <v>803</v>
      </c>
      <c r="E76" s="149"/>
      <c r="F76" s="167"/>
      <c r="G76" s="150"/>
      <c r="H76" s="150"/>
      <c r="I76" s="150"/>
      <c r="J76" s="149"/>
      <c r="K76" s="149"/>
      <c r="L76" s="149"/>
      <c r="M76" s="149"/>
      <c r="N76" s="149"/>
      <c r="O76" s="149"/>
      <c r="P76" s="149"/>
      <c r="Q76" s="146"/>
      <c r="R76" s="146"/>
      <c r="S76" s="149"/>
      <c r="T76" s="146"/>
      <c r="U76" s="146"/>
      <c r="V76" s="146"/>
      <c r="W76" s="146"/>
      <c r="X76" s="146"/>
      <c r="Y76" s="146"/>
      <c r="Z76" s="146"/>
    </row>
    <row r="77" spans="1:26" ht="24.95" customHeight="1" x14ac:dyDescent="0.25">
      <c r="A77" s="171"/>
      <c r="B77" s="168" t="s">
        <v>812</v>
      </c>
      <c r="C77" s="172" t="s">
        <v>1021</v>
      </c>
      <c r="D77" s="168" t="s">
        <v>1022</v>
      </c>
      <c r="E77" s="168" t="s">
        <v>279</v>
      </c>
      <c r="F77" s="169">
        <v>4</v>
      </c>
      <c r="G77" s="170"/>
      <c r="H77" s="170"/>
      <c r="I77" s="170">
        <f t="shared" ref="I77:I110" si="13">ROUND(F77*(G77+H77),2)</f>
        <v>0</v>
      </c>
      <c r="J77" s="168">
        <f t="shared" ref="J77:J110" si="14">ROUND(F77*(N77),2)</f>
        <v>85.04</v>
      </c>
      <c r="K77" s="1">
        <f t="shared" ref="K77:K110" si="15">ROUND(F77*(O77),2)</f>
        <v>0</v>
      </c>
      <c r="L77" s="1">
        <f t="shared" ref="L77:L106" si="16">ROUND(F77*(G77),2)</f>
        <v>0</v>
      </c>
      <c r="M77" s="1"/>
      <c r="N77" s="1">
        <v>21.26</v>
      </c>
      <c r="O77" s="1"/>
      <c r="P77" s="167">
        <v>7.2000000000000005E-4</v>
      </c>
      <c r="Q77" s="173"/>
      <c r="R77" s="173">
        <v>7.2000000000000005E-4</v>
      </c>
      <c r="S77" s="149">
        <f>ROUND(F77*(R77),3)</f>
        <v>3.0000000000000001E-3</v>
      </c>
      <c r="V77" s="174"/>
      <c r="Z77">
        <v>0</v>
      </c>
    </row>
    <row r="78" spans="1:26" ht="24.95" customHeight="1" x14ac:dyDescent="0.25">
      <c r="A78" s="171"/>
      <c r="B78" s="168" t="s">
        <v>812</v>
      </c>
      <c r="C78" s="172" t="s">
        <v>1023</v>
      </c>
      <c r="D78" s="168" t="s">
        <v>1024</v>
      </c>
      <c r="E78" s="168" t="s">
        <v>729</v>
      </c>
      <c r="F78" s="169">
        <v>4</v>
      </c>
      <c r="G78" s="170"/>
      <c r="H78" s="170"/>
      <c r="I78" s="170">
        <f t="shared" si="13"/>
        <v>0</v>
      </c>
      <c r="J78" s="168">
        <f t="shared" si="14"/>
        <v>98.88</v>
      </c>
      <c r="K78" s="1">
        <f t="shared" si="15"/>
        <v>0</v>
      </c>
      <c r="L78" s="1">
        <f t="shared" si="16"/>
        <v>0</v>
      </c>
      <c r="M78" s="1"/>
      <c r="N78" s="1">
        <v>24.72</v>
      </c>
      <c r="O78" s="1"/>
      <c r="P78" s="160"/>
      <c r="Q78" s="173"/>
      <c r="R78" s="173"/>
      <c r="S78" s="149"/>
      <c r="V78" s="174"/>
      <c r="Z78">
        <v>0</v>
      </c>
    </row>
    <row r="79" spans="1:26" ht="24.95" customHeight="1" x14ac:dyDescent="0.25">
      <c r="A79" s="171"/>
      <c r="B79" s="168" t="s">
        <v>812</v>
      </c>
      <c r="C79" s="172" t="s">
        <v>1025</v>
      </c>
      <c r="D79" s="168" t="s">
        <v>1026</v>
      </c>
      <c r="E79" s="168" t="s">
        <v>729</v>
      </c>
      <c r="F79" s="169">
        <v>5</v>
      </c>
      <c r="G79" s="170"/>
      <c r="H79" s="170"/>
      <c r="I79" s="170">
        <f t="shared" si="13"/>
        <v>0</v>
      </c>
      <c r="J79" s="168">
        <f t="shared" si="14"/>
        <v>91.1</v>
      </c>
      <c r="K79" s="1">
        <f t="shared" si="15"/>
        <v>0</v>
      </c>
      <c r="L79" s="1">
        <f t="shared" si="16"/>
        <v>0</v>
      </c>
      <c r="M79" s="1"/>
      <c r="N79" s="1">
        <v>18.22</v>
      </c>
      <c r="O79" s="1"/>
      <c r="P79" s="167">
        <v>5.6999999999999998E-4</v>
      </c>
      <c r="Q79" s="173"/>
      <c r="R79" s="173">
        <v>5.6999999999999998E-4</v>
      </c>
      <c r="S79" s="149">
        <f t="shared" ref="S79:S89" si="17">ROUND(F79*(R79),3)</f>
        <v>3.0000000000000001E-3</v>
      </c>
      <c r="V79" s="174"/>
      <c r="Z79">
        <v>0</v>
      </c>
    </row>
    <row r="80" spans="1:26" ht="24.95" customHeight="1" x14ac:dyDescent="0.25">
      <c r="A80" s="171"/>
      <c r="B80" s="168" t="s">
        <v>812</v>
      </c>
      <c r="C80" s="172" t="s">
        <v>1027</v>
      </c>
      <c r="D80" s="168" t="s">
        <v>1028</v>
      </c>
      <c r="E80" s="168" t="s">
        <v>729</v>
      </c>
      <c r="F80" s="169">
        <v>5</v>
      </c>
      <c r="G80" s="170"/>
      <c r="H80" s="170"/>
      <c r="I80" s="170">
        <f t="shared" si="13"/>
        <v>0</v>
      </c>
      <c r="J80" s="168">
        <f t="shared" si="14"/>
        <v>136.94999999999999</v>
      </c>
      <c r="K80" s="1">
        <f t="shared" si="15"/>
        <v>0</v>
      </c>
      <c r="L80" s="1">
        <f t="shared" si="16"/>
        <v>0</v>
      </c>
      <c r="M80" s="1"/>
      <c r="N80" s="1">
        <v>27.39</v>
      </c>
      <c r="O80" s="1"/>
      <c r="P80" s="167">
        <v>3.4000000000000002E-4</v>
      </c>
      <c r="Q80" s="173"/>
      <c r="R80" s="173">
        <v>3.4000000000000002E-4</v>
      </c>
      <c r="S80" s="149">
        <f t="shared" si="17"/>
        <v>2E-3</v>
      </c>
      <c r="V80" s="174"/>
      <c r="Z80">
        <v>0</v>
      </c>
    </row>
    <row r="81" spans="1:26" ht="24.95" customHeight="1" x14ac:dyDescent="0.25">
      <c r="A81" s="171"/>
      <c r="B81" s="168" t="s">
        <v>812</v>
      </c>
      <c r="C81" s="172" t="s">
        <v>1029</v>
      </c>
      <c r="D81" s="168" t="s">
        <v>1030</v>
      </c>
      <c r="E81" s="168" t="s">
        <v>729</v>
      </c>
      <c r="F81" s="169">
        <v>5</v>
      </c>
      <c r="G81" s="170"/>
      <c r="H81" s="170"/>
      <c r="I81" s="170">
        <f t="shared" si="13"/>
        <v>0</v>
      </c>
      <c r="J81" s="168">
        <f t="shared" si="14"/>
        <v>107.4</v>
      </c>
      <c r="K81" s="1">
        <f t="shared" si="15"/>
        <v>0</v>
      </c>
      <c r="L81" s="1">
        <f t="shared" si="16"/>
        <v>0</v>
      </c>
      <c r="M81" s="1"/>
      <c r="N81" s="1">
        <v>21.48</v>
      </c>
      <c r="O81" s="1"/>
      <c r="P81" s="167">
        <v>3.4000000000000002E-4</v>
      </c>
      <c r="Q81" s="173"/>
      <c r="R81" s="173">
        <v>3.4000000000000002E-4</v>
      </c>
      <c r="S81" s="149">
        <f t="shared" si="17"/>
        <v>2E-3</v>
      </c>
      <c r="V81" s="174"/>
      <c r="Z81">
        <v>0</v>
      </c>
    </row>
    <row r="82" spans="1:26" ht="24.95" customHeight="1" x14ac:dyDescent="0.25">
      <c r="A82" s="171"/>
      <c r="B82" s="168" t="s">
        <v>812</v>
      </c>
      <c r="C82" s="172" t="s">
        <v>1031</v>
      </c>
      <c r="D82" s="168" t="s">
        <v>1032</v>
      </c>
      <c r="E82" s="168" t="s">
        <v>729</v>
      </c>
      <c r="F82" s="169">
        <v>5</v>
      </c>
      <c r="G82" s="170"/>
      <c r="H82" s="170"/>
      <c r="I82" s="170">
        <f t="shared" si="13"/>
        <v>0</v>
      </c>
      <c r="J82" s="168">
        <f t="shared" si="14"/>
        <v>17.399999999999999</v>
      </c>
      <c r="K82" s="1">
        <f t="shared" si="15"/>
        <v>0</v>
      </c>
      <c r="L82" s="1">
        <f t="shared" si="16"/>
        <v>0</v>
      </c>
      <c r="M82" s="1"/>
      <c r="N82" s="1">
        <v>3.48</v>
      </c>
      <c r="O82" s="1"/>
      <c r="P82" s="167">
        <v>3.0000000000000001E-5</v>
      </c>
      <c r="Q82" s="173"/>
      <c r="R82" s="173">
        <v>3.0000000000000001E-5</v>
      </c>
      <c r="S82" s="149">
        <f t="shared" si="17"/>
        <v>0</v>
      </c>
      <c r="V82" s="174"/>
      <c r="Z82">
        <v>0</v>
      </c>
    </row>
    <row r="83" spans="1:26" ht="24.95" customHeight="1" x14ac:dyDescent="0.25">
      <c r="A83" s="171"/>
      <c r="B83" s="168" t="s">
        <v>812</v>
      </c>
      <c r="C83" s="172" t="s">
        <v>1033</v>
      </c>
      <c r="D83" s="168" t="s">
        <v>1034</v>
      </c>
      <c r="E83" s="168" t="s">
        <v>729</v>
      </c>
      <c r="F83" s="169">
        <v>1</v>
      </c>
      <c r="G83" s="170"/>
      <c r="H83" s="170"/>
      <c r="I83" s="170">
        <f t="shared" si="13"/>
        <v>0</v>
      </c>
      <c r="J83" s="168">
        <f t="shared" si="14"/>
        <v>16.05</v>
      </c>
      <c r="K83" s="1">
        <f t="shared" si="15"/>
        <v>0</v>
      </c>
      <c r="L83" s="1">
        <f t="shared" si="16"/>
        <v>0</v>
      </c>
      <c r="M83" s="1"/>
      <c r="N83" s="1">
        <v>16.05</v>
      </c>
      <c r="O83" s="1"/>
      <c r="P83" s="167">
        <v>4.8999999999999998E-4</v>
      </c>
      <c r="Q83" s="173"/>
      <c r="R83" s="173">
        <v>4.8999999999999998E-4</v>
      </c>
      <c r="S83" s="149">
        <f t="shared" si="17"/>
        <v>0</v>
      </c>
      <c r="V83" s="174"/>
      <c r="Z83">
        <v>0</v>
      </c>
    </row>
    <row r="84" spans="1:26" ht="24.95" customHeight="1" x14ac:dyDescent="0.25">
      <c r="A84" s="171"/>
      <c r="B84" s="168" t="s">
        <v>812</v>
      </c>
      <c r="C84" s="172" t="s">
        <v>1035</v>
      </c>
      <c r="D84" s="168" t="s">
        <v>1036</v>
      </c>
      <c r="E84" s="168" t="s">
        <v>279</v>
      </c>
      <c r="F84" s="169">
        <v>5</v>
      </c>
      <c r="G84" s="170"/>
      <c r="H84" s="170"/>
      <c r="I84" s="170">
        <f t="shared" si="13"/>
        <v>0</v>
      </c>
      <c r="J84" s="168">
        <f t="shared" si="14"/>
        <v>25.2</v>
      </c>
      <c r="K84" s="1">
        <f t="shared" si="15"/>
        <v>0</v>
      </c>
      <c r="L84" s="1">
        <f t="shared" si="16"/>
        <v>0</v>
      </c>
      <c r="M84" s="1"/>
      <c r="N84" s="1">
        <v>5.04</v>
      </c>
      <c r="O84" s="1"/>
      <c r="P84" s="167">
        <v>1.2E-4</v>
      </c>
      <c r="Q84" s="173"/>
      <c r="R84" s="173">
        <v>1.2E-4</v>
      </c>
      <c r="S84" s="149">
        <f t="shared" si="17"/>
        <v>1E-3</v>
      </c>
      <c r="V84" s="174"/>
      <c r="Z84">
        <v>0</v>
      </c>
    </row>
    <row r="85" spans="1:26" ht="24.95" customHeight="1" x14ac:dyDescent="0.25">
      <c r="A85" s="171"/>
      <c r="B85" s="168" t="s">
        <v>812</v>
      </c>
      <c r="C85" s="172" t="s">
        <v>1037</v>
      </c>
      <c r="D85" s="168" t="s">
        <v>1038</v>
      </c>
      <c r="E85" s="168" t="s">
        <v>279</v>
      </c>
      <c r="F85" s="169">
        <v>5</v>
      </c>
      <c r="G85" s="170"/>
      <c r="H85" s="170"/>
      <c r="I85" s="170">
        <f t="shared" si="13"/>
        <v>0</v>
      </c>
      <c r="J85" s="168">
        <f t="shared" si="14"/>
        <v>10.050000000000001</v>
      </c>
      <c r="K85" s="1">
        <f t="shared" si="15"/>
        <v>0</v>
      </c>
      <c r="L85" s="1">
        <f t="shared" si="16"/>
        <v>0</v>
      </c>
      <c r="M85" s="1"/>
      <c r="N85" s="1">
        <v>2.0099999999999998</v>
      </c>
      <c r="O85" s="1"/>
      <c r="P85" s="167">
        <v>4.0000000000000003E-5</v>
      </c>
      <c r="Q85" s="173"/>
      <c r="R85" s="173">
        <v>4.0000000000000003E-5</v>
      </c>
      <c r="S85" s="149">
        <f t="shared" si="17"/>
        <v>0</v>
      </c>
      <c r="V85" s="174"/>
      <c r="Z85">
        <v>0</v>
      </c>
    </row>
    <row r="86" spans="1:26" ht="24.95" customHeight="1" x14ac:dyDescent="0.25">
      <c r="A86" s="171"/>
      <c r="B86" s="168" t="s">
        <v>812</v>
      </c>
      <c r="C86" s="172" t="s">
        <v>1039</v>
      </c>
      <c r="D86" s="168" t="s">
        <v>1040</v>
      </c>
      <c r="E86" s="168" t="s">
        <v>279</v>
      </c>
      <c r="F86" s="169">
        <v>5</v>
      </c>
      <c r="G86" s="170"/>
      <c r="H86" s="170"/>
      <c r="I86" s="170">
        <f t="shared" si="13"/>
        <v>0</v>
      </c>
      <c r="J86" s="168">
        <f t="shared" si="14"/>
        <v>8.35</v>
      </c>
      <c r="K86" s="1">
        <f t="shared" si="15"/>
        <v>0</v>
      </c>
      <c r="L86" s="1">
        <f t="shared" si="16"/>
        <v>0</v>
      </c>
      <c r="M86" s="1"/>
      <c r="N86" s="1">
        <v>1.67</v>
      </c>
      <c r="O86" s="1"/>
      <c r="P86" s="167">
        <v>3.0000000000000001E-5</v>
      </c>
      <c r="Q86" s="173"/>
      <c r="R86" s="173">
        <v>3.0000000000000001E-5</v>
      </c>
      <c r="S86" s="149">
        <f t="shared" si="17"/>
        <v>0</v>
      </c>
      <c r="V86" s="174"/>
      <c r="Z86">
        <v>0</v>
      </c>
    </row>
    <row r="87" spans="1:26" ht="24.95" customHeight="1" x14ac:dyDescent="0.25">
      <c r="A87" s="171"/>
      <c r="B87" s="168" t="s">
        <v>812</v>
      </c>
      <c r="C87" s="172" t="s">
        <v>1041</v>
      </c>
      <c r="D87" s="168" t="s">
        <v>1042</v>
      </c>
      <c r="E87" s="168" t="s">
        <v>279</v>
      </c>
      <c r="F87" s="169">
        <v>5</v>
      </c>
      <c r="G87" s="170"/>
      <c r="H87" s="170"/>
      <c r="I87" s="170">
        <f t="shared" si="13"/>
        <v>0</v>
      </c>
      <c r="J87" s="168">
        <f t="shared" si="14"/>
        <v>8.6</v>
      </c>
      <c r="K87" s="1">
        <f t="shared" si="15"/>
        <v>0</v>
      </c>
      <c r="L87" s="1">
        <f t="shared" si="16"/>
        <v>0</v>
      </c>
      <c r="M87" s="1"/>
      <c r="N87" s="1">
        <v>1.72</v>
      </c>
      <c r="O87" s="1"/>
      <c r="P87" s="167">
        <v>1.0000000000000001E-5</v>
      </c>
      <c r="Q87" s="173"/>
      <c r="R87" s="173">
        <v>1.0000000000000001E-5</v>
      </c>
      <c r="S87" s="149">
        <f t="shared" si="17"/>
        <v>0</v>
      </c>
      <c r="V87" s="174"/>
      <c r="Z87">
        <v>0</v>
      </c>
    </row>
    <row r="88" spans="1:26" ht="24.95" customHeight="1" x14ac:dyDescent="0.25">
      <c r="A88" s="171"/>
      <c r="B88" s="168" t="s">
        <v>812</v>
      </c>
      <c r="C88" s="172" t="s">
        <v>1043</v>
      </c>
      <c r="D88" s="168" t="s">
        <v>1044</v>
      </c>
      <c r="E88" s="168" t="s">
        <v>279</v>
      </c>
      <c r="F88" s="169">
        <v>5</v>
      </c>
      <c r="G88" s="170"/>
      <c r="H88" s="170"/>
      <c r="I88" s="170">
        <f t="shared" si="13"/>
        <v>0</v>
      </c>
      <c r="J88" s="168">
        <f t="shared" si="14"/>
        <v>8.85</v>
      </c>
      <c r="K88" s="1">
        <f t="shared" si="15"/>
        <v>0</v>
      </c>
      <c r="L88" s="1">
        <f t="shared" si="16"/>
        <v>0</v>
      </c>
      <c r="M88" s="1"/>
      <c r="N88" s="1">
        <v>1.77</v>
      </c>
      <c r="O88" s="1"/>
      <c r="P88" s="167">
        <v>1.0000000000000001E-5</v>
      </c>
      <c r="Q88" s="173"/>
      <c r="R88" s="173">
        <v>1.0000000000000001E-5</v>
      </c>
      <c r="S88" s="149">
        <f t="shared" si="17"/>
        <v>0</v>
      </c>
      <c r="V88" s="174"/>
      <c r="Z88">
        <v>0</v>
      </c>
    </row>
    <row r="89" spans="1:26" ht="24.95" customHeight="1" x14ac:dyDescent="0.25">
      <c r="A89" s="171"/>
      <c r="B89" s="168" t="s">
        <v>812</v>
      </c>
      <c r="C89" s="172" t="s">
        <v>1045</v>
      </c>
      <c r="D89" s="168" t="s">
        <v>1046</v>
      </c>
      <c r="E89" s="168" t="s">
        <v>279</v>
      </c>
      <c r="F89" s="169">
        <v>5</v>
      </c>
      <c r="G89" s="170"/>
      <c r="H89" s="170"/>
      <c r="I89" s="170">
        <f t="shared" si="13"/>
        <v>0</v>
      </c>
      <c r="J89" s="168">
        <f t="shared" si="14"/>
        <v>7.3</v>
      </c>
      <c r="K89" s="1">
        <f t="shared" si="15"/>
        <v>0</v>
      </c>
      <c r="L89" s="1">
        <f t="shared" si="16"/>
        <v>0</v>
      </c>
      <c r="M89" s="1"/>
      <c r="N89" s="1">
        <v>1.46</v>
      </c>
      <c r="O89" s="1"/>
      <c r="P89" s="167">
        <v>1.0000000000000001E-5</v>
      </c>
      <c r="Q89" s="173"/>
      <c r="R89" s="173">
        <v>1.0000000000000001E-5</v>
      </c>
      <c r="S89" s="149">
        <f t="shared" si="17"/>
        <v>0</v>
      </c>
      <c r="V89" s="174"/>
      <c r="Z89">
        <v>0</v>
      </c>
    </row>
    <row r="90" spans="1:26" ht="24.95" customHeight="1" x14ac:dyDescent="0.25">
      <c r="A90" s="171"/>
      <c r="B90" s="168" t="s">
        <v>812</v>
      </c>
      <c r="C90" s="172" t="s">
        <v>815</v>
      </c>
      <c r="D90" s="168" t="s">
        <v>816</v>
      </c>
      <c r="E90" s="168" t="s">
        <v>616</v>
      </c>
      <c r="F90" s="169">
        <v>0.3</v>
      </c>
      <c r="G90" s="180"/>
      <c r="H90" s="180"/>
      <c r="I90" s="180">
        <f t="shared" si="13"/>
        <v>0</v>
      </c>
      <c r="J90" s="168">
        <f t="shared" si="14"/>
        <v>13.41</v>
      </c>
      <c r="K90" s="1">
        <f t="shared" si="15"/>
        <v>0</v>
      </c>
      <c r="L90" s="1">
        <f t="shared" si="16"/>
        <v>0</v>
      </c>
      <c r="M90" s="1"/>
      <c r="N90" s="1">
        <v>44.6958546191454</v>
      </c>
      <c r="O90" s="1"/>
      <c r="P90" s="160"/>
      <c r="Q90" s="173"/>
      <c r="R90" s="173"/>
      <c r="S90" s="149"/>
      <c r="V90" s="174"/>
      <c r="Z90">
        <v>0</v>
      </c>
    </row>
    <row r="91" spans="1:26" ht="24.95" customHeight="1" x14ac:dyDescent="0.25">
      <c r="A91" s="171"/>
      <c r="B91" s="168" t="s">
        <v>812</v>
      </c>
      <c r="C91" s="172" t="s">
        <v>817</v>
      </c>
      <c r="D91" s="168" t="s">
        <v>818</v>
      </c>
      <c r="E91" s="168" t="s">
        <v>616</v>
      </c>
      <c r="F91" s="169">
        <v>0.1</v>
      </c>
      <c r="G91" s="180"/>
      <c r="H91" s="180"/>
      <c r="I91" s="180">
        <f t="shared" si="13"/>
        <v>0</v>
      </c>
      <c r="J91" s="168">
        <f t="shared" si="14"/>
        <v>4.47</v>
      </c>
      <c r="K91" s="1">
        <f t="shared" si="15"/>
        <v>0</v>
      </c>
      <c r="L91" s="1">
        <f t="shared" si="16"/>
        <v>0</v>
      </c>
      <c r="M91" s="1"/>
      <c r="N91" s="1">
        <v>44.6958546191454</v>
      </c>
      <c r="O91" s="1"/>
      <c r="P91" s="160"/>
      <c r="Q91" s="173"/>
      <c r="R91" s="173"/>
      <c r="S91" s="149"/>
      <c r="V91" s="174"/>
      <c r="Z91">
        <v>0</v>
      </c>
    </row>
    <row r="92" spans="1:26" ht="23.25" x14ac:dyDescent="0.25">
      <c r="A92" s="171"/>
      <c r="B92" s="168" t="s">
        <v>771</v>
      </c>
      <c r="C92" s="172" t="s">
        <v>831</v>
      </c>
      <c r="D92" s="168" t="s">
        <v>832</v>
      </c>
      <c r="E92" s="168" t="s">
        <v>579</v>
      </c>
      <c r="F92" s="169">
        <v>32</v>
      </c>
      <c r="G92" s="170"/>
      <c r="H92" s="170"/>
      <c r="I92" s="170">
        <f t="shared" si="13"/>
        <v>0</v>
      </c>
      <c r="J92" s="168">
        <f t="shared" si="14"/>
        <v>307.2</v>
      </c>
      <c r="K92" s="1">
        <f t="shared" si="15"/>
        <v>0</v>
      </c>
      <c r="L92" s="1">
        <f t="shared" si="16"/>
        <v>0</v>
      </c>
      <c r="M92" s="1"/>
      <c r="N92" s="1">
        <v>9.6</v>
      </c>
      <c r="O92" s="1"/>
      <c r="P92" s="160"/>
      <c r="Q92" s="173"/>
      <c r="R92" s="173"/>
      <c r="S92" s="149"/>
      <c r="V92" s="174"/>
      <c r="Z92">
        <v>0</v>
      </c>
    </row>
    <row r="93" spans="1:26" ht="24.95" customHeight="1" x14ac:dyDescent="0.25">
      <c r="A93" s="171"/>
      <c r="B93" s="168" t="s">
        <v>655</v>
      </c>
      <c r="C93" s="172" t="s">
        <v>1047</v>
      </c>
      <c r="D93" s="168" t="s">
        <v>1048</v>
      </c>
      <c r="E93" s="168" t="s">
        <v>579</v>
      </c>
      <c r="F93" s="169">
        <v>32</v>
      </c>
      <c r="G93" s="170"/>
      <c r="H93" s="170"/>
      <c r="I93" s="170">
        <f t="shared" si="13"/>
        <v>0</v>
      </c>
      <c r="J93" s="168">
        <f t="shared" si="14"/>
        <v>210.56</v>
      </c>
      <c r="K93" s="1">
        <f t="shared" si="15"/>
        <v>0</v>
      </c>
      <c r="L93" s="1">
        <f t="shared" si="16"/>
        <v>0</v>
      </c>
      <c r="M93" s="1"/>
      <c r="N93" s="1">
        <v>6.58</v>
      </c>
      <c r="O93" s="1"/>
      <c r="P93" s="160"/>
      <c r="Q93" s="173"/>
      <c r="R93" s="173"/>
      <c r="S93" s="149"/>
      <c r="V93" s="174"/>
      <c r="Z93">
        <v>0</v>
      </c>
    </row>
    <row r="94" spans="1:26" ht="24.95" customHeight="1" x14ac:dyDescent="0.25">
      <c r="A94" s="171"/>
      <c r="B94" s="168" t="s">
        <v>304</v>
      </c>
      <c r="C94" s="172" t="s">
        <v>1049</v>
      </c>
      <c r="D94" s="168" t="s">
        <v>1050</v>
      </c>
      <c r="E94" s="168" t="s">
        <v>279</v>
      </c>
      <c r="F94" s="169">
        <v>4</v>
      </c>
      <c r="G94" s="170"/>
      <c r="H94" s="170"/>
      <c r="I94" s="170">
        <f t="shared" si="13"/>
        <v>0</v>
      </c>
      <c r="J94" s="168">
        <f t="shared" si="14"/>
        <v>630.24</v>
      </c>
      <c r="K94" s="1">
        <f t="shared" si="15"/>
        <v>0</v>
      </c>
      <c r="L94" s="1">
        <f t="shared" si="16"/>
        <v>0</v>
      </c>
      <c r="M94" s="1"/>
      <c r="N94" s="1">
        <v>157.56</v>
      </c>
      <c r="O94" s="1"/>
      <c r="P94" s="160"/>
      <c r="Q94" s="173"/>
      <c r="R94" s="173"/>
      <c r="S94" s="149"/>
      <c r="V94" s="174"/>
      <c r="Z94">
        <v>0</v>
      </c>
    </row>
    <row r="95" spans="1:26" ht="24.95" customHeight="1" x14ac:dyDescent="0.25">
      <c r="A95" s="171"/>
      <c r="B95" s="168" t="s">
        <v>304</v>
      </c>
      <c r="C95" s="172" t="s">
        <v>1051</v>
      </c>
      <c r="D95" s="168" t="s">
        <v>1052</v>
      </c>
      <c r="E95" s="168" t="s">
        <v>279</v>
      </c>
      <c r="F95" s="169">
        <v>5</v>
      </c>
      <c r="G95" s="170"/>
      <c r="H95" s="170"/>
      <c r="I95" s="170">
        <f t="shared" si="13"/>
        <v>0</v>
      </c>
      <c r="J95" s="168">
        <f t="shared" si="14"/>
        <v>177.4</v>
      </c>
      <c r="K95" s="1">
        <f t="shared" si="15"/>
        <v>0</v>
      </c>
      <c r="L95" s="1">
        <f t="shared" si="16"/>
        <v>0</v>
      </c>
      <c r="M95" s="1"/>
      <c r="N95" s="1">
        <v>35.479999999999997</v>
      </c>
      <c r="O95" s="1"/>
      <c r="P95" s="160"/>
      <c r="Q95" s="173"/>
      <c r="R95" s="173"/>
      <c r="S95" s="149"/>
      <c r="V95" s="174"/>
      <c r="Z95">
        <v>0</v>
      </c>
    </row>
    <row r="96" spans="1:26" ht="35.1" customHeight="1" x14ac:dyDescent="0.25">
      <c r="A96" s="171"/>
      <c r="B96" s="168" t="s">
        <v>304</v>
      </c>
      <c r="C96" s="172" t="s">
        <v>1053</v>
      </c>
      <c r="D96" s="168" t="s">
        <v>1496</v>
      </c>
      <c r="E96" s="168" t="s">
        <v>279</v>
      </c>
      <c r="F96" s="169">
        <v>5</v>
      </c>
      <c r="G96" s="170"/>
      <c r="H96" s="170"/>
      <c r="I96" s="170">
        <f t="shared" si="13"/>
        <v>0</v>
      </c>
      <c r="J96" s="168">
        <f t="shared" si="14"/>
        <v>27.65</v>
      </c>
      <c r="K96" s="1">
        <f t="shared" si="15"/>
        <v>0</v>
      </c>
      <c r="L96" s="1">
        <f t="shared" si="16"/>
        <v>0</v>
      </c>
      <c r="M96" s="1"/>
      <c r="N96" s="1">
        <v>5.53</v>
      </c>
      <c r="O96" s="1"/>
      <c r="P96" s="160"/>
      <c r="Q96" s="173"/>
      <c r="R96" s="173"/>
      <c r="S96" s="149"/>
      <c r="V96" s="174"/>
      <c r="Z96">
        <v>0</v>
      </c>
    </row>
    <row r="97" spans="1:26" ht="35.1" customHeight="1" x14ac:dyDescent="0.25">
      <c r="A97" s="171"/>
      <c r="B97" s="168" t="s">
        <v>304</v>
      </c>
      <c r="C97" s="172" t="s">
        <v>1054</v>
      </c>
      <c r="D97" s="168" t="s">
        <v>1497</v>
      </c>
      <c r="E97" s="168" t="s">
        <v>279</v>
      </c>
      <c r="F97" s="169">
        <v>5</v>
      </c>
      <c r="G97" s="170"/>
      <c r="H97" s="170"/>
      <c r="I97" s="170">
        <f t="shared" si="13"/>
        <v>0</v>
      </c>
      <c r="J97" s="168">
        <f t="shared" si="14"/>
        <v>62.7</v>
      </c>
      <c r="K97" s="1">
        <f t="shared" si="15"/>
        <v>0</v>
      </c>
      <c r="L97" s="1">
        <f t="shared" si="16"/>
        <v>0</v>
      </c>
      <c r="M97" s="1"/>
      <c r="N97" s="1">
        <v>12.54</v>
      </c>
      <c r="O97" s="1"/>
      <c r="P97" s="160"/>
      <c r="Q97" s="173"/>
      <c r="R97" s="173"/>
      <c r="S97" s="149"/>
      <c r="V97" s="174"/>
      <c r="Z97">
        <v>0</v>
      </c>
    </row>
    <row r="98" spans="1:26" ht="24.95" customHeight="1" x14ac:dyDescent="0.25">
      <c r="A98" s="171"/>
      <c r="B98" s="168" t="s">
        <v>304</v>
      </c>
      <c r="C98" s="172" t="s">
        <v>1055</v>
      </c>
      <c r="D98" s="168" t="s">
        <v>1498</v>
      </c>
      <c r="E98" s="168" t="s">
        <v>279</v>
      </c>
      <c r="F98" s="169">
        <v>1</v>
      </c>
      <c r="G98" s="170"/>
      <c r="H98" s="170"/>
      <c r="I98" s="170">
        <f t="shared" si="13"/>
        <v>0</v>
      </c>
      <c r="J98" s="168">
        <f t="shared" si="14"/>
        <v>209.29</v>
      </c>
      <c r="K98" s="1">
        <f t="shared" si="15"/>
        <v>0</v>
      </c>
      <c r="L98" s="1">
        <f t="shared" si="16"/>
        <v>0</v>
      </c>
      <c r="M98" s="1"/>
      <c r="N98" s="1">
        <v>209.29</v>
      </c>
      <c r="O98" s="1"/>
      <c r="P98" s="160"/>
      <c r="Q98" s="173"/>
      <c r="R98" s="173"/>
      <c r="S98" s="149"/>
      <c r="V98" s="174"/>
      <c r="Z98">
        <v>0</v>
      </c>
    </row>
    <row r="99" spans="1:26" ht="35.1" customHeight="1" x14ac:dyDescent="0.25">
      <c r="A99" s="171"/>
      <c r="B99" s="168" t="s">
        <v>304</v>
      </c>
      <c r="C99" s="172" t="s">
        <v>1056</v>
      </c>
      <c r="D99" s="168" t="s">
        <v>1499</v>
      </c>
      <c r="E99" s="168" t="s">
        <v>279</v>
      </c>
      <c r="F99" s="169">
        <v>1</v>
      </c>
      <c r="G99" s="170"/>
      <c r="H99" s="170"/>
      <c r="I99" s="170">
        <f t="shared" si="13"/>
        <v>0</v>
      </c>
      <c r="J99" s="168">
        <f t="shared" si="14"/>
        <v>123.81</v>
      </c>
      <c r="K99" s="1">
        <f t="shared" si="15"/>
        <v>0</v>
      </c>
      <c r="L99" s="1">
        <f t="shared" si="16"/>
        <v>0</v>
      </c>
      <c r="M99" s="1"/>
      <c r="N99" s="1">
        <v>123.81</v>
      </c>
      <c r="O99" s="1"/>
      <c r="P99" s="160"/>
      <c r="Q99" s="173"/>
      <c r="R99" s="173"/>
      <c r="S99" s="149"/>
      <c r="V99" s="174"/>
      <c r="Z99">
        <v>0</v>
      </c>
    </row>
    <row r="100" spans="1:26" ht="35.1" customHeight="1" x14ac:dyDescent="0.25">
      <c r="A100" s="171"/>
      <c r="B100" s="168" t="s">
        <v>304</v>
      </c>
      <c r="C100" s="172" t="s">
        <v>1057</v>
      </c>
      <c r="D100" s="168" t="s">
        <v>1500</v>
      </c>
      <c r="E100" s="168" t="s">
        <v>279</v>
      </c>
      <c r="F100" s="169">
        <v>1</v>
      </c>
      <c r="G100" s="170"/>
      <c r="H100" s="170"/>
      <c r="I100" s="170">
        <f t="shared" si="13"/>
        <v>0</v>
      </c>
      <c r="J100" s="168">
        <f t="shared" si="14"/>
        <v>146.6</v>
      </c>
      <c r="K100" s="1">
        <f t="shared" si="15"/>
        <v>0</v>
      </c>
      <c r="L100" s="1">
        <f t="shared" si="16"/>
        <v>0</v>
      </c>
      <c r="M100" s="1"/>
      <c r="N100" s="1">
        <v>146.6</v>
      </c>
      <c r="O100" s="1"/>
      <c r="P100" s="160"/>
      <c r="Q100" s="173"/>
      <c r="R100" s="173"/>
      <c r="S100" s="149"/>
      <c r="V100" s="174"/>
      <c r="Z100">
        <v>0</v>
      </c>
    </row>
    <row r="101" spans="1:26" ht="24.95" customHeight="1" x14ac:dyDescent="0.25">
      <c r="A101" s="171"/>
      <c r="B101" s="168" t="s">
        <v>304</v>
      </c>
      <c r="C101" s="172" t="s">
        <v>1058</v>
      </c>
      <c r="D101" s="168" t="s">
        <v>1059</v>
      </c>
      <c r="E101" s="168" t="s">
        <v>279</v>
      </c>
      <c r="F101" s="169">
        <v>5</v>
      </c>
      <c r="G101" s="170"/>
      <c r="H101" s="170"/>
      <c r="I101" s="170">
        <f t="shared" si="13"/>
        <v>0</v>
      </c>
      <c r="J101" s="168">
        <f t="shared" si="14"/>
        <v>143.80000000000001</v>
      </c>
      <c r="K101" s="1">
        <f t="shared" si="15"/>
        <v>0</v>
      </c>
      <c r="L101" s="1">
        <f t="shared" si="16"/>
        <v>0</v>
      </c>
      <c r="M101" s="1"/>
      <c r="N101" s="1">
        <v>28.76</v>
      </c>
      <c r="O101" s="1"/>
      <c r="P101" s="160"/>
      <c r="Q101" s="173"/>
      <c r="R101" s="173"/>
      <c r="S101" s="149"/>
      <c r="V101" s="174"/>
      <c r="Z101">
        <v>0</v>
      </c>
    </row>
    <row r="102" spans="1:26" ht="24.95" customHeight="1" x14ac:dyDescent="0.25">
      <c r="A102" s="171"/>
      <c r="B102" s="168" t="s">
        <v>304</v>
      </c>
      <c r="C102" s="172" t="s">
        <v>1060</v>
      </c>
      <c r="D102" s="168" t="s">
        <v>1061</v>
      </c>
      <c r="E102" s="168" t="s">
        <v>279</v>
      </c>
      <c r="F102" s="169">
        <v>5</v>
      </c>
      <c r="G102" s="170"/>
      <c r="H102" s="170"/>
      <c r="I102" s="170">
        <f t="shared" si="13"/>
        <v>0</v>
      </c>
      <c r="J102" s="168">
        <f t="shared" si="14"/>
        <v>130.4</v>
      </c>
      <c r="K102" s="1">
        <f t="shared" si="15"/>
        <v>0</v>
      </c>
      <c r="L102" s="1">
        <f t="shared" si="16"/>
        <v>0</v>
      </c>
      <c r="M102" s="1"/>
      <c r="N102" s="1">
        <v>26.08</v>
      </c>
      <c r="O102" s="1"/>
      <c r="P102" s="160"/>
      <c r="Q102" s="173"/>
      <c r="R102" s="173"/>
      <c r="S102" s="149"/>
      <c r="V102" s="174"/>
      <c r="Z102">
        <v>0</v>
      </c>
    </row>
    <row r="103" spans="1:26" ht="24.95" customHeight="1" x14ac:dyDescent="0.25">
      <c r="A103" s="171"/>
      <c r="B103" s="168" t="s">
        <v>304</v>
      </c>
      <c r="C103" s="172" t="s">
        <v>1062</v>
      </c>
      <c r="D103" s="168" t="s">
        <v>1063</v>
      </c>
      <c r="E103" s="168" t="s">
        <v>279</v>
      </c>
      <c r="F103" s="169">
        <v>4</v>
      </c>
      <c r="G103" s="170"/>
      <c r="H103" s="170"/>
      <c r="I103" s="170">
        <f t="shared" si="13"/>
        <v>0</v>
      </c>
      <c r="J103" s="168">
        <f t="shared" si="14"/>
        <v>187.28</v>
      </c>
      <c r="K103" s="1">
        <f t="shared" si="15"/>
        <v>0</v>
      </c>
      <c r="L103" s="1">
        <f t="shared" si="16"/>
        <v>0</v>
      </c>
      <c r="M103" s="1"/>
      <c r="N103" s="1">
        <v>46.82</v>
      </c>
      <c r="O103" s="1"/>
      <c r="P103" s="160"/>
      <c r="Q103" s="173"/>
      <c r="R103" s="173"/>
      <c r="S103" s="149"/>
      <c r="V103" s="174"/>
      <c r="Z103">
        <v>0</v>
      </c>
    </row>
    <row r="104" spans="1:26" ht="24.95" customHeight="1" x14ac:dyDescent="0.25">
      <c r="A104" s="171"/>
      <c r="B104" s="168" t="s">
        <v>304</v>
      </c>
      <c r="C104" s="172" t="s">
        <v>1064</v>
      </c>
      <c r="D104" s="168" t="s">
        <v>1065</v>
      </c>
      <c r="E104" s="168" t="s">
        <v>279</v>
      </c>
      <c r="F104" s="169">
        <v>4</v>
      </c>
      <c r="G104" s="170"/>
      <c r="H104" s="170"/>
      <c r="I104" s="170">
        <f t="shared" si="13"/>
        <v>0</v>
      </c>
      <c r="J104" s="168">
        <f t="shared" si="14"/>
        <v>261</v>
      </c>
      <c r="K104" s="1">
        <f t="shared" si="15"/>
        <v>0</v>
      </c>
      <c r="L104" s="1">
        <f t="shared" si="16"/>
        <v>0</v>
      </c>
      <c r="M104" s="1"/>
      <c r="N104" s="1">
        <v>65.25</v>
      </c>
      <c r="O104" s="1"/>
      <c r="P104" s="160"/>
      <c r="Q104" s="173"/>
      <c r="R104" s="173"/>
      <c r="S104" s="149"/>
      <c r="V104" s="174"/>
      <c r="Z104">
        <v>0</v>
      </c>
    </row>
    <row r="105" spans="1:26" ht="24.95" customHeight="1" x14ac:dyDescent="0.25">
      <c r="A105" s="171"/>
      <c r="B105" s="168" t="s">
        <v>304</v>
      </c>
      <c r="C105" s="172" t="s">
        <v>1066</v>
      </c>
      <c r="D105" s="168" t="s">
        <v>1067</v>
      </c>
      <c r="E105" s="168" t="s">
        <v>279</v>
      </c>
      <c r="F105" s="169">
        <v>1</v>
      </c>
      <c r="G105" s="170"/>
      <c r="H105" s="170"/>
      <c r="I105" s="170">
        <f t="shared" si="13"/>
        <v>0</v>
      </c>
      <c r="J105" s="168">
        <f t="shared" si="14"/>
        <v>123.9</v>
      </c>
      <c r="K105" s="1">
        <f t="shared" si="15"/>
        <v>0</v>
      </c>
      <c r="L105" s="1">
        <f t="shared" si="16"/>
        <v>0</v>
      </c>
      <c r="M105" s="1"/>
      <c r="N105" s="1">
        <v>123.9</v>
      </c>
      <c r="O105" s="1"/>
      <c r="P105" s="160"/>
      <c r="Q105" s="173"/>
      <c r="R105" s="173"/>
      <c r="S105" s="149"/>
      <c r="V105" s="174"/>
      <c r="Z105">
        <v>0</v>
      </c>
    </row>
    <row r="106" spans="1:26" ht="24.95" customHeight="1" x14ac:dyDescent="0.25">
      <c r="A106" s="171"/>
      <c r="B106" s="168" t="s">
        <v>304</v>
      </c>
      <c r="C106" s="172" t="s">
        <v>1068</v>
      </c>
      <c r="D106" s="168" t="s">
        <v>1069</v>
      </c>
      <c r="E106" s="168" t="s">
        <v>279</v>
      </c>
      <c r="F106" s="169">
        <v>5</v>
      </c>
      <c r="G106" s="170"/>
      <c r="H106" s="170"/>
      <c r="I106" s="170">
        <f t="shared" si="13"/>
        <v>0</v>
      </c>
      <c r="J106" s="168">
        <f t="shared" si="14"/>
        <v>295</v>
      </c>
      <c r="K106" s="1">
        <f t="shared" si="15"/>
        <v>0</v>
      </c>
      <c r="L106" s="1">
        <f t="shared" si="16"/>
        <v>0</v>
      </c>
      <c r="M106" s="1"/>
      <c r="N106" s="1">
        <v>59</v>
      </c>
      <c r="O106" s="1"/>
      <c r="P106" s="160"/>
      <c r="Q106" s="173"/>
      <c r="R106" s="173"/>
      <c r="S106" s="149"/>
      <c r="V106" s="174"/>
      <c r="Z106">
        <v>0</v>
      </c>
    </row>
    <row r="107" spans="1:26" ht="24.95" customHeight="1" x14ac:dyDescent="0.25">
      <c r="A107" s="171"/>
      <c r="B107" s="168" t="s">
        <v>156</v>
      </c>
      <c r="C107" s="172" t="s">
        <v>1070</v>
      </c>
      <c r="D107" s="168" t="s">
        <v>1071</v>
      </c>
      <c r="E107" s="168" t="s">
        <v>279</v>
      </c>
      <c r="F107" s="169">
        <v>5</v>
      </c>
      <c r="G107" s="170"/>
      <c r="H107" s="170"/>
      <c r="I107" s="170">
        <f t="shared" si="13"/>
        <v>0</v>
      </c>
      <c r="J107" s="168">
        <f t="shared" si="14"/>
        <v>193.95</v>
      </c>
      <c r="K107" s="1">
        <f t="shared" si="15"/>
        <v>0</v>
      </c>
      <c r="L107" s="1"/>
      <c r="M107" s="1">
        <f>ROUND(F107*(G107),2)</f>
        <v>0</v>
      </c>
      <c r="N107" s="1">
        <v>38.79</v>
      </c>
      <c r="O107" s="1"/>
      <c r="P107" s="160"/>
      <c r="Q107" s="173"/>
      <c r="R107" s="173"/>
      <c r="S107" s="149"/>
      <c r="V107" s="174"/>
      <c r="Z107">
        <v>0</v>
      </c>
    </row>
    <row r="108" spans="1:26" ht="35.1" customHeight="1" x14ac:dyDescent="0.25">
      <c r="A108" s="171"/>
      <c r="B108" s="168" t="s">
        <v>156</v>
      </c>
      <c r="C108" s="172" t="s">
        <v>1072</v>
      </c>
      <c r="D108" s="168" t="s">
        <v>1073</v>
      </c>
      <c r="E108" s="168" t="s">
        <v>279</v>
      </c>
      <c r="F108" s="169">
        <v>5</v>
      </c>
      <c r="G108" s="170"/>
      <c r="H108" s="170"/>
      <c r="I108" s="170">
        <f t="shared" si="13"/>
        <v>0</v>
      </c>
      <c r="J108" s="168">
        <f t="shared" si="14"/>
        <v>39.65</v>
      </c>
      <c r="K108" s="1">
        <f t="shared" si="15"/>
        <v>0</v>
      </c>
      <c r="L108" s="1"/>
      <c r="M108" s="1">
        <f>ROUND(F108*(G108),2)</f>
        <v>0</v>
      </c>
      <c r="N108" s="1">
        <v>7.93</v>
      </c>
      <c r="O108" s="1"/>
      <c r="P108" s="160"/>
      <c r="Q108" s="173"/>
      <c r="R108" s="173"/>
      <c r="S108" s="149"/>
      <c r="V108" s="174"/>
      <c r="Z108">
        <v>0</v>
      </c>
    </row>
    <row r="109" spans="1:26" ht="24.95" customHeight="1" x14ac:dyDescent="0.25">
      <c r="A109" s="171"/>
      <c r="B109" s="168" t="s">
        <v>335</v>
      </c>
      <c r="C109" s="172" t="s">
        <v>1074</v>
      </c>
      <c r="D109" s="168" t="s">
        <v>1075</v>
      </c>
      <c r="E109" s="168" t="s">
        <v>279</v>
      </c>
      <c r="F109" s="169">
        <v>5</v>
      </c>
      <c r="G109" s="170"/>
      <c r="H109" s="170"/>
      <c r="I109" s="170">
        <f t="shared" si="13"/>
        <v>0</v>
      </c>
      <c r="J109" s="168">
        <f t="shared" si="14"/>
        <v>444.5</v>
      </c>
      <c r="K109" s="1">
        <f t="shared" si="15"/>
        <v>0</v>
      </c>
      <c r="L109" s="1"/>
      <c r="M109" s="1">
        <f>ROUND(F109*(G109),2)</f>
        <v>0</v>
      </c>
      <c r="N109" s="1">
        <v>88.9</v>
      </c>
      <c r="O109" s="1"/>
      <c r="P109" s="167">
        <v>1.2999999999999999E-2</v>
      </c>
      <c r="Q109" s="173"/>
      <c r="R109" s="173">
        <v>1.2999999999999999E-2</v>
      </c>
      <c r="S109" s="149">
        <f>ROUND(F109*(R109),3)</f>
        <v>6.5000000000000002E-2</v>
      </c>
      <c r="V109" s="174"/>
      <c r="Z109">
        <v>0</v>
      </c>
    </row>
    <row r="110" spans="1:26" ht="24.95" customHeight="1" x14ac:dyDescent="0.25">
      <c r="A110" s="171"/>
      <c r="B110" s="168" t="s">
        <v>335</v>
      </c>
      <c r="C110" s="172" t="s">
        <v>1076</v>
      </c>
      <c r="D110" s="168" t="s">
        <v>1077</v>
      </c>
      <c r="E110" s="168" t="s">
        <v>279</v>
      </c>
      <c r="F110" s="169">
        <v>5</v>
      </c>
      <c r="G110" s="170"/>
      <c r="H110" s="170"/>
      <c r="I110" s="170">
        <f t="shared" si="13"/>
        <v>0</v>
      </c>
      <c r="J110" s="168">
        <f t="shared" si="14"/>
        <v>651.20000000000005</v>
      </c>
      <c r="K110" s="1">
        <f t="shared" si="15"/>
        <v>0</v>
      </c>
      <c r="L110" s="1"/>
      <c r="M110" s="1">
        <f>ROUND(F110*(G110),2)</f>
        <v>0</v>
      </c>
      <c r="N110" s="1">
        <v>130.24</v>
      </c>
      <c r="O110" s="1"/>
      <c r="P110" s="167">
        <v>0.02</v>
      </c>
      <c r="Q110" s="173"/>
      <c r="R110" s="173">
        <v>0.02</v>
      </c>
      <c r="S110" s="149">
        <f>ROUND(F110*(R110),3)</f>
        <v>0.1</v>
      </c>
      <c r="V110" s="174"/>
      <c r="Z110">
        <v>0</v>
      </c>
    </row>
    <row r="111" spans="1:26" x14ac:dyDescent="0.25">
      <c r="A111" s="149"/>
      <c r="B111" s="149"/>
      <c r="C111" s="149"/>
      <c r="D111" s="149" t="s">
        <v>803</v>
      </c>
      <c r="E111" s="149"/>
      <c r="F111" s="167"/>
      <c r="G111" s="152"/>
      <c r="H111" s="152"/>
      <c r="I111" s="152">
        <f>ROUND((SUM(I76:I110))/1,2)</f>
        <v>0</v>
      </c>
      <c r="J111" s="149"/>
      <c r="K111" s="149"/>
      <c r="L111" s="149">
        <f>ROUND((SUM(L76:L110))/1,2)</f>
        <v>0</v>
      </c>
      <c r="M111" s="149">
        <f>ROUND((SUM(M76:M110))/1,2)</f>
        <v>0</v>
      </c>
      <c r="N111" s="149"/>
      <c r="O111" s="149"/>
      <c r="P111" s="175"/>
      <c r="S111" s="167">
        <f>ROUND((SUM(S76:S110))/1,2)</f>
        <v>0.18</v>
      </c>
      <c r="V111">
        <f>ROUND((SUM(V76:V110))/1,2)</f>
        <v>0</v>
      </c>
    </row>
    <row r="112" spans="1:26" x14ac:dyDescent="0.25">
      <c r="A112" s="1"/>
      <c r="B112" s="1"/>
      <c r="C112" s="1"/>
      <c r="D112" s="1"/>
      <c r="E112" s="1"/>
      <c r="F112" s="160"/>
      <c r="G112" s="142"/>
      <c r="H112" s="142"/>
      <c r="I112" s="142"/>
      <c r="J112" s="1"/>
      <c r="K112" s="1"/>
      <c r="L112" s="1"/>
      <c r="M112" s="1"/>
      <c r="N112" s="1"/>
      <c r="O112" s="1"/>
      <c r="P112" s="1"/>
      <c r="S112" s="1"/>
    </row>
    <row r="113" spans="1:26" x14ac:dyDescent="0.25">
      <c r="A113" s="149"/>
      <c r="B113" s="149"/>
      <c r="C113" s="149"/>
      <c r="D113" s="2" t="s">
        <v>82</v>
      </c>
      <c r="E113" s="149"/>
      <c r="F113" s="167"/>
      <c r="G113" s="152"/>
      <c r="H113" s="152">
        <f>ROUND((SUM(M9:M112))/2,2)</f>
        <v>0</v>
      </c>
      <c r="I113" s="152">
        <f>ROUND((SUM(I9:I112))/2,2)</f>
        <v>0</v>
      </c>
      <c r="J113" s="149"/>
      <c r="K113" s="149"/>
      <c r="L113" s="149">
        <f>ROUND((SUM(L9:L112))/2,2)</f>
        <v>0</v>
      </c>
      <c r="M113" s="149">
        <f>ROUND((SUM(M9:M112))/2,2)</f>
        <v>0</v>
      </c>
      <c r="N113" s="149"/>
      <c r="O113" s="149"/>
      <c r="P113" s="175"/>
      <c r="S113" s="175">
        <f>ROUND((SUM(S9:S112))/2,2)</f>
        <v>0.65</v>
      </c>
      <c r="V113">
        <f>ROUND((SUM(V9:V112))/2,2)</f>
        <v>0</v>
      </c>
    </row>
    <row r="114" spans="1:26" x14ac:dyDescent="0.25">
      <c r="A114" s="176"/>
      <c r="B114" s="176"/>
      <c r="C114" s="176"/>
      <c r="D114" s="176" t="s">
        <v>96</v>
      </c>
      <c r="E114" s="176"/>
      <c r="F114" s="177"/>
      <c r="G114" s="178"/>
      <c r="H114" s="178">
        <f>ROUND((SUM(M9:M113))/3,2)</f>
        <v>0</v>
      </c>
      <c r="I114" s="178">
        <f>ROUND((SUM(I9:I113))/3,2)</f>
        <v>0</v>
      </c>
      <c r="J114" s="176"/>
      <c r="K114" s="176">
        <f>ROUND((SUM(K9:K113))/3,2)</f>
        <v>0</v>
      </c>
      <c r="L114" s="176">
        <f>ROUND((SUM(L9:L113))/3,2)</f>
        <v>0</v>
      </c>
      <c r="M114" s="176">
        <f>ROUND((SUM(M9:M113))/3,2)</f>
        <v>0</v>
      </c>
      <c r="N114" s="176"/>
      <c r="O114" s="176"/>
      <c r="P114" s="177"/>
      <c r="Q114" s="179"/>
      <c r="R114" s="179"/>
      <c r="S114" s="177">
        <f>ROUND((SUM(S9:S113))/3,2)</f>
        <v>0.65</v>
      </c>
      <c r="T114" s="179"/>
      <c r="U114" s="179"/>
      <c r="V114" s="179">
        <f>ROUND((SUM(V9:V113))/3,2)</f>
        <v>0</v>
      </c>
      <c r="Z114">
        <f>(SUM(Z9:Z113))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Výstavba haly v priemyselnom parku Ferovo / SO 01 Oceľová hala - Zdravotechnika</oddHeader>
    <oddFooter>&amp;RStrana &amp;P z &amp;N    &amp;L&amp;7Spracované systémom Systematic®pyramida.wsn,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25">
      <c r="A3" s="11"/>
      <c r="B3" s="34" t="s">
        <v>1078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4" t="s">
        <v>31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07" t="s">
        <v>32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07" t="s">
        <v>33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14257'!B15</f>
        <v>0</v>
      </c>
      <c r="E16" s="88">
        <f>'Rekap 14257'!C15</f>
        <v>0</v>
      </c>
      <c r="F16" s="97">
        <f>'Rekap 14257'!D15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14257'!B19</f>
        <v>0</v>
      </c>
      <c r="E17" s="67">
        <f>'Rekap 14257'!C19</f>
        <v>0</v>
      </c>
      <c r="F17" s="72">
        <f>'Rekap 14257'!D19</f>
        <v>0</v>
      </c>
      <c r="G17" s="53">
        <v>7</v>
      </c>
      <c r="H17" s="107" t="s">
        <v>44</v>
      </c>
      <c r="I17" s="120"/>
      <c r="J17" s="118">
        <f>'SO 14257'!Z66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14257'!B23</f>
        <v>0</v>
      </c>
      <c r="E18" s="68">
        <f>'Rekap 14257'!C23</f>
        <v>0</v>
      </c>
      <c r="F18" s="73">
        <f>'Rekap 14257'!D23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14257'!K9:'SO 14257'!K65)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14257'!K9:'SO 14257'!K65)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3" t="s">
        <v>31</v>
      </c>
      <c r="B1" s="214"/>
      <c r="C1" s="214"/>
      <c r="D1" s="215"/>
      <c r="E1" s="137" t="s">
        <v>28</v>
      </c>
      <c r="F1" s="136"/>
      <c r="W1">
        <v>30.126000000000001</v>
      </c>
    </row>
    <row r="2" spans="1:26" ht="20.100000000000001" customHeight="1" x14ac:dyDescent="0.25">
      <c r="A2" s="213" t="s">
        <v>32</v>
      </c>
      <c r="B2" s="214"/>
      <c r="C2" s="214"/>
      <c r="D2" s="215"/>
      <c r="E2" s="137" t="s">
        <v>26</v>
      </c>
      <c r="F2" s="136"/>
    </row>
    <row r="3" spans="1:26" ht="20.100000000000001" customHeight="1" x14ac:dyDescent="0.25">
      <c r="A3" s="213" t="s">
        <v>33</v>
      </c>
      <c r="B3" s="214"/>
      <c r="C3" s="214"/>
      <c r="D3" s="215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1078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14257'!L20</f>
        <v>0</v>
      </c>
      <c r="C11" s="150">
        <f>'SO 14257'!M20</f>
        <v>0</v>
      </c>
      <c r="D11" s="150">
        <f>'SO 14257'!I20</f>
        <v>0</v>
      </c>
      <c r="E11" s="151">
        <f>'SO 14257'!P20</f>
        <v>1.67</v>
      </c>
      <c r="F11" s="151">
        <f>'SO 14257'!S20</f>
        <v>6.25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76</v>
      </c>
      <c r="B12" s="150">
        <f>'SO 14257'!L25</f>
        <v>0</v>
      </c>
      <c r="C12" s="150">
        <f>'SO 14257'!M25</f>
        <v>0</v>
      </c>
      <c r="D12" s="150">
        <f>'SO 14257'!I25</f>
        <v>0</v>
      </c>
      <c r="E12" s="151">
        <f>'SO 14257'!P25</f>
        <v>0</v>
      </c>
      <c r="F12" s="151">
        <f>'SO 14257'!S25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77</v>
      </c>
      <c r="B13" s="150">
        <f>'SO 14257'!L29</f>
        <v>0</v>
      </c>
      <c r="C13" s="150">
        <f>'SO 14257'!M29</f>
        <v>0</v>
      </c>
      <c r="D13" s="150">
        <f>'SO 14257'!I29</f>
        <v>0</v>
      </c>
      <c r="E13" s="151">
        <f>'SO 14257'!P29</f>
        <v>1.89</v>
      </c>
      <c r="F13" s="151">
        <f>'SO 14257'!S29</f>
        <v>2.95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14257'!L33</f>
        <v>0</v>
      </c>
      <c r="C14" s="150">
        <f>'SO 14257'!M33</f>
        <v>0</v>
      </c>
      <c r="D14" s="150">
        <f>'SO 14257'!I33</f>
        <v>0</v>
      </c>
      <c r="E14" s="151">
        <f>'SO 14257'!P33</f>
        <v>0</v>
      </c>
      <c r="F14" s="151">
        <f>'SO 14257'!S33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74</v>
      </c>
      <c r="B15" s="152">
        <f>'SO 14257'!L35</f>
        <v>0</v>
      </c>
      <c r="C15" s="152">
        <f>'SO 14257'!M35</f>
        <v>0</v>
      </c>
      <c r="D15" s="152">
        <f>'SO 14257'!I35</f>
        <v>0</v>
      </c>
      <c r="E15" s="153">
        <f>'SO 14257'!P35</f>
        <v>3.56</v>
      </c>
      <c r="F15" s="153">
        <f>'SO 14257'!S35</f>
        <v>9.1999999999999993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/>
      <c r="C17" s="150"/>
      <c r="D17" s="150"/>
      <c r="E17" s="151"/>
      <c r="F17" s="151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85</v>
      </c>
      <c r="B18" s="150">
        <f>'SO 14257'!L52</f>
        <v>0</v>
      </c>
      <c r="C18" s="150">
        <f>'SO 14257'!M52</f>
        <v>0</v>
      </c>
      <c r="D18" s="150">
        <f>'SO 14257'!I52</f>
        <v>0</v>
      </c>
      <c r="E18" s="151">
        <f>'SO 14257'!P52</f>
        <v>0</v>
      </c>
      <c r="F18" s="151">
        <f>'SO 14257'!S52</f>
        <v>0.05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2" t="s">
        <v>82</v>
      </c>
      <c r="B19" s="152">
        <f>'SO 14257'!L54</f>
        <v>0</v>
      </c>
      <c r="C19" s="152">
        <f>'SO 14257'!M54</f>
        <v>0</v>
      </c>
      <c r="D19" s="152">
        <f>'SO 14257'!I54</f>
        <v>0</v>
      </c>
      <c r="E19" s="153">
        <f>'SO 14257'!P54</f>
        <v>0</v>
      </c>
      <c r="F19" s="153">
        <f>'SO 14257'!S54</f>
        <v>0.05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2" t="s">
        <v>94</v>
      </c>
      <c r="B21" s="152"/>
      <c r="C21" s="150"/>
      <c r="D21" s="150"/>
      <c r="E21" s="151"/>
      <c r="F21" s="151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49" t="s">
        <v>647</v>
      </c>
      <c r="B22" s="150">
        <f>'SO 14257'!L63</f>
        <v>0</v>
      </c>
      <c r="C22" s="150">
        <f>'SO 14257'!M63</f>
        <v>0</v>
      </c>
      <c r="D22" s="150">
        <f>'SO 14257'!I63</f>
        <v>0</v>
      </c>
      <c r="E22" s="151">
        <f>'SO 14257'!P63</f>
        <v>0</v>
      </c>
      <c r="F22" s="151">
        <f>'SO 14257'!S63</f>
        <v>0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2" t="s">
        <v>94</v>
      </c>
      <c r="B23" s="152">
        <f>'SO 14257'!L65</f>
        <v>0</v>
      </c>
      <c r="C23" s="152">
        <f>'SO 14257'!M65</f>
        <v>0</v>
      </c>
      <c r="D23" s="152">
        <f>'SO 14257'!I65</f>
        <v>0</v>
      </c>
      <c r="E23" s="153">
        <f>'SO 14257'!S65</f>
        <v>0</v>
      </c>
      <c r="F23" s="153">
        <f>'SO 14257'!V65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2" t="s">
        <v>96</v>
      </c>
      <c r="B25" s="152">
        <f>'SO 14257'!L66</f>
        <v>0</v>
      </c>
      <c r="C25" s="152">
        <f>'SO 14257'!M66</f>
        <v>0</v>
      </c>
      <c r="D25" s="152">
        <f>'SO 14257'!I66</f>
        <v>0</v>
      </c>
      <c r="E25" s="153">
        <f>'SO 14257'!S66</f>
        <v>9.25</v>
      </c>
      <c r="F25" s="153">
        <f>'SO 14257'!V66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1380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1" t="s">
        <v>1</v>
      </c>
      <c r="C2" s="202"/>
      <c r="D2" s="202"/>
      <c r="E2" s="202"/>
      <c r="F2" s="202"/>
      <c r="G2" s="202"/>
      <c r="H2" s="202"/>
      <c r="I2" s="202"/>
      <c r="J2" s="203"/>
    </row>
    <row r="3" spans="1:23" ht="18" customHeight="1" x14ac:dyDescent="0.25">
      <c r="A3" s="11"/>
      <c r="B3" s="22"/>
      <c r="C3" s="19"/>
      <c r="D3" s="16"/>
      <c r="E3" s="16"/>
      <c r="F3" s="1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4" t="s">
        <v>31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07" t="s">
        <v>32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07" t="s">
        <v>33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'Kryci_list 14148'!D16+'Kryci_list 14249'!D16+'Kryci_list 14251'!D16+'Kryci_list 14253'!D16+'Kryci_list 14255'!D16+'Kryci_list 14257'!D16+'Kryci_list 14259'!D16+'Kryci_list 14277'!D16+'Kryci_list 14278'!D16+'Kryci_list 14279'!D16+'Kryci_list 14280'!D16</f>
        <v>0</v>
      </c>
      <c r="E16" s="88">
        <f>'Kryci_list 14148'!E16+'Kryci_list 14249'!E16+'Kryci_list 14251'!E16+'Kryci_list 14253'!E16+'Kryci_list 14255'!E16+'Kryci_list 14257'!E16+'Kryci_list 14259'!E16+'Kryci_list 14277'!E16+'Kryci_list 14278'!E16+'Kryci_list 14279'!E16+'Kryci_list 14280'!E16</f>
        <v>0</v>
      </c>
      <c r="F16" s="97">
        <f>'Kryci_list 14148'!F16+'Kryci_list 14249'!F16+'Kryci_list 14251'!F16+'Kryci_list 14253'!F16+'Kryci_list 14255'!F16+'Kryci_list 14257'!F16+'Kryci_list 14259'!F16+'Kryci_list 14277'!F16+'Kryci_list 14278'!F16+'Kryci_list 14279'!F16+'Kryci_list 14280'!F16</f>
        <v>0</v>
      </c>
      <c r="G16" s="52">
        <v>6</v>
      </c>
      <c r="H16" s="106" t="s">
        <v>43</v>
      </c>
      <c r="I16" s="120"/>
      <c r="J16" s="117">
        <f>Rekapitulácia!F18</f>
        <v>0</v>
      </c>
    </row>
    <row r="17" spans="1:10" ht="18" customHeight="1" x14ac:dyDescent="0.25">
      <c r="A17" s="11"/>
      <c r="B17" s="59">
        <v>2</v>
      </c>
      <c r="C17" s="62" t="s">
        <v>38</v>
      </c>
      <c r="D17" s="69">
        <f>'Kryci_list 14148'!D17+'Kryci_list 14249'!D17+'Kryci_list 14251'!D17+'Kryci_list 14253'!D17+'Kryci_list 14255'!D17+'Kryci_list 14257'!D17+'Kryci_list 14259'!D17+'Kryci_list 14277'!D17+'Kryci_list 14278'!D17+'Kryci_list 14279'!D17+'Kryci_list 14280'!D17</f>
        <v>0</v>
      </c>
      <c r="E17" s="67">
        <f>'Kryci_list 14148'!E17+'Kryci_list 14249'!E17+'Kryci_list 14251'!E17+'Kryci_list 14253'!E17+'Kryci_list 14255'!E17+'Kryci_list 14257'!E17+'Kryci_list 14259'!E17+'Kryci_list 14277'!E17+'Kryci_list 14278'!E17+'Kryci_list 14279'!E17+'Kryci_list 14280'!E17</f>
        <v>0</v>
      </c>
      <c r="F17" s="72">
        <f>'Kryci_list 14148'!F17+'Kryci_list 14249'!F17+'Kryci_list 14251'!F17+'Kryci_list 14253'!F17+'Kryci_list 14255'!F17+'Kryci_list 14257'!F17+'Kryci_list 14259'!F17+'Kryci_list 14277'!F17+'Kryci_list 14278'!F17+'Kryci_list 14279'!F17+'Kryci_list 14280'!F17</f>
        <v>0</v>
      </c>
      <c r="G17" s="53">
        <v>7</v>
      </c>
      <c r="H17" s="107" t="s">
        <v>44</v>
      </c>
      <c r="I17" s="120"/>
      <c r="J17" s="118">
        <f>Rekapitulácia!E18</f>
        <v>0</v>
      </c>
    </row>
    <row r="18" spans="1:10" ht="18" customHeight="1" x14ac:dyDescent="0.25">
      <c r="A18" s="11"/>
      <c r="B18" s="60">
        <v>3</v>
      </c>
      <c r="C18" s="63" t="s">
        <v>39</v>
      </c>
      <c r="D18" s="70">
        <f>'Kryci_list 14148'!D18+'Kryci_list 14249'!D18+'Kryci_list 14251'!D18+'Kryci_list 14253'!D18+'Kryci_list 14255'!D18+'Kryci_list 14257'!D18+'Kryci_list 14259'!D18+'Kryci_list 14277'!D18+'Kryci_list 14278'!D18+'Kryci_list 14279'!D18+'Kryci_list 14280'!D18</f>
        <v>0</v>
      </c>
      <c r="E18" s="68">
        <f>'Kryci_list 14148'!E18+'Kryci_list 14249'!E18+'Kryci_list 14251'!E18+'Kryci_list 14253'!E18+'Kryci_list 14255'!E18+'Kryci_list 14257'!E18+'Kryci_list 14259'!E18+'Kryci_list 14277'!E18+'Kryci_list 14278'!E18+'Kryci_list 14279'!E18+'Kryci_list 14280'!E18</f>
        <v>0</v>
      </c>
      <c r="F18" s="73">
        <f>'Kryci_list 14148'!F18+'Kryci_list 14249'!F18+'Kryci_list 14251'!F18+'Kryci_list 14253'!F18+'Kryci_list 14255'!F18+'Kryci_list 14257'!F18+'Kryci_list 14259'!F18+'Kryci_list 14277'!F18+'Kryci_list 14278'!F18+'Kryci_list 14279'!F18+'Kryci_list 14280'!F18</f>
        <v>0</v>
      </c>
      <c r="G18" s="53">
        <v>8</v>
      </c>
      <c r="H18" s="107" t="s">
        <v>45</v>
      </c>
      <c r="I18" s="120"/>
      <c r="J18" s="118">
        <f>Rekapitulácia!D18</f>
        <v>0</v>
      </c>
    </row>
    <row r="19" spans="1:10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10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10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10" ht="18" customHeight="1" x14ac:dyDescent="0.25">
      <c r="A22" s="11"/>
      <c r="B22" s="52">
        <v>11</v>
      </c>
      <c r="C22" s="55" t="s">
        <v>54</v>
      </c>
      <c r="D22" s="78"/>
      <c r="E22" s="81"/>
      <c r="F22" s="72">
        <f>'Kryci_list 14148'!F22+'Kryci_list 14249'!F22+'Kryci_list 14251'!F22+'Kryci_list 14253'!F22+'Kryci_list 14255'!F22+'Kryci_list 14257'!F22+'Kryci_list 14259'!F22+'Kryci_list 14277'!F22+'Kryci_list 14278'!F22+'Kryci_list 14279'!F22+'Kryci_list 14280'!F22</f>
        <v>0</v>
      </c>
      <c r="G22" s="52">
        <v>16</v>
      </c>
      <c r="H22" s="106" t="s">
        <v>60</v>
      </c>
      <c r="I22" s="120"/>
      <c r="J22" s="117">
        <f>'Kryci_list 14148'!J22+'Kryci_list 14249'!J22+'Kryci_list 14251'!J22+'Kryci_list 14253'!J22+'Kryci_list 14255'!J22+'Kryci_list 14257'!J22+'Kryci_list 14259'!J22+'Kryci_list 14277'!J22+'Kryci_list 14278'!J22+'Kryci_list 14279'!J22+'Kryci_list 14280'!J22</f>
        <v>0</v>
      </c>
    </row>
    <row r="23" spans="1:10" ht="18" customHeight="1" x14ac:dyDescent="0.25">
      <c r="A23" s="11"/>
      <c r="B23" s="53">
        <v>12</v>
      </c>
      <c r="C23" s="56" t="s">
        <v>55</v>
      </c>
      <c r="D23" s="58"/>
      <c r="E23" s="81"/>
      <c r="F23" s="73">
        <f>'Kryci_list 14148'!F23+'Kryci_list 14249'!F23+'Kryci_list 14251'!F23+'Kryci_list 14253'!F23+'Kryci_list 14255'!F23+'Kryci_list 14257'!F23+'Kryci_list 14259'!F23+'Kryci_list 14277'!F23+'Kryci_list 14278'!F23+'Kryci_list 14279'!F23+'Kryci_list 14280'!F23</f>
        <v>0</v>
      </c>
      <c r="G23" s="53">
        <v>17</v>
      </c>
      <c r="H23" s="107" t="s">
        <v>61</v>
      </c>
      <c r="I23" s="120"/>
      <c r="J23" s="118">
        <f>'Kryci_list 14148'!J23+'Kryci_list 14249'!J23+'Kryci_list 14251'!J23+'Kryci_list 14253'!J23+'Kryci_list 14255'!J23+'Kryci_list 14257'!J23+'Kryci_list 14259'!J23+'Kryci_list 14277'!J23+'Kryci_list 14278'!J23+'Kryci_list 14279'!J23+'Kryci_list 14280'!J23</f>
        <v>0</v>
      </c>
    </row>
    <row r="24" spans="1:10" ht="18" customHeight="1" x14ac:dyDescent="0.25">
      <c r="A24" s="11"/>
      <c r="B24" s="53">
        <v>13</v>
      </c>
      <c r="C24" s="56" t="s">
        <v>56</v>
      </c>
      <c r="D24" s="58"/>
      <c r="E24" s="81"/>
      <c r="F24" s="73">
        <f>'Kryci_list 14148'!F24+'Kryci_list 14249'!F24+'Kryci_list 14251'!F24+'Kryci_list 14253'!F24+'Kryci_list 14255'!F24+'Kryci_list 14257'!F24+'Kryci_list 14259'!F24+'Kryci_list 14277'!F24+'Kryci_list 14278'!F24+'Kryci_list 14279'!F24+'Kryci_list 14280'!F24</f>
        <v>0</v>
      </c>
      <c r="G24" s="53">
        <v>18</v>
      </c>
      <c r="H24" s="107" t="s">
        <v>62</v>
      </c>
      <c r="I24" s="120"/>
      <c r="J24" s="118">
        <f>'Kryci_list 14148'!J24+'Kryci_list 14249'!J24+'Kryci_list 14251'!J24+'Kryci_list 14253'!J24+'Kryci_list 14255'!J24+'Kryci_list 14257'!J24+'Kryci_list 14259'!J24+'Kryci_list 14277'!J24+'Kryci_list 14278'!J24+'Kryci_list 14279'!J24+'Kryci_list 14280'!J24</f>
        <v>0</v>
      </c>
    </row>
    <row r="25" spans="1:10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8"/>
    </row>
    <row r="26" spans="1:10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10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10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10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Rekapitulácia!B19</f>
        <v>0</v>
      </c>
      <c r="J29" s="110">
        <f>ROUND(((ROUND(I29,2)*20)/100),2)*1</f>
        <v>0</v>
      </c>
    </row>
    <row r="30" spans="1:10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Rekapitulácia!B20</f>
        <v>0</v>
      </c>
      <c r="J30" s="111">
        <f>ROUND(((ROUND(I30,2)*0)/100),2)</f>
        <v>0</v>
      </c>
    </row>
    <row r="31" spans="1:10" ht="18" customHeight="1" x14ac:dyDescent="0.25">
      <c r="A31" s="11"/>
      <c r="B31" s="23"/>
      <c r="C31" s="130"/>
      <c r="D31" s="131"/>
      <c r="E31" s="21"/>
      <c r="F31" s="11"/>
      <c r="G31" s="53">
        <v>24</v>
      </c>
      <c r="H31" s="107" t="s">
        <v>51</v>
      </c>
      <c r="I31" s="27"/>
      <c r="J31" s="193">
        <f>SUM(J28:J30)</f>
        <v>0</v>
      </c>
    </row>
    <row r="32" spans="1:10" ht="18" customHeight="1" thickBot="1" x14ac:dyDescent="0.3">
      <c r="A32" s="11"/>
      <c r="B32" s="41"/>
      <c r="C32" s="108"/>
      <c r="D32" s="115"/>
      <c r="E32" s="75"/>
      <c r="F32" s="76"/>
      <c r="G32" s="189" t="s">
        <v>52</v>
      </c>
      <c r="H32" s="190"/>
      <c r="I32" s="191"/>
      <c r="J32" s="19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15"/>
      <c r="G33" s="14"/>
      <c r="H33" s="132" t="s">
        <v>67</v>
      </c>
      <c r="I33" s="29"/>
      <c r="J33" s="32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topLeftCell="B1" workbookViewId="0">
      <pane ySplit="8" topLeftCell="A45" activePane="bottomLeft" state="frozen"/>
      <selection pane="bottomLeft" activeCell="D63" sqref="D63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6" t="s">
        <v>31</v>
      </c>
      <c r="C1" s="217"/>
      <c r="D1" s="217"/>
      <c r="E1" s="217"/>
      <c r="F1" s="217"/>
      <c r="G1" s="217"/>
      <c r="H1" s="218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6" t="s">
        <v>32</v>
      </c>
      <c r="C2" s="217"/>
      <c r="D2" s="217"/>
      <c r="E2" s="217"/>
      <c r="F2" s="217"/>
      <c r="G2" s="217"/>
      <c r="H2" s="218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6" t="s">
        <v>33</v>
      </c>
      <c r="C3" s="217"/>
      <c r="D3" s="217"/>
      <c r="E3" s="217"/>
      <c r="F3" s="217"/>
      <c r="G3" s="217"/>
      <c r="H3" s="218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1078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1079</v>
      </c>
      <c r="D11" s="168" t="s">
        <v>1080</v>
      </c>
      <c r="E11" s="168" t="s">
        <v>112</v>
      </c>
      <c r="F11" s="169">
        <v>6.24</v>
      </c>
      <c r="G11" s="170"/>
      <c r="H11" s="170"/>
      <c r="I11" s="170">
        <f t="shared" ref="I11:I19" si="0">ROUND(F11*(G11+H11),2)</f>
        <v>0</v>
      </c>
      <c r="J11" s="168">
        <f t="shared" ref="J11:J19" si="1">ROUND(F11*(N11),2)</f>
        <v>151.38</v>
      </c>
      <c r="K11" s="1">
        <f t="shared" ref="K11:K19" si="2">ROUND(F11*(O11),2)</f>
        <v>0</v>
      </c>
      <c r="L11" s="1">
        <f t="shared" ref="L11:L18" si="3">ROUND(F11*(G11),2)</f>
        <v>0</v>
      </c>
      <c r="M11" s="1"/>
      <c r="N11" s="1">
        <v>24.26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109</v>
      </c>
      <c r="C12" s="172" t="s">
        <v>121</v>
      </c>
      <c r="D12" s="168" t="s">
        <v>1081</v>
      </c>
      <c r="E12" s="168" t="s">
        <v>112</v>
      </c>
      <c r="F12" s="169">
        <v>6.24</v>
      </c>
      <c r="G12" s="170"/>
      <c r="H12" s="170"/>
      <c r="I12" s="170">
        <f t="shared" si="0"/>
        <v>0</v>
      </c>
      <c r="J12" s="168">
        <f t="shared" si="1"/>
        <v>6.55</v>
      </c>
      <c r="K12" s="1">
        <f t="shared" si="2"/>
        <v>0</v>
      </c>
      <c r="L12" s="1">
        <f t="shared" si="3"/>
        <v>0</v>
      </c>
      <c r="M12" s="1"/>
      <c r="N12" s="1">
        <v>1.05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1082</v>
      </c>
      <c r="D13" s="168" t="s">
        <v>1083</v>
      </c>
      <c r="E13" s="168" t="s">
        <v>112</v>
      </c>
      <c r="F13" s="169">
        <v>5.76</v>
      </c>
      <c r="G13" s="170"/>
      <c r="H13" s="170"/>
      <c r="I13" s="170">
        <f t="shared" si="0"/>
        <v>0</v>
      </c>
      <c r="J13" s="168">
        <f t="shared" si="1"/>
        <v>14.28</v>
      </c>
      <c r="K13" s="1">
        <f t="shared" si="2"/>
        <v>0</v>
      </c>
      <c r="L13" s="1">
        <f t="shared" si="3"/>
        <v>0</v>
      </c>
      <c r="M13" s="1"/>
      <c r="N13" s="1">
        <v>2.48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1084</v>
      </c>
      <c r="D14" s="168" t="s">
        <v>1085</v>
      </c>
      <c r="E14" s="168" t="s">
        <v>112</v>
      </c>
      <c r="F14" s="169">
        <v>5.76</v>
      </c>
      <c r="G14" s="170"/>
      <c r="H14" s="170"/>
      <c r="I14" s="170">
        <f t="shared" si="0"/>
        <v>0</v>
      </c>
      <c r="J14" s="168">
        <f t="shared" si="1"/>
        <v>20.28</v>
      </c>
      <c r="K14" s="1">
        <f t="shared" si="2"/>
        <v>0</v>
      </c>
      <c r="L14" s="1">
        <f t="shared" si="3"/>
        <v>0</v>
      </c>
      <c r="M14" s="1"/>
      <c r="N14" s="1">
        <v>3.52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1086</v>
      </c>
      <c r="D15" s="168" t="s">
        <v>1087</v>
      </c>
      <c r="E15" s="168" t="s">
        <v>112</v>
      </c>
      <c r="F15" s="169">
        <v>5.76</v>
      </c>
      <c r="G15" s="170"/>
      <c r="H15" s="170"/>
      <c r="I15" s="170">
        <f t="shared" si="0"/>
        <v>0</v>
      </c>
      <c r="J15" s="168">
        <f t="shared" si="1"/>
        <v>3.28</v>
      </c>
      <c r="K15" s="1">
        <f t="shared" si="2"/>
        <v>0</v>
      </c>
      <c r="L15" s="1">
        <f t="shared" si="3"/>
        <v>0</v>
      </c>
      <c r="M15" s="1"/>
      <c r="N15" s="1">
        <v>0.56999999999999995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109</v>
      </c>
      <c r="C16" s="172" t="s">
        <v>1088</v>
      </c>
      <c r="D16" s="168" t="s">
        <v>1089</v>
      </c>
      <c r="E16" s="168" t="s">
        <v>112</v>
      </c>
      <c r="F16" s="169">
        <v>3.12</v>
      </c>
      <c r="G16" s="170"/>
      <c r="H16" s="170"/>
      <c r="I16" s="170">
        <f t="shared" si="0"/>
        <v>0</v>
      </c>
      <c r="J16" s="168">
        <f t="shared" si="1"/>
        <v>22.5</v>
      </c>
      <c r="K16" s="1">
        <f t="shared" si="2"/>
        <v>0</v>
      </c>
      <c r="L16" s="1">
        <f t="shared" si="3"/>
        <v>0</v>
      </c>
      <c r="M16" s="1"/>
      <c r="N16" s="1">
        <v>7.21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655</v>
      </c>
      <c r="C17" s="172" t="s">
        <v>1090</v>
      </c>
      <c r="D17" s="168" t="s">
        <v>1091</v>
      </c>
      <c r="E17" s="168" t="s">
        <v>112</v>
      </c>
      <c r="F17" s="169">
        <v>6.24</v>
      </c>
      <c r="G17" s="170"/>
      <c r="H17" s="170"/>
      <c r="I17" s="170">
        <f t="shared" si="0"/>
        <v>0</v>
      </c>
      <c r="J17" s="168">
        <f t="shared" si="1"/>
        <v>66.89</v>
      </c>
      <c r="K17" s="1">
        <f t="shared" si="2"/>
        <v>0</v>
      </c>
      <c r="L17" s="1">
        <f t="shared" si="3"/>
        <v>0</v>
      </c>
      <c r="M17" s="1"/>
      <c r="N17" s="1">
        <v>10.72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655</v>
      </c>
      <c r="C18" s="172" t="s">
        <v>1092</v>
      </c>
      <c r="D18" s="168" t="s">
        <v>1093</v>
      </c>
      <c r="E18" s="168" t="s">
        <v>112</v>
      </c>
      <c r="F18" s="169">
        <v>0.48</v>
      </c>
      <c r="G18" s="170"/>
      <c r="H18" s="170"/>
      <c r="I18" s="170">
        <f t="shared" si="0"/>
        <v>0</v>
      </c>
      <c r="J18" s="168">
        <f t="shared" si="1"/>
        <v>0.89</v>
      </c>
      <c r="K18" s="1">
        <f t="shared" si="2"/>
        <v>0</v>
      </c>
      <c r="L18" s="1">
        <f t="shared" si="3"/>
        <v>0</v>
      </c>
      <c r="M18" s="1"/>
      <c r="N18" s="1">
        <v>1.85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130</v>
      </c>
      <c r="C19" s="172" t="s">
        <v>1094</v>
      </c>
      <c r="D19" s="168" t="s">
        <v>1095</v>
      </c>
      <c r="E19" s="168" t="s">
        <v>112</v>
      </c>
      <c r="F19" s="169">
        <v>3.74</v>
      </c>
      <c r="G19" s="170"/>
      <c r="H19" s="170"/>
      <c r="I19" s="170">
        <f t="shared" si="0"/>
        <v>0</v>
      </c>
      <c r="J19" s="168">
        <f t="shared" si="1"/>
        <v>48.47</v>
      </c>
      <c r="K19" s="1">
        <f t="shared" si="2"/>
        <v>0</v>
      </c>
      <c r="L19" s="1"/>
      <c r="M19" s="1">
        <f>ROUND(F19*(G19),2)</f>
        <v>0</v>
      </c>
      <c r="N19" s="1">
        <v>12.96</v>
      </c>
      <c r="O19" s="1"/>
      <c r="P19" s="167">
        <v>1.67</v>
      </c>
      <c r="Q19" s="173"/>
      <c r="R19" s="173">
        <v>1.67</v>
      </c>
      <c r="S19" s="149">
        <f>ROUND(F19*(R19),3)</f>
        <v>6.2460000000000004</v>
      </c>
      <c r="V19" s="174"/>
      <c r="Z19">
        <v>0</v>
      </c>
    </row>
    <row r="20" spans="1:26" x14ac:dyDescent="0.25">
      <c r="A20" s="149"/>
      <c r="B20" s="149"/>
      <c r="C20" s="149"/>
      <c r="D20" s="149" t="s">
        <v>75</v>
      </c>
      <c r="E20" s="149"/>
      <c r="F20" s="167"/>
      <c r="G20" s="152"/>
      <c r="H20" s="152">
        <f>ROUND((SUM(M10:M19))/1,2)</f>
        <v>0</v>
      </c>
      <c r="I20" s="152">
        <f>ROUND((SUM(I10:I19))/1,2)</f>
        <v>0</v>
      </c>
      <c r="J20" s="149"/>
      <c r="K20" s="149"/>
      <c r="L20" s="149">
        <f>ROUND((SUM(L10:L19))/1,2)</f>
        <v>0</v>
      </c>
      <c r="M20" s="149">
        <f>ROUND((SUM(M10:M19))/1,2)</f>
        <v>0</v>
      </c>
      <c r="N20" s="149"/>
      <c r="O20" s="149"/>
      <c r="P20" s="175">
        <f>ROUND((SUM(P10:P19))/1,2)</f>
        <v>1.67</v>
      </c>
      <c r="Q20" s="146"/>
      <c r="R20" s="146"/>
      <c r="S20" s="175">
        <f>ROUND((SUM(S10:S19))/1,2)</f>
        <v>6.25</v>
      </c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"/>
      <c r="C21" s="1"/>
      <c r="D21" s="1"/>
      <c r="E21" s="1"/>
      <c r="F21" s="160"/>
      <c r="G21" s="142"/>
      <c r="H21" s="142"/>
      <c r="I21" s="142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49"/>
      <c r="B22" s="149"/>
      <c r="C22" s="149"/>
      <c r="D22" s="149" t="s">
        <v>76</v>
      </c>
      <c r="E22" s="149"/>
      <c r="F22" s="167"/>
      <c r="G22" s="150"/>
      <c r="H22" s="150"/>
      <c r="I22" s="150"/>
      <c r="J22" s="149"/>
      <c r="K22" s="149"/>
      <c r="L22" s="149"/>
      <c r="M22" s="149"/>
      <c r="N22" s="149"/>
      <c r="O22" s="149"/>
      <c r="P22" s="149"/>
      <c r="Q22" s="146"/>
      <c r="R22" s="146"/>
      <c r="S22" s="149"/>
      <c r="T22" s="146"/>
      <c r="U22" s="146"/>
      <c r="V22" s="146"/>
      <c r="W22" s="146"/>
      <c r="X22" s="146"/>
      <c r="Y22" s="146"/>
      <c r="Z22" s="146"/>
    </row>
    <row r="23" spans="1:26" ht="35.1" customHeight="1" x14ac:dyDescent="0.25">
      <c r="A23" s="171"/>
      <c r="B23" s="168" t="s">
        <v>655</v>
      </c>
      <c r="C23" s="172" t="s">
        <v>1096</v>
      </c>
      <c r="D23" s="168" t="s">
        <v>1097</v>
      </c>
      <c r="E23" s="168" t="s">
        <v>222</v>
      </c>
      <c r="F23" s="169">
        <v>3</v>
      </c>
      <c r="G23" s="170"/>
      <c r="H23" s="170"/>
      <c r="I23" s="170">
        <f>ROUND(F23*(G23+H23),2)</f>
        <v>0</v>
      </c>
      <c r="J23" s="168">
        <f>ROUND(F23*(N23),2)</f>
        <v>40.08</v>
      </c>
      <c r="K23" s="1">
        <f>ROUND(F23*(O23),2)</f>
        <v>0</v>
      </c>
      <c r="L23" s="1">
        <f>ROUND(F23*(G23),2)</f>
        <v>0</v>
      </c>
      <c r="M23" s="1"/>
      <c r="N23" s="1">
        <v>13.36</v>
      </c>
      <c r="O23" s="1"/>
      <c r="P23" s="160"/>
      <c r="Q23" s="173"/>
      <c r="R23" s="173"/>
      <c r="S23" s="149"/>
      <c r="V23" s="174"/>
      <c r="Z23">
        <v>0</v>
      </c>
    </row>
    <row r="24" spans="1:26" ht="35.1" customHeight="1" x14ac:dyDescent="0.25">
      <c r="A24" s="171"/>
      <c r="B24" s="168" t="s">
        <v>655</v>
      </c>
      <c r="C24" s="172" t="s">
        <v>1098</v>
      </c>
      <c r="D24" s="168" t="s">
        <v>1099</v>
      </c>
      <c r="E24" s="168" t="s">
        <v>279</v>
      </c>
      <c r="F24" s="169">
        <v>2</v>
      </c>
      <c r="G24" s="170"/>
      <c r="H24" s="170"/>
      <c r="I24" s="170">
        <f>ROUND(F24*(G24+H24),2)</f>
        <v>0</v>
      </c>
      <c r="J24" s="168">
        <f>ROUND(F24*(N24),2)</f>
        <v>18</v>
      </c>
      <c r="K24" s="1">
        <f>ROUND(F24*(O24),2)</f>
        <v>0</v>
      </c>
      <c r="L24" s="1">
        <f>ROUND(F24*(G24),2)</f>
        <v>0</v>
      </c>
      <c r="M24" s="1"/>
      <c r="N24" s="1">
        <v>9</v>
      </c>
      <c r="O24" s="1"/>
      <c r="P24" s="160"/>
      <c r="Q24" s="173"/>
      <c r="R24" s="173"/>
      <c r="S24" s="149"/>
      <c r="V24" s="174"/>
      <c r="Z24">
        <v>0</v>
      </c>
    </row>
    <row r="25" spans="1:26" x14ac:dyDescent="0.25">
      <c r="A25" s="149"/>
      <c r="B25" s="149"/>
      <c r="C25" s="149"/>
      <c r="D25" s="149" t="s">
        <v>76</v>
      </c>
      <c r="E25" s="149"/>
      <c r="F25" s="167"/>
      <c r="G25" s="152"/>
      <c r="H25" s="152">
        <f>ROUND((SUM(M22:M24))/1,2)</f>
        <v>0</v>
      </c>
      <c r="I25" s="152">
        <f>ROUND((SUM(I22:I24))/1,2)</f>
        <v>0</v>
      </c>
      <c r="J25" s="149"/>
      <c r="K25" s="149"/>
      <c r="L25" s="149">
        <f>ROUND((SUM(L22:L24))/1,2)</f>
        <v>0</v>
      </c>
      <c r="M25" s="149">
        <f>ROUND((SUM(M22:M24))/1,2)</f>
        <v>0</v>
      </c>
      <c r="N25" s="149"/>
      <c r="O25" s="149"/>
      <c r="P25" s="175">
        <f>ROUND((SUM(P22:P24))/1,2)</f>
        <v>0</v>
      </c>
      <c r="Q25" s="146"/>
      <c r="R25" s="146"/>
      <c r="S25" s="175">
        <f>ROUND((SUM(S22:S24))/1,2)</f>
        <v>0</v>
      </c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"/>
      <c r="C26" s="1"/>
      <c r="D26" s="1"/>
      <c r="E26" s="1"/>
      <c r="F26" s="160"/>
      <c r="G26" s="142"/>
      <c r="H26" s="142"/>
      <c r="I26" s="142"/>
      <c r="J26" s="1"/>
      <c r="K26" s="1"/>
      <c r="L26" s="1"/>
      <c r="M26" s="1"/>
      <c r="N26" s="1"/>
      <c r="O26" s="1"/>
      <c r="P26" s="1"/>
      <c r="S26" s="1"/>
    </row>
    <row r="27" spans="1:26" x14ac:dyDescent="0.25">
      <c r="A27" s="149"/>
      <c r="B27" s="149"/>
      <c r="C27" s="149"/>
      <c r="D27" s="149" t="s">
        <v>77</v>
      </c>
      <c r="E27" s="149"/>
      <c r="F27" s="167"/>
      <c r="G27" s="150"/>
      <c r="H27" s="150"/>
      <c r="I27" s="150"/>
      <c r="J27" s="149"/>
      <c r="K27" s="149"/>
      <c r="L27" s="149"/>
      <c r="M27" s="149"/>
      <c r="N27" s="149"/>
      <c r="O27" s="149"/>
      <c r="P27" s="149"/>
      <c r="Q27" s="146"/>
      <c r="R27" s="146"/>
      <c r="S27" s="149"/>
      <c r="T27" s="146"/>
      <c r="U27" s="146"/>
      <c r="V27" s="146"/>
      <c r="W27" s="146"/>
      <c r="X27" s="146"/>
      <c r="Y27" s="146"/>
      <c r="Z27" s="146"/>
    </row>
    <row r="28" spans="1:26" ht="24.95" customHeight="1" x14ac:dyDescent="0.25">
      <c r="A28" s="171"/>
      <c r="B28" s="168" t="s">
        <v>1100</v>
      </c>
      <c r="C28" s="172" t="s">
        <v>1101</v>
      </c>
      <c r="D28" s="168" t="s">
        <v>1102</v>
      </c>
      <c r="E28" s="168" t="s">
        <v>112</v>
      </c>
      <c r="F28" s="169">
        <v>1.56</v>
      </c>
      <c r="G28" s="170"/>
      <c r="H28" s="170"/>
      <c r="I28" s="170">
        <f>ROUND(F28*(G28+H28),2)</f>
        <v>0</v>
      </c>
      <c r="J28" s="168">
        <f>ROUND(F28*(N28),2)</f>
        <v>35.01</v>
      </c>
      <c r="K28" s="1">
        <f>ROUND(F28*(O28),2)</f>
        <v>0</v>
      </c>
      <c r="L28" s="1">
        <f>ROUND(F28*(G28),2)</f>
        <v>0</v>
      </c>
      <c r="M28" s="1"/>
      <c r="N28" s="1">
        <v>22.44</v>
      </c>
      <c r="O28" s="1"/>
      <c r="P28" s="167">
        <v>1.8907700000000001</v>
      </c>
      <c r="Q28" s="173"/>
      <c r="R28" s="173">
        <v>1.8907700000000001</v>
      </c>
      <c r="S28" s="149">
        <f>ROUND(F28*(R28),3)</f>
        <v>2.95</v>
      </c>
      <c r="V28" s="174"/>
      <c r="Z28">
        <v>0</v>
      </c>
    </row>
    <row r="29" spans="1:26" x14ac:dyDescent="0.25">
      <c r="A29" s="149"/>
      <c r="B29" s="149"/>
      <c r="C29" s="149"/>
      <c r="D29" s="149" t="s">
        <v>77</v>
      </c>
      <c r="E29" s="149"/>
      <c r="F29" s="167"/>
      <c r="G29" s="152"/>
      <c r="H29" s="152">
        <f>ROUND((SUM(M27:M28))/1,2)</f>
        <v>0</v>
      </c>
      <c r="I29" s="152">
        <f>ROUND((SUM(I27:I28))/1,2)</f>
        <v>0</v>
      </c>
      <c r="J29" s="149"/>
      <c r="K29" s="149"/>
      <c r="L29" s="149">
        <f>ROUND((SUM(L27:L28))/1,2)</f>
        <v>0</v>
      </c>
      <c r="M29" s="149">
        <f>ROUND((SUM(M27:M28))/1,2)</f>
        <v>0</v>
      </c>
      <c r="N29" s="149"/>
      <c r="O29" s="149"/>
      <c r="P29" s="175">
        <f>ROUND((SUM(P27:P28))/1,2)</f>
        <v>1.89</v>
      </c>
      <c r="Q29" s="146"/>
      <c r="R29" s="146"/>
      <c r="S29" s="175">
        <f>ROUND((SUM(S27:S28))/1,2)</f>
        <v>2.95</v>
      </c>
      <c r="T29" s="146"/>
      <c r="U29" s="146"/>
      <c r="V29" s="146"/>
      <c r="W29" s="146"/>
      <c r="X29" s="146"/>
      <c r="Y29" s="146"/>
      <c r="Z29" s="146"/>
    </row>
    <row r="30" spans="1:26" x14ac:dyDescent="0.25">
      <c r="A30" s="1"/>
      <c r="B30" s="1"/>
      <c r="C30" s="1"/>
      <c r="D30" s="1"/>
      <c r="E30" s="1"/>
      <c r="F30" s="160"/>
      <c r="G30" s="142"/>
      <c r="H30" s="142"/>
      <c r="I30" s="142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49"/>
      <c r="B31" s="149"/>
      <c r="C31" s="149"/>
      <c r="D31" s="149" t="s">
        <v>81</v>
      </c>
      <c r="E31" s="149"/>
      <c r="F31" s="167"/>
      <c r="G31" s="150"/>
      <c r="H31" s="150"/>
      <c r="I31" s="150"/>
      <c r="J31" s="149"/>
      <c r="K31" s="149"/>
      <c r="L31" s="149"/>
      <c r="M31" s="149"/>
      <c r="N31" s="149"/>
      <c r="O31" s="149"/>
      <c r="P31" s="149"/>
      <c r="Q31" s="146"/>
      <c r="R31" s="146"/>
      <c r="S31" s="149"/>
      <c r="T31" s="146"/>
      <c r="U31" s="146"/>
      <c r="V31" s="146"/>
      <c r="W31" s="146"/>
      <c r="X31" s="146"/>
      <c r="Y31" s="146"/>
      <c r="Z31" s="146"/>
    </row>
    <row r="32" spans="1:26" ht="24.95" customHeight="1" x14ac:dyDescent="0.25">
      <c r="A32" s="171"/>
      <c r="B32" s="168" t="s">
        <v>1100</v>
      </c>
      <c r="C32" s="172" t="s">
        <v>1103</v>
      </c>
      <c r="D32" s="168" t="s">
        <v>1104</v>
      </c>
      <c r="E32" s="168" t="s">
        <v>133</v>
      </c>
      <c r="F32" s="169">
        <v>0.22</v>
      </c>
      <c r="G32" s="170"/>
      <c r="H32" s="170"/>
      <c r="I32" s="170">
        <f>ROUND(F32*(G32+H32),2)</f>
        <v>0</v>
      </c>
      <c r="J32" s="168">
        <f>ROUND(F32*(N32),2)</f>
        <v>4.2</v>
      </c>
      <c r="K32" s="1">
        <f>ROUND(F32*(O32),2)</f>
        <v>0</v>
      </c>
      <c r="L32" s="1">
        <f>ROUND(F32*(G32),2)</f>
        <v>0</v>
      </c>
      <c r="M32" s="1"/>
      <c r="N32" s="1">
        <v>19.09</v>
      </c>
      <c r="O32" s="1"/>
      <c r="P32" s="160"/>
      <c r="Q32" s="173"/>
      <c r="R32" s="173"/>
      <c r="S32" s="149"/>
      <c r="V32" s="174"/>
      <c r="Z32">
        <v>0</v>
      </c>
    </row>
    <row r="33" spans="1:26" x14ac:dyDescent="0.25">
      <c r="A33" s="149"/>
      <c r="B33" s="149"/>
      <c r="C33" s="149"/>
      <c r="D33" s="149" t="s">
        <v>81</v>
      </c>
      <c r="E33" s="149"/>
      <c r="F33" s="167"/>
      <c r="G33" s="152"/>
      <c r="H33" s="152">
        <f>ROUND((SUM(M31:M32))/1,2)</f>
        <v>0</v>
      </c>
      <c r="I33" s="152">
        <f>ROUND((SUM(I31:I32))/1,2)</f>
        <v>0</v>
      </c>
      <c r="J33" s="149"/>
      <c r="K33" s="149"/>
      <c r="L33" s="149">
        <f>ROUND((SUM(L31:L32))/1,2)</f>
        <v>0</v>
      </c>
      <c r="M33" s="149">
        <f>ROUND((SUM(M31:M32))/1,2)</f>
        <v>0</v>
      </c>
      <c r="N33" s="149"/>
      <c r="O33" s="149"/>
      <c r="P33" s="175">
        <f>ROUND((SUM(P31:P32))/1,2)</f>
        <v>0</v>
      </c>
      <c r="Q33" s="146"/>
      <c r="R33" s="146"/>
      <c r="S33" s="175">
        <f>ROUND((SUM(S31:S32))/1,2)</f>
        <v>0</v>
      </c>
      <c r="T33" s="146"/>
      <c r="U33" s="146"/>
      <c r="V33" s="146"/>
      <c r="W33" s="146"/>
      <c r="X33" s="146"/>
      <c r="Y33" s="146"/>
      <c r="Z33" s="146"/>
    </row>
    <row r="34" spans="1:26" x14ac:dyDescent="0.25">
      <c r="A34" s="1"/>
      <c r="B34" s="1"/>
      <c r="C34" s="1"/>
      <c r="D34" s="1"/>
      <c r="E34" s="1"/>
      <c r="F34" s="160"/>
      <c r="G34" s="142"/>
      <c r="H34" s="142"/>
      <c r="I34" s="142"/>
      <c r="J34" s="1"/>
      <c r="K34" s="1"/>
      <c r="L34" s="1"/>
      <c r="M34" s="1"/>
      <c r="N34" s="1"/>
      <c r="O34" s="1"/>
      <c r="P34" s="1"/>
      <c r="S34" s="1"/>
    </row>
    <row r="35" spans="1:26" x14ac:dyDescent="0.25">
      <c r="A35" s="149"/>
      <c r="B35" s="149"/>
      <c r="C35" s="149"/>
      <c r="D35" s="2" t="s">
        <v>74</v>
      </c>
      <c r="E35" s="149"/>
      <c r="F35" s="167"/>
      <c r="G35" s="152"/>
      <c r="H35" s="152">
        <f>ROUND((SUM(M9:M34))/2,2)</f>
        <v>0</v>
      </c>
      <c r="I35" s="152">
        <f>ROUND((SUM(I9:I34))/2,2)</f>
        <v>0</v>
      </c>
      <c r="J35" s="150"/>
      <c r="K35" s="149"/>
      <c r="L35" s="150">
        <f>ROUND((SUM(L9:L34))/2,2)</f>
        <v>0</v>
      </c>
      <c r="M35" s="150">
        <f>ROUND((SUM(M9:M34))/2,2)</f>
        <v>0</v>
      </c>
      <c r="N35" s="149"/>
      <c r="O35" s="149"/>
      <c r="P35" s="175">
        <f>ROUND((SUM(P9:P34))/2,2)</f>
        <v>3.56</v>
      </c>
      <c r="S35" s="175">
        <f>ROUND((SUM(S9:S34))/2,2)</f>
        <v>9.1999999999999993</v>
      </c>
    </row>
    <row r="36" spans="1:26" x14ac:dyDescent="0.25">
      <c r="A36" s="1"/>
      <c r="B36" s="1"/>
      <c r="C36" s="1"/>
      <c r="D36" s="1"/>
      <c r="E36" s="1"/>
      <c r="F36" s="160"/>
      <c r="G36" s="142"/>
      <c r="H36" s="142"/>
      <c r="I36" s="142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49"/>
      <c r="B37" s="149"/>
      <c r="C37" s="149"/>
      <c r="D37" s="2" t="s">
        <v>82</v>
      </c>
      <c r="E37" s="149"/>
      <c r="F37" s="167"/>
      <c r="G37" s="150"/>
      <c r="H37" s="150"/>
      <c r="I37" s="150"/>
      <c r="J37" s="149"/>
      <c r="K37" s="149"/>
      <c r="L37" s="149"/>
      <c r="M37" s="149"/>
      <c r="N37" s="149"/>
      <c r="O37" s="149"/>
      <c r="P37" s="149"/>
      <c r="Q37" s="146"/>
      <c r="R37" s="146"/>
      <c r="S37" s="149"/>
      <c r="T37" s="146"/>
      <c r="U37" s="146"/>
      <c r="V37" s="146"/>
      <c r="W37" s="146"/>
      <c r="X37" s="146"/>
      <c r="Y37" s="146"/>
      <c r="Z37" s="146"/>
    </row>
    <row r="38" spans="1:26" x14ac:dyDescent="0.25">
      <c r="A38" s="149"/>
      <c r="B38" s="149"/>
      <c r="C38" s="149"/>
      <c r="D38" s="149" t="s">
        <v>85</v>
      </c>
      <c r="E38" s="149"/>
      <c r="F38" s="167"/>
      <c r="G38" s="150"/>
      <c r="H38" s="150"/>
      <c r="I38" s="150"/>
      <c r="J38" s="149"/>
      <c r="K38" s="149"/>
      <c r="L38" s="149"/>
      <c r="M38" s="149"/>
      <c r="N38" s="149"/>
      <c r="O38" s="149"/>
      <c r="P38" s="149"/>
      <c r="Q38" s="146"/>
      <c r="R38" s="146"/>
      <c r="S38" s="149"/>
      <c r="T38" s="146"/>
      <c r="U38" s="146"/>
      <c r="V38" s="146"/>
      <c r="W38" s="146"/>
      <c r="X38" s="146"/>
      <c r="Y38" s="146"/>
      <c r="Z38" s="146"/>
    </row>
    <row r="39" spans="1:26" ht="24.95" customHeight="1" x14ac:dyDescent="0.25">
      <c r="A39" s="171"/>
      <c r="B39" s="168" t="s">
        <v>250</v>
      </c>
      <c r="C39" s="172" t="s">
        <v>1105</v>
      </c>
      <c r="D39" s="168" t="s">
        <v>1106</v>
      </c>
      <c r="E39" s="168" t="s">
        <v>222</v>
      </c>
      <c r="F39" s="169">
        <v>26</v>
      </c>
      <c r="G39" s="170"/>
      <c r="H39" s="170"/>
      <c r="I39" s="170">
        <f t="shared" ref="I39:I51" si="4">ROUND(F39*(G39+H39),2)</f>
        <v>0</v>
      </c>
      <c r="J39" s="168">
        <f t="shared" ref="J39:J51" si="5">ROUND(F39*(N39),2)</f>
        <v>405.08</v>
      </c>
      <c r="K39" s="1">
        <f t="shared" ref="K39:K51" si="6">ROUND(F39*(O39),2)</f>
        <v>0</v>
      </c>
      <c r="L39" s="1">
        <f t="shared" ref="L39:L51" si="7">ROUND(F39*(G39),2)</f>
        <v>0</v>
      </c>
      <c r="M39" s="1"/>
      <c r="N39" s="1">
        <v>15.58</v>
      </c>
      <c r="O39" s="1"/>
      <c r="P39" s="167">
        <v>1.9599999999999999E-3</v>
      </c>
      <c r="Q39" s="173"/>
      <c r="R39" s="173">
        <v>1.9599999999999999E-3</v>
      </c>
      <c r="S39" s="149">
        <f>ROUND(F39*(R39),3)</f>
        <v>5.0999999999999997E-2</v>
      </c>
      <c r="V39" s="174"/>
      <c r="Z39">
        <v>0</v>
      </c>
    </row>
    <row r="40" spans="1:26" ht="24.95" customHeight="1" x14ac:dyDescent="0.25">
      <c r="A40" s="171"/>
      <c r="B40" s="168" t="s">
        <v>250</v>
      </c>
      <c r="C40" s="172" t="s">
        <v>952</v>
      </c>
      <c r="D40" s="168" t="s">
        <v>953</v>
      </c>
      <c r="E40" s="168" t="s">
        <v>222</v>
      </c>
      <c r="F40" s="169">
        <v>27.5</v>
      </c>
      <c r="G40" s="170"/>
      <c r="H40" s="170"/>
      <c r="I40" s="170">
        <f t="shared" si="4"/>
        <v>0</v>
      </c>
      <c r="J40" s="168">
        <f t="shared" si="5"/>
        <v>13.48</v>
      </c>
      <c r="K40" s="1">
        <f t="shared" si="6"/>
        <v>0</v>
      </c>
      <c r="L40" s="1">
        <f t="shared" si="7"/>
        <v>0</v>
      </c>
      <c r="M40" s="1"/>
      <c r="N40" s="1">
        <v>0.49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250</v>
      </c>
      <c r="C41" s="172" t="s">
        <v>954</v>
      </c>
      <c r="D41" s="168" t="s">
        <v>955</v>
      </c>
      <c r="E41" s="168" t="s">
        <v>616</v>
      </c>
      <c r="F41" s="169">
        <v>1</v>
      </c>
      <c r="G41" s="180"/>
      <c r="H41" s="180"/>
      <c r="I41" s="180">
        <f t="shared" si="4"/>
        <v>0</v>
      </c>
      <c r="J41" s="168">
        <f t="shared" si="5"/>
        <v>7.63</v>
      </c>
      <c r="K41" s="1">
        <f t="shared" si="6"/>
        <v>0</v>
      </c>
      <c r="L41" s="1">
        <f t="shared" si="7"/>
        <v>0</v>
      </c>
      <c r="M41" s="1"/>
      <c r="N41" s="1">
        <v>7.6329541057348251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250</v>
      </c>
      <c r="C42" s="172" t="s">
        <v>956</v>
      </c>
      <c r="D42" s="168" t="s">
        <v>957</v>
      </c>
      <c r="E42" s="168" t="s">
        <v>616</v>
      </c>
      <c r="F42" s="169">
        <v>0.5</v>
      </c>
      <c r="G42" s="180"/>
      <c r="H42" s="180"/>
      <c r="I42" s="180">
        <f t="shared" si="4"/>
        <v>0</v>
      </c>
      <c r="J42" s="168">
        <f t="shared" si="5"/>
        <v>3.82</v>
      </c>
      <c r="K42" s="1">
        <f t="shared" si="6"/>
        <v>0</v>
      </c>
      <c r="L42" s="1">
        <f t="shared" si="7"/>
        <v>0</v>
      </c>
      <c r="M42" s="1"/>
      <c r="N42" s="1">
        <v>7.6329541057348251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655</v>
      </c>
      <c r="C43" s="172" t="s">
        <v>1107</v>
      </c>
      <c r="D43" s="168" t="s">
        <v>1501</v>
      </c>
      <c r="E43" s="168" t="s">
        <v>279</v>
      </c>
      <c r="F43" s="169">
        <v>22</v>
      </c>
      <c r="G43" s="170"/>
      <c r="H43" s="170"/>
      <c r="I43" s="170">
        <f t="shared" si="4"/>
        <v>0</v>
      </c>
      <c r="J43" s="168">
        <f t="shared" si="5"/>
        <v>98.78</v>
      </c>
      <c r="K43" s="1">
        <f t="shared" si="6"/>
        <v>0</v>
      </c>
      <c r="L43" s="1">
        <f t="shared" si="7"/>
        <v>0</v>
      </c>
      <c r="M43" s="1"/>
      <c r="N43" s="1">
        <v>4.49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655</v>
      </c>
      <c r="C44" s="172" t="s">
        <v>1108</v>
      </c>
      <c r="D44" s="168" t="s">
        <v>1502</v>
      </c>
      <c r="E44" s="168" t="s">
        <v>279</v>
      </c>
      <c r="F44" s="169">
        <v>5</v>
      </c>
      <c r="G44" s="170"/>
      <c r="H44" s="170"/>
      <c r="I44" s="170">
        <f t="shared" si="4"/>
        <v>0</v>
      </c>
      <c r="J44" s="168">
        <f t="shared" si="5"/>
        <v>22.45</v>
      </c>
      <c r="K44" s="1">
        <f t="shared" si="6"/>
        <v>0</v>
      </c>
      <c r="L44" s="1">
        <f t="shared" si="7"/>
        <v>0</v>
      </c>
      <c r="M44" s="1"/>
      <c r="N44" s="1">
        <v>4.49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655</v>
      </c>
      <c r="C45" s="172" t="s">
        <v>1109</v>
      </c>
      <c r="D45" s="168" t="s">
        <v>1503</v>
      </c>
      <c r="E45" s="168" t="s">
        <v>279</v>
      </c>
      <c r="F45" s="169">
        <v>6</v>
      </c>
      <c r="G45" s="170"/>
      <c r="H45" s="170"/>
      <c r="I45" s="170">
        <f t="shared" si="4"/>
        <v>0</v>
      </c>
      <c r="J45" s="168">
        <f t="shared" si="5"/>
        <v>26.94</v>
      </c>
      <c r="K45" s="1">
        <f t="shared" si="6"/>
        <v>0</v>
      </c>
      <c r="L45" s="1">
        <f t="shared" si="7"/>
        <v>0</v>
      </c>
      <c r="M45" s="1"/>
      <c r="N45" s="1">
        <v>4.49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655</v>
      </c>
      <c r="C46" s="172" t="s">
        <v>1110</v>
      </c>
      <c r="D46" s="168" t="s">
        <v>1504</v>
      </c>
      <c r="E46" s="168" t="s">
        <v>279</v>
      </c>
      <c r="F46" s="169">
        <v>1</v>
      </c>
      <c r="G46" s="170"/>
      <c r="H46" s="170"/>
      <c r="I46" s="170">
        <f t="shared" si="4"/>
        <v>0</v>
      </c>
      <c r="J46" s="168">
        <f t="shared" si="5"/>
        <v>5.8</v>
      </c>
      <c r="K46" s="1">
        <f t="shared" si="6"/>
        <v>0</v>
      </c>
      <c r="L46" s="1">
        <f t="shared" si="7"/>
        <v>0</v>
      </c>
      <c r="M46" s="1"/>
      <c r="N46" s="1">
        <v>5.8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304</v>
      </c>
      <c r="C47" s="172" t="s">
        <v>1111</v>
      </c>
      <c r="D47" s="168" t="s">
        <v>1505</v>
      </c>
      <c r="E47" s="168" t="s">
        <v>279</v>
      </c>
      <c r="F47" s="169">
        <v>2</v>
      </c>
      <c r="G47" s="170"/>
      <c r="H47" s="170"/>
      <c r="I47" s="170">
        <f t="shared" si="4"/>
        <v>0</v>
      </c>
      <c r="J47" s="168">
        <f t="shared" si="5"/>
        <v>10.68</v>
      </c>
      <c r="K47" s="1">
        <f t="shared" si="6"/>
        <v>0</v>
      </c>
      <c r="L47" s="1">
        <f t="shared" si="7"/>
        <v>0</v>
      </c>
      <c r="M47" s="1"/>
      <c r="N47" s="1">
        <v>5.34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304</v>
      </c>
      <c r="C48" s="172" t="s">
        <v>1112</v>
      </c>
      <c r="D48" s="168" t="s">
        <v>1506</v>
      </c>
      <c r="E48" s="168" t="s">
        <v>279</v>
      </c>
      <c r="F48" s="169">
        <v>4</v>
      </c>
      <c r="G48" s="170"/>
      <c r="H48" s="170"/>
      <c r="I48" s="170">
        <f t="shared" si="4"/>
        <v>0</v>
      </c>
      <c r="J48" s="168">
        <f t="shared" si="5"/>
        <v>21.36</v>
      </c>
      <c r="K48" s="1">
        <f t="shared" si="6"/>
        <v>0</v>
      </c>
      <c r="L48" s="1">
        <f t="shared" si="7"/>
        <v>0</v>
      </c>
      <c r="M48" s="1"/>
      <c r="N48" s="1">
        <v>5.34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304</v>
      </c>
      <c r="C49" s="172" t="s">
        <v>1113</v>
      </c>
      <c r="D49" s="168" t="s">
        <v>1507</v>
      </c>
      <c r="E49" s="168" t="s">
        <v>279</v>
      </c>
      <c r="F49" s="169">
        <v>1</v>
      </c>
      <c r="G49" s="170"/>
      <c r="H49" s="170"/>
      <c r="I49" s="170">
        <f t="shared" si="4"/>
        <v>0</v>
      </c>
      <c r="J49" s="168">
        <f t="shared" si="5"/>
        <v>4.13</v>
      </c>
      <c r="K49" s="1">
        <f t="shared" si="6"/>
        <v>0</v>
      </c>
      <c r="L49" s="1">
        <f t="shared" si="7"/>
        <v>0</v>
      </c>
      <c r="M49" s="1"/>
      <c r="N49" s="1">
        <v>4.13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304</v>
      </c>
      <c r="C50" s="172" t="s">
        <v>1114</v>
      </c>
      <c r="D50" s="168" t="s">
        <v>1115</v>
      </c>
      <c r="E50" s="168" t="s">
        <v>279</v>
      </c>
      <c r="F50" s="169">
        <v>22</v>
      </c>
      <c r="G50" s="170"/>
      <c r="H50" s="170"/>
      <c r="I50" s="170">
        <f t="shared" si="4"/>
        <v>0</v>
      </c>
      <c r="J50" s="168">
        <f t="shared" si="5"/>
        <v>113.74</v>
      </c>
      <c r="K50" s="1">
        <f t="shared" si="6"/>
        <v>0</v>
      </c>
      <c r="L50" s="1">
        <f t="shared" si="7"/>
        <v>0</v>
      </c>
      <c r="M50" s="1"/>
      <c r="N50" s="1">
        <v>5.17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304</v>
      </c>
      <c r="C51" s="172" t="s">
        <v>1116</v>
      </c>
      <c r="D51" s="168" t="s">
        <v>1117</v>
      </c>
      <c r="E51" s="168" t="s">
        <v>279</v>
      </c>
      <c r="F51" s="169">
        <v>5</v>
      </c>
      <c r="G51" s="170"/>
      <c r="H51" s="170"/>
      <c r="I51" s="170">
        <f t="shared" si="4"/>
        <v>0</v>
      </c>
      <c r="J51" s="168">
        <f t="shared" si="5"/>
        <v>40.549999999999997</v>
      </c>
      <c r="K51" s="1">
        <f t="shared" si="6"/>
        <v>0</v>
      </c>
      <c r="L51" s="1">
        <f t="shared" si="7"/>
        <v>0</v>
      </c>
      <c r="M51" s="1"/>
      <c r="N51" s="1">
        <v>8.11</v>
      </c>
      <c r="O51" s="1"/>
      <c r="P51" s="160"/>
      <c r="Q51" s="173"/>
      <c r="R51" s="173"/>
      <c r="S51" s="149"/>
      <c r="V51" s="174"/>
      <c r="Z51">
        <v>0</v>
      </c>
    </row>
    <row r="52" spans="1:26" x14ac:dyDescent="0.25">
      <c r="A52" s="149"/>
      <c r="B52" s="149"/>
      <c r="C52" s="149"/>
      <c r="D52" s="149" t="s">
        <v>85</v>
      </c>
      <c r="E52" s="149"/>
      <c r="F52" s="167"/>
      <c r="G52" s="152"/>
      <c r="H52" s="152">
        <f>ROUND((SUM(M38:M51))/1,2)</f>
        <v>0</v>
      </c>
      <c r="I52" s="152">
        <f>ROUND((SUM(I38:I51))/1,2)</f>
        <v>0</v>
      </c>
      <c r="J52" s="149"/>
      <c r="K52" s="149"/>
      <c r="L52" s="149">
        <f>ROUND((SUM(L38:L51))/1,2)</f>
        <v>0</v>
      </c>
      <c r="M52" s="149">
        <f>ROUND((SUM(M38:M51))/1,2)</f>
        <v>0</v>
      </c>
      <c r="N52" s="149"/>
      <c r="O52" s="149"/>
      <c r="P52" s="175">
        <f>ROUND((SUM(P38:P51))/1,2)</f>
        <v>0</v>
      </c>
      <c r="Q52" s="146"/>
      <c r="R52" s="146"/>
      <c r="S52" s="175">
        <f>ROUND((SUM(S38:S51))/1,2)</f>
        <v>0.05</v>
      </c>
      <c r="T52" s="146"/>
      <c r="U52" s="146"/>
      <c r="V52" s="146"/>
      <c r="W52" s="146"/>
      <c r="X52" s="146"/>
      <c r="Y52" s="146"/>
      <c r="Z52" s="146"/>
    </row>
    <row r="53" spans="1:26" x14ac:dyDescent="0.25">
      <c r="A53" s="1"/>
      <c r="B53" s="1"/>
      <c r="C53" s="1"/>
      <c r="D53" s="1"/>
      <c r="E53" s="1"/>
      <c r="F53" s="160"/>
      <c r="G53" s="142"/>
      <c r="H53" s="142"/>
      <c r="I53" s="142"/>
      <c r="J53" s="1"/>
      <c r="K53" s="1"/>
      <c r="L53" s="1"/>
      <c r="M53" s="1"/>
      <c r="N53" s="1"/>
      <c r="O53" s="1"/>
      <c r="P53" s="1"/>
      <c r="S53" s="1"/>
    </row>
    <row r="54" spans="1:26" x14ac:dyDescent="0.25">
      <c r="A54" s="149"/>
      <c r="B54" s="149"/>
      <c r="C54" s="149"/>
      <c r="D54" s="2" t="s">
        <v>82</v>
      </c>
      <c r="E54" s="149"/>
      <c r="F54" s="167"/>
      <c r="G54" s="152"/>
      <c r="H54" s="152">
        <f>ROUND((SUM(M37:M53))/2,2)</f>
        <v>0</v>
      </c>
      <c r="I54" s="152">
        <f>ROUND((SUM(I37:I53))/2,2)</f>
        <v>0</v>
      </c>
      <c r="J54" s="150"/>
      <c r="K54" s="149"/>
      <c r="L54" s="150">
        <f>ROUND((SUM(L37:L53))/2,2)</f>
        <v>0</v>
      </c>
      <c r="M54" s="150">
        <f>ROUND((SUM(M37:M53))/2,2)</f>
        <v>0</v>
      </c>
      <c r="N54" s="149"/>
      <c r="O54" s="149"/>
      <c r="P54" s="175">
        <f>ROUND((SUM(P37:P53))/2,2)</f>
        <v>0</v>
      </c>
      <c r="S54" s="175">
        <f>ROUND((SUM(S37:S53))/2,2)</f>
        <v>0.05</v>
      </c>
    </row>
    <row r="55" spans="1:26" x14ac:dyDescent="0.25">
      <c r="A55" s="1"/>
      <c r="B55" s="1"/>
      <c r="C55" s="1"/>
      <c r="D55" s="1"/>
      <c r="E55" s="1"/>
      <c r="F55" s="160"/>
      <c r="G55" s="142"/>
      <c r="H55" s="142"/>
      <c r="I55" s="142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49"/>
      <c r="B56" s="149"/>
      <c r="C56" s="149"/>
      <c r="D56" s="2" t="s">
        <v>94</v>
      </c>
      <c r="E56" s="149"/>
      <c r="F56" s="167"/>
      <c r="G56" s="150"/>
      <c r="H56" s="150"/>
      <c r="I56" s="150"/>
      <c r="J56" s="149"/>
      <c r="K56" s="149"/>
      <c r="L56" s="149"/>
      <c r="M56" s="149"/>
      <c r="N56" s="149"/>
      <c r="O56" s="149"/>
      <c r="P56" s="149"/>
      <c r="Q56" s="146"/>
      <c r="R56" s="146"/>
      <c r="S56" s="149"/>
      <c r="T56" s="146"/>
      <c r="U56" s="146"/>
      <c r="V56" s="146"/>
      <c r="W56" s="146"/>
      <c r="X56" s="146"/>
      <c r="Y56" s="146"/>
      <c r="Z56" s="146"/>
    </row>
    <row r="57" spans="1:26" x14ac:dyDescent="0.25">
      <c r="A57" s="149"/>
      <c r="B57" s="149"/>
      <c r="C57" s="149"/>
      <c r="D57" s="149" t="s">
        <v>647</v>
      </c>
      <c r="E57" s="149"/>
      <c r="F57" s="167"/>
      <c r="G57" s="150"/>
      <c r="H57" s="150"/>
      <c r="I57" s="150"/>
      <c r="J57" s="149"/>
      <c r="K57" s="149"/>
      <c r="L57" s="149"/>
      <c r="M57" s="149"/>
      <c r="N57" s="149"/>
      <c r="O57" s="149"/>
      <c r="P57" s="149"/>
      <c r="Q57" s="146"/>
      <c r="R57" s="146"/>
      <c r="S57" s="149"/>
      <c r="T57" s="146"/>
      <c r="U57" s="146"/>
      <c r="V57" s="146"/>
      <c r="W57" s="146"/>
      <c r="X57" s="146"/>
      <c r="Y57" s="146"/>
      <c r="Z57" s="146"/>
    </row>
    <row r="58" spans="1:26" ht="24.95" customHeight="1" x14ac:dyDescent="0.25">
      <c r="A58" s="171"/>
      <c r="B58" s="168" t="s">
        <v>1118</v>
      </c>
      <c r="C58" s="172" t="s">
        <v>1119</v>
      </c>
      <c r="D58" s="168" t="s">
        <v>1120</v>
      </c>
      <c r="E58" s="168" t="s">
        <v>222</v>
      </c>
      <c r="F58" s="169">
        <v>26</v>
      </c>
      <c r="G58" s="170"/>
      <c r="H58" s="170"/>
      <c r="I58" s="170">
        <f>ROUND(F58*(G58+H58),2)</f>
        <v>0</v>
      </c>
      <c r="J58" s="168">
        <f>ROUND(F58*(N58),2)</f>
        <v>38.74</v>
      </c>
      <c r="K58" s="1">
        <f>ROUND(F58*(O58),2)</f>
        <v>0</v>
      </c>
      <c r="L58" s="1">
        <f>ROUND(F58*(G58),2)</f>
        <v>0</v>
      </c>
      <c r="M58" s="1"/>
      <c r="N58" s="1">
        <v>1.49</v>
      </c>
      <c r="O58" s="1"/>
      <c r="P58" s="160"/>
      <c r="Q58" s="173"/>
      <c r="R58" s="173"/>
      <c r="S58" s="149"/>
      <c r="V58" s="174"/>
      <c r="Z58">
        <v>0</v>
      </c>
    </row>
    <row r="59" spans="1:26" ht="23.25" x14ac:dyDescent="0.25">
      <c r="A59" s="171"/>
      <c r="B59" s="168" t="s">
        <v>771</v>
      </c>
      <c r="C59" s="172" t="s">
        <v>831</v>
      </c>
      <c r="D59" s="168" t="s">
        <v>832</v>
      </c>
      <c r="E59" s="168" t="s">
        <v>579</v>
      </c>
      <c r="F59" s="169">
        <v>8</v>
      </c>
      <c r="G59" s="170"/>
      <c r="H59" s="170"/>
      <c r="I59" s="170">
        <f>ROUND(F59*(G59+H59),2)</f>
        <v>0</v>
      </c>
      <c r="J59" s="168">
        <f>ROUND(F59*(N59),2)</f>
        <v>76.8</v>
      </c>
      <c r="K59" s="1">
        <f>ROUND(F59*(O59),2)</f>
        <v>0</v>
      </c>
      <c r="L59" s="1">
        <f>ROUND(F59*(G59),2)</f>
        <v>0</v>
      </c>
      <c r="M59" s="1"/>
      <c r="N59" s="1">
        <v>9.6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655</v>
      </c>
      <c r="C60" s="172" t="s">
        <v>1121</v>
      </c>
      <c r="D60" s="168" t="s">
        <v>1122</v>
      </c>
      <c r="E60" s="168" t="s">
        <v>1123</v>
      </c>
      <c r="F60" s="169">
        <v>1</v>
      </c>
      <c r="G60" s="170"/>
      <c r="H60" s="170"/>
      <c r="I60" s="170">
        <f>ROUND(F60*(G60+H60),2)</f>
        <v>0</v>
      </c>
      <c r="J60" s="168">
        <f>ROUND(F60*(N60),2)</f>
        <v>40.64</v>
      </c>
      <c r="K60" s="1">
        <f>ROUND(F60*(O60),2)</f>
        <v>0</v>
      </c>
      <c r="L60" s="1">
        <f>ROUND(F60*(G60),2)</f>
        <v>0</v>
      </c>
      <c r="M60" s="1"/>
      <c r="N60" s="1">
        <v>40.64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156</v>
      </c>
      <c r="C61" s="172" t="s">
        <v>795</v>
      </c>
      <c r="D61" s="168" t="s">
        <v>796</v>
      </c>
      <c r="E61" s="168" t="s">
        <v>616</v>
      </c>
      <c r="F61" s="169">
        <v>1</v>
      </c>
      <c r="G61" s="180"/>
      <c r="H61" s="180"/>
      <c r="I61" s="180">
        <f>ROUND(F61*(G61+H61),2)</f>
        <v>0</v>
      </c>
      <c r="J61" s="168">
        <f>ROUND(F61*(N61),2)</f>
        <v>1.58</v>
      </c>
      <c r="K61" s="1">
        <f>ROUND(F61*(O61),2)</f>
        <v>0</v>
      </c>
      <c r="L61" s="1"/>
      <c r="M61" s="1">
        <f>ROUND(F61*(G61),2)</f>
        <v>0</v>
      </c>
      <c r="N61" s="1">
        <v>1.5826860219240189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156</v>
      </c>
      <c r="C62" s="172" t="s">
        <v>617</v>
      </c>
      <c r="D62" s="168" t="s">
        <v>798</v>
      </c>
      <c r="E62" s="168" t="s">
        <v>616</v>
      </c>
      <c r="F62" s="169">
        <v>1</v>
      </c>
      <c r="G62" s="180"/>
      <c r="H62" s="180"/>
      <c r="I62" s="180">
        <f>ROUND(F62*(G62+H62),2)</f>
        <v>0</v>
      </c>
      <c r="J62" s="168">
        <f>ROUND(F62*(N62),2)</f>
        <v>1.58</v>
      </c>
      <c r="K62" s="1">
        <f>ROUND(F62*(O62),2)</f>
        <v>0</v>
      </c>
      <c r="L62" s="1"/>
      <c r="M62" s="1">
        <f>ROUND(F62*(G62),2)</f>
        <v>0</v>
      </c>
      <c r="N62" s="1">
        <v>1.5826860219240189</v>
      </c>
      <c r="O62" s="1"/>
      <c r="P62" s="160"/>
      <c r="Q62" s="173"/>
      <c r="R62" s="173"/>
      <c r="S62" s="149"/>
      <c r="V62" s="174"/>
      <c r="Z62">
        <v>0</v>
      </c>
    </row>
    <row r="63" spans="1:26" x14ac:dyDescent="0.25">
      <c r="A63" s="149"/>
      <c r="B63" s="149"/>
      <c r="C63" s="149"/>
      <c r="D63" s="149" t="s">
        <v>647</v>
      </c>
      <c r="E63" s="149"/>
      <c r="F63" s="167"/>
      <c r="G63" s="152"/>
      <c r="H63" s="152"/>
      <c r="I63" s="152">
        <f>ROUND((SUM(I57:I62))/1,2)</f>
        <v>0</v>
      </c>
      <c r="J63" s="149"/>
      <c r="K63" s="149"/>
      <c r="L63" s="149">
        <f>ROUND((SUM(L57:L62))/1,2)</f>
        <v>0</v>
      </c>
      <c r="M63" s="149">
        <f>ROUND((SUM(M57:M62))/1,2)</f>
        <v>0</v>
      </c>
      <c r="N63" s="149"/>
      <c r="O63" s="149"/>
      <c r="P63" s="175"/>
      <c r="S63" s="167">
        <f>ROUND((SUM(S57:S62))/1,2)</f>
        <v>0</v>
      </c>
      <c r="V63">
        <f>ROUND((SUM(V57:V62))/1,2)</f>
        <v>0</v>
      </c>
    </row>
    <row r="64" spans="1:26" x14ac:dyDescent="0.25">
      <c r="A64" s="1"/>
      <c r="B64" s="1"/>
      <c r="C64" s="1"/>
      <c r="D64" s="1"/>
      <c r="E64" s="1"/>
      <c r="F64" s="160"/>
      <c r="G64" s="142"/>
      <c r="H64" s="142"/>
      <c r="I64" s="142"/>
      <c r="J64" s="1"/>
      <c r="K64" s="1"/>
      <c r="L64" s="1"/>
      <c r="M64" s="1"/>
      <c r="N64" s="1"/>
      <c r="O64" s="1"/>
      <c r="P64" s="1"/>
      <c r="S64" s="1"/>
    </row>
    <row r="65" spans="1:26" x14ac:dyDescent="0.25">
      <c r="A65" s="149"/>
      <c r="B65" s="149"/>
      <c r="C65" s="149"/>
      <c r="D65" s="2" t="s">
        <v>94</v>
      </c>
      <c r="E65" s="149"/>
      <c r="F65" s="167"/>
      <c r="G65" s="152"/>
      <c r="H65" s="152">
        <f>ROUND((SUM(M56:M64))/2,2)</f>
        <v>0</v>
      </c>
      <c r="I65" s="152">
        <f>ROUND((SUM(I56:I64))/2,2)</f>
        <v>0</v>
      </c>
      <c r="J65" s="149"/>
      <c r="K65" s="149"/>
      <c r="L65" s="149">
        <f>ROUND((SUM(L56:L64))/2,2)</f>
        <v>0</v>
      </c>
      <c r="M65" s="149">
        <f>ROUND((SUM(M56:M64))/2,2)</f>
        <v>0</v>
      </c>
      <c r="N65" s="149"/>
      <c r="O65" s="149"/>
      <c r="P65" s="175"/>
      <c r="S65" s="175">
        <f>ROUND((SUM(S56:S64))/2,2)</f>
        <v>0</v>
      </c>
      <c r="V65">
        <f>ROUND((SUM(V56:V64))/2,2)</f>
        <v>0</v>
      </c>
    </row>
    <row r="66" spans="1:26" x14ac:dyDescent="0.25">
      <c r="A66" s="176"/>
      <c r="B66" s="176"/>
      <c r="C66" s="176"/>
      <c r="D66" s="176" t="s">
        <v>96</v>
      </c>
      <c r="E66" s="176"/>
      <c r="F66" s="177"/>
      <c r="G66" s="178"/>
      <c r="H66" s="178">
        <f>ROUND((SUM(M9:M65))/3,2)</f>
        <v>0</v>
      </c>
      <c r="I66" s="178">
        <f>ROUND((SUM(I9:I65))/3,2)</f>
        <v>0</v>
      </c>
      <c r="J66" s="176"/>
      <c r="K66" s="176">
        <f>ROUND((SUM(K9:K65))/3,2)</f>
        <v>0</v>
      </c>
      <c r="L66" s="176">
        <f>ROUND((SUM(L9:L65))/3,2)</f>
        <v>0</v>
      </c>
      <c r="M66" s="176">
        <f>ROUND((SUM(M9:M65))/3,2)</f>
        <v>0</v>
      </c>
      <c r="N66" s="176"/>
      <c r="O66" s="176"/>
      <c r="P66" s="177"/>
      <c r="Q66" s="179"/>
      <c r="R66" s="179"/>
      <c r="S66" s="177">
        <f>ROUND((SUM(S9:S65))/3,2)</f>
        <v>9.25</v>
      </c>
      <c r="T66" s="179"/>
      <c r="U66" s="179"/>
      <c r="V66" s="179">
        <f>ROUND((SUM(V9:V65))/3,2)</f>
        <v>0</v>
      </c>
      <c r="Z66">
        <f>(SUM(Z9:Z65))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Výstavba haly v priemyselnom parku Ferovo / SO 01 Oceľová hala - Zdravotechnika - Rozvody vody, kanal. a techn.potrubia v základoch</oddHeader>
    <oddFooter>&amp;RStrana &amp;P z &amp;N    &amp;L&amp;7Spracované systémom Systematic®pyramida.wsn, tel.: 051 77 10 585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25">
      <c r="A3" s="11"/>
      <c r="B3" s="34" t="s">
        <v>1124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4" t="s">
        <v>31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07" t="s">
        <v>32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07" t="s">
        <v>33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14259'!B15</f>
        <v>0</v>
      </c>
      <c r="E16" s="88">
        <f>'Rekap 14259'!C15</f>
        <v>0</v>
      </c>
      <c r="F16" s="97">
        <f>'Rekap 14259'!D15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14259'!B20</f>
        <v>0</v>
      </c>
      <c r="E17" s="67">
        <f>'Rekap 14259'!C20</f>
        <v>0</v>
      </c>
      <c r="F17" s="72">
        <f>'Rekap 14259'!D20</f>
        <v>0</v>
      </c>
      <c r="G17" s="53">
        <v>7</v>
      </c>
      <c r="H17" s="107" t="s">
        <v>44</v>
      </c>
      <c r="I17" s="120"/>
      <c r="J17" s="118">
        <f>'SO 14259'!Z85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14259'!B25</f>
        <v>0</v>
      </c>
      <c r="E18" s="68">
        <f>'Rekap 14259'!C25</f>
        <v>0</v>
      </c>
      <c r="F18" s="73">
        <f>'Rekap 14259'!D25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14259'!K9:'SO 14259'!K84)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14259'!K9:'SO 14259'!K84)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3" t="s">
        <v>31</v>
      </c>
      <c r="B1" s="214"/>
      <c r="C1" s="214"/>
      <c r="D1" s="215"/>
      <c r="E1" s="137" t="s">
        <v>28</v>
      </c>
      <c r="F1" s="136"/>
      <c r="W1">
        <v>30.126000000000001</v>
      </c>
    </row>
    <row r="2" spans="1:26" ht="20.100000000000001" customHeight="1" x14ac:dyDescent="0.25">
      <c r="A2" s="213" t="s">
        <v>32</v>
      </c>
      <c r="B2" s="214"/>
      <c r="C2" s="214"/>
      <c r="D2" s="215"/>
      <c r="E2" s="137" t="s">
        <v>26</v>
      </c>
      <c r="F2" s="136"/>
    </row>
    <row r="3" spans="1:26" ht="20.100000000000001" customHeight="1" x14ac:dyDescent="0.25">
      <c r="A3" s="213" t="s">
        <v>33</v>
      </c>
      <c r="B3" s="214"/>
      <c r="C3" s="214"/>
      <c r="D3" s="215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1124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14259'!L19</f>
        <v>0</v>
      </c>
      <c r="C11" s="150">
        <f>'SO 14259'!M19</f>
        <v>0</v>
      </c>
      <c r="D11" s="150">
        <f>'SO 14259'!I19</f>
        <v>0</v>
      </c>
      <c r="E11" s="151">
        <f>'SO 14259'!P19</f>
        <v>1.67</v>
      </c>
      <c r="F11" s="151">
        <f>'SO 14259'!S19</f>
        <v>30.78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77</v>
      </c>
      <c r="B12" s="150">
        <f>'SO 14259'!L23</f>
        <v>0</v>
      </c>
      <c r="C12" s="150">
        <f>'SO 14259'!M23</f>
        <v>0</v>
      </c>
      <c r="D12" s="150">
        <f>'SO 14259'!I23</f>
        <v>0</v>
      </c>
      <c r="E12" s="151">
        <f>'SO 14259'!P23</f>
        <v>1.89</v>
      </c>
      <c r="F12" s="151">
        <f>'SO 14259'!S23</f>
        <v>21.78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1125</v>
      </c>
      <c r="B13" s="150">
        <f>'SO 14259'!L29</f>
        <v>0</v>
      </c>
      <c r="C13" s="150">
        <f>'SO 14259'!M29</f>
        <v>0</v>
      </c>
      <c r="D13" s="150">
        <f>'SO 14259'!I29</f>
        <v>0</v>
      </c>
      <c r="E13" s="151">
        <f>'SO 14259'!P29</f>
        <v>0</v>
      </c>
      <c r="F13" s="151">
        <f>'SO 14259'!S29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14259'!L33</f>
        <v>0</v>
      </c>
      <c r="C14" s="150">
        <f>'SO 14259'!M33</f>
        <v>0</v>
      </c>
      <c r="D14" s="150">
        <f>'SO 14259'!I33</f>
        <v>0</v>
      </c>
      <c r="E14" s="151">
        <f>'SO 14259'!P33</f>
        <v>0</v>
      </c>
      <c r="F14" s="151">
        <f>'SO 14259'!S33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74</v>
      </c>
      <c r="B15" s="152">
        <f>'SO 14259'!L35</f>
        <v>0</v>
      </c>
      <c r="C15" s="152">
        <f>'SO 14259'!M35</f>
        <v>0</v>
      </c>
      <c r="D15" s="152">
        <f>'SO 14259'!I35</f>
        <v>0</v>
      </c>
      <c r="E15" s="153">
        <f>'SO 14259'!P35</f>
        <v>3.56</v>
      </c>
      <c r="F15" s="153">
        <f>'SO 14259'!S35</f>
        <v>52.56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/>
      <c r="C17" s="150"/>
      <c r="D17" s="150"/>
      <c r="E17" s="151"/>
      <c r="F17" s="151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1126</v>
      </c>
      <c r="B18" s="150">
        <f>'SO 14259'!L51</f>
        <v>0</v>
      </c>
      <c r="C18" s="150">
        <f>'SO 14259'!M51</f>
        <v>0</v>
      </c>
      <c r="D18" s="150">
        <f>'SO 14259'!I51</f>
        <v>0</v>
      </c>
      <c r="E18" s="151">
        <f>'SO 14259'!P51</f>
        <v>0.02</v>
      </c>
      <c r="F18" s="151">
        <f>'SO 14259'!S51</f>
        <v>0.28000000000000003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 t="s">
        <v>93</v>
      </c>
      <c r="B19" s="150">
        <f>'SO 14259'!L55</f>
        <v>0</v>
      </c>
      <c r="C19" s="150">
        <f>'SO 14259'!M55</f>
        <v>0</v>
      </c>
      <c r="D19" s="150">
        <f>'SO 14259'!I55</f>
        <v>0</v>
      </c>
      <c r="E19" s="151">
        <f>'SO 14259'!P55</f>
        <v>0</v>
      </c>
      <c r="F19" s="151">
        <f>'SO 14259'!S55</f>
        <v>0.01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2" t="s">
        <v>82</v>
      </c>
      <c r="B20" s="152">
        <f>'SO 14259'!L57</f>
        <v>0</v>
      </c>
      <c r="C20" s="152">
        <f>'SO 14259'!M57</f>
        <v>0</v>
      </c>
      <c r="D20" s="152">
        <f>'SO 14259'!I57</f>
        <v>0</v>
      </c>
      <c r="E20" s="153">
        <f>'SO 14259'!P57</f>
        <v>0.02</v>
      </c>
      <c r="F20" s="153">
        <f>'SO 14259'!S57</f>
        <v>0.28999999999999998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2" t="s">
        <v>94</v>
      </c>
      <c r="B22" s="152"/>
      <c r="C22" s="150"/>
      <c r="D22" s="150"/>
      <c r="E22" s="151"/>
      <c r="F22" s="151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647</v>
      </c>
      <c r="B23" s="150">
        <f>'SO 14259'!L76</f>
        <v>0</v>
      </c>
      <c r="C23" s="150">
        <f>'SO 14259'!M76</f>
        <v>0</v>
      </c>
      <c r="D23" s="150">
        <f>'SO 14259'!I76</f>
        <v>0</v>
      </c>
      <c r="E23" s="151">
        <f>'SO 14259'!P76</f>
        <v>0</v>
      </c>
      <c r="F23" s="151">
        <f>'SO 14259'!S76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49" t="s">
        <v>378</v>
      </c>
      <c r="B24" s="150">
        <f>'SO 14259'!L82</f>
        <v>0</v>
      </c>
      <c r="C24" s="150">
        <f>'SO 14259'!M82</f>
        <v>0</v>
      </c>
      <c r="D24" s="150">
        <f>'SO 14259'!I82</f>
        <v>0</v>
      </c>
      <c r="E24" s="151">
        <f>'SO 14259'!P82</f>
        <v>0</v>
      </c>
      <c r="F24" s="151">
        <f>'SO 14259'!S82</f>
        <v>0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2" t="s">
        <v>94</v>
      </c>
      <c r="B25" s="152">
        <f>'SO 14259'!L84</f>
        <v>0</v>
      </c>
      <c r="C25" s="152">
        <f>'SO 14259'!M84</f>
        <v>0</v>
      </c>
      <c r="D25" s="152">
        <f>'SO 14259'!I84</f>
        <v>0</v>
      </c>
      <c r="E25" s="153">
        <f>'SO 14259'!S84</f>
        <v>0</v>
      </c>
      <c r="F25" s="153">
        <f>'SO 14259'!V84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2" t="s">
        <v>96</v>
      </c>
      <c r="B27" s="152">
        <f>'SO 14259'!L85</f>
        <v>0</v>
      </c>
      <c r="C27" s="152">
        <f>'SO 14259'!M85</f>
        <v>0</v>
      </c>
      <c r="D27" s="152">
        <f>'SO 14259'!I85</f>
        <v>0</v>
      </c>
      <c r="E27" s="153">
        <f>'SO 14259'!S85</f>
        <v>52.85</v>
      </c>
      <c r="F27" s="153">
        <f>'SO 14259'!V85</f>
        <v>0</v>
      </c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workbookViewId="0">
      <pane ySplit="8" topLeftCell="A45" activePane="bottomLeft" state="frozen"/>
      <selection pane="bottomLeft" activeCell="D73" sqref="D73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9.2851562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6" t="s">
        <v>31</v>
      </c>
      <c r="C1" s="217"/>
      <c r="D1" s="217"/>
      <c r="E1" s="217"/>
      <c r="F1" s="217"/>
      <c r="G1" s="217"/>
      <c r="H1" s="218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6" t="s">
        <v>32</v>
      </c>
      <c r="C2" s="217"/>
      <c r="D2" s="217"/>
      <c r="E2" s="217"/>
      <c r="F2" s="217"/>
      <c r="G2" s="217"/>
      <c r="H2" s="218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6" t="s">
        <v>33</v>
      </c>
      <c r="C3" s="217"/>
      <c r="D3" s="217"/>
      <c r="E3" s="217"/>
      <c r="F3" s="217"/>
      <c r="G3" s="217"/>
      <c r="H3" s="218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1124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1127</v>
      </c>
      <c r="D11" s="168" t="s">
        <v>1128</v>
      </c>
      <c r="E11" s="168" t="s">
        <v>112</v>
      </c>
      <c r="F11" s="169">
        <v>76.8</v>
      </c>
      <c r="G11" s="170"/>
      <c r="H11" s="170"/>
      <c r="I11" s="170">
        <f t="shared" ref="I11:I18" si="0">ROUND(F11*(G11+H11),2)</f>
        <v>0</v>
      </c>
      <c r="J11" s="168">
        <f t="shared" ref="J11:J18" si="1">ROUND(F11*(N11),2)</f>
        <v>585.98</v>
      </c>
      <c r="K11" s="1">
        <f t="shared" ref="K11:K18" si="2">ROUND(F11*(O11),2)</f>
        <v>0</v>
      </c>
      <c r="L11" s="1">
        <f t="shared" ref="L11:L17" si="3">ROUND(F11*(G11),2)</f>
        <v>0</v>
      </c>
      <c r="M11" s="1"/>
      <c r="N11" s="1">
        <v>7.63</v>
      </c>
      <c r="O11" s="1"/>
      <c r="P11" s="160"/>
      <c r="Q11" s="173"/>
      <c r="R11" s="173"/>
      <c r="S11" s="149"/>
      <c r="V11" s="174"/>
      <c r="Z11">
        <v>0</v>
      </c>
    </row>
    <row r="12" spans="1:26" ht="35.1" customHeight="1" x14ac:dyDescent="0.25">
      <c r="A12" s="171"/>
      <c r="B12" s="168" t="s">
        <v>109</v>
      </c>
      <c r="C12" s="172" t="s">
        <v>115</v>
      </c>
      <c r="D12" s="168" t="s">
        <v>1129</v>
      </c>
      <c r="E12" s="168" t="s">
        <v>112</v>
      </c>
      <c r="F12" s="169">
        <v>76.8</v>
      </c>
      <c r="G12" s="170"/>
      <c r="H12" s="170"/>
      <c r="I12" s="170">
        <f t="shared" si="0"/>
        <v>0</v>
      </c>
      <c r="J12" s="168">
        <f t="shared" si="1"/>
        <v>33.020000000000003</v>
      </c>
      <c r="K12" s="1">
        <f t="shared" si="2"/>
        <v>0</v>
      </c>
      <c r="L12" s="1">
        <f t="shared" si="3"/>
        <v>0</v>
      </c>
      <c r="M12" s="1"/>
      <c r="N12" s="1">
        <v>0.43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1082</v>
      </c>
      <c r="D13" s="168" t="s">
        <v>1083</v>
      </c>
      <c r="E13" s="168" t="s">
        <v>112</v>
      </c>
      <c r="F13" s="169">
        <v>26.88</v>
      </c>
      <c r="G13" s="170"/>
      <c r="H13" s="170"/>
      <c r="I13" s="170">
        <f t="shared" si="0"/>
        <v>0</v>
      </c>
      <c r="J13" s="168">
        <f t="shared" si="1"/>
        <v>66.66</v>
      </c>
      <c r="K13" s="1">
        <f t="shared" si="2"/>
        <v>0</v>
      </c>
      <c r="L13" s="1">
        <f t="shared" si="3"/>
        <v>0</v>
      </c>
      <c r="M13" s="1"/>
      <c r="N13" s="1">
        <v>2.48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1084</v>
      </c>
      <c r="D14" s="168" t="s">
        <v>1085</v>
      </c>
      <c r="E14" s="168" t="s">
        <v>112</v>
      </c>
      <c r="F14" s="169">
        <v>26.88</v>
      </c>
      <c r="G14" s="170"/>
      <c r="H14" s="170"/>
      <c r="I14" s="170">
        <f t="shared" si="0"/>
        <v>0</v>
      </c>
      <c r="J14" s="168">
        <f t="shared" si="1"/>
        <v>94.62</v>
      </c>
      <c r="K14" s="1">
        <f t="shared" si="2"/>
        <v>0</v>
      </c>
      <c r="L14" s="1">
        <f t="shared" si="3"/>
        <v>0</v>
      </c>
      <c r="M14" s="1"/>
      <c r="N14" s="1">
        <v>3.52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1086</v>
      </c>
      <c r="D15" s="168" t="s">
        <v>1087</v>
      </c>
      <c r="E15" s="168" t="s">
        <v>112</v>
      </c>
      <c r="F15" s="169">
        <v>26.88</v>
      </c>
      <c r="G15" s="170"/>
      <c r="H15" s="170"/>
      <c r="I15" s="170">
        <f t="shared" si="0"/>
        <v>0</v>
      </c>
      <c r="J15" s="168">
        <f t="shared" si="1"/>
        <v>15.32</v>
      </c>
      <c r="K15" s="1">
        <f t="shared" si="2"/>
        <v>0</v>
      </c>
      <c r="L15" s="1">
        <f t="shared" si="3"/>
        <v>0</v>
      </c>
      <c r="M15" s="1"/>
      <c r="N15" s="1">
        <v>0.56999999999999995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109</v>
      </c>
      <c r="C16" s="172" t="s">
        <v>1130</v>
      </c>
      <c r="D16" s="168" t="s">
        <v>1093</v>
      </c>
      <c r="E16" s="168" t="s">
        <v>112</v>
      </c>
      <c r="F16" s="169">
        <v>49.92</v>
      </c>
      <c r="G16" s="170"/>
      <c r="H16" s="170"/>
      <c r="I16" s="170">
        <f t="shared" si="0"/>
        <v>0</v>
      </c>
      <c r="J16" s="168">
        <f t="shared" si="1"/>
        <v>92.35</v>
      </c>
      <c r="K16" s="1">
        <f t="shared" si="2"/>
        <v>0</v>
      </c>
      <c r="L16" s="1">
        <f t="shared" si="3"/>
        <v>0</v>
      </c>
      <c r="M16" s="1"/>
      <c r="N16" s="1">
        <v>1.85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109</v>
      </c>
      <c r="C17" s="172" t="s">
        <v>1088</v>
      </c>
      <c r="D17" s="168" t="s">
        <v>1089</v>
      </c>
      <c r="E17" s="168" t="s">
        <v>112</v>
      </c>
      <c r="F17" s="169">
        <v>15.36</v>
      </c>
      <c r="G17" s="170"/>
      <c r="H17" s="170"/>
      <c r="I17" s="170">
        <f t="shared" si="0"/>
        <v>0</v>
      </c>
      <c r="J17" s="168">
        <f t="shared" si="1"/>
        <v>110.75</v>
      </c>
      <c r="K17" s="1">
        <f t="shared" si="2"/>
        <v>0</v>
      </c>
      <c r="L17" s="1">
        <f t="shared" si="3"/>
        <v>0</v>
      </c>
      <c r="M17" s="1"/>
      <c r="N17" s="1">
        <v>7.21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130</v>
      </c>
      <c r="C18" s="172" t="s">
        <v>1094</v>
      </c>
      <c r="D18" s="168" t="s">
        <v>1095</v>
      </c>
      <c r="E18" s="168" t="s">
        <v>112</v>
      </c>
      <c r="F18" s="169">
        <v>18.43</v>
      </c>
      <c r="G18" s="170"/>
      <c r="H18" s="170"/>
      <c r="I18" s="170">
        <f t="shared" si="0"/>
        <v>0</v>
      </c>
      <c r="J18" s="168">
        <f t="shared" si="1"/>
        <v>238.85</v>
      </c>
      <c r="K18" s="1">
        <f t="shared" si="2"/>
        <v>0</v>
      </c>
      <c r="L18" s="1"/>
      <c r="M18" s="1">
        <f>ROUND(F18*(G18),2)</f>
        <v>0</v>
      </c>
      <c r="N18" s="1">
        <v>12.96</v>
      </c>
      <c r="O18" s="1"/>
      <c r="P18" s="167">
        <v>1.67</v>
      </c>
      <c r="Q18" s="173"/>
      <c r="R18" s="173">
        <v>1.67</v>
      </c>
      <c r="S18" s="149">
        <f>ROUND(F18*(R18),3)</f>
        <v>30.777999999999999</v>
      </c>
      <c r="V18" s="174"/>
      <c r="Z18">
        <v>0</v>
      </c>
    </row>
    <row r="19" spans="1:26" x14ac:dyDescent="0.25">
      <c r="A19" s="149"/>
      <c r="B19" s="149"/>
      <c r="C19" s="149"/>
      <c r="D19" s="149" t="s">
        <v>75</v>
      </c>
      <c r="E19" s="149"/>
      <c r="F19" s="167"/>
      <c r="G19" s="152"/>
      <c r="H19" s="152">
        <f>ROUND((SUM(M10:M18))/1,2)</f>
        <v>0</v>
      </c>
      <c r="I19" s="152">
        <f>ROUND((SUM(I10:I18))/1,2)</f>
        <v>0</v>
      </c>
      <c r="J19" s="149"/>
      <c r="K19" s="149"/>
      <c r="L19" s="149">
        <f>ROUND((SUM(L10:L18))/1,2)</f>
        <v>0</v>
      </c>
      <c r="M19" s="149">
        <f>ROUND((SUM(M10:M18))/1,2)</f>
        <v>0</v>
      </c>
      <c r="N19" s="149"/>
      <c r="O19" s="149"/>
      <c r="P19" s="175">
        <f>ROUND((SUM(P10:P18))/1,2)</f>
        <v>1.67</v>
      </c>
      <c r="Q19" s="146"/>
      <c r="R19" s="146"/>
      <c r="S19" s="175">
        <f>ROUND((SUM(S10:S18))/1,2)</f>
        <v>30.78</v>
      </c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"/>
      <c r="C20" s="1"/>
      <c r="D20" s="1"/>
      <c r="E20" s="1"/>
      <c r="F20" s="160"/>
      <c r="G20" s="142"/>
      <c r="H20" s="142"/>
      <c r="I20" s="142"/>
      <c r="J20" s="1"/>
      <c r="K20" s="1"/>
      <c r="L20" s="1"/>
      <c r="M20" s="1"/>
      <c r="N20" s="1"/>
      <c r="O20" s="1"/>
      <c r="P20" s="1"/>
      <c r="S20" s="1"/>
    </row>
    <row r="21" spans="1:26" x14ac:dyDescent="0.25">
      <c r="A21" s="149"/>
      <c r="B21" s="149"/>
      <c r="C21" s="149"/>
      <c r="D21" s="149" t="s">
        <v>77</v>
      </c>
      <c r="E21" s="149"/>
      <c r="F21" s="167"/>
      <c r="G21" s="150"/>
      <c r="H21" s="150"/>
      <c r="I21" s="150"/>
      <c r="J21" s="149"/>
      <c r="K21" s="149"/>
      <c r="L21" s="149"/>
      <c r="M21" s="149"/>
      <c r="N21" s="149"/>
      <c r="O21" s="149"/>
      <c r="P21" s="149"/>
      <c r="Q21" s="146"/>
      <c r="R21" s="146"/>
      <c r="S21" s="149"/>
      <c r="T21" s="146"/>
      <c r="U21" s="146"/>
      <c r="V21" s="146"/>
      <c r="W21" s="146"/>
      <c r="X21" s="146"/>
      <c r="Y21" s="146"/>
      <c r="Z21" s="146"/>
    </row>
    <row r="22" spans="1:26" ht="24.95" customHeight="1" x14ac:dyDescent="0.25">
      <c r="A22" s="171"/>
      <c r="B22" s="168" t="s">
        <v>1100</v>
      </c>
      <c r="C22" s="172" t="s">
        <v>1101</v>
      </c>
      <c r="D22" s="168" t="s">
        <v>1102</v>
      </c>
      <c r="E22" s="168" t="s">
        <v>112</v>
      </c>
      <c r="F22" s="169">
        <v>11.52</v>
      </c>
      <c r="G22" s="170"/>
      <c r="H22" s="170"/>
      <c r="I22" s="170">
        <f>ROUND(F22*(G22+H22),2)</f>
        <v>0</v>
      </c>
      <c r="J22" s="168">
        <f>ROUND(F22*(N22),2)</f>
        <v>258.51</v>
      </c>
      <c r="K22" s="1">
        <f>ROUND(F22*(O22),2)</f>
        <v>0</v>
      </c>
      <c r="L22" s="1">
        <f>ROUND(F22*(G22),2)</f>
        <v>0</v>
      </c>
      <c r="M22" s="1"/>
      <c r="N22" s="1">
        <v>22.44</v>
      </c>
      <c r="O22" s="1"/>
      <c r="P22" s="167">
        <v>1.8907700000000001</v>
      </c>
      <c r="Q22" s="173"/>
      <c r="R22" s="173">
        <v>1.8907700000000001</v>
      </c>
      <c r="S22" s="149">
        <f>ROUND(F22*(R22),3)</f>
        <v>21.782</v>
      </c>
      <c r="V22" s="174"/>
      <c r="Z22">
        <v>0</v>
      </c>
    </row>
    <row r="23" spans="1:26" x14ac:dyDescent="0.25">
      <c r="A23" s="149"/>
      <c r="B23" s="149"/>
      <c r="C23" s="149"/>
      <c r="D23" s="149" t="s">
        <v>77</v>
      </c>
      <c r="E23" s="149"/>
      <c r="F23" s="167"/>
      <c r="G23" s="152"/>
      <c r="H23" s="152">
        <f>ROUND((SUM(M21:M22))/1,2)</f>
        <v>0</v>
      </c>
      <c r="I23" s="152">
        <f>ROUND((SUM(I21:I22))/1,2)</f>
        <v>0</v>
      </c>
      <c r="J23" s="149"/>
      <c r="K23" s="149"/>
      <c r="L23" s="149">
        <f>ROUND((SUM(L21:L22))/1,2)</f>
        <v>0</v>
      </c>
      <c r="M23" s="149">
        <f>ROUND((SUM(M21:M22))/1,2)</f>
        <v>0</v>
      </c>
      <c r="N23" s="149"/>
      <c r="O23" s="149"/>
      <c r="P23" s="175">
        <f>ROUND((SUM(P21:P22))/1,2)</f>
        <v>1.89</v>
      </c>
      <c r="Q23" s="146"/>
      <c r="R23" s="146"/>
      <c r="S23" s="175">
        <f>ROUND((SUM(S21:S22))/1,2)</f>
        <v>21.78</v>
      </c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"/>
      <c r="C24" s="1"/>
      <c r="D24" s="1"/>
      <c r="E24" s="1"/>
      <c r="F24" s="160"/>
      <c r="G24" s="142"/>
      <c r="H24" s="142"/>
      <c r="I24" s="142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49"/>
      <c r="B25" s="149"/>
      <c r="C25" s="149"/>
      <c r="D25" s="149" t="s">
        <v>1125</v>
      </c>
      <c r="E25" s="149"/>
      <c r="F25" s="167"/>
      <c r="G25" s="150"/>
      <c r="H25" s="150"/>
      <c r="I25" s="150"/>
      <c r="J25" s="149"/>
      <c r="K25" s="149"/>
      <c r="L25" s="149"/>
      <c r="M25" s="149"/>
      <c r="N25" s="149"/>
      <c r="O25" s="149"/>
      <c r="P25" s="149"/>
      <c r="Q25" s="146"/>
      <c r="R25" s="146"/>
      <c r="S25" s="149"/>
      <c r="T25" s="146"/>
      <c r="U25" s="146"/>
      <c r="V25" s="146"/>
      <c r="W25" s="146"/>
      <c r="X25" s="146"/>
      <c r="Y25" s="146"/>
      <c r="Z25" s="146"/>
    </row>
    <row r="26" spans="1:26" ht="24.95" customHeight="1" x14ac:dyDescent="0.25">
      <c r="A26" s="171"/>
      <c r="B26" s="168" t="s">
        <v>655</v>
      </c>
      <c r="C26" s="172" t="s">
        <v>1131</v>
      </c>
      <c r="D26" s="168" t="s">
        <v>1132</v>
      </c>
      <c r="E26" s="168" t="s">
        <v>222</v>
      </c>
      <c r="F26" s="169">
        <v>96</v>
      </c>
      <c r="G26" s="170"/>
      <c r="H26" s="170"/>
      <c r="I26" s="170">
        <f>ROUND(F26*(G26+H26),2)</f>
        <v>0</v>
      </c>
      <c r="J26" s="168">
        <f>ROUND(F26*(N26),2)</f>
        <v>41.28</v>
      </c>
      <c r="K26" s="1">
        <f>ROUND(F26*(O26),2)</f>
        <v>0</v>
      </c>
      <c r="L26" s="1">
        <f>ROUND(F26*(G26),2)</f>
        <v>0</v>
      </c>
      <c r="M26" s="1"/>
      <c r="N26" s="1">
        <v>0.43</v>
      </c>
      <c r="O26" s="1"/>
      <c r="P26" s="160"/>
      <c r="Q26" s="173"/>
      <c r="R26" s="173"/>
      <c r="S26" s="149"/>
      <c r="V26" s="174"/>
      <c r="Z26">
        <v>0</v>
      </c>
    </row>
    <row r="27" spans="1:26" ht="24.95" customHeight="1" x14ac:dyDescent="0.25">
      <c r="A27" s="171"/>
      <c r="B27" s="168" t="s">
        <v>304</v>
      </c>
      <c r="C27" s="172" t="s">
        <v>1133</v>
      </c>
      <c r="D27" s="168" t="s">
        <v>1508</v>
      </c>
      <c r="E27" s="168" t="s">
        <v>222</v>
      </c>
      <c r="F27" s="169">
        <v>96</v>
      </c>
      <c r="G27" s="170"/>
      <c r="H27" s="170"/>
      <c r="I27" s="170">
        <f>ROUND(F27*(G27+H27),2)</f>
        <v>0</v>
      </c>
      <c r="J27" s="168">
        <f>ROUND(F27*(N27),2)</f>
        <v>319.68</v>
      </c>
      <c r="K27" s="1">
        <f>ROUND(F27*(O27),2)</f>
        <v>0</v>
      </c>
      <c r="L27" s="1">
        <f>ROUND(F27*(G27),2)</f>
        <v>0</v>
      </c>
      <c r="M27" s="1"/>
      <c r="N27" s="1">
        <v>3.33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304</v>
      </c>
      <c r="C28" s="172" t="s">
        <v>1134</v>
      </c>
      <c r="D28" s="168" t="s">
        <v>1509</v>
      </c>
      <c r="E28" s="168" t="s">
        <v>279</v>
      </c>
      <c r="F28" s="169">
        <v>2</v>
      </c>
      <c r="G28" s="170"/>
      <c r="H28" s="170"/>
      <c r="I28" s="170">
        <f>ROUND(F28*(G28+H28),2)</f>
        <v>0</v>
      </c>
      <c r="J28" s="168">
        <f>ROUND(F28*(N28),2)</f>
        <v>15.58</v>
      </c>
      <c r="K28" s="1">
        <f>ROUND(F28*(O28),2)</f>
        <v>0</v>
      </c>
      <c r="L28" s="1">
        <f>ROUND(F28*(G28),2)</f>
        <v>0</v>
      </c>
      <c r="M28" s="1"/>
      <c r="N28" s="1">
        <v>7.79</v>
      </c>
      <c r="O28" s="1"/>
      <c r="P28" s="160"/>
      <c r="Q28" s="173"/>
      <c r="R28" s="173"/>
      <c r="S28" s="149"/>
      <c r="V28" s="174"/>
      <c r="Z28">
        <v>0</v>
      </c>
    </row>
    <row r="29" spans="1:26" x14ac:dyDescent="0.25">
      <c r="A29" s="149"/>
      <c r="B29" s="149"/>
      <c r="C29" s="149"/>
      <c r="D29" s="149" t="s">
        <v>1125</v>
      </c>
      <c r="E29" s="149"/>
      <c r="F29" s="167"/>
      <c r="G29" s="152"/>
      <c r="H29" s="152">
        <f>ROUND((SUM(M25:M28))/1,2)</f>
        <v>0</v>
      </c>
      <c r="I29" s="152">
        <f>ROUND((SUM(I25:I28))/1,2)</f>
        <v>0</v>
      </c>
      <c r="J29" s="149"/>
      <c r="K29" s="149"/>
      <c r="L29" s="149">
        <f>ROUND((SUM(L25:L28))/1,2)</f>
        <v>0</v>
      </c>
      <c r="M29" s="149">
        <f>ROUND((SUM(M25:M28))/1,2)</f>
        <v>0</v>
      </c>
      <c r="N29" s="149"/>
      <c r="O29" s="149"/>
      <c r="P29" s="175">
        <f>ROUND((SUM(P25:P28))/1,2)</f>
        <v>0</v>
      </c>
      <c r="Q29" s="146"/>
      <c r="R29" s="146"/>
      <c r="S29" s="175">
        <f>ROUND((SUM(S25:S28))/1,2)</f>
        <v>0</v>
      </c>
      <c r="T29" s="146"/>
      <c r="U29" s="146"/>
      <c r="V29" s="146"/>
      <c r="W29" s="146"/>
      <c r="X29" s="146"/>
      <c r="Y29" s="146"/>
      <c r="Z29" s="146"/>
    </row>
    <row r="30" spans="1:26" x14ac:dyDescent="0.25">
      <c r="A30" s="1"/>
      <c r="B30" s="1"/>
      <c r="C30" s="1"/>
      <c r="D30" s="1"/>
      <c r="E30" s="1"/>
      <c r="F30" s="160"/>
      <c r="G30" s="142"/>
      <c r="H30" s="142"/>
      <c r="I30" s="142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49"/>
      <c r="B31" s="149"/>
      <c r="C31" s="149"/>
      <c r="D31" s="149" t="s">
        <v>81</v>
      </c>
      <c r="E31" s="149"/>
      <c r="F31" s="167"/>
      <c r="G31" s="150"/>
      <c r="H31" s="150"/>
      <c r="I31" s="150"/>
      <c r="J31" s="149"/>
      <c r="K31" s="149"/>
      <c r="L31" s="149"/>
      <c r="M31" s="149"/>
      <c r="N31" s="149"/>
      <c r="O31" s="149"/>
      <c r="P31" s="149"/>
      <c r="Q31" s="146"/>
      <c r="R31" s="146"/>
      <c r="S31" s="149"/>
      <c r="T31" s="146"/>
      <c r="U31" s="146"/>
      <c r="V31" s="146"/>
      <c r="W31" s="146"/>
      <c r="X31" s="146"/>
      <c r="Y31" s="146"/>
      <c r="Z31" s="146"/>
    </row>
    <row r="32" spans="1:26" ht="24.95" customHeight="1" x14ac:dyDescent="0.25">
      <c r="A32" s="171"/>
      <c r="B32" s="168" t="s">
        <v>1100</v>
      </c>
      <c r="C32" s="172" t="s">
        <v>1103</v>
      </c>
      <c r="D32" s="168" t="s">
        <v>1104</v>
      </c>
      <c r="E32" s="168" t="s">
        <v>133</v>
      </c>
      <c r="F32" s="169">
        <v>21.88</v>
      </c>
      <c r="G32" s="170"/>
      <c r="H32" s="170"/>
      <c r="I32" s="170">
        <f>ROUND(F32*(G32+H32),2)</f>
        <v>0</v>
      </c>
      <c r="J32" s="168">
        <f>ROUND(F32*(N32),2)</f>
        <v>357.3</v>
      </c>
      <c r="K32" s="1">
        <f>ROUND(F32*(O32),2)</f>
        <v>0</v>
      </c>
      <c r="L32" s="1">
        <f>ROUND(F32*(G32),2)</f>
        <v>0</v>
      </c>
      <c r="M32" s="1"/>
      <c r="N32" s="1">
        <v>16.329999999999998</v>
      </c>
      <c r="O32" s="1"/>
      <c r="P32" s="160"/>
      <c r="Q32" s="173"/>
      <c r="R32" s="173"/>
      <c r="S32" s="149"/>
      <c r="V32" s="174"/>
      <c r="Z32">
        <v>0</v>
      </c>
    </row>
    <row r="33" spans="1:26" x14ac:dyDescent="0.25">
      <c r="A33" s="149"/>
      <c r="B33" s="149"/>
      <c r="C33" s="149"/>
      <c r="D33" s="149" t="s">
        <v>81</v>
      </c>
      <c r="E33" s="149"/>
      <c r="F33" s="167"/>
      <c r="G33" s="152"/>
      <c r="H33" s="152">
        <f>ROUND((SUM(M31:M32))/1,2)</f>
        <v>0</v>
      </c>
      <c r="I33" s="152">
        <f>ROUND((SUM(I31:I32))/1,2)</f>
        <v>0</v>
      </c>
      <c r="J33" s="149"/>
      <c r="K33" s="149"/>
      <c r="L33" s="149">
        <f>ROUND((SUM(L31:L32))/1,2)</f>
        <v>0</v>
      </c>
      <c r="M33" s="149">
        <f>ROUND((SUM(M31:M32))/1,2)</f>
        <v>0</v>
      </c>
      <c r="N33" s="149"/>
      <c r="O33" s="149"/>
      <c r="P33" s="175">
        <f>ROUND((SUM(P31:P32))/1,2)</f>
        <v>0</v>
      </c>
      <c r="Q33" s="146"/>
      <c r="R33" s="146"/>
      <c r="S33" s="175">
        <f>ROUND((SUM(S31:S32))/1,2)</f>
        <v>0</v>
      </c>
      <c r="T33" s="146"/>
      <c r="U33" s="146"/>
      <c r="V33" s="146"/>
      <c r="W33" s="146"/>
      <c r="X33" s="146"/>
      <c r="Y33" s="146"/>
      <c r="Z33" s="146"/>
    </row>
    <row r="34" spans="1:26" x14ac:dyDescent="0.25">
      <c r="A34" s="1"/>
      <c r="B34" s="1"/>
      <c r="C34" s="1"/>
      <c r="D34" s="1"/>
      <c r="E34" s="1"/>
      <c r="F34" s="160"/>
      <c r="G34" s="142"/>
      <c r="H34" s="142"/>
      <c r="I34" s="142"/>
      <c r="J34" s="1"/>
      <c r="K34" s="1"/>
      <c r="L34" s="1"/>
      <c r="M34" s="1"/>
      <c r="N34" s="1"/>
      <c r="O34" s="1"/>
      <c r="P34" s="1"/>
      <c r="S34" s="1"/>
    </row>
    <row r="35" spans="1:26" x14ac:dyDescent="0.25">
      <c r="A35" s="149"/>
      <c r="B35" s="149"/>
      <c r="C35" s="149"/>
      <c r="D35" s="2" t="s">
        <v>74</v>
      </c>
      <c r="E35" s="149"/>
      <c r="F35" s="167"/>
      <c r="G35" s="152"/>
      <c r="H35" s="152">
        <f>ROUND((SUM(M9:M34))/2,2)</f>
        <v>0</v>
      </c>
      <c r="I35" s="152">
        <f>ROUND((SUM(I9:I34))/2,2)</f>
        <v>0</v>
      </c>
      <c r="J35" s="150"/>
      <c r="K35" s="149"/>
      <c r="L35" s="150">
        <f>ROUND((SUM(L9:L34))/2,2)</f>
        <v>0</v>
      </c>
      <c r="M35" s="150">
        <f>ROUND((SUM(M9:M34))/2,2)</f>
        <v>0</v>
      </c>
      <c r="N35" s="149"/>
      <c r="O35" s="149"/>
      <c r="P35" s="175">
        <f>ROUND((SUM(P9:P34))/2,2)</f>
        <v>3.56</v>
      </c>
      <c r="S35" s="175">
        <f>ROUND((SUM(S9:S34))/2,2)</f>
        <v>52.56</v>
      </c>
    </row>
    <row r="36" spans="1:26" x14ac:dyDescent="0.25">
      <c r="A36" s="1"/>
      <c r="B36" s="1"/>
      <c r="C36" s="1"/>
      <c r="D36" s="1"/>
      <c r="E36" s="1"/>
      <c r="F36" s="160"/>
      <c r="G36" s="142"/>
      <c r="H36" s="142"/>
      <c r="I36" s="142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49"/>
      <c r="B37" s="149"/>
      <c r="C37" s="149"/>
      <c r="D37" s="2" t="s">
        <v>82</v>
      </c>
      <c r="E37" s="149"/>
      <c r="F37" s="167"/>
      <c r="G37" s="150"/>
      <c r="H37" s="150"/>
      <c r="I37" s="150"/>
      <c r="J37" s="149"/>
      <c r="K37" s="149"/>
      <c r="L37" s="149"/>
      <c r="M37" s="149"/>
      <c r="N37" s="149"/>
      <c r="O37" s="149"/>
      <c r="P37" s="149"/>
      <c r="Q37" s="146"/>
      <c r="R37" s="146"/>
      <c r="S37" s="149"/>
      <c r="T37" s="146"/>
      <c r="U37" s="146"/>
      <c r="V37" s="146"/>
      <c r="W37" s="146"/>
      <c r="X37" s="146"/>
      <c r="Y37" s="146"/>
      <c r="Z37" s="146"/>
    </row>
    <row r="38" spans="1:26" x14ac:dyDescent="0.25">
      <c r="A38" s="149"/>
      <c r="B38" s="149"/>
      <c r="C38" s="149"/>
      <c r="D38" s="149" t="s">
        <v>1126</v>
      </c>
      <c r="E38" s="149"/>
      <c r="F38" s="167"/>
      <c r="G38" s="150"/>
      <c r="H38" s="150"/>
      <c r="I38" s="150"/>
      <c r="J38" s="149"/>
      <c r="K38" s="149"/>
      <c r="L38" s="149"/>
      <c r="M38" s="149"/>
      <c r="N38" s="149"/>
      <c r="O38" s="149"/>
      <c r="P38" s="149"/>
      <c r="Q38" s="146"/>
      <c r="R38" s="146"/>
      <c r="S38" s="149"/>
      <c r="T38" s="146"/>
      <c r="U38" s="146"/>
      <c r="V38" s="146"/>
      <c r="W38" s="146"/>
      <c r="X38" s="146"/>
      <c r="Y38" s="146"/>
      <c r="Z38" s="146"/>
    </row>
    <row r="39" spans="1:26" ht="24.95" customHeight="1" x14ac:dyDescent="0.25">
      <c r="A39" s="171"/>
      <c r="B39" s="168" t="s">
        <v>1135</v>
      </c>
      <c r="C39" s="172" t="s">
        <v>1136</v>
      </c>
      <c r="D39" s="168" t="s">
        <v>1137</v>
      </c>
      <c r="E39" s="168" t="s">
        <v>222</v>
      </c>
      <c r="F39" s="169">
        <v>20.5</v>
      </c>
      <c r="G39" s="170"/>
      <c r="H39" s="170"/>
      <c r="I39" s="170">
        <f t="shared" ref="I39:I50" si="4">ROUND(F39*(G39+H39),2)</f>
        <v>0</v>
      </c>
      <c r="J39" s="168">
        <f t="shared" ref="J39:J50" si="5">ROUND(F39*(N39),2)</f>
        <v>142.07</v>
      </c>
      <c r="K39" s="1">
        <f t="shared" ref="K39:K50" si="6">ROUND(F39*(O39),2)</f>
        <v>0</v>
      </c>
      <c r="L39" s="1">
        <f t="shared" ref="L39:L49" si="7">ROUND(F39*(G39),2)</f>
        <v>0</v>
      </c>
      <c r="M39" s="1"/>
      <c r="N39" s="1">
        <v>6.93</v>
      </c>
      <c r="O39" s="1"/>
      <c r="P39" s="167">
        <v>1.8500000000000001E-3</v>
      </c>
      <c r="Q39" s="173"/>
      <c r="R39" s="173">
        <v>1.8500000000000001E-3</v>
      </c>
      <c r="S39" s="149">
        <f t="shared" ref="S39:S46" si="8">ROUND(F39*(R39),3)</f>
        <v>3.7999999999999999E-2</v>
      </c>
      <c r="V39" s="174"/>
      <c r="Z39">
        <v>0</v>
      </c>
    </row>
    <row r="40" spans="1:26" ht="24.95" customHeight="1" x14ac:dyDescent="0.25">
      <c r="A40" s="171"/>
      <c r="B40" s="168" t="s">
        <v>1135</v>
      </c>
      <c r="C40" s="172" t="s">
        <v>1138</v>
      </c>
      <c r="D40" s="168" t="s">
        <v>1139</v>
      </c>
      <c r="E40" s="168" t="s">
        <v>222</v>
      </c>
      <c r="F40" s="169">
        <v>30</v>
      </c>
      <c r="G40" s="170"/>
      <c r="H40" s="170"/>
      <c r="I40" s="170">
        <f t="shared" si="4"/>
        <v>0</v>
      </c>
      <c r="J40" s="168">
        <f t="shared" si="5"/>
        <v>261.3</v>
      </c>
      <c r="K40" s="1">
        <f t="shared" si="6"/>
        <v>0</v>
      </c>
      <c r="L40" s="1">
        <f t="shared" si="7"/>
        <v>0</v>
      </c>
      <c r="M40" s="1"/>
      <c r="N40" s="1">
        <v>8.7100000000000009</v>
      </c>
      <c r="O40" s="1"/>
      <c r="P40" s="167">
        <v>3.5300000000000002E-3</v>
      </c>
      <c r="Q40" s="173"/>
      <c r="R40" s="173">
        <v>3.5300000000000002E-3</v>
      </c>
      <c r="S40" s="149">
        <f t="shared" si="8"/>
        <v>0.106</v>
      </c>
      <c r="V40" s="174"/>
      <c r="Z40">
        <v>0</v>
      </c>
    </row>
    <row r="41" spans="1:26" ht="24.95" customHeight="1" x14ac:dyDescent="0.25">
      <c r="A41" s="171"/>
      <c r="B41" s="168" t="s">
        <v>1135</v>
      </c>
      <c r="C41" s="172" t="s">
        <v>1140</v>
      </c>
      <c r="D41" s="168" t="s">
        <v>1141</v>
      </c>
      <c r="E41" s="168" t="s">
        <v>222</v>
      </c>
      <c r="F41" s="169">
        <v>11</v>
      </c>
      <c r="G41" s="170"/>
      <c r="H41" s="170"/>
      <c r="I41" s="170">
        <f t="shared" si="4"/>
        <v>0</v>
      </c>
      <c r="J41" s="168">
        <f t="shared" si="5"/>
        <v>106.81</v>
      </c>
      <c r="K41" s="1">
        <f t="shared" si="6"/>
        <v>0</v>
      </c>
      <c r="L41" s="1">
        <f t="shared" si="7"/>
        <v>0</v>
      </c>
      <c r="M41" s="1"/>
      <c r="N41" s="1">
        <v>9.7100000000000009</v>
      </c>
      <c r="O41" s="1"/>
      <c r="P41" s="167">
        <v>4.0699999999999998E-3</v>
      </c>
      <c r="Q41" s="173"/>
      <c r="R41" s="173">
        <v>4.0699999999999998E-3</v>
      </c>
      <c r="S41" s="149">
        <f t="shared" si="8"/>
        <v>4.4999999999999998E-2</v>
      </c>
      <c r="V41" s="174"/>
      <c r="Z41">
        <v>0</v>
      </c>
    </row>
    <row r="42" spans="1:26" ht="24.95" customHeight="1" x14ac:dyDescent="0.25">
      <c r="A42" s="171"/>
      <c r="B42" s="168" t="s">
        <v>1135</v>
      </c>
      <c r="C42" s="172" t="s">
        <v>1142</v>
      </c>
      <c r="D42" s="168" t="s">
        <v>1143</v>
      </c>
      <c r="E42" s="168" t="s">
        <v>222</v>
      </c>
      <c r="F42" s="169">
        <v>18</v>
      </c>
      <c r="G42" s="170"/>
      <c r="H42" s="170"/>
      <c r="I42" s="170">
        <f t="shared" si="4"/>
        <v>0</v>
      </c>
      <c r="J42" s="168">
        <f t="shared" si="5"/>
        <v>191.88</v>
      </c>
      <c r="K42" s="1">
        <f t="shared" si="6"/>
        <v>0</v>
      </c>
      <c r="L42" s="1">
        <f t="shared" si="7"/>
        <v>0</v>
      </c>
      <c r="M42" s="1"/>
      <c r="N42" s="1">
        <v>10.66</v>
      </c>
      <c r="O42" s="1"/>
      <c r="P42" s="167">
        <v>4.81E-3</v>
      </c>
      <c r="Q42" s="173"/>
      <c r="R42" s="173">
        <v>4.81E-3</v>
      </c>
      <c r="S42" s="149">
        <f t="shared" si="8"/>
        <v>8.6999999999999994E-2</v>
      </c>
      <c r="V42" s="174"/>
      <c r="Z42">
        <v>0</v>
      </c>
    </row>
    <row r="43" spans="1:26" ht="24.95" customHeight="1" x14ac:dyDescent="0.25">
      <c r="A43" s="171"/>
      <c r="B43" s="168" t="s">
        <v>1135</v>
      </c>
      <c r="C43" s="172" t="s">
        <v>1144</v>
      </c>
      <c r="D43" s="168" t="s">
        <v>1145</v>
      </c>
      <c r="E43" s="168" t="s">
        <v>222</v>
      </c>
      <c r="F43" s="169">
        <v>0.5</v>
      </c>
      <c r="G43" s="170"/>
      <c r="H43" s="170"/>
      <c r="I43" s="170">
        <f t="shared" si="4"/>
        <v>0</v>
      </c>
      <c r="J43" s="168">
        <f t="shared" si="5"/>
        <v>2.94</v>
      </c>
      <c r="K43" s="1">
        <f t="shared" si="6"/>
        <v>0</v>
      </c>
      <c r="L43" s="1">
        <f t="shared" si="7"/>
        <v>0</v>
      </c>
      <c r="M43" s="1"/>
      <c r="N43" s="1">
        <v>5.87</v>
      </c>
      <c r="O43" s="1"/>
      <c r="P43" s="167">
        <v>2.5600000000000002E-3</v>
      </c>
      <c r="Q43" s="173"/>
      <c r="R43" s="173">
        <v>2.5600000000000002E-3</v>
      </c>
      <c r="S43" s="149">
        <f t="shared" si="8"/>
        <v>1E-3</v>
      </c>
      <c r="V43" s="174"/>
      <c r="Z43">
        <v>0</v>
      </c>
    </row>
    <row r="44" spans="1:26" ht="24.95" customHeight="1" x14ac:dyDescent="0.25">
      <c r="A44" s="171"/>
      <c r="B44" s="168" t="s">
        <v>1135</v>
      </c>
      <c r="C44" s="172" t="s">
        <v>1146</v>
      </c>
      <c r="D44" s="168" t="s">
        <v>1147</v>
      </c>
      <c r="E44" s="168" t="s">
        <v>279</v>
      </c>
      <c r="F44" s="169">
        <v>5</v>
      </c>
      <c r="G44" s="170"/>
      <c r="H44" s="170"/>
      <c r="I44" s="170">
        <f t="shared" si="4"/>
        <v>0</v>
      </c>
      <c r="J44" s="168">
        <f t="shared" si="5"/>
        <v>25.15</v>
      </c>
      <c r="K44" s="1">
        <f t="shared" si="6"/>
        <v>0</v>
      </c>
      <c r="L44" s="1">
        <f t="shared" si="7"/>
        <v>0</v>
      </c>
      <c r="M44" s="1"/>
      <c r="N44" s="1">
        <v>5.03</v>
      </c>
      <c r="O44" s="1"/>
      <c r="P44" s="167">
        <v>2.2000000000000001E-4</v>
      </c>
      <c r="Q44" s="173"/>
      <c r="R44" s="173">
        <v>2.2000000000000001E-4</v>
      </c>
      <c r="S44" s="149">
        <f t="shared" si="8"/>
        <v>1E-3</v>
      </c>
      <c r="V44" s="174"/>
      <c r="Z44">
        <v>0</v>
      </c>
    </row>
    <row r="45" spans="1:26" ht="24.95" customHeight="1" x14ac:dyDescent="0.25">
      <c r="A45" s="171"/>
      <c r="B45" s="168" t="s">
        <v>1135</v>
      </c>
      <c r="C45" s="172" t="s">
        <v>1148</v>
      </c>
      <c r="D45" s="168" t="s">
        <v>1149</v>
      </c>
      <c r="E45" s="168" t="s">
        <v>279</v>
      </c>
      <c r="F45" s="169">
        <v>5</v>
      </c>
      <c r="G45" s="170"/>
      <c r="H45" s="170"/>
      <c r="I45" s="170">
        <f t="shared" si="4"/>
        <v>0</v>
      </c>
      <c r="J45" s="168">
        <f t="shared" si="5"/>
        <v>8.4</v>
      </c>
      <c r="K45" s="1">
        <f t="shared" si="6"/>
        <v>0</v>
      </c>
      <c r="L45" s="1">
        <f t="shared" si="7"/>
        <v>0</v>
      </c>
      <c r="M45" s="1"/>
      <c r="N45" s="1">
        <v>1.6800000000000002</v>
      </c>
      <c r="O45" s="1"/>
      <c r="P45" s="167">
        <v>3.0000000000000001E-5</v>
      </c>
      <c r="Q45" s="173"/>
      <c r="R45" s="173">
        <v>3.0000000000000001E-5</v>
      </c>
      <c r="S45" s="149">
        <f t="shared" si="8"/>
        <v>0</v>
      </c>
      <c r="V45" s="174"/>
      <c r="Z45">
        <v>0</v>
      </c>
    </row>
    <row r="46" spans="1:26" ht="24.95" customHeight="1" x14ac:dyDescent="0.25">
      <c r="A46" s="171"/>
      <c r="B46" s="168" t="s">
        <v>1135</v>
      </c>
      <c r="C46" s="172" t="s">
        <v>1150</v>
      </c>
      <c r="D46" s="168" t="s">
        <v>1151</v>
      </c>
      <c r="E46" s="168" t="s">
        <v>279</v>
      </c>
      <c r="F46" s="169">
        <v>1</v>
      </c>
      <c r="G46" s="170"/>
      <c r="H46" s="170"/>
      <c r="I46" s="170">
        <f t="shared" si="4"/>
        <v>0</v>
      </c>
      <c r="J46" s="168">
        <f t="shared" si="5"/>
        <v>5</v>
      </c>
      <c r="K46" s="1">
        <f t="shared" si="6"/>
        <v>0</v>
      </c>
      <c r="L46" s="1">
        <f t="shared" si="7"/>
        <v>0</v>
      </c>
      <c r="M46" s="1"/>
      <c r="N46" s="1">
        <v>5</v>
      </c>
      <c r="O46" s="1"/>
      <c r="P46" s="167">
        <v>3.0000000000000001E-5</v>
      </c>
      <c r="Q46" s="173"/>
      <c r="R46" s="173">
        <v>3.0000000000000001E-5</v>
      </c>
      <c r="S46" s="149">
        <f t="shared" si="8"/>
        <v>0</v>
      </c>
      <c r="V46" s="174"/>
      <c r="Z46">
        <v>0</v>
      </c>
    </row>
    <row r="47" spans="1:26" ht="24.95" customHeight="1" x14ac:dyDescent="0.25">
      <c r="A47" s="171"/>
      <c r="B47" s="168" t="s">
        <v>1135</v>
      </c>
      <c r="C47" s="172" t="s">
        <v>1152</v>
      </c>
      <c r="D47" s="168" t="s">
        <v>1153</v>
      </c>
      <c r="E47" s="168" t="s">
        <v>133</v>
      </c>
      <c r="F47" s="169">
        <v>0.28000000000000003</v>
      </c>
      <c r="G47" s="170"/>
      <c r="H47" s="170"/>
      <c r="I47" s="170">
        <f t="shared" si="4"/>
        <v>0</v>
      </c>
      <c r="J47" s="168">
        <f t="shared" si="5"/>
        <v>2.68</v>
      </c>
      <c r="K47" s="1">
        <f t="shared" si="6"/>
        <v>0</v>
      </c>
      <c r="L47" s="1">
        <f t="shared" si="7"/>
        <v>0</v>
      </c>
      <c r="M47" s="1"/>
      <c r="N47" s="1">
        <v>9.58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304</v>
      </c>
      <c r="C48" s="172" t="s">
        <v>1154</v>
      </c>
      <c r="D48" s="168" t="s">
        <v>1155</v>
      </c>
      <c r="E48" s="168" t="s">
        <v>279</v>
      </c>
      <c r="F48" s="169">
        <v>1</v>
      </c>
      <c r="G48" s="170"/>
      <c r="H48" s="170"/>
      <c r="I48" s="170">
        <f t="shared" si="4"/>
        <v>0</v>
      </c>
      <c r="J48" s="168">
        <f t="shared" si="5"/>
        <v>23.24</v>
      </c>
      <c r="K48" s="1">
        <f t="shared" si="6"/>
        <v>0</v>
      </c>
      <c r="L48" s="1">
        <f t="shared" si="7"/>
        <v>0</v>
      </c>
      <c r="M48" s="1"/>
      <c r="N48" s="1">
        <v>23.24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304</v>
      </c>
      <c r="C49" s="172" t="s">
        <v>1156</v>
      </c>
      <c r="D49" s="168" t="s">
        <v>1157</v>
      </c>
      <c r="E49" s="168" t="s">
        <v>279</v>
      </c>
      <c r="F49" s="169">
        <v>1</v>
      </c>
      <c r="G49" s="170"/>
      <c r="H49" s="170"/>
      <c r="I49" s="170">
        <f t="shared" si="4"/>
        <v>0</v>
      </c>
      <c r="J49" s="168">
        <f t="shared" si="5"/>
        <v>31.93</v>
      </c>
      <c r="K49" s="1">
        <f t="shared" si="6"/>
        <v>0</v>
      </c>
      <c r="L49" s="1">
        <f t="shared" si="7"/>
        <v>0</v>
      </c>
      <c r="M49" s="1"/>
      <c r="N49" s="1">
        <v>31.93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335</v>
      </c>
      <c r="C50" s="172" t="s">
        <v>1158</v>
      </c>
      <c r="D50" s="168" t="s">
        <v>1159</v>
      </c>
      <c r="E50" s="168" t="s">
        <v>279</v>
      </c>
      <c r="F50" s="169">
        <v>5</v>
      </c>
      <c r="G50" s="170"/>
      <c r="H50" s="170"/>
      <c r="I50" s="170">
        <f t="shared" si="4"/>
        <v>0</v>
      </c>
      <c r="J50" s="168">
        <f t="shared" si="5"/>
        <v>14.2</v>
      </c>
      <c r="K50" s="1">
        <f t="shared" si="6"/>
        <v>0</v>
      </c>
      <c r="L50" s="1"/>
      <c r="M50" s="1">
        <f>ROUND(F50*(G50),2)</f>
        <v>0</v>
      </c>
      <c r="N50" s="1">
        <v>2.84</v>
      </c>
      <c r="O50" s="1"/>
      <c r="P50" s="167">
        <v>1E-4</v>
      </c>
      <c r="Q50" s="173"/>
      <c r="R50" s="173">
        <v>1E-4</v>
      </c>
      <c r="S50" s="149">
        <f>ROUND(F50*(R50),3)</f>
        <v>1E-3</v>
      </c>
      <c r="V50" s="174"/>
      <c r="Z50">
        <v>0</v>
      </c>
    </row>
    <row r="51" spans="1:26" x14ac:dyDescent="0.25">
      <c r="A51" s="149"/>
      <c r="B51" s="149"/>
      <c r="C51" s="149"/>
      <c r="D51" s="149" t="s">
        <v>1126</v>
      </c>
      <c r="E51" s="149"/>
      <c r="F51" s="167"/>
      <c r="G51" s="152"/>
      <c r="H51" s="152">
        <f>ROUND((SUM(M38:M50))/1,2)</f>
        <v>0</v>
      </c>
      <c r="I51" s="152">
        <f>ROUND((SUM(I38:I50))/1,2)</f>
        <v>0</v>
      </c>
      <c r="J51" s="149"/>
      <c r="K51" s="149"/>
      <c r="L51" s="149">
        <f>ROUND((SUM(L38:L50))/1,2)</f>
        <v>0</v>
      </c>
      <c r="M51" s="149">
        <f>ROUND((SUM(M38:M50))/1,2)</f>
        <v>0</v>
      </c>
      <c r="N51" s="149"/>
      <c r="O51" s="149"/>
      <c r="P51" s="175">
        <f>ROUND((SUM(P38:P50))/1,2)</f>
        <v>0.02</v>
      </c>
      <c r="Q51" s="146"/>
      <c r="R51" s="146"/>
      <c r="S51" s="175">
        <f>ROUND((SUM(S38:S50))/1,2)</f>
        <v>0.28000000000000003</v>
      </c>
      <c r="T51" s="146"/>
      <c r="U51" s="146"/>
      <c r="V51" s="146"/>
      <c r="W51" s="146"/>
      <c r="X51" s="146"/>
      <c r="Y51" s="146"/>
      <c r="Z51" s="146"/>
    </row>
    <row r="52" spans="1:26" x14ac:dyDescent="0.25">
      <c r="A52" s="1"/>
      <c r="B52" s="1"/>
      <c r="C52" s="1"/>
      <c r="D52" s="1"/>
      <c r="E52" s="1"/>
      <c r="F52" s="160"/>
      <c r="G52" s="142"/>
      <c r="H52" s="142"/>
      <c r="I52" s="142"/>
      <c r="J52" s="1"/>
      <c r="K52" s="1"/>
      <c r="L52" s="1"/>
      <c r="M52" s="1"/>
      <c r="N52" s="1"/>
      <c r="O52" s="1"/>
      <c r="P52" s="1"/>
      <c r="S52" s="1"/>
    </row>
    <row r="53" spans="1:26" x14ac:dyDescent="0.25">
      <c r="A53" s="149"/>
      <c r="B53" s="149"/>
      <c r="C53" s="149"/>
      <c r="D53" s="149" t="s">
        <v>93</v>
      </c>
      <c r="E53" s="149"/>
      <c r="F53" s="167"/>
      <c r="G53" s="150"/>
      <c r="H53" s="150"/>
      <c r="I53" s="150"/>
      <c r="J53" s="149"/>
      <c r="K53" s="149"/>
      <c r="L53" s="149"/>
      <c r="M53" s="149"/>
      <c r="N53" s="149"/>
      <c r="O53" s="149"/>
      <c r="P53" s="149"/>
      <c r="Q53" s="146"/>
      <c r="R53" s="146"/>
      <c r="S53" s="149"/>
      <c r="T53" s="146"/>
      <c r="U53" s="146"/>
      <c r="V53" s="146"/>
      <c r="W53" s="146"/>
      <c r="X53" s="146"/>
      <c r="Y53" s="146"/>
      <c r="Z53" s="146"/>
    </row>
    <row r="54" spans="1:26" ht="24.95" customHeight="1" x14ac:dyDescent="0.25">
      <c r="A54" s="171"/>
      <c r="B54" s="168" t="s">
        <v>366</v>
      </c>
      <c r="C54" s="172" t="s">
        <v>1160</v>
      </c>
      <c r="D54" s="168" t="s">
        <v>1161</v>
      </c>
      <c r="E54" s="168" t="s">
        <v>222</v>
      </c>
      <c r="F54" s="169">
        <v>79.5</v>
      </c>
      <c r="G54" s="170"/>
      <c r="H54" s="170"/>
      <c r="I54" s="170">
        <f>ROUND(F54*(G54+H54),2)</f>
        <v>0</v>
      </c>
      <c r="J54" s="168">
        <f>ROUND(F54*(N54),2)</f>
        <v>81.09</v>
      </c>
      <c r="K54" s="1">
        <f>ROUND(F54*(O54),2)</f>
        <v>0</v>
      </c>
      <c r="L54" s="1">
        <f>ROUND(F54*(G54),2)</f>
        <v>0</v>
      </c>
      <c r="M54" s="1"/>
      <c r="N54" s="1">
        <v>1.02</v>
      </c>
      <c r="O54" s="1"/>
      <c r="P54" s="167">
        <v>9.0000000000000006E-5</v>
      </c>
      <c r="Q54" s="173"/>
      <c r="R54" s="173">
        <v>9.0000000000000006E-5</v>
      </c>
      <c r="S54" s="149">
        <f>ROUND(F54*(R54),3)</f>
        <v>7.0000000000000001E-3</v>
      </c>
      <c r="V54" s="174"/>
      <c r="Z54">
        <v>0</v>
      </c>
    </row>
    <row r="55" spans="1:26" x14ac:dyDescent="0.25">
      <c r="A55" s="149"/>
      <c r="B55" s="149"/>
      <c r="C55" s="149"/>
      <c r="D55" s="149" t="s">
        <v>93</v>
      </c>
      <c r="E55" s="149"/>
      <c r="F55" s="167"/>
      <c r="G55" s="152"/>
      <c r="H55" s="152">
        <f>ROUND((SUM(M53:M54))/1,2)</f>
        <v>0</v>
      </c>
      <c r="I55" s="152">
        <f>ROUND((SUM(I53:I54))/1,2)</f>
        <v>0</v>
      </c>
      <c r="J55" s="149"/>
      <c r="K55" s="149"/>
      <c r="L55" s="149">
        <f>ROUND((SUM(L53:L54))/1,2)</f>
        <v>0</v>
      </c>
      <c r="M55" s="149">
        <f>ROUND((SUM(M53:M54))/1,2)</f>
        <v>0</v>
      </c>
      <c r="N55" s="149"/>
      <c r="O55" s="149"/>
      <c r="P55" s="175">
        <f>ROUND((SUM(P53:P54))/1,2)</f>
        <v>0</v>
      </c>
      <c r="Q55" s="146"/>
      <c r="R55" s="146"/>
      <c r="S55" s="175">
        <f>ROUND((SUM(S53:S54))/1,2)</f>
        <v>0.01</v>
      </c>
      <c r="T55" s="146"/>
      <c r="U55" s="146"/>
      <c r="V55" s="146"/>
      <c r="W55" s="146"/>
      <c r="X55" s="146"/>
      <c r="Y55" s="146"/>
      <c r="Z55" s="146"/>
    </row>
    <row r="56" spans="1:26" x14ac:dyDescent="0.25">
      <c r="A56" s="1"/>
      <c r="B56" s="1"/>
      <c r="C56" s="1"/>
      <c r="D56" s="1"/>
      <c r="E56" s="1"/>
      <c r="F56" s="160"/>
      <c r="G56" s="142"/>
      <c r="H56" s="142"/>
      <c r="I56" s="142"/>
      <c r="J56" s="1"/>
      <c r="K56" s="1"/>
      <c r="L56" s="1"/>
      <c r="M56" s="1"/>
      <c r="N56" s="1"/>
      <c r="O56" s="1"/>
      <c r="P56" s="1"/>
      <c r="S56" s="1"/>
    </row>
    <row r="57" spans="1:26" x14ac:dyDescent="0.25">
      <c r="A57" s="149"/>
      <c r="B57" s="149"/>
      <c r="C57" s="149"/>
      <c r="D57" s="2" t="s">
        <v>82</v>
      </c>
      <c r="E57" s="149"/>
      <c r="F57" s="167"/>
      <c r="G57" s="152"/>
      <c r="H57" s="152">
        <f>ROUND((SUM(M37:M56))/2,2)</f>
        <v>0</v>
      </c>
      <c r="I57" s="152">
        <f>ROUND((SUM(I37:I56))/2,2)</f>
        <v>0</v>
      </c>
      <c r="J57" s="150"/>
      <c r="K57" s="149"/>
      <c r="L57" s="150">
        <f>ROUND((SUM(L37:L56))/2,2)</f>
        <v>0</v>
      </c>
      <c r="M57" s="150">
        <f>ROUND((SUM(M37:M56))/2,2)</f>
        <v>0</v>
      </c>
      <c r="N57" s="149"/>
      <c r="O57" s="149"/>
      <c r="P57" s="175">
        <f>ROUND((SUM(P37:P56))/2,2)</f>
        <v>0.02</v>
      </c>
      <c r="S57" s="175">
        <f>ROUND((SUM(S37:S56))/2,2)</f>
        <v>0.28999999999999998</v>
      </c>
    </row>
    <row r="58" spans="1:26" x14ac:dyDescent="0.25">
      <c r="A58" s="1"/>
      <c r="B58" s="1"/>
      <c r="C58" s="1"/>
      <c r="D58" s="1"/>
      <c r="E58" s="1"/>
      <c r="F58" s="160"/>
      <c r="G58" s="142"/>
      <c r="H58" s="142"/>
      <c r="I58" s="142"/>
      <c r="J58" s="1"/>
      <c r="K58" s="1"/>
      <c r="L58" s="1"/>
      <c r="M58" s="1"/>
      <c r="N58" s="1"/>
      <c r="O58" s="1"/>
      <c r="P58" s="1"/>
      <c r="S58" s="1"/>
    </row>
    <row r="59" spans="1:26" x14ac:dyDescent="0.25">
      <c r="A59" s="149"/>
      <c r="B59" s="149"/>
      <c r="C59" s="149"/>
      <c r="D59" s="2" t="s">
        <v>94</v>
      </c>
      <c r="E59" s="149"/>
      <c r="F59" s="167"/>
      <c r="G59" s="150"/>
      <c r="H59" s="150"/>
      <c r="I59" s="150"/>
      <c r="J59" s="149"/>
      <c r="K59" s="149"/>
      <c r="L59" s="149"/>
      <c r="M59" s="149"/>
      <c r="N59" s="149"/>
      <c r="O59" s="149"/>
      <c r="P59" s="149"/>
      <c r="Q59" s="146"/>
      <c r="R59" s="146"/>
      <c r="S59" s="149"/>
      <c r="T59" s="146"/>
      <c r="U59" s="146"/>
      <c r="V59" s="146"/>
      <c r="W59" s="146"/>
      <c r="X59" s="146"/>
      <c r="Y59" s="146"/>
      <c r="Z59" s="146"/>
    </row>
    <row r="60" spans="1:26" x14ac:dyDescent="0.25">
      <c r="A60" s="149"/>
      <c r="B60" s="149"/>
      <c r="C60" s="149"/>
      <c r="D60" s="149" t="s">
        <v>647</v>
      </c>
      <c r="E60" s="149"/>
      <c r="F60" s="167"/>
      <c r="G60" s="150"/>
      <c r="H60" s="150"/>
      <c r="I60" s="150"/>
      <c r="J60" s="149"/>
      <c r="K60" s="149"/>
      <c r="L60" s="149"/>
      <c r="M60" s="149"/>
      <c r="N60" s="149"/>
      <c r="O60" s="149"/>
      <c r="P60" s="149"/>
      <c r="Q60" s="146"/>
      <c r="R60" s="146"/>
      <c r="S60" s="149"/>
      <c r="T60" s="146"/>
      <c r="U60" s="146"/>
      <c r="V60" s="146"/>
      <c r="W60" s="146"/>
      <c r="X60" s="146"/>
      <c r="Y60" s="146"/>
      <c r="Z60" s="146"/>
    </row>
    <row r="61" spans="1:26" ht="24.95" customHeight="1" x14ac:dyDescent="0.25">
      <c r="A61" s="171"/>
      <c r="B61" s="168" t="s">
        <v>1118</v>
      </c>
      <c r="C61" s="172" t="s">
        <v>1162</v>
      </c>
      <c r="D61" s="168" t="s">
        <v>1163</v>
      </c>
      <c r="E61" s="168" t="s">
        <v>1123</v>
      </c>
      <c r="F61" s="169">
        <v>1</v>
      </c>
      <c r="G61" s="170"/>
      <c r="H61" s="170"/>
      <c r="I61" s="170">
        <f t="shared" ref="I61:I75" si="9">ROUND(F61*(G61+H61),2)</f>
        <v>0</v>
      </c>
      <c r="J61" s="168">
        <f t="shared" ref="J61:J75" si="10">ROUND(F61*(N61),2)</f>
        <v>48.67</v>
      </c>
      <c r="K61" s="1">
        <f t="shared" ref="K61:K75" si="11">ROUND(F61*(O61),2)</f>
        <v>0</v>
      </c>
      <c r="L61" s="1">
        <f t="shared" ref="L61:L72" si="12">ROUND(F61*(G61),2)</f>
        <v>0</v>
      </c>
      <c r="M61" s="1"/>
      <c r="N61" s="1">
        <v>48.67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1118</v>
      </c>
      <c r="C62" s="172" t="s">
        <v>1164</v>
      </c>
      <c r="D62" s="168" t="s">
        <v>1165</v>
      </c>
      <c r="E62" s="168" t="s">
        <v>222</v>
      </c>
      <c r="F62" s="169">
        <v>61.5</v>
      </c>
      <c r="G62" s="170"/>
      <c r="H62" s="170"/>
      <c r="I62" s="170">
        <f t="shared" si="9"/>
        <v>0</v>
      </c>
      <c r="J62" s="168">
        <f t="shared" si="10"/>
        <v>9.23</v>
      </c>
      <c r="K62" s="1">
        <f t="shared" si="11"/>
        <v>0</v>
      </c>
      <c r="L62" s="1">
        <f t="shared" si="12"/>
        <v>0</v>
      </c>
      <c r="M62" s="1"/>
      <c r="N62" s="1">
        <v>0.15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1118</v>
      </c>
      <c r="C63" s="172" t="s">
        <v>1166</v>
      </c>
      <c r="D63" s="168" t="s">
        <v>1167</v>
      </c>
      <c r="E63" s="168" t="s">
        <v>279</v>
      </c>
      <c r="F63" s="169">
        <v>1</v>
      </c>
      <c r="G63" s="170"/>
      <c r="H63" s="170"/>
      <c r="I63" s="170">
        <f t="shared" si="9"/>
        <v>0</v>
      </c>
      <c r="J63" s="168">
        <f t="shared" si="10"/>
        <v>10.35</v>
      </c>
      <c r="K63" s="1">
        <f t="shared" si="11"/>
        <v>0</v>
      </c>
      <c r="L63" s="1">
        <f t="shared" si="12"/>
        <v>0</v>
      </c>
      <c r="M63" s="1"/>
      <c r="N63" s="1">
        <v>10.35</v>
      </c>
      <c r="O63" s="1"/>
      <c r="P63" s="167">
        <v>1E-4</v>
      </c>
      <c r="Q63" s="173"/>
      <c r="R63" s="173">
        <v>1E-4</v>
      </c>
      <c r="S63" s="149">
        <f>ROUND(F63*(R63),3)</f>
        <v>0</v>
      </c>
      <c r="V63" s="174"/>
      <c r="Z63">
        <v>0</v>
      </c>
    </row>
    <row r="64" spans="1:26" ht="24.95" customHeight="1" x14ac:dyDescent="0.25">
      <c r="A64" s="171"/>
      <c r="B64" s="168" t="s">
        <v>1118</v>
      </c>
      <c r="C64" s="172" t="s">
        <v>1168</v>
      </c>
      <c r="D64" s="168" t="s">
        <v>1169</v>
      </c>
      <c r="E64" s="168" t="s">
        <v>279</v>
      </c>
      <c r="F64" s="169">
        <v>1</v>
      </c>
      <c r="G64" s="170"/>
      <c r="H64" s="170"/>
      <c r="I64" s="170">
        <f t="shared" si="9"/>
        <v>0</v>
      </c>
      <c r="J64" s="168">
        <f t="shared" si="10"/>
        <v>2.35</v>
      </c>
      <c r="K64" s="1">
        <f t="shared" si="11"/>
        <v>0</v>
      </c>
      <c r="L64" s="1">
        <f t="shared" si="12"/>
        <v>0</v>
      </c>
      <c r="M64" s="1"/>
      <c r="N64" s="1">
        <v>2.35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1118</v>
      </c>
      <c r="C65" s="172" t="s">
        <v>1170</v>
      </c>
      <c r="D65" s="168" t="s">
        <v>1171</v>
      </c>
      <c r="E65" s="168" t="s">
        <v>222</v>
      </c>
      <c r="F65" s="169">
        <v>18</v>
      </c>
      <c r="G65" s="170"/>
      <c r="H65" s="170"/>
      <c r="I65" s="170">
        <f t="shared" si="9"/>
        <v>0</v>
      </c>
      <c r="J65" s="168">
        <f t="shared" si="10"/>
        <v>145.62</v>
      </c>
      <c r="K65" s="1">
        <f t="shared" si="11"/>
        <v>0</v>
      </c>
      <c r="L65" s="1">
        <f t="shared" si="12"/>
        <v>0</v>
      </c>
      <c r="M65" s="1"/>
      <c r="N65" s="1">
        <v>8.09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1118</v>
      </c>
      <c r="C66" s="172" t="s">
        <v>1119</v>
      </c>
      <c r="D66" s="168" t="s">
        <v>1172</v>
      </c>
      <c r="E66" s="168" t="s">
        <v>222</v>
      </c>
      <c r="F66" s="169">
        <v>79.5</v>
      </c>
      <c r="G66" s="170"/>
      <c r="H66" s="170"/>
      <c r="I66" s="170">
        <f t="shared" si="9"/>
        <v>0</v>
      </c>
      <c r="J66" s="168">
        <f t="shared" si="10"/>
        <v>104.15</v>
      </c>
      <c r="K66" s="1">
        <f t="shared" si="11"/>
        <v>0</v>
      </c>
      <c r="L66" s="1">
        <f t="shared" si="12"/>
        <v>0</v>
      </c>
      <c r="M66" s="1"/>
      <c r="N66" s="1">
        <v>1.31</v>
      </c>
      <c r="O66" s="1"/>
      <c r="P66" s="160"/>
      <c r="Q66" s="173"/>
      <c r="R66" s="173"/>
      <c r="S66" s="149"/>
      <c r="V66" s="174"/>
      <c r="Z66">
        <v>0</v>
      </c>
    </row>
    <row r="67" spans="1:26" ht="23.25" x14ac:dyDescent="0.25">
      <c r="A67" s="171"/>
      <c r="B67" s="168" t="s">
        <v>771</v>
      </c>
      <c r="C67" s="172" t="s">
        <v>831</v>
      </c>
      <c r="D67" s="168" t="s">
        <v>832</v>
      </c>
      <c r="E67" s="168" t="s">
        <v>579</v>
      </c>
      <c r="F67" s="169">
        <v>8</v>
      </c>
      <c r="G67" s="170"/>
      <c r="H67" s="170"/>
      <c r="I67" s="170">
        <f t="shared" si="9"/>
        <v>0</v>
      </c>
      <c r="J67" s="168">
        <f t="shared" si="10"/>
        <v>76.8</v>
      </c>
      <c r="K67" s="1">
        <f t="shared" si="11"/>
        <v>0</v>
      </c>
      <c r="L67" s="1">
        <f t="shared" si="12"/>
        <v>0</v>
      </c>
      <c r="M67" s="1"/>
      <c r="N67" s="1">
        <v>9.6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655</v>
      </c>
      <c r="C68" s="172" t="s">
        <v>1173</v>
      </c>
      <c r="D68" s="168" t="s">
        <v>1174</v>
      </c>
      <c r="E68" s="168" t="s">
        <v>579</v>
      </c>
      <c r="F68" s="169">
        <v>6</v>
      </c>
      <c r="G68" s="170"/>
      <c r="H68" s="170"/>
      <c r="I68" s="170">
        <f t="shared" si="9"/>
        <v>0</v>
      </c>
      <c r="J68" s="168">
        <f t="shared" si="10"/>
        <v>80.16</v>
      </c>
      <c r="K68" s="1">
        <f t="shared" si="11"/>
        <v>0</v>
      </c>
      <c r="L68" s="1">
        <f t="shared" si="12"/>
        <v>0</v>
      </c>
      <c r="M68" s="1"/>
      <c r="N68" s="1">
        <v>13.36</v>
      </c>
      <c r="O68" s="1"/>
      <c r="P68" s="160"/>
      <c r="Q68" s="173"/>
      <c r="R68" s="173"/>
      <c r="S68" s="149"/>
      <c r="V68" s="174"/>
      <c r="Z68">
        <v>0</v>
      </c>
    </row>
    <row r="69" spans="1:26" ht="24.95" customHeight="1" x14ac:dyDescent="0.25">
      <c r="A69" s="171"/>
      <c r="B69" s="168" t="s">
        <v>655</v>
      </c>
      <c r="C69" s="172" t="s">
        <v>1175</v>
      </c>
      <c r="D69" s="168" t="s">
        <v>1176</v>
      </c>
      <c r="E69" s="168" t="s">
        <v>579</v>
      </c>
      <c r="F69" s="169">
        <v>2</v>
      </c>
      <c r="G69" s="170"/>
      <c r="H69" s="170"/>
      <c r="I69" s="170">
        <f t="shared" si="9"/>
        <v>0</v>
      </c>
      <c r="J69" s="168">
        <f t="shared" si="10"/>
        <v>13.36</v>
      </c>
      <c r="K69" s="1">
        <f t="shared" si="11"/>
        <v>0</v>
      </c>
      <c r="L69" s="1">
        <f t="shared" si="12"/>
        <v>0</v>
      </c>
      <c r="M69" s="1"/>
      <c r="N69" s="1">
        <v>6.68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655</v>
      </c>
      <c r="C70" s="172" t="s">
        <v>1177</v>
      </c>
      <c r="D70" s="168" t="s">
        <v>1178</v>
      </c>
      <c r="E70" s="168" t="s">
        <v>279</v>
      </c>
      <c r="F70" s="169">
        <v>1</v>
      </c>
      <c r="G70" s="170"/>
      <c r="H70" s="170"/>
      <c r="I70" s="170">
        <f t="shared" si="9"/>
        <v>0</v>
      </c>
      <c r="J70" s="168">
        <f t="shared" si="10"/>
        <v>16.7</v>
      </c>
      <c r="K70" s="1">
        <f t="shared" si="11"/>
        <v>0</v>
      </c>
      <c r="L70" s="1">
        <f t="shared" si="12"/>
        <v>0</v>
      </c>
      <c r="M70" s="1"/>
      <c r="N70" s="1">
        <v>16.7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304</v>
      </c>
      <c r="C71" s="172" t="s">
        <v>1179</v>
      </c>
      <c r="D71" s="168" t="s">
        <v>1510</v>
      </c>
      <c r="E71" s="168" t="s">
        <v>279</v>
      </c>
      <c r="F71" s="169">
        <v>1</v>
      </c>
      <c r="G71" s="170"/>
      <c r="H71" s="170"/>
      <c r="I71" s="170">
        <f t="shared" si="9"/>
        <v>0</v>
      </c>
      <c r="J71" s="168">
        <f t="shared" si="10"/>
        <v>46.87</v>
      </c>
      <c r="K71" s="1">
        <f t="shared" si="11"/>
        <v>0</v>
      </c>
      <c r="L71" s="1">
        <f t="shared" si="12"/>
        <v>0</v>
      </c>
      <c r="M71" s="1"/>
      <c r="N71" s="1">
        <v>46.87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304</v>
      </c>
      <c r="C72" s="172" t="s">
        <v>1180</v>
      </c>
      <c r="D72" s="168" t="s">
        <v>1511</v>
      </c>
      <c r="E72" s="168" t="s">
        <v>279</v>
      </c>
      <c r="F72" s="169">
        <v>1</v>
      </c>
      <c r="G72" s="170"/>
      <c r="H72" s="170"/>
      <c r="I72" s="170">
        <f t="shared" si="9"/>
        <v>0</v>
      </c>
      <c r="J72" s="168">
        <f t="shared" si="10"/>
        <v>41.71</v>
      </c>
      <c r="K72" s="1">
        <f t="shared" si="11"/>
        <v>0</v>
      </c>
      <c r="L72" s="1">
        <f t="shared" si="12"/>
        <v>0</v>
      </c>
      <c r="M72" s="1"/>
      <c r="N72" s="1">
        <v>41.71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156</v>
      </c>
      <c r="C73" s="172" t="s">
        <v>795</v>
      </c>
      <c r="D73" s="168" t="s">
        <v>796</v>
      </c>
      <c r="E73" s="168" t="s">
        <v>616</v>
      </c>
      <c r="F73" s="169">
        <v>1</v>
      </c>
      <c r="G73" s="180"/>
      <c r="H73" s="180"/>
      <c r="I73" s="180">
        <f t="shared" si="9"/>
        <v>0</v>
      </c>
      <c r="J73" s="168">
        <f t="shared" si="10"/>
        <v>4.09</v>
      </c>
      <c r="K73" s="1">
        <f t="shared" si="11"/>
        <v>0</v>
      </c>
      <c r="L73" s="1"/>
      <c r="M73" s="1">
        <f>ROUND(F73*(G73),2)</f>
        <v>0</v>
      </c>
      <c r="N73" s="1">
        <v>4.0869360566139221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156</v>
      </c>
      <c r="C74" s="172" t="s">
        <v>614</v>
      </c>
      <c r="D74" s="168" t="s">
        <v>797</v>
      </c>
      <c r="E74" s="168" t="s">
        <v>616</v>
      </c>
      <c r="F74" s="169">
        <v>3</v>
      </c>
      <c r="G74" s="180"/>
      <c r="H74" s="180"/>
      <c r="I74" s="180">
        <f t="shared" si="9"/>
        <v>0</v>
      </c>
      <c r="J74" s="168">
        <f t="shared" si="10"/>
        <v>3.67</v>
      </c>
      <c r="K74" s="1">
        <f t="shared" si="11"/>
        <v>0</v>
      </c>
      <c r="L74" s="1"/>
      <c r="M74" s="1">
        <f>ROUND(F74*(G74),2)</f>
        <v>0</v>
      </c>
      <c r="N74" s="1">
        <v>1.2220740169286728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156</v>
      </c>
      <c r="C75" s="172" t="s">
        <v>617</v>
      </c>
      <c r="D75" s="168" t="s">
        <v>798</v>
      </c>
      <c r="E75" s="168" t="s">
        <v>616</v>
      </c>
      <c r="F75" s="169">
        <v>1</v>
      </c>
      <c r="G75" s="180"/>
      <c r="H75" s="180"/>
      <c r="I75" s="180">
        <f t="shared" si="9"/>
        <v>0</v>
      </c>
      <c r="J75" s="168">
        <f t="shared" si="10"/>
        <v>4.09</v>
      </c>
      <c r="K75" s="1">
        <f t="shared" si="11"/>
        <v>0</v>
      </c>
      <c r="L75" s="1"/>
      <c r="M75" s="1">
        <f>ROUND(F75*(G75),2)</f>
        <v>0</v>
      </c>
      <c r="N75" s="1">
        <v>4.0869360566139221</v>
      </c>
      <c r="O75" s="1"/>
      <c r="P75" s="160"/>
      <c r="Q75" s="173"/>
      <c r="R75" s="173"/>
      <c r="S75" s="149"/>
      <c r="V75" s="174"/>
      <c r="Z75">
        <v>0</v>
      </c>
    </row>
    <row r="76" spans="1:26" x14ac:dyDescent="0.25">
      <c r="A76" s="149"/>
      <c r="B76" s="149"/>
      <c r="C76" s="149"/>
      <c r="D76" s="149" t="s">
        <v>647</v>
      </c>
      <c r="E76" s="149"/>
      <c r="F76" s="167"/>
      <c r="G76" s="152"/>
      <c r="H76" s="152">
        <f>ROUND((SUM(M60:M75))/1,2)</f>
        <v>0</v>
      </c>
      <c r="I76" s="152">
        <f>ROUND((SUM(I60:I75))/1,2)</f>
        <v>0</v>
      </c>
      <c r="J76" s="149"/>
      <c r="K76" s="149"/>
      <c r="L76" s="149">
        <f>ROUND((SUM(L60:L75))/1,2)</f>
        <v>0</v>
      </c>
      <c r="M76" s="149">
        <f>ROUND((SUM(M60:M75))/1,2)</f>
        <v>0</v>
      </c>
      <c r="N76" s="149"/>
      <c r="O76" s="149"/>
      <c r="P76" s="175">
        <f>ROUND((SUM(P60:P75))/1,2)</f>
        <v>0</v>
      </c>
      <c r="Q76" s="146"/>
      <c r="R76" s="146"/>
      <c r="S76" s="175">
        <f>ROUND((SUM(S60:S75))/1,2)</f>
        <v>0</v>
      </c>
      <c r="T76" s="146"/>
      <c r="U76" s="146"/>
      <c r="V76" s="146"/>
      <c r="W76" s="146"/>
      <c r="X76" s="146"/>
      <c r="Y76" s="146"/>
      <c r="Z76" s="146"/>
    </row>
    <row r="77" spans="1:26" x14ac:dyDescent="0.25">
      <c r="A77" s="1"/>
      <c r="B77" s="1"/>
      <c r="C77" s="1"/>
      <c r="D77" s="1"/>
      <c r="E77" s="1"/>
      <c r="F77" s="160"/>
      <c r="G77" s="142"/>
      <c r="H77" s="142"/>
      <c r="I77" s="142"/>
      <c r="J77" s="1"/>
      <c r="K77" s="1"/>
      <c r="L77" s="1"/>
      <c r="M77" s="1"/>
      <c r="N77" s="1"/>
      <c r="O77" s="1"/>
      <c r="P77" s="1"/>
      <c r="S77" s="1"/>
    </row>
    <row r="78" spans="1:26" x14ac:dyDescent="0.25">
      <c r="A78" s="149"/>
      <c r="B78" s="149"/>
      <c r="C78" s="149"/>
      <c r="D78" s="149" t="s">
        <v>378</v>
      </c>
      <c r="E78" s="149"/>
      <c r="F78" s="167"/>
      <c r="G78" s="150"/>
      <c r="H78" s="150"/>
      <c r="I78" s="150"/>
      <c r="J78" s="149"/>
      <c r="K78" s="149"/>
      <c r="L78" s="149"/>
      <c r="M78" s="149"/>
      <c r="N78" s="149"/>
      <c r="O78" s="149"/>
      <c r="P78" s="149"/>
      <c r="Q78" s="146"/>
      <c r="R78" s="146"/>
      <c r="S78" s="149"/>
      <c r="T78" s="146"/>
      <c r="U78" s="146"/>
      <c r="V78" s="146"/>
      <c r="W78" s="146"/>
      <c r="X78" s="146"/>
      <c r="Y78" s="146"/>
      <c r="Z78" s="146"/>
    </row>
    <row r="79" spans="1:26" ht="24.95" customHeight="1" x14ac:dyDescent="0.25">
      <c r="A79" s="171"/>
      <c r="B79" s="168" t="s">
        <v>625</v>
      </c>
      <c r="C79" s="172" t="s">
        <v>632</v>
      </c>
      <c r="D79" s="168" t="s">
        <v>1181</v>
      </c>
      <c r="E79" s="168" t="s">
        <v>222</v>
      </c>
      <c r="F79" s="169">
        <v>96</v>
      </c>
      <c r="G79" s="170"/>
      <c r="H79" s="170"/>
      <c r="I79" s="170">
        <f>ROUND(F79*(G79+H79),2)</f>
        <v>0</v>
      </c>
      <c r="J79" s="168">
        <f>ROUND(F79*(N79),2)</f>
        <v>17.28</v>
      </c>
      <c r="K79" s="1">
        <f>ROUND(F79*(O79),2)</f>
        <v>0</v>
      </c>
      <c r="L79" s="1">
        <f>ROUND(F79*(G79),2)</f>
        <v>0</v>
      </c>
      <c r="M79" s="1"/>
      <c r="N79" s="1">
        <v>0.18</v>
      </c>
      <c r="O79" s="1"/>
      <c r="P79" s="160"/>
      <c r="Q79" s="173"/>
      <c r="R79" s="173"/>
      <c r="S79" s="149"/>
      <c r="V79" s="174"/>
      <c r="Z79">
        <v>0</v>
      </c>
    </row>
    <row r="80" spans="1:26" ht="24.95" customHeight="1" x14ac:dyDescent="0.25">
      <c r="A80" s="171"/>
      <c r="B80" s="168" t="s">
        <v>304</v>
      </c>
      <c r="C80" s="172" t="s">
        <v>1182</v>
      </c>
      <c r="D80" s="168" t="s">
        <v>1183</v>
      </c>
      <c r="E80" s="168" t="s">
        <v>222</v>
      </c>
      <c r="F80" s="169">
        <v>96</v>
      </c>
      <c r="G80" s="170"/>
      <c r="H80" s="170"/>
      <c r="I80" s="170">
        <f>ROUND(F80*(G80+H80),2)</f>
        <v>0</v>
      </c>
      <c r="J80" s="168">
        <f>ROUND(F80*(N80),2)</f>
        <v>33.6</v>
      </c>
      <c r="K80" s="1">
        <f>ROUND(F80*(O80),2)</f>
        <v>0</v>
      </c>
      <c r="L80" s="1">
        <f>ROUND(F80*(G80),2)</f>
        <v>0</v>
      </c>
      <c r="M80" s="1"/>
      <c r="N80" s="1">
        <v>0.35</v>
      </c>
      <c r="O80" s="1"/>
      <c r="P80" s="160"/>
      <c r="Q80" s="173"/>
      <c r="R80" s="173"/>
      <c r="S80" s="149"/>
      <c r="V80" s="174"/>
      <c r="Z80">
        <v>0</v>
      </c>
    </row>
    <row r="81" spans="1:26" ht="24.95" customHeight="1" x14ac:dyDescent="0.25">
      <c r="A81" s="171"/>
      <c r="B81" s="168" t="s">
        <v>156</v>
      </c>
      <c r="C81" s="172" t="s">
        <v>617</v>
      </c>
      <c r="D81" s="168" t="s">
        <v>798</v>
      </c>
      <c r="E81" s="168" t="s">
        <v>616</v>
      </c>
      <c r="F81" s="169">
        <v>1</v>
      </c>
      <c r="G81" s="180"/>
      <c r="H81" s="180"/>
      <c r="I81" s="180">
        <f>ROUND(F81*(G81+H81),2)</f>
        <v>0</v>
      </c>
      <c r="J81" s="168">
        <f>ROUND(F81*(N81),2)</f>
        <v>0.51</v>
      </c>
      <c r="K81" s="1">
        <f>ROUND(F81*(O81),2)</f>
        <v>0</v>
      </c>
      <c r="L81" s="1"/>
      <c r="M81" s="1">
        <f>ROUND(F81*(G81),2)</f>
        <v>0</v>
      </c>
      <c r="N81" s="1">
        <v>0.50752800703048706</v>
      </c>
      <c r="O81" s="1"/>
      <c r="P81" s="160"/>
      <c r="Q81" s="173"/>
      <c r="R81" s="173"/>
      <c r="S81" s="149"/>
      <c r="V81" s="174"/>
      <c r="Z81">
        <v>0</v>
      </c>
    </row>
    <row r="82" spans="1:26" x14ac:dyDescent="0.25">
      <c r="A82" s="149"/>
      <c r="B82" s="149"/>
      <c r="C82" s="149"/>
      <c r="D82" s="149" t="s">
        <v>378</v>
      </c>
      <c r="E82" s="149"/>
      <c r="F82" s="167"/>
      <c r="G82" s="152"/>
      <c r="H82" s="152"/>
      <c r="I82" s="152">
        <f>ROUND((SUM(I78:I81))/1,2)</f>
        <v>0</v>
      </c>
      <c r="J82" s="149"/>
      <c r="K82" s="149"/>
      <c r="L82" s="149">
        <f>ROUND((SUM(L78:L81))/1,2)</f>
        <v>0</v>
      </c>
      <c r="M82" s="149">
        <f>ROUND((SUM(M78:M81))/1,2)</f>
        <v>0</v>
      </c>
      <c r="N82" s="149"/>
      <c r="O82" s="149"/>
      <c r="P82" s="175"/>
      <c r="S82" s="167">
        <f>ROUND((SUM(S78:S81))/1,2)</f>
        <v>0</v>
      </c>
      <c r="V82">
        <f>ROUND((SUM(V78:V81))/1,2)</f>
        <v>0</v>
      </c>
    </row>
    <row r="83" spans="1:26" x14ac:dyDescent="0.25">
      <c r="A83" s="1"/>
      <c r="B83" s="1"/>
      <c r="C83" s="1"/>
      <c r="D83" s="1"/>
      <c r="E83" s="1"/>
      <c r="F83" s="160"/>
      <c r="G83" s="142"/>
      <c r="H83" s="142"/>
      <c r="I83" s="142"/>
      <c r="J83" s="1"/>
      <c r="K83" s="1"/>
      <c r="L83" s="1"/>
      <c r="M83" s="1"/>
      <c r="N83" s="1"/>
      <c r="O83" s="1"/>
      <c r="P83" s="1"/>
      <c r="S83" s="1"/>
    </row>
    <row r="84" spans="1:26" x14ac:dyDescent="0.25">
      <c r="A84" s="149"/>
      <c r="B84" s="149"/>
      <c r="C84" s="149"/>
      <c r="D84" s="2" t="s">
        <v>94</v>
      </c>
      <c r="E84" s="149"/>
      <c r="F84" s="167"/>
      <c r="G84" s="152"/>
      <c r="H84" s="152">
        <f>ROUND((SUM(M59:M83))/2,2)</f>
        <v>0</v>
      </c>
      <c r="I84" s="152">
        <f>ROUND((SUM(I59:I83))/2,2)</f>
        <v>0</v>
      </c>
      <c r="J84" s="149"/>
      <c r="K84" s="149"/>
      <c r="L84" s="149">
        <f>ROUND((SUM(L59:L83))/2,2)</f>
        <v>0</v>
      </c>
      <c r="M84" s="149">
        <f>ROUND((SUM(M59:M83))/2,2)</f>
        <v>0</v>
      </c>
      <c r="N84" s="149"/>
      <c r="O84" s="149"/>
      <c r="P84" s="175"/>
      <c r="S84" s="175">
        <f>ROUND((SUM(S59:S83))/2,2)</f>
        <v>0</v>
      </c>
      <c r="V84">
        <f>ROUND((SUM(V59:V83))/2,2)</f>
        <v>0</v>
      </c>
    </row>
    <row r="85" spans="1:26" x14ac:dyDescent="0.25">
      <c r="A85" s="176"/>
      <c r="B85" s="176"/>
      <c r="C85" s="176"/>
      <c r="D85" s="176" t="s">
        <v>96</v>
      </c>
      <c r="E85" s="176"/>
      <c r="F85" s="177"/>
      <c r="G85" s="178"/>
      <c r="H85" s="178">
        <f>ROUND((SUM(M9:M84))/3,2)</f>
        <v>0</v>
      </c>
      <c r="I85" s="178">
        <f>ROUND((SUM(I9:I84))/3,2)</f>
        <v>0</v>
      </c>
      <c r="J85" s="176"/>
      <c r="K85" s="176">
        <f>ROUND((SUM(K9:K84))/3,2)</f>
        <v>0</v>
      </c>
      <c r="L85" s="176">
        <f>ROUND((SUM(L9:L84))/3,2)</f>
        <v>0</v>
      </c>
      <c r="M85" s="176">
        <f>ROUND((SUM(M9:M84))/3,2)</f>
        <v>0</v>
      </c>
      <c r="N85" s="176"/>
      <c r="O85" s="176"/>
      <c r="P85" s="177"/>
      <c r="Q85" s="179"/>
      <c r="R85" s="179"/>
      <c r="S85" s="177">
        <f>ROUND((SUM(S9:S84))/3,2)</f>
        <v>52.85</v>
      </c>
      <c r="T85" s="179"/>
      <c r="U85" s="179"/>
      <c r="V85" s="179">
        <f>ROUND((SUM(V9:V84))/3,2)</f>
        <v>0</v>
      </c>
      <c r="Z85">
        <f>(SUM(Z9:Z84))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Výstavba haly v priemyselnom parku Ferovo / SO 01 Oceľová hala - Odberné plynové zariadenie</oddHeader>
    <oddFooter>&amp;RStrana &amp;P z &amp;N    &amp;L&amp;7Spracované systémom Systematic®pyramida.wsn, tel.: 051 77 10 585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25">
      <c r="A3" s="11"/>
      <c r="B3" s="34" t="s">
        <v>1184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4" t="s">
        <v>31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07" t="s">
        <v>32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07" t="s">
        <v>33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14277'!B16</f>
        <v>0</v>
      </c>
      <c r="E16" s="88">
        <f>'Rekap 14277'!C16</f>
        <v>0</v>
      </c>
      <c r="F16" s="97">
        <f>'Rekap 14277'!D16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14277'!B20</f>
        <v>0</v>
      </c>
      <c r="E17" s="67">
        <f>'Rekap 14277'!C20</f>
        <v>0</v>
      </c>
      <c r="F17" s="72">
        <f>'Rekap 14277'!D20</f>
        <v>0</v>
      </c>
      <c r="G17" s="53">
        <v>7</v>
      </c>
      <c r="H17" s="107" t="s">
        <v>44</v>
      </c>
      <c r="I17" s="120"/>
      <c r="J17" s="118">
        <f>'SO 14277'!Z87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14277'!B25</f>
        <v>0</v>
      </c>
      <c r="E18" s="68">
        <f>'Rekap 14277'!C25</f>
        <v>0</v>
      </c>
      <c r="F18" s="73">
        <f>'Rekap 14277'!D25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14277'!K9:'SO 14277'!K86)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14277'!K9:'SO 14277'!K86)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3" t="s">
        <v>31</v>
      </c>
      <c r="B1" s="214"/>
      <c r="C1" s="214"/>
      <c r="D1" s="215"/>
      <c r="E1" s="137" t="s">
        <v>28</v>
      </c>
      <c r="F1" s="136"/>
      <c r="W1">
        <v>30.126000000000001</v>
      </c>
    </row>
    <row r="2" spans="1:26" ht="20.100000000000001" customHeight="1" x14ac:dyDescent="0.25">
      <c r="A2" s="213" t="s">
        <v>32</v>
      </c>
      <c r="B2" s="214"/>
      <c r="C2" s="214"/>
      <c r="D2" s="215"/>
      <c r="E2" s="137" t="s">
        <v>26</v>
      </c>
      <c r="F2" s="136"/>
    </row>
    <row r="3" spans="1:26" ht="20.100000000000001" customHeight="1" x14ac:dyDescent="0.25">
      <c r="A3" s="213" t="s">
        <v>33</v>
      </c>
      <c r="B3" s="214"/>
      <c r="C3" s="214"/>
      <c r="D3" s="215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1184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14277'!L20</f>
        <v>0</v>
      </c>
      <c r="C11" s="150">
        <f>'SO 14277'!M20</f>
        <v>0</v>
      </c>
      <c r="D11" s="150">
        <f>'SO 14277'!I20</f>
        <v>0</v>
      </c>
      <c r="E11" s="151">
        <f>'SO 14277'!P20</f>
        <v>3.34</v>
      </c>
      <c r="F11" s="151">
        <f>'SO 14277'!S20</f>
        <v>22.39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76</v>
      </c>
      <c r="B12" s="150">
        <f>'SO 14277'!L24</f>
        <v>0</v>
      </c>
      <c r="C12" s="150">
        <f>'SO 14277'!M24</f>
        <v>0</v>
      </c>
      <c r="D12" s="150">
        <f>'SO 14277'!I24</f>
        <v>0</v>
      </c>
      <c r="E12" s="151">
        <f>'SO 14277'!P24</f>
        <v>0</v>
      </c>
      <c r="F12" s="151">
        <f>'SO 14277'!S24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77</v>
      </c>
      <c r="B13" s="150">
        <f>'SO 14277'!L28</f>
        <v>0</v>
      </c>
      <c r="C13" s="150">
        <f>'SO 14277'!M28</f>
        <v>0</v>
      </c>
      <c r="D13" s="150">
        <f>'SO 14277'!I28</f>
        <v>0</v>
      </c>
      <c r="E13" s="151">
        <f>'SO 14277'!P28</f>
        <v>1.89</v>
      </c>
      <c r="F13" s="151">
        <f>'SO 14277'!S28</f>
        <v>3.37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1125</v>
      </c>
      <c r="B14" s="150">
        <f>'SO 14277'!L45</f>
        <v>0</v>
      </c>
      <c r="C14" s="150">
        <f>'SO 14277'!M45</f>
        <v>0</v>
      </c>
      <c r="D14" s="150">
        <f>'SO 14277'!I45</f>
        <v>0</v>
      </c>
      <c r="E14" s="151">
        <f>'SO 14277'!P45</f>
        <v>0.06</v>
      </c>
      <c r="F14" s="151">
        <f>'SO 14277'!S45</f>
        <v>0.08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81</v>
      </c>
      <c r="B15" s="150">
        <f>'SO 14277'!L49</f>
        <v>0</v>
      </c>
      <c r="C15" s="150">
        <f>'SO 14277'!M49</f>
        <v>0</v>
      </c>
      <c r="D15" s="150">
        <f>'SO 14277'!I49</f>
        <v>0</v>
      </c>
      <c r="E15" s="151">
        <f>'SO 14277'!P49</f>
        <v>0</v>
      </c>
      <c r="F15" s="151">
        <f>'SO 14277'!S49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2" t="s">
        <v>74</v>
      </c>
      <c r="B16" s="152">
        <f>'SO 14277'!L51</f>
        <v>0</v>
      </c>
      <c r="C16" s="152">
        <f>'SO 14277'!M51</f>
        <v>0</v>
      </c>
      <c r="D16" s="152">
        <f>'SO 14277'!I51</f>
        <v>0</v>
      </c>
      <c r="E16" s="153">
        <f>'SO 14277'!P51</f>
        <v>5.29</v>
      </c>
      <c r="F16" s="153">
        <f>'SO 14277'!S51</f>
        <v>25.84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42"/>
      <c r="C17" s="142"/>
      <c r="D17" s="142"/>
      <c r="E17" s="141"/>
      <c r="F17" s="141"/>
    </row>
    <row r="18" spans="1:26" x14ac:dyDescent="0.25">
      <c r="A18" s="2" t="s">
        <v>82</v>
      </c>
      <c r="B18" s="152"/>
      <c r="C18" s="150"/>
      <c r="D18" s="150"/>
      <c r="E18" s="151"/>
      <c r="F18" s="151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 t="s">
        <v>936</v>
      </c>
      <c r="B19" s="150">
        <f>'SO 14277'!L68</f>
        <v>0</v>
      </c>
      <c r="C19" s="150">
        <f>'SO 14277'!M68</f>
        <v>0</v>
      </c>
      <c r="D19" s="150">
        <f>'SO 14277'!I68</f>
        <v>0</v>
      </c>
      <c r="E19" s="151">
        <f>'SO 14277'!P68</f>
        <v>0.01</v>
      </c>
      <c r="F19" s="151">
        <f>'SO 14277'!S68</f>
        <v>0.02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2" t="s">
        <v>82</v>
      </c>
      <c r="B20" s="152">
        <f>'SO 14277'!L70</f>
        <v>0</v>
      </c>
      <c r="C20" s="152">
        <f>'SO 14277'!M70</f>
        <v>0</v>
      </c>
      <c r="D20" s="152">
        <f>'SO 14277'!I70</f>
        <v>0</v>
      </c>
      <c r="E20" s="153">
        <f>'SO 14277'!P70</f>
        <v>0.01</v>
      </c>
      <c r="F20" s="153">
        <f>'SO 14277'!S70</f>
        <v>0.02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2" t="s">
        <v>94</v>
      </c>
      <c r="B22" s="152"/>
      <c r="C22" s="150"/>
      <c r="D22" s="150"/>
      <c r="E22" s="151"/>
      <c r="F22" s="151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647</v>
      </c>
      <c r="B23" s="150">
        <f>'SO 14277'!L79</f>
        <v>0</v>
      </c>
      <c r="C23" s="150">
        <f>'SO 14277'!M79</f>
        <v>0</v>
      </c>
      <c r="D23" s="150">
        <f>'SO 14277'!I79</f>
        <v>0</v>
      </c>
      <c r="E23" s="151">
        <f>'SO 14277'!P79</f>
        <v>0</v>
      </c>
      <c r="F23" s="151">
        <f>'SO 14277'!S79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49" t="s">
        <v>378</v>
      </c>
      <c r="B24" s="150">
        <f>'SO 14277'!L84</f>
        <v>0</v>
      </c>
      <c r="C24" s="150">
        <f>'SO 14277'!M84</f>
        <v>0</v>
      </c>
      <c r="D24" s="150">
        <f>'SO 14277'!I84</f>
        <v>0</v>
      </c>
      <c r="E24" s="151">
        <f>'SO 14277'!P84</f>
        <v>0</v>
      </c>
      <c r="F24" s="151">
        <f>'SO 14277'!S84</f>
        <v>0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2" t="s">
        <v>94</v>
      </c>
      <c r="B25" s="152">
        <f>'SO 14277'!L86</f>
        <v>0</v>
      </c>
      <c r="C25" s="152">
        <f>'SO 14277'!M86</f>
        <v>0</v>
      </c>
      <c r="D25" s="152">
        <f>'SO 14277'!I86</f>
        <v>0</v>
      </c>
      <c r="E25" s="153">
        <f>'SO 14277'!S86</f>
        <v>0</v>
      </c>
      <c r="F25" s="153">
        <f>'SO 14277'!V86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2" t="s">
        <v>96</v>
      </c>
      <c r="B27" s="152">
        <f>'SO 14277'!L87</f>
        <v>0</v>
      </c>
      <c r="C27" s="152">
        <f>'SO 14277'!M87</f>
        <v>0</v>
      </c>
      <c r="D27" s="152">
        <f>'SO 14277'!I87</f>
        <v>0</v>
      </c>
      <c r="E27" s="153">
        <f>'SO 14277'!S87</f>
        <v>25.86</v>
      </c>
      <c r="F27" s="153">
        <f>'SO 14277'!V87</f>
        <v>0</v>
      </c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pane ySplit="8" topLeftCell="A78" activePane="bottomLeft" state="frozen"/>
      <selection pane="bottomLeft" activeCell="D60" sqref="D60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9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6" t="s">
        <v>31</v>
      </c>
      <c r="C1" s="217"/>
      <c r="D1" s="217"/>
      <c r="E1" s="217"/>
      <c r="F1" s="217"/>
      <c r="G1" s="217"/>
      <c r="H1" s="218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6" t="s">
        <v>32</v>
      </c>
      <c r="C2" s="217"/>
      <c r="D2" s="217"/>
      <c r="E2" s="217"/>
      <c r="F2" s="217"/>
      <c r="G2" s="217"/>
      <c r="H2" s="218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6" t="s">
        <v>33</v>
      </c>
      <c r="C3" s="217"/>
      <c r="D3" s="217"/>
      <c r="E3" s="217"/>
      <c r="F3" s="217"/>
      <c r="G3" s="217"/>
      <c r="H3" s="218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1184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1185</v>
      </c>
      <c r="D11" s="168" t="s">
        <v>1186</v>
      </c>
      <c r="E11" s="168" t="s">
        <v>112</v>
      </c>
      <c r="F11" s="169">
        <v>15.12</v>
      </c>
      <c r="G11" s="170"/>
      <c r="H11" s="170"/>
      <c r="I11" s="170">
        <f t="shared" ref="I11:I19" si="0">ROUND(F11*(G11+H11),2)</f>
        <v>0</v>
      </c>
      <c r="J11" s="168">
        <f t="shared" ref="J11:J19" si="1">ROUND(F11*(N11),2)</f>
        <v>179.93</v>
      </c>
      <c r="K11" s="1">
        <f t="shared" ref="K11:K19" si="2">ROUND(F11*(O11),2)</f>
        <v>0</v>
      </c>
      <c r="L11" s="1">
        <f t="shared" ref="L11:L17" si="3">ROUND(F11*(G11),2)</f>
        <v>0</v>
      </c>
      <c r="M11" s="1"/>
      <c r="N11" s="1">
        <v>11.9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109</v>
      </c>
      <c r="C12" s="172" t="s">
        <v>1187</v>
      </c>
      <c r="D12" s="168" t="s">
        <v>1188</v>
      </c>
      <c r="E12" s="168" t="s">
        <v>112</v>
      </c>
      <c r="F12" s="169">
        <v>15.12</v>
      </c>
      <c r="G12" s="170"/>
      <c r="H12" s="170"/>
      <c r="I12" s="170">
        <f t="shared" si="0"/>
        <v>0</v>
      </c>
      <c r="J12" s="168">
        <f t="shared" si="1"/>
        <v>50.8</v>
      </c>
      <c r="K12" s="1">
        <f t="shared" si="2"/>
        <v>0</v>
      </c>
      <c r="L12" s="1">
        <f t="shared" si="3"/>
        <v>0</v>
      </c>
      <c r="M12" s="1"/>
      <c r="N12" s="1">
        <v>3.36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1189</v>
      </c>
      <c r="D13" s="168" t="s">
        <v>1190</v>
      </c>
      <c r="E13" s="168" t="s">
        <v>112</v>
      </c>
      <c r="F13" s="169">
        <v>15.12</v>
      </c>
      <c r="G13" s="170"/>
      <c r="H13" s="170"/>
      <c r="I13" s="170">
        <f t="shared" si="0"/>
        <v>0</v>
      </c>
      <c r="J13" s="168">
        <f t="shared" si="1"/>
        <v>31.15</v>
      </c>
      <c r="K13" s="1">
        <f t="shared" si="2"/>
        <v>0</v>
      </c>
      <c r="L13" s="1">
        <f t="shared" si="3"/>
        <v>0</v>
      </c>
      <c r="M13" s="1"/>
      <c r="N13" s="1">
        <v>2.06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1084</v>
      </c>
      <c r="D14" s="168" t="s">
        <v>1085</v>
      </c>
      <c r="E14" s="168" t="s">
        <v>112</v>
      </c>
      <c r="F14" s="169">
        <v>15.12</v>
      </c>
      <c r="G14" s="170"/>
      <c r="H14" s="170"/>
      <c r="I14" s="170">
        <f t="shared" si="0"/>
        <v>0</v>
      </c>
      <c r="J14" s="168">
        <f t="shared" si="1"/>
        <v>51.86</v>
      </c>
      <c r="K14" s="1">
        <f t="shared" si="2"/>
        <v>0</v>
      </c>
      <c r="L14" s="1">
        <f t="shared" si="3"/>
        <v>0</v>
      </c>
      <c r="M14" s="1"/>
      <c r="N14" s="1">
        <v>3.43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1086</v>
      </c>
      <c r="D15" s="168" t="s">
        <v>1087</v>
      </c>
      <c r="E15" s="168" t="s">
        <v>112</v>
      </c>
      <c r="F15" s="169">
        <v>15.12</v>
      </c>
      <c r="G15" s="170"/>
      <c r="H15" s="170"/>
      <c r="I15" s="170">
        <f t="shared" si="0"/>
        <v>0</v>
      </c>
      <c r="J15" s="168">
        <f t="shared" si="1"/>
        <v>8.77</v>
      </c>
      <c r="K15" s="1">
        <f t="shared" si="2"/>
        <v>0</v>
      </c>
      <c r="L15" s="1">
        <f t="shared" si="3"/>
        <v>0</v>
      </c>
      <c r="M15" s="1"/>
      <c r="N15" s="1">
        <v>0.57999999999999996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109</v>
      </c>
      <c r="C16" s="172" t="s">
        <v>1191</v>
      </c>
      <c r="D16" s="168" t="s">
        <v>1192</v>
      </c>
      <c r="E16" s="168" t="s">
        <v>112</v>
      </c>
      <c r="F16" s="169">
        <v>9.02</v>
      </c>
      <c r="G16" s="170"/>
      <c r="H16" s="170"/>
      <c r="I16" s="170">
        <f t="shared" si="0"/>
        <v>0</v>
      </c>
      <c r="J16" s="168">
        <f t="shared" si="1"/>
        <v>7.4</v>
      </c>
      <c r="K16" s="1">
        <f t="shared" si="2"/>
        <v>0</v>
      </c>
      <c r="L16" s="1">
        <f t="shared" si="3"/>
        <v>0</v>
      </c>
      <c r="M16" s="1"/>
      <c r="N16" s="1">
        <v>0.82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109</v>
      </c>
      <c r="C17" s="172" t="s">
        <v>1088</v>
      </c>
      <c r="D17" s="168" t="s">
        <v>1089</v>
      </c>
      <c r="E17" s="168" t="s">
        <v>112</v>
      </c>
      <c r="F17" s="169">
        <v>2.16</v>
      </c>
      <c r="G17" s="170"/>
      <c r="H17" s="170"/>
      <c r="I17" s="170">
        <f t="shared" si="0"/>
        <v>0</v>
      </c>
      <c r="J17" s="168">
        <f t="shared" si="1"/>
        <v>15.12</v>
      </c>
      <c r="K17" s="1">
        <f t="shared" si="2"/>
        <v>0</v>
      </c>
      <c r="L17" s="1">
        <f t="shared" si="3"/>
        <v>0</v>
      </c>
      <c r="M17" s="1"/>
      <c r="N17" s="1">
        <v>7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130</v>
      </c>
      <c r="C18" s="172" t="s">
        <v>1193</v>
      </c>
      <c r="D18" s="168" t="s">
        <v>1194</v>
      </c>
      <c r="E18" s="168" t="s">
        <v>112</v>
      </c>
      <c r="F18" s="169">
        <v>10.82</v>
      </c>
      <c r="G18" s="170"/>
      <c r="H18" s="170"/>
      <c r="I18" s="170">
        <f t="shared" si="0"/>
        <v>0</v>
      </c>
      <c r="J18" s="168">
        <f t="shared" si="1"/>
        <v>123.35</v>
      </c>
      <c r="K18" s="1">
        <f t="shared" si="2"/>
        <v>0</v>
      </c>
      <c r="L18" s="1"/>
      <c r="M18" s="1">
        <f>ROUND(F18*(G18),2)</f>
        <v>0</v>
      </c>
      <c r="N18" s="1">
        <v>11.4</v>
      </c>
      <c r="O18" s="1"/>
      <c r="P18" s="167">
        <v>1.67</v>
      </c>
      <c r="Q18" s="173"/>
      <c r="R18" s="173">
        <v>1.67</v>
      </c>
      <c r="S18" s="149">
        <f>ROUND(F18*(R18),3)</f>
        <v>18.068999999999999</v>
      </c>
      <c r="V18" s="174"/>
      <c r="Z18">
        <v>0</v>
      </c>
    </row>
    <row r="19" spans="1:26" ht="24.95" customHeight="1" x14ac:dyDescent="0.25">
      <c r="A19" s="171"/>
      <c r="B19" s="168" t="s">
        <v>130</v>
      </c>
      <c r="C19" s="172" t="s">
        <v>1094</v>
      </c>
      <c r="D19" s="168" t="s">
        <v>1095</v>
      </c>
      <c r="E19" s="168" t="s">
        <v>112</v>
      </c>
      <c r="F19" s="169">
        <v>2.59</v>
      </c>
      <c r="G19" s="170"/>
      <c r="H19" s="170"/>
      <c r="I19" s="170">
        <f t="shared" si="0"/>
        <v>0</v>
      </c>
      <c r="J19" s="168">
        <f t="shared" si="1"/>
        <v>33.57</v>
      </c>
      <c r="K19" s="1">
        <f t="shared" si="2"/>
        <v>0</v>
      </c>
      <c r="L19" s="1"/>
      <c r="M19" s="1">
        <f>ROUND(F19*(G19),2)</f>
        <v>0</v>
      </c>
      <c r="N19" s="1">
        <v>12.96</v>
      </c>
      <c r="O19" s="1"/>
      <c r="P19" s="167">
        <v>1.67</v>
      </c>
      <c r="Q19" s="173"/>
      <c r="R19" s="173">
        <v>1.67</v>
      </c>
      <c r="S19" s="149">
        <f>ROUND(F19*(R19),3)</f>
        <v>4.3250000000000002</v>
      </c>
      <c r="V19" s="174"/>
      <c r="Z19">
        <v>0</v>
      </c>
    </row>
    <row r="20" spans="1:26" x14ac:dyDescent="0.25">
      <c r="A20" s="149"/>
      <c r="B20" s="149"/>
      <c r="C20" s="149"/>
      <c r="D20" s="149" t="s">
        <v>75</v>
      </c>
      <c r="E20" s="149"/>
      <c r="F20" s="167"/>
      <c r="G20" s="152"/>
      <c r="H20" s="152">
        <f>ROUND((SUM(M10:M19))/1,2)</f>
        <v>0</v>
      </c>
      <c r="I20" s="152">
        <f>ROUND((SUM(I10:I19))/1,2)</f>
        <v>0</v>
      </c>
      <c r="J20" s="149"/>
      <c r="K20" s="149"/>
      <c r="L20" s="149">
        <f>ROUND((SUM(L10:L19))/1,2)</f>
        <v>0</v>
      </c>
      <c r="M20" s="149">
        <f>ROUND((SUM(M10:M19))/1,2)</f>
        <v>0</v>
      </c>
      <c r="N20" s="149"/>
      <c r="O20" s="149"/>
      <c r="P20" s="175">
        <f>ROUND((SUM(P10:P19))/1,2)</f>
        <v>3.34</v>
      </c>
      <c r="Q20" s="146"/>
      <c r="R20" s="146"/>
      <c r="S20" s="175">
        <f>ROUND((SUM(S10:S19))/1,2)</f>
        <v>22.39</v>
      </c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"/>
      <c r="C21" s="1"/>
      <c r="D21" s="1"/>
      <c r="E21" s="1"/>
      <c r="F21" s="160"/>
      <c r="G21" s="142"/>
      <c r="H21" s="142"/>
      <c r="I21" s="142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49"/>
      <c r="B22" s="149"/>
      <c r="C22" s="149"/>
      <c r="D22" s="149" t="s">
        <v>76</v>
      </c>
      <c r="E22" s="149"/>
      <c r="F22" s="167"/>
      <c r="G22" s="150"/>
      <c r="H22" s="150"/>
      <c r="I22" s="150"/>
      <c r="J22" s="149"/>
      <c r="K22" s="149"/>
      <c r="L22" s="149"/>
      <c r="M22" s="149"/>
      <c r="N22" s="149"/>
      <c r="O22" s="149"/>
      <c r="P22" s="149"/>
      <c r="Q22" s="146"/>
      <c r="R22" s="146"/>
      <c r="S22" s="149"/>
      <c r="T22" s="146"/>
      <c r="U22" s="146"/>
      <c r="V22" s="146"/>
      <c r="W22" s="146"/>
      <c r="X22" s="146"/>
      <c r="Y22" s="146"/>
      <c r="Z22" s="146"/>
    </row>
    <row r="23" spans="1:26" ht="35.1" customHeight="1" x14ac:dyDescent="0.25">
      <c r="A23" s="171"/>
      <c r="B23" s="168" t="s">
        <v>655</v>
      </c>
      <c r="C23" s="172" t="s">
        <v>1098</v>
      </c>
      <c r="D23" s="168" t="s">
        <v>1099</v>
      </c>
      <c r="E23" s="168" t="s">
        <v>279</v>
      </c>
      <c r="F23" s="169">
        <v>1</v>
      </c>
      <c r="G23" s="170"/>
      <c r="H23" s="170"/>
      <c r="I23" s="170">
        <f>ROUND(F23*(G23+H23),2)</f>
        <v>0</v>
      </c>
      <c r="J23" s="168">
        <f>ROUND(F23*(N23),2)</f>
        <v>9</v>
      </c>
      <c r="K23" s="1">
        <f>ROUND(F23*(O23),2)</f>
        <v>0</v>
      </c>
      <c r="L23" s="1">
        <f>ROUND(F23*(G23),2)</f>
        <v>0</v>
      </c>
      <c r="M23" s="1"/>
      <c r="N23" s="1">
        <v>9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76</v>
      </c>
      <c r="E24" s="149"/>
      <c r="F24" s="167"/>
      <c r="G24" s="152"/>
      <c r="H24" s="152">
        <f>ROUND((SUM(M22:M23))/1,2)</f>
        <v>0</v>
      </c>
      <c r="I24" s="152">
        <f>ROUND((SUM(I22:I23))/1,2)</f>
        <v>0</v>
      </c>
      <c r="J24" s="149"/>
      <c r="K24" s="149"/>
      <c r="L24" s="149">
        <f>ROUND((SUM(L22:L23))/1,2)</f>
        <v>0</v>
      </c>
      <c r="M24" s="149">
        <f>ROUND((SUM(M22:M23))/1,2)</f>
        <v>0</v>
      </c>
      <c r="N24" s="149"/>
      <c r="O24" s="149"/>
      <c r="P24" s="175">
        <f>ROUND((SUM(P22:P23))/1,2)</f>
        <v>0</v>
      </c>
      <c r="Q24" s="146"/>
      <c r="R24" s="146"/>
      <c r="S24" s="175">
        <f>ROUND((SUM(S22:S23))/1,2)</f>
        <v>0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77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 t="s">
        <v>1100</v>
      </c>
      <c r="C27" s="172" t="s">
        <v>1101</v>
      </c>
      <c r="D27" s="168" t="s">
        <v>1102</v>
      </c>
      <c r="E27" s="168" t="s">
        <v>112</v>
      </c>
      <c r="F27" s="169">
        <v>1.78</v>
      </c>
      <c r="G27" s="170"/>
      <c r="H27" s="170"/>
      <c r="I27" s="170">
        <f>ROUND(F27*(G27+H27),2)</f>
        <v>0</v>
      </c>
      <c r="J27" s="168">
        <f>ROUND(F27*(N27),2)</f>
        <v>39.159999999999997</v>
      </c>
      <c r="K27" s="1">
        <f>ROUND(F27*(O27),2)</f>
        <v>0</v>
      </c>
      <c r="L27" s="1">
        <f>ROUND(F27*(G27),2)</f>
        <v>0</v>
      </c>
      <c r="M27" s="1"/>
      <c r="N27" s="1">
        <v>22</v>
      </c>
      <c r="O27" s="1"/>
      <c r="P27" s="167">
        <v>1.8907700000000001</v>
      </c>
      <c r="Q27" s="173"/>
      <c r="R27" s="173">
        <v>1.8907700000000001</v>
      </c>
      <c r="S27" s="149">
        <f>ROUND(F27*(R27),3)</f>
        <v>3.3660000000000001</v>
      </c>
      <c r="V27" s="174"/>
      <c r="Z27">
        <v>0</v>
      </c>
    </row>
    <row r="28" spans="1:26" x14ac:dyDescent="0.25">
      <c r="A28" s="149"/>
      <c r="B28" s="149"/>
      <c r="C28" s="149"/>
      <c r="D28" s="149" t="s">
        <v>77</v>
      </c>
      <c r="E28" s="149"/>
      <c r="F28" s="167"/>
      <c r="G28" s="152"/>
      <c r="H28" s="152">
        <f>ROUND((SUM(M26:M27))/1,2)</f>
        <v>0</v>
      </c>
      <c r="I28" s="152">
        <f>ROUND((SUM(I26:I27))/1,2)</f>
        <v>0</v>
      </c>
      <c r="J28" s="149"/>
      <c r="K28" s="149"/>
      <c r="L28" s="149">
        <f>ROUND((SUM(L26:L27))/1,2)</f>
        <v>0</v>
      </c>
      <c r="M28" s="149">
        <f>ROUND((SUM(M26:M27))/1,2)</f>
        <v>0</v>
      </c>
      <c r="N28" s="149"/>
      <c r="O28" s="149"/>
      <c r="P28" s="175">
        <f>ROUND((SUM(P26:P27))/1,2)</f>
        <v>1.89</v>
      </c>
      <c r="Q28" s="146"/>
      <c r="R28" s="146"/>
      <c r="S28" s="175">
        <f>ROUND((SUM(S26:S27))/1,2)</f>
        <v>3.37</v>
      </c>
      <c r="T28" s="146"/>
      <c r="U28" s="146"/>
      <c r="V28" s="146"/>
      <c r="W28" s="146"/>
      <c r="X28" s="146"/>
      <c r="Y28" s="146"/>
      <c r="Z28" s="146"/>
    </row>
    <row r="29" spans="1:26" x14ac:dyDescent="0.25">
      <c r="A29" s="1"/>
      <c r="B29" s="1"/>
      <c r="C29" s="1"/>
      <c r="D29" s="1"/>
      <c r="E29" s="1"/>
      <c r="F29" s="160"/>
      <c r="G29" s="142"/>
      <c r="H29" s="142"/>
      <c r="I29" s="142"/>
      <c r="J29" s="1"/>
      <c r="K29" s="1"/>
      <c r="L29" s="1"/>
      <c r="M29" s="1"/>
      <c r="N29" s="1"/>
      <c r="O29" s="1"/>
      <c r="P29" s="1"/>
      <c r="S29" s="1"/>
    </row>
    <row r="30" spans="1:26" x14ac:dyDescent="0.25">
      <c r="A30" s="149"/>
      <c r="B30" s="149"/>
      <c r="C30" s="149"/>
      <c r="D30" s="149" t="s">
        <v>1125</v>
      </c>
      <c r="E30" s="149"/>
      <c r="F30" s="167"/>
      <c r="G30" s="150"/>
      <c r="H30" s="150"/>
      <c r="I30" s="150"/>
      <c r="J30" s="149"/>
      <c r="K30" s="149"/>
      <c r="L30" s="149"/>
      <c r="M30" s="149"/>
      <c r="N30" s="149"/>
      <c r="O30" s="149"/>
      <c r="P30" s="149"/>
      <c r="Q30" s="146"/>
      <c r="R30" s="146"/>
      <c r="S30" s="149"/>
      <c r="T30" s="146"/>
      <c r="U30" s="146"/>
      <c r="V30" s="146"/>
      <c r="W30" s="146"/>
      <c r="X30" s="146"/>
      <c r="Y30" s="146"/>
      <c r="Z30" s="146"/>
    </row>
    <row r="31" spans="1:26" ht="24.95" customHeight="1" x14ac:dyDescent="0.25">
      <c r="A31" s="171"/>
      <c r="B31" s="168" t="s">
        <v>1100</v>
      </c>
      <c r="C31" s="172" t="s">
        <v>1195</v>
      </c>
      <c r="D31" s="168" t="s">
        <v>1196</v>
      </c>
      <c r="E31" s="168" t="s">
        <v>222</v>
      </c>
      <c r="F31" s="169">
        <v>21</v>
      </c>
      <c r="G31" s="170"/>
      <c r="H31" s="170"/>
      <c r="I31" s="170">
        <f t="shared" ref="I31:I44" si="4">ROUND(F31*(G31+H31),2)</f>
        <v>0</v>
      </c>
      <c r="J31" s="168">
        <f t="shared" ref="J31:J44" si="5">ROUND(F31*(N31),2)</f>
        <v>2.94</v>
      </c>
      <c r="K31" s="1">
        <f t="shared" ref="K31:K44" si="6">ROUND(F31*(O31),2)</f>
        <v>0</v>
      </c>
      <c r="L31" s="1">
        <f t="shared" ref="L31:L41" si="7">ROUND(F31*(G31),2)</f>
        <v>0</v>
      </c>
      <c r="M31" s="1"/>
      <c r="N31" s="1">
        <v>0.14000000000000001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1100</v>
      </c>
      <c r="C32" s="172" t="s">
        <v>1197</v>
      </c>
      <c r="D32" s="168" t="s">
        <v>1198</v>
      </c>
      <c r="E32" s="168" t="s">
        <v>279</v>
      </c>
      <c r="F32" s="169">
        <v>1</v>
      </c>
      <c r="G32" s="170"/>
      <c r="H32" s="170"/>
      <c r="I32" s="170">
        <f t="shared" si="4"/>
        <v>0</v>
      </c>
      <c r="J32" s="168">
        <f t="shared" si="5"/>
        <v>19.510000000000002</v>
      </c>
      <c r="K32" s="1">
        <f t="shared" si="6"/>
        <v>0</v>
      </c>
      <c r="L32" s="1">
        <f t="shared" si="7"/>
        <v>0</v>
      </c>
      <c r="M32" s="1"/>
      <c r="N32" s="1">
        <v>19.510000000000002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1100</v>
      </c>
      <c r="C33" s="172" t="s">
        <v>1199</v>
      </c>
      <c r="D33" s="168" t="s">
        <v>1200</v>
      </c>
      <c r="E33" s="168" t="s">
        <v>222</v>
      </c>
      <c r="F33" s="169">
        <v>18</v>
      </c>
      <c r="G33" s="170"/>
      <c r="H33" s="170"/>
      <c r="I33" s="170">
        <f t="shared" si="4"/>
        <v>0</v>
      </c>
      <c r="J33" s="168">
        <f t="shared" si="5"/>
        <v>36.72</v>
      </c>
      <c r="K33" s="1">
        <f t="shared" si="6"/>
        <v>0</v>
      </c>
      <c r="L33" s="1">
        <f t="shared" si="7"/>
        <v>0</v>
      </c>
      <c r="M33" s="1"/>
      <c r="N33" s="1">
        <v>2.04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1100</v>
      </c>
      <c r="C34" s="172" t="s">
        <v>1201</v>
      </c>
      <c r="D34" s="168" t="s">
        <v>1202</v>
      </c>
      <c r="E34" s="168" t="s">
        <v>222</v>
      </c>
      <c r="F34" s="169">
        <v>18</v>
      </c>
      <c r="G34" s="170"/>
      <c r="H34" s="170"/>
      <c r="I34" s="170">
        <f t="shared" si="4"/>
        <v>0</v>
      </c>
      <c r="J34" s="168">
        <f t="shared" si="5"/>
        <v>5.04</v>
      </c>
      <c r="K34" s="1">
        <f t="shared" si="6"/>
        <v>0</v>
      </c>
      <c r="L34" s="1">
        <f t="shared" si="7"/>
        <v>0</v>
      </c>
      <c r="M34" s="1"/>
      <c r="N34" s="1">
        <v>0.28000000000000003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1100</v>
      </c>
      <c r="C35" s="172" t="s">
        <v>1203</v>
      </c>
      <c r="D35" s="168" t="s">
        <v>1204</v>
      </c>
      <c r="E35" s="168" t="s">
        <v>222</v>
      </c>
      <c r="F35" s="169">
        <v>21</v>
      </c>
      <c r="G35" s="170"/>
      <c r="H35" s="170"/>
      <c r="I35" s="170">
        <f t="shared" si="4"/>
        <v>0</v>
      </c>
      <c r="J35" s="168">
        <f t="shared" si="5"/>
        <v>60.9</v>
      </c>
      <c r="K35" s="1">
        <f t="shared" si="6"/>
        <v>0</v>
      </c>
      <c r="L35" s="1">
        <f t="shared" si="7"/>
        <v>0</v>
      </c>
      <c r="M35" s="1"/>
      <c r="N35" s="1">
        <v>2.9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1100</v>
      </c>
      <c r="C36" s="172" t="s">
        <v>1205</v>
      </c>
      <c r="D36" s="168" t="s">
        <v>1206</v>
      </c>
      <c r="E36" s="168" t="s">
        <v>279</v>
      </c>
      <c r="F36" s="169">
        <v>1</v>
      </c>
      <c r="G36" s="170"/>
      <c r="H36" s="170"/>
      <c r="I36" s="170">
        <f t="shared" si="4"/>
        <v>0</v>
      </c>
      <c r="J36" s="168">
        <f t="shared" si="5"/>
        <v>7.53</v>
      </c>
      <c r="K36" s="1">
        <f t="shared" si="6"/>
        <v>0</v>
      </c>
      <c r="L36" s="1">
        <f t="shared" si="7"/>
        <v>0</v>
      </c>
      <c r="M36" s="1"/>
      <c r="N36" s="1">
        <v>7.53</v>
      </c>
      <c r="O36" s="1"/>
      <c r="P36" s="167">
        <v>5.9119999999999999E-2</v>
      </c>
      <c r="Q36" s="173"/>
      <c r="R36" s="173">
        <v>5.9119999999999999E-2</v>
      </c>
      <c r="S36" s="149">
        <f>ROUND(F36*(R36),3)</f>
        <v>5.8999999999999997E-2</v>
      </c>
      <c r="V36" s="174"/>
      <c r="Z36">
        <v>0</v>
      </c>
    </row>
    <row r="37" spans="1:26" ht="24.95" customHeight="1" x14ac:dyDescent="0.25">
      <c r="A37" s="171"/>
      <c r="B37" s="168" t="s">
        <v>655</v>
      </c>
      <c r="C37" s="172" t="s">
        <v>1207</v>
      </c>
      <c r="D37" s="168" t="s">
        <v>1208</v>
      </c>
      <c r="E37" s="168" t="s">
        <v>279</v>
      </c>
      <c r="F37" s="169">
        <v>1</v>
      </c>
      <c r="G37" s="170"/>
      <c r="H37" s="170"/>
      <c r="I37" s="170">
        <f t="shared" si="4"/>
        <v>0</v>
      </c>
      <c r="J37" s="168">
        <f t="shared" si="5"/>
        <v>7.91</v>
      </c>
      <c r="K37" s="1">
        <f t="shared" si="6"/>
        <v>0</v>
      </c>
      <c r="L37" s="1">
        <f t="shared" si="7"/>
        <v>0</v>
      </c>
      <c r="M37" s="1"/>
      <c r="N37" s="1">
        <v>7.91</v>
      </c>
      <c r="O37" s="1"/>
      <c r="P37" s="160"/>
      <c r="Q37" s="173"/>
      <c r="R37" s="173"/>
      <c r="S37" s="149"/>
      <c r="V37" s="174"/>
      <c r="Z37">
        <v>0</v>
      </c>
    </row>
    <row r="38" spans="1:26" ht="24.95" customHeight="1" x14ac:dyDescent="0.25">
      <c r="A38" s="171"/>
      <c r="B38" s="168" t="s">
        <v>655</v>
      </c>
      <c r="C38" s="172" t="s">
        <v>1209</v>
      </c>
      <c r="D38" s="168" t="s">
        <v>1210</v>
      </c>
      <c r="E38" s="168" t="s">
        <v>222</v>
      </c>
      <c r="F38" s="169">
        <v>18</v>
      </c>
      <c r="G38" s="170"/>
      <c r="H38" s="170"/>
      <c r="I38" s="170">
        <f t="shared" si="4"/>
        <v>0</v>
      </c>
      <c r="J38" s="168">
        <f t="shared" si="5"/>
        <v>14.94</v>
      </c>
      <c r="K38" s="1">
        <f t="shared" si="6"/>
        <v>0</v>
      </c>
      <c r="L38" s="1">
        <f t="shared" si="7"/>
        <v>0</v>
      </c>
      <c r="M38" s="1"/>
      <c r="N38" s="1">
        <v>0.83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304</v>
      </c>
      <c r="C39" s="172" t="s">
        <v>1211</v>
      </c>
      <c r="D39" s="168" t="s">
        <v>1212</v>
      </c>
      <c r="E39" s="168" t="s">
        <v>222</v>
      </c>
      <c r="F39" s="169">
        <v>3</v>
      </c>
      <c r="G39" s="170"/>
      <c r="H39" s="170"/>
      <c r="I39" s="170">
        <f t="shared" si="4"/>
        <v>0</v>
      </c>
      <c r="J39" s="168">
        <f t="shared" si="5"/>
        <v>16.02</v>
      </c>
      <c r="K39" s="1">
        <f t="shared" si="6"/>
        <v>0</v>
      </c>
      <c r="L39" s="1">
        <f t="shared" si="7"/>
        <v>0</v>
      </c>
      <c r="M39" s="1"/>
      <c r="N39" s="1">
        <v>5.34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304</v>
      </c>
      <c r="C40" s="172" t="s">
        <v>1213</v>
      </c>
      <c r="D40" s="168" t="s">
        <v>1214</v>
      </c>
      <c r="E40" s="168" t="s">
        <v>279</v>
      </c>
      <c r="F40" s="169">
        <v>1</v>
      </c>
      <c r="G40" s="170"/>
      <c r="H40" s="170"/>
      <c r="I40" s="170">
        <f t="shared" si="4"/>
        <v>0</v>
      </c>
      <c r="J40" s="168">
        <f t="shared" si="5"/>
        <v>73.94</v>
      </c>
      <c r="K40" s="1">
        <f t="shared" si="6"/>
        <v>0</v>
      </c>
      <c r="L40" s="1">
        <f t="shared" si="7"/>
        <v>0</v>
      </c>
      <c r="M40" s="1"/>
      <c r="N40" s="1">
        <v>73.94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304</v>
      </c>
      <c r="C41" s="172" t="s">
        <v>1215</v>
      </c>
      <c r="D41" s="168" t="s">
        <v>1216</v>
      </c>
      <c r="E41" s="168" t="s">
        <v>279</v>
      </c>
      <c r="F41" s="169">
        <v>1</v>
      </c>
      <c r="G41" s="170"/>
      <c r="H41" s="170"/>
      <c r="I41" s="170">
        <f t="shared" si="4"/>
        <v>0</v>
      </c>
      <c r="J41" s="168">
        <f t="shared" si="5"/>
        <v>15.23</v>
      </c>
      <c r="K41" s="1">
        <f t="shared" si="6"/>
        <v>0</v>
      </c>
      <c r="L41" s="1">
        <f t="shared" si="7"/>
        <v>0</v>
      </c>
      <c r="M41" s="1"/>
      <c r="N41" s="1">
        <v>15.23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237</v>
      </c>
      <c r="C42" s="172" t="s">
        <v>1217</v>
      </c>
      <c r="D42" s="168" t="s">
        <v>1218</v>
      </c>
      <c r="E42" s="168" t="s">
        <v>222</v>
      </c>
      <c r="F42" s="169">
        <v>21</v>
      </c>
      <c r="G42" s="170"/>
      <c r="H42" s="170"/>
      <c r="I42" s="170">
        <f t="shared" si="4"/>
        <v>0</v>
      </c>
      <c r="J42" s="168">
        <f t="shared" si="5"/>
        <v>35.700000000000003</v>
      </c>
      <c r="K42" s="1">
        <f t="shared" si="6"/>
        <v>0</v>
      </c>
      <c r="L42" s="1"/>
      <c r="M42" s="1">
        <f>ROUND(F42*(G42),2)</f>
        <v>0</v>
      </c>
      <c r="N42" s="1">
        <v>1.7</v>
      </c>
      <c r="O42" s="1"/>
      <c r="P42" s="167">
        <v>6.9999999999999999E-4</v>
      </c>
      <c r="Q42" s="173"/>
      <c r="R42" s="173">
        <v>6.9999999999999999E-4</v>
      </c>
      <c r="S42" s="149">
        <f>ROUND(F42*(R42),3)</f>
        <v>1.4999999999999999E-2</v>
      </c>
      <c r="V42" s="174"/>
      <c r="Z42">
        <v>0</v>
      </c>
    </row>
    <row r="43" spans="1:26" ht="24.95" customHeight="1" x14ac:dyDescent="0.25">
      <c r="A43" s="171"/>
      <c r="B43" s="168" t="s">
        <v>740</v>
      </c>
      <c r="C43" s="172" t="s">
        <v>1219</v>
      </c>
      <c r="D43" s="168" t="s">
        <v>1220</v>
      </c>
      <c r="E43" s="168" t="s">
        <v>279</v>
      </c>
      <c r="F43" s="169">
        <v>1</v>
      </c>
      <c r="G43" s="170"/>
      <c r="H43" s="170"/>
      <c r="I43" s="170">
        <f t="shared" si="4"/>
        <v>0</v>
      </c>
      <c r="J43" s="168">
        <f t="shared" si="5"/>
        <v>38.99</v>
      </c>
      <c r="K43" s="1">
        <f t="shared" si="6"/>
        <v>0</v>
      </c>
      <c r="L43" s="1"/>
      <c r="M43" s="1">
        <f>ROUND(F43*(G43),2)</f>
        <v>0</v>
      </c>
      <c r="N43" s="1">
        <v>38.99</v>
      </c>
      <c r="O43" s="1"/>
      <c r="P43" s="167">
        <v>2.5000000000000001E-3</v>
      </c>
      <c r="Q43" s="173"/>
      <c r="R43" s="173">
        <v>2.5000000000000001E-3</v>
      </c>
      <c r="S43" s="149">
        <f>ROUND(F43*(R43),3)</f>
        <v>3.0000000000000001E-3</v>
      </c>
      <c r="V43" s="174"/>
      <c r="Z43">
        <v>0</v>
      </c>
    </row>
    <row r="44" spans="1:26" ht="24.95" customHeight="1" x14ac:dyDescent="0.25">
      <c r="A44" s="171"/>
      <c r="B44" s="168" t="s">
        <v>740</v>
      </c>
      <c r="C44" s="172" t="s">
        <v>1221</v>
      </c>
      <c r="D44" s="168" t="s">
        <v>1222</v>
      </c>
      <c r="E44" s="168" t="s">
        <v>279</v>
      </c>
      <c r="F44" s="169">
        <v>1</v>
      </c>
      <c r="G44" s="170"/>
      <c r="H44" s="170"/>
      <c r="I44" s="170">
        <f t="shared" si="4"/>
        <v>0</v>
      </c>
      <c r="J44" s="168">
        <f t="shared" si="5"/>
        <v>16.989999999999998</v>
      </c>
      <c r="K44" s="1">
        <f t="shared" si="6"/>
        <v>0</v>
      </c>
      <c r="L44" s="1"/>
      <c r="M44" s="1">
        <f>ROUND(F44*(G44),2)</f>
        <v>0</v>
      </c>
      <c r="N44" s="1">
        <v>16.989999999999998</v>
      </c>
      <c r="O44" s="1"/>
      <c r="P44" s="167">
        <v>2.14E-3</v>
      </c>
      <c r="Q44" s="173"/>
      <c r="R44" s="173">
        <v>2.14E-3</v>
      </c>
      <c r="S44" s="149">
        <f>ROUND(F44*(R44),3)</f>
        <v>2E-3</v>
      </c>
      <c r="V44" s="174"/>
      <c r="Z44">
        <v>0</v>
      </c>
    </row>
    <row r="45" spans="1:26" x14ac:dyDescent="0.25">
      <c r="A45" s="149"/>
      <c r="B45" s="149"/>
      <c r="C45" s="149"/>
      <c r="D45" s="149" t="s">
        <v>1125</v>
      </c>
      <c r="E45" s="149"/>
      <c r="F45" s="167"/>
      <c r="G45" s="152"/>
      <c r="H45" s="152">
        <f>ROUND((SUM(M30:M44))/1,2)</f>
        <v>0</v>
      </c>
      <c r="I45" s="152">
        <f>ROUND((SUM(I30:I44))/1,2)</f>
        <v>0</v>
      </c>
      <c r="J45" s="149"/>
      <c r="K45" s="149"/>
      <c r="L45" s="149">
        <f>ROUND((SUM(L30:L44))/1,2)</f>
        <v>0</v>
      </c>
      <c r="M45" s="149">
        <f>ROUND((SUM(M30:M44))/1,2)</f>
        <v>0</v>
      </c>
      <c r="N45" s="149"/>
      <c r="O45" s="149"/>
      <c r="P45" s="175">
        <f>ROUND((SUM(P30:P44))/1,2)</f>
        <v>0.06</v>
      </c>
      <c r="Q45" s="146"/>
      <c r="R45" s="146"/>
      <c r="S45" s="175">
        <f>ROUND((SUM(S30:S44))/1,2)</f>
        <v>0.08</v>
      </c>
      <c r="T45" s="146"/>
      <c r="U45" s="146"/>
      <c r="V45" s="146"/>
      <c r="W45" s="146"/>
      <c r="X45" s="146"/>
      <c r="Y45" s="146"/>
      <c r="Z45" s="146"/>
    </row>
    <row r="46" spans="1:26" x14ac:dyDescent="0.25">
      <c r="A46" s="1"/>
      <c r="B46" s="1"/>
      <c r="C46" s="1"/>
      <c r="D46" s="1"/>
      <c r="E46" s="1"/>
      <c r="F46" s="160"/>
      <c r="G46" s="142"/>
      <c r="H46" s="142"/>
      <c r="I46" s="142"/>
      <c r="J46" s="1"/>
      <c r="K46" s="1"/>
      <c r="L46" s="1"/>
      <c r="M46" s="1"/>
      <c r="N46" s="1"/>
      <c r="O46" s="1"/>
      <c r="P46" s="1"/>
      <c r="S46" s="1"/>
    </row>
    <row r="47" spans="1:26" x14ac:dyDescent="0.25">
      <c r="A47" s="149"/>
      <c r="B47" s="149"/>
      <c r="C47" s="149"/>
      <c r="D47" s="149" t="s">
        <v>81</v>
      </c>
      <c r="E47" s="149"/>
      <c r="F47" s="167"/>
      <c r="G47" s="150"/>
      <c r="H47" s="150"/>
      <c r="I47" s="150"/>
      <c r="J47" s="149"/>
      <c r="K47" s="149"/>
      <c r="L47" s="149"/>
      <c r="M47" s="149"/>
      <c r="N47" s="149"/>
      <c r="O47" s="149"/>
      <c r="P47" s="149"/>
      <c r="Q47" s="146"/>
      <c r="R47" s="146"/>
      <c r="S47" s="149"/>
      <c r="T47" s="146"/>
      <c r="U47" s="146"/>
      <c r="V47" s="146"/>
      <c r="W47" s="146"/>
      <c r="X47" s="146"/>
      <c r="Y47" s="146"/>
      <c r="Z47" s="146"/>
    </row>
    <row r="48" spans="1:26" ht="24.95" customHeight="1" x14ac:dyDescent="0.25">
      <c r="A48" s="171"/>
      <c r="B48" s="168" t="s">
        <v>1100</v>
      </c>
      <c r="C48" s="172" t="s">
        <v>1103</v>
      </c>
      <c r="D48" s="168" t="s">
        <v>1104</v>
      </c>
      <c r="E48" s="168" t="s">
        <v>133</v>
      </c>
      <c r="F48" s="169">
        <v>0.1</v>
      </c>
      <c r="G48" s="170"/>
      <c r="H48" s="170"/>
      <c r="I48" s="170">
        <f>ROUND(F48*(G48+H48),2)</f>
        <v>0</v>
      </c>
      <c r="J48" s="168">
        <f>ROUND(F48*(N48),2)</f>
        <v>1.61</v>
      </c>
      <c r="K48" s="1">
        <f>ROUND(F48*(O48),2)</f>
        <v>0</v>
      </c>
      <c r="L48" s="1">
        <f>ROUND(F48*(G48),2)</f>
        <v>0</v>
      </c>
      <c r="M48" s="1"/>
      <c r="N48" s="1">
        <v>16.13</v>
      </c>
      <c r="O48" s="1"/>
      <c r="P48" s="160"/>
      <c r="Q48" s="173"/>
      <c r="R48" s="173"/>
      <c r="S48" s="149"/>
      <c r="V48" s="174"/>
      <c r="Z48">
        <v>0</v>
      </c>
    </row>
    <row r="49" spans="1:26" x14ac:dyDescent="0.25">
      <c r="A49" s="149"/>
      <c r="B49" s="149"/>
      <c r="C49" s="149"/>
      <c r="D49" s="149" t="s">
        <v>81</v>
      </c>
      <c r="E49" s="149"/>
      <c r="F49" s="167"/>
      <c r="G49" s="152"/>
      <c r="H49" s="152">
        <f>ROUND((SUM(M47:M48))/1,2)</f>
        <v>0</v>
      </c>
      <c r="I49" s="152">
        <f>ROUND((SUM(I47:I48))/1,2)</f>
        <v>0</v>
      </c>
      <c r="J49" s="149"/>
      <c r="K49" s="149"/>
      <c r="L49" s="149">
        <f>ROUND((SUM(L47:L48))/1,2)</f>
        <v>0</v>
      </c>
      <c r="M49" s="149">
        <f>ROUND((SUM(M47:M48))/1,2)</f>
        <v>0</v>
      </c>
      <c r="N49" s="149"/>
      <c r="O49" s="149"/>
      <c r="P49" s="175">
        <f>ROUND((SUM(P47:P48))/1,2)</f>
        <v>0</v>
      </c>
      <c r="Q49" s="146"/>
      <c r="R49" s="146"/>
      <c r="S49" s="175">
        <f>ROUND((SUM(S47:S48))/1,2)</f>
        <v>0</v>
      </c>
      <c r="T49" s="146"/>
      <c r="U49" s="146"/>
      <c r="V49" s="146"/>
      <c r="W49" s="146"/>
      <c r="X49" s="146"/>
      <c r="Y49" s="146"/>
      <c r="Z49" s="146"/>
    </row>
    <row r="50" spans="1:26" x14ac:dyDescent="0.25">
      <c r="A50" s="1"/>
      <c r="B50" s="1"/>
      <c r="C50" s="1"/>
      <c r="D50" s="1"/>
      <c r="E50" s="1"/>
      <c r="F50" s="160"/>
      <c r="G50" s="142"/>
      <c r="H50" s="142"/>
      <c r="I50" s="142"/>
      <c r="J50" s="1"/>
      <c r="K50" s="1"/>
      <c r="L50" s="1"/>
      <c r="M50" s="1"/>
      <c r="N50" s="1"/>
      <c r="O50" s="1"/>
      <c r="P50" s="1"/>
      <c r="S50" s="1"/>
    </row>
    <row r="51" spans="1:26" x14ac:dyDescent="0.25">
      <c r="A51" s="149"/>
      <c r="B51" s="149"/>
      <c r="C51" s="149"/>
      <c r="D51" s="2" t="s">
        <v>74</v>
      </c>
      <c r="E51" s="149"/>
      <c r="F51" s="167"/>
      <c r="G51" s="152"/>
      <c r="H51" s="152">
        <f>ROUND((SUM(M9:M50))/2,2)</f>
        <v>0</v>
      </c>
      <c r="I51" s="152">
        <f>ROUND((SUM(I9:I50))/2,2)</f>
        <v>0</v>
      </c>
      <c r="J51" s="150"/>
      <c r="K51" s="149"/>
      <c r="L51" s="150">
        <f>ROUND((SUM(L9:L50))/2,2)</f>
        <v>0</v>
      </c>
      <c r="M51" s="150">
        <f>ROUND((SUM(M9:M50))/2,2)</f>
        <v>0</v>
      </c>
      <c r="N51" s="149"/>
      <c r="O51" s="149"/>
      <c r="P51" s="175">
        <f>ROUND((SUM(P9:P50))/2,2)</f>
        <v>5.29</v>
      </c>
      <c r="S51" s="175">
        <f>ROUND((SUM(S9:S50))/2,2)</f>
        <v>25.84</v>
      </c>
    </row>
    <row r="52" spans="1:26" x14ac:dyDescent="0.25">
      <c r="A52" s="1"/>
      <c r="B52" s="1"/>
      <c r="C52" s="1"/>
      <c r="D52" s="1"/>
      <c r="E52" s="1"/>
      <c r="F52" s="160"/>
      <c r="G52" s="142"/>
      <c r="H52" s="142"/>
      <c r="I52" s="142"/>
      <c r="J52" s="1"/>
      <c r="K52" s="1"/>
      <c r="L52" s="1"/>
      <c r="M52" s="1"/>
      <c r="N52" s="1"/>
      <c r="O52" s="1"/>
      <c r="P52" s="1"/>
      <c r="S52" s="1"/>
    </row>
    <row r="53" spans="1:26" x14ac:dyDescent="0.25">
      <c r="A53" s="149"/>
      <c r="B53" s="149"/>
      <c r="C53" s="149"/>
      <c r="D53" s="2" t="s">
        <v>82</v>
      </c>
      <c r="E53" s="149"/>
      <c r="F53" s="167"/>
      <c r="G53" s="150"/>
      <c r="H53" s="150"/>
      <c r="I53" s="150"/>
      <c r="J53" s="149"/>
      <c r="K53" s="149"/>
      <c r="L53" s="149"/>
      <c r="M53" s="149"/>
      <c r="N53" s="149"/>
      <c r="O53" s="149"/>
      <c r="P53" s="149"/>
      <c r="Q53" s="146"/>
      <c r="R53" s="146"/>
      <c r="S53" s="149"/>
      <c r="T53" s="146"/>
      <c r="U53" s="146"/>
      <c r="V53" s="146"/>
      <c r="W53" s="146"/>
      <c r="X53" s="146"/>
      <c r="Y53" s="146"/>
      <c r="Z53" s="146"/>
    </row>
    <row r="54" spans="1:26" x14ac:dyDescent="0.25">
      <c r="A54" s="149"/>
      <c r="B54" s="149"/>
      <c r="C54" s="149"/>
      <c r="D54" s="149" t="s">
        <v>936</v>
      </c>
      <c r="E54" s="149"/>
      <c r="F54" s="167"/>
      <c r="G54" s="150"/>
      <c r="H54" s="150"/>
      <c r="I54" s="150"/>
      <c r="J54" s="149"/>
      <c r="K54" s="149"/>
      <c r="L54" s="149"/>
      <c r="M54" s="149"/>
      <c r="N54" s="149"/>
      <c r="O54" s="149"/>
      <c r="P54" s="149"/>
      <c r="Q54" s="146"/>
      <c r="R54" s="146"/>
      <c r="S54" s="149"/>
      <c r="T54" s="146"/>
      <c r="U54" s="146"/>
      <c r="V54" s="146"/>
      <c r="W54" s="146"/>
      <c r="X54" s="146"/>
      <c r="Y54" s="146"/>
      <c r="Z54" s="146"/>
    </row>
    <row r="55" spans="1:26" ht="24.95" customHeight="1" x14ac:dyDescent="0.25">
      <c r="A55" s="171"/>
      <c r="B55" s="168" t="s">
        <v>966</v>
      </c>
      <c r="C55" s="172" t="s">
        <v>971</v>
      </c>
      <c r="D55" s="168" t="s">
        <v>972</v>
      </c>
      <c r="E55" s="168" t="s">
        <v>222</v>
      </c>
      <c r="F55" s="169">
        <v>1.5</v>
      </c>
      <c r="G55" s="170"/>
      <c r="H55" s="170"/>
      <c r="I55" s="170">
        <f t="shared" ref="I55:I67" si="8">ROUND(F55*(G55+H55),2)</f>
        <v>0</v>
      </c>
      <c r="J55" s="168">
        <f t="shared" ref="J55:J67" si="9">ROUND(F55*(N55),2)</f>
        <v>19.02</v>
      </c>
      <c r="K55" s="1">
        <f t="shared" ref="K55:K67" si="10">ROUND(F55*(O55),2)</f>
        <v>0</v>
      </c>
      <c r="L55" s="1">
        <f t="shared" ref="L55:L67" si="11">ROUND(F55*(G55),2)</f>
        <v>0</v>
      </c>
      <c r="M55" s="1"/>
      <c r="N55" s="1">
        <v>12.68</v>
      </c>
      <c r="O55" s="1"/>
      <c r="P55" s="167">
        <v>7.26E-3</v>
      </c>
      <c r="Q55" s="173"/>
      <c r="R55" s="173">
        <v>7.26E-3</v>
      </c>
      <c r="S55" s="149">
        <f>ROUND(F55*(R55),3)</f>
        <v>1.0999999999999999E-2</v>
      </c>
      <c r="V55" s="174"/>
      <c r="Z55">
        <v>0</v>
      </c>
    </row>
    <row r="56" spans="1:26" ht="24.95" customHeight="1" x14ac:dyDescent="0.25">
      <c r="A56" s="171"/>
      <c r="B56" s="168" t="s">
        <v>966</v>
      </c>
      <c r="C56" s="172" t="s">
        <v>1223</v>
      </c>
      <c r="D56" s="168" t="s">
        <v>1224</v>
      </c>
      <c r="E56" s="168" t="s">
        <v>279</v>
      </c>
      <c r="F56" s="169">
        <v>1</v>
      </c>
      <c r="G56" s="170"/>
      <c r="H56" s="170"/>
      <c r="I56" s="170">
        <f t="shared" si="8"/>
        <v>0</v>
      </c>
      <c r="J56" s="168">
        <f t="shared" si="9"/>
        <v>22.33</v>
      </c>
      <c r="K56" s="1">
        <f t="shared" si="10"/>
        <v>0</v>
      </c>
      <c r="L56" s="1">
        <f t="shared" si="11"/>
        <v>0</v>
      </c>
      <c r="M56" s="1"/>
      <c r="N56" s="1">
        <v>22.33</v>
      </c>
      <c r="O56" s="1"/>
      <c r="P56" s="167">
        <v>6.7299999999999999E-3</v>
      </c>
      <c r="Q56" s="173"/>
      <c r="R56" s="173">
        <v>6.7299999999999999E-3</v>
      </c>
      <c r="S56" s="149">
        <f>ROUND(F56*(R56),3)</f>
        <v>7.0000000000000001E-3</v>
      </c>
      <c r="V56" s="174"/>
      <c r="Z56">
        <v>0</v>
      </c>
    </row>
    <row r="57" spans="1:26" ht="24.95" customHeight="1" x14ac:dyDescent="0.25">
      <c r="A57" s="171"/>
      <c r="B57" s="168" t="s">
        <v>655</v>
      </c>
      <c r="C57" s="172" t="s">
        <v>1225</v>
      </c>
      <c r="D57" s="168" t="s">
        <v>1226</v>
      </c>
      <c r="E57" s="168" t="s">
        <v>279</v>
      </c>
      <c r="F57" s="169">
        <v>2</v>
      </c>
      <c r="G57" s="170"/>
      <c r="H57" s="170"/>
      <c r="I57" s="170">
        <f t="shared" si="8"/>
        <v>0</v>
      </c>
      <c r="J57" s="168">
        <f t="shared" si="9"/>
        <v>24.06</v>
      </c>
      <c r="K57" s="1">
        <f t="shared" si="10"/>
        <v>0</v>
      </c>
      <c r="L57" s="1">
        <f t="shared" si="11"/>
        <v>0</v>
      </c>
      <c r="M57" s="1"/>
      <c r="N57" s="1">
        <v>12.03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655</v>
      </c>
      <c r="C58" s="172" t="s">
        <v>1227</v>
      </c>
      <c r="D58" s="168" t="s">
        <v>1228</v>
      </c>
      <c r="E58" s="168" t="s">
        <v>279</v>
      </c>
      <c r="F58" s="169">
        <v>2</v>
      </c>
      <c r="G58" s="170"/>
      <c r="H58" s="170"/>
      <c r="I58" s="170">
        <f t="shared" si="8"/>
        <v>0</v>
      </c>
      <c r="J58" s="168">
        <f t="shared" si="9"/>
        <v>12.16</v>
      </c>
      <c r="K58" s="1">
        <f t="shared" si="10"/>
        <v>0</v>
      </c>
      <c r="L58" s="1">
        <f t="shared" si="11"/>
        <v>0</v>
      </c>
      <c r="M58" s="1"/>
      <c r="N58" s="1">
        <v>6.08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655</v>
      </c>
      <c r="C59" s="172" t="s">
        <v>1229</v>
      </c>
      <c r="D59" s="168" t="s">
        <v>1230</v>
      </c>
      <c r="E59" s="168" t="s">
        <v>279</v>
      </c>
      <c r="F59" s="169">
        <v>1</v>
      </c>
      <c r="G59" s="170"/>
      <c r="H59" s="170"/>
      <c r="I59" s="170">
        <f t="shared" si="8"/>
        <v>0</v>
      </c>
      <c r="J59" s="168">
        <f t="shared" si="9"/>
        <v>4.2300000000000004</v>
      </c>
      <c r="K59" s="1">
        <f t="shared" si="10"/>
        <v>0</v>
      </c>
      <c r="L59" s="1">
        <f t="shared" si="11"/>
        <v>0</v>
      </c>
      <c r="M59" s="1"/>
      <c r="N59" s="1">
        <v>4.2300000000000004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655</v>
      </c>
      <c r="C60" s="172" t="s">
        <v>998</v>
      </c>
      <c r="D60" s="168" t="s">
        <v>999</v>
      </c>
      <c r="E60" s="168" t="s">
        <v>279</v>
      </c>
      <c r="F60" s="169">
        <v>1</v>
      </c>
      <c r="G60" s="170"/>
      <c r="H60" s="170"/>
      <c r="I60" s="170">
        <f t="shared" si="8"/>
        <v>0</v>
      </c>
      <c r="J60" s="168">
        <f t="shared" si="9"/>
        <v>4.91</v>
      </c>
      <c r="K60" s="1">
        <f t="shared" si="10"/>
        <v>0</v>
      </c>
      <c r="L60" s="1">
        <f t="shared" si="11"/>
        <v>0</v>
      </c>
      <c r="M60" s="1"/>
      <c r="N60" s="1">
        <v>4.91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655</v>
      </c>
      <c r="C61" s="172" t="s">
        <v>1000</v>
      </c>
      <c r="D61" s="168" t="s">
        <v>1001</v>
      </c>
      <c r="E61" s="168" t="s">
        <v>279</v>
      </c>
      <c r="F61" s="169">
        <v>1</v>
      </c>
      <c r="G61" s="170"/>
      <c r="H61" s="170"/>
      <c r="I61" s="170">
        <f t="shared" si="8"/>
        <v>0</v>
      </c>
      <c r="J61" s="168">
        <f t="shared" si="9"/>
        <v>1.46</v>
      </c>
      <c r="K61" s="1">
        <f t="shared" si="10"/>
        <v>0</v>
      </c>
      <c r="L61" s="1">
        <f t="shared" si="11"/>
        <v>0</v>
      </c>
      <c r="M61" s="1"/>
      <c r="N61" s="1">
        <v>1.46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304</v>
      </c>
      <c r="C62" s="172" t="s">
        <v>1231</v>
      </c>
      <c r="D62" s="168" t="s">
        <v>1232</v>
      </c>
      <c r="E62" s="168" t="s">
        <v>279</v>
      </c>
      <c r="F62" s="169">
        <v>2</v>
      </c>
      <c r="G62" s="170"/>
      <c r="H62" s="170"/>
      <c r="I62" s="170">
        <f t="shared" si="8"/>
        <v>0</v>
      </c>
      <c r="J62" s="168">
        <f t="shared" si="9"/>
        <v>61.7</v>
      </c>
      <c r="K62" s="1">
        <f t="shared" si="10"/>
        <v>0</v>
      </c>
      <c r="L62" s="1">
        <f t="shared" si="11"/>
        <v>0</v>
      </c>
      <c r="M62" s="1"/>
      <c r="N62" s="1">
        <v>30.85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304</v>
      </c>
      <c r="C63" s="172" t="s">
        <v>1233</v>
      </c>
      <c r="D63" s="168" t="s">
        <v>1234</v>
      </c>
      <c r="E63" s="168" t="s">
        <v>279</v>
      </c>
      <c r="F63" s="169">
        <v>1</v>
      </c>
      <c r="G63" s="170"/>
      <c r="H63" s="170"/>
      <c r="I63" s="170">
        <f t="shared" si="8"/>
        <v>0</v>
      </c>
      <c r="J63" s="168">
        <f t="shared" si="9"/>
        <v>97.58</v>
      </c>
      <c r="K63" s="1">
        <f t="shared" si="10"/>
        <v>0</v>
      </c>
      <c r="L63" s="1">
        <f t="shared" si="11"/>
        <v>0</v>
      </c>
      <c r="M63" s="1"/>
      <c r="N63" s="1">
        <v>97.58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304</v>
      </c>
      <c r="C64" s="172" t="s">
        <v>1014</v>
      </c>
      <c r="D64" s="168" t="s">
        <v>1235</v>
      </c>
      <c r="E64" s="168" t="s">
        <v>279</v>
      </c>
      <c r="F64" s="169">
        <v>1</v>
      </c>
      <c r="G64" s="170"/>
      <c r="H64" s="170"/>
      <c r="I64" s="170">
        <f t="shared" si="8"/>
        <v>0</v>
      </c>
      <c r="J64" s="168">
        <f t="shared" si="9"/>
        <v>3.11</v>
      </c>
      <c r="K64" s="1">
        <f t="shared" si="10"/>
        <v>0</v>
      </c>
      <c r="L64" s="1">
        <f t="shared" si="11"/>
        <v>0</v>
      </c>
      <c r="M64" s="1"/>
      <c r="N64" s="1">
        <v>3.11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304</v>
      </c>
      <c r="C65" s="172" t="s">
        <v>1017</v>
      </c>
      <c r="D65" s="168" t="s">
        <v>1236</v>
      </c>
      <c r="E65" s="168" t="s">
        <v>279</v>
      </c>
      <c r="F65" s="169">
        <v>1</v>
      </c>
      <c r="G65" s="170"/>
      <c r="H65" s="170"/>
      <c r="I65" s="170">
        <f t="shared" si="8"/>
        <v>0</v>
      </c>
      <c r="J65" s="168">
        <f t="shared" si="9"/>
        <v>24.76</v>
      </c>
      <c r="K65" s="1">
        <f t="shared" si="10"/>
        <v>0</v>
      </c>
      <c r="L65" s="1">
        <f t="shared" si="11"/>
        <v>0</v>
      </c>
      <c r="M65" s="1"/>
      <c r="N65" s="1">
        <v>24.76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304</v>
      </c>
      <c r="C66" s="172" t="s">
        <v>1237</v>
      </c>
      <c r="D66" s="168" t="s">
        <v>1238</v>
      </c>
      <c r="E66" s="168" t="s">
        <v>279</v>
      </c>
      <c r="F66" s="169">
        <v>2</v>
      </c>
      <c r="G66" s="170"/>
      <c r="H66" s="170"/>
      <c r="I66" s="170">
        <f t="shared" si="8"/>
        <v>0</v>
      </c>
      <c r="J66" s="168">
        <f t="shared" si="9"/>
        <v>173.66</v>
      </c>
      <c r="K66" s="1">
        <f t="shared" si="10"/>
        <v>0</v>
      </c>
      <c r="L66" s="1">
        <f t="shared" si="11"/>
        <v>0</v>
      </c>
      <c r="M66" s="1"/>
      <c r="N66" s="1">
        <v>86.83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304</v>
      </c>
      <c r="C67" s="172" t="s">
        <v>1239</v>
      </c>
      <c r="D67" s="168" t="s">
        <v>1512</v>
      </c>
      <c r="E67" s="168" t="s">
        <v>279</v>
      </c>
      <c r="F67" s="169">
        <v>1</v>
      </c>
      <c r="G67" s="170"/>
      <c r="H67" s="170"/>
      <c r="I67" s="170">
        <f t="shared" si="8"/>
        <v>0</v>
      </c>
      <c r="J67" s="168">
        <f t="shared" si="9"/>
        <v>205.95</v>
      </c>
      <c r="K67" s="1">
        <f t="shared" si="10"/>
        <v>0</v>
      </c>
      <c r="L67" s="1">
        <f t="shared" si="11"/>
        <v>0</v>
      </c>
      <c r="M67" s="1"/>
      <c r="N67" s="1">
        <v>205.95</v>
      </c>
      <c r="O67" s="1"/>
      <c r="P67" s="160"/>
      <c r="Q67" s="173"/>
      <c r="R67" s="173"/>
      <c r="S67" s="149"/>
      <c r="V67" s="174"/>
      <c r="Z67">
        <v>0</v>
      </c>
    </row>
    <row r="68" spans="1:26" x14ac:dyDescent="0.25">
      <c r="A68" s="149"/>
      <c r="B68" s="149"/>
      <c r="C68" s="149"/>
      <c r="D68" s="149" t="s">
        <v>936</v>
      </c>
      <c r="E68" s="149"/>
      <c r="F68" s="167"/>
      <c r="G68" s="152"/>
      <c r="H68" s="152">
        <f>ROUND((SUM(M54:M67))/1,2)</f>
        <v>0</v>
      </c>
      <c r="I68" s="152">
        <f>ROUND((SUM(I54:I67))/1,2)</f>
        <v>0</v>
      </c>
      <c r="J68" s="149"/>
      <c r="K68" s="149"/>
      <c r="L68" s="149">
        <f>ROUND((SUM(L54:L67))/1,2)</f>
        <v>0</v>
      </c>
      <c r="M68" s="149">
        <f>ROUND((SUM(M54:M67))/1,2)</f>
        <v>0</v>
      </c>
      <c r="N68" s="149"/>
      <c r="O68" s="149"/>
      <c r="P68" s="175">
        <f>ROUND((SUM(P54:P67))/1,2)</f>
        <v>0.01</v>
      </c>
      <c r="Q68" s="146"/>
      <c r="R68" s="146"/>
      <c r="S68" s="175">
        <f>ROUND((SUM(S54:S67))/1,2)</f>
        <v>0.02</v>
      </c>
      <c r="T68" s="146"/>
      <c r="U68" s="146"/>
      <c r="V68" s="146"/>
      <c r="W68" s="146"/>
      <c r="X68" s="146"/>
      <c r="Y68" s="146"/>
      <c r="Z68" s="146"/>
    </row>
    <row r="69" spans="1:26" x14ac:dyDescent="0.25">
      <c r="A69" s="1"/>
      <c r="B69" s="1"/>
      <c r="C69" s="1"/>
      <c r="D69" s="1"/>
      <c r="E69" s="1"/>
      <c r="F69" s="160"/>
      <c r="G69" s="142"/>
      <c r="H69" s="142"/>
      <c r="I69" s="142"/>
      <c r="J69" s="1"/>
      <c r="K69" s="1"/>
      <c r="L69" s="1"/>
      <c r="M69" s="1"/>
      <c r="N69" s="1"/>
      <c r="O69" s="1"/>
      <c r="P69" s="1"/>
      <c r="S69" s="1"/>
    </row>
    <row r="70" spans="1:26" x14ac:dyDescent="0.25">
      <c r="A70" s="149"/>
      <c r="B70" s="149"/>
      <c r="C70" s="149"/>
      <c r="D70" s="2" t="s">
        <v>82</v>
      </c>
      <c r="E70" s="149"/>
      <c r="F70" s="167"/>
      <c r="G70" s="152"/>
      <c r="H70" s="152">
        <f>ROUND((SUM(M53:M69))/2,2)</f>
        <v>0</v>
      </c>
      <c r="I70" s="152">
        <f>ROUND((SUM(I53:I69))/2,2)</f>
        <v>0</v>
      </c>
      <c r="J70" s="150"/>
      <c r="K70" s="149"/>
      <c r="L70" s="150">
        <f>ROUND((SUM(L53:L69))/2,2)</f>
        <v>0</v>
      </c>
      <c r="M70" s="150">
        <f>ROUND((SUM(M53:M69))/2,2)</f>
        <v>0</v>
      </c>
      <c r="N70" s="149"/>
      <c r="O70" s="149"/>
      <c r="P70" s="175">
        <f>ROUND((SUM(P53:P69))/2,2)</f>
        <v>0.01</v>
      </c>
      <c r="S70" s="175">
        <f>ROUND((SUM(S53:S69))/2,2)</f>
        <v>0.02</v>
      </c>
    </row>
    <row r="71" spans="1:26" x14ac:dyDescent="0.25">
      <c r="A71" s="1"/>
      <c r="B71" s="1"/>
      <c r="C71" s="1"/>
      <c r="D71" s="1"/>
      <c r="E71" s="1"/>
      <c r="F71" s="160"/>
      <c r="G71" s="142"/>
      <c r="H71" s="142"/>
      <c r="I71" s="142"/>
      <c r="J71" s="1"/>
      <c r="K71" s="1"/>
      <c r="L71" s="1"/>
      <c r="M71" s="1"/>
      <c r="N71" s="1"/>
      <c r="O71" s="1"/>
      <c r="P71" s="1"/>
      <c r="S71" s="1"/>
    </row>
    <row r="72" spans="1:26" x14ac:dyDescent="0.25">
      <c r="A72" s="149"/>
      <c r="B72" s="149"/>
      <c r="C72" s="149"/>
      <c r="D72" s="2" t="s">
        <v>94</v>
      </c>
      <c r="E72" s="149"/>
      <c r="F72" s="167"/>
      <c r="G72" s="150"/>
      <c r="H72" s="150"/>
      <c r="I72" s="150"/>
      <c r="J72" s="149"/>
      <c r="K72" s="149"/>
      <c r="L72" s="149"/>
      <c r="M72" s="149"/>
      <c r="N72" s="149"/>
      <c r="O72" s="149"/>
      <c r="P72" s="149"/>
      <c r="Q72" s="146"/>
      <c r="R72" s="146"/>
      <c r="S72" s="149"/>
      <c r="T72" s="146"/>
      <c r="U72" s="146"/>
      <c r="V72" s="146"/>
      <c r="W72" s="146"/>
      <c r="X72" s="146"/>
      <c r="Y72" s="146"/>
      <c r="Z72" s="146"/>
    </row>
    <row r="73" spans="1:26" x14ac:dyDescent="0.25">
      <c r="A73" s="149"/>
      <c r="B73" s="149"/>
      <c r="C73" s="149"/>
      <c r="D73" s="149" t="s">
        <v>647</v>
      </c>
      <c r="E73" s="149"/>
      <c r="F73" s="167"/>
      <c r="G73" s="150"/>
      <c r="H73" s="150"/>
      <c r="I73" s="150"/>
      <c r="J73" s="149"/>
      <c r="K73" s="149"/>
      <c r="L73" s="149"/>
      <c r="M73" s="149"/>
      <c r="N73" s="149"/>
      <c r="O73" s="149"/>
      <c r="P73" s="149"/>
      <c r="Q73" s="146"/>
      <c r="R73" s="146"/>
      <c r="S73" s="149"/>
      <c r="T73" s="146"/>
      <c r="U73" s="146"/>
      <c r="V73" s="146"/>
      <c r="W73" s="146"/>
      <c r="X73" s="146"/>
      <c r="Y73" s="146"/>
      <c r="Z73" s="146"/>
    </row>
    <row r="74" spans="1:26" ht="24.95" customHeight="1" x14ac:dyDescent="0.25">
      <c r="A74" s="171"/>
      <c r="B74" s="168" t="s">
        <v>1118</v>
      </c>
      <c r="C74" s="172" t="s">
        <v>1240</v>
      </c>
      <c r="D74" s="168" t="s">
        <v>1241</v>
      </c>
      <c r="E74" s="168" t="s">
        <v>279</v>
      </c>
      <c r="F74" s="169">
        <v>1</v>
      </c>
      <c r="G74" s="170"/>
      <c r="H74" s="170"/>
      <c r="I74" s="170">
        <f>ROUND(F74*(G74+H74),2)</f>
        <v>0</v>
      </c>
      <c r="J74" s="168">
        <f>ROUND(F74*(N74),2)</f>
        <v>5.64</v>
      </c>
      <c r="K74" s="1">
        <f>ROUND(F74*(O74),2)</f>
        <v>0</v>
      </c>
      <c r="L74" s="1">
        <f>ROUND(F74*(G74),2)</f>
        <v>0</v>
      </c>
      <c r="M74" s="1"/>
      <c r="N74" s="1">
        <v>5.64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1118</v>
      </c>
      <c r="C75" s="172" t="s">
        <v>1119</v>
      </c>
      <c r="D75" s="168" t="s">
        <v>1120</v>
      </c>
      <c r="E75" s="168" t="s">
        <v>222</v>
      </c>
      <c r="F75" s="169">
        <v>21</v>
      </c>
      <c r="G75" s="170"/>
      <c r="H75" s="170"/>
      <c r="I75" s="170">
        <f>ROUND(F75*(G75+H75),2)</f>
        <v>0</v>
      </c>
      <c r="J75" s="168">
        <f>ROUND(F75*(N75),2)</f>
        <v>31.29</v>
      </c>
      <c r="K75" s="1">
        <f>ROUND(F75*(O75),2)</f>
        <v>0</v>
      </c>
      <c r="L75" s="1">
        <f>ROUND(F75*(G75),2)</f>
        <v>0</v>
      </c>
      <c r="M75" s="1"/>
      <c r="N75" s="1">
        <v>1.49</v>
      </c>
      <c r="O75" s="1"/>
      <c r="P75" s="160"/>
      <c r="Q75" s="173"/>
      <c r="R75" s="173"/>
      <c r="S75" s="149"/>
      <c r="V75" s="174"/>
      <c r="Z75">
        <v>0</v>
      </c>
    </row>
    <row r="76" spans="1:26" ht="35.1" customHeight="1" x14ac:dyDescent="0.25">
      <c r="A76" s="171"/>
      <c r="B76" s="168" t="s">
        <v>771</v>
      </c>
      <c r="C76" s="172" t="s">
        <v>926</v>
      </c>
      <c r="D76" s="168" t="s">
        <v>1242</v>
      </c>
      <c r="E76" s="168" t="s">
        <v>579</v>
      </c>
      <c r="F76" s="169">
        <v>16</v>
      </c>
      <c r="G76" s="170"/>
      <c r="H76" s="170"/>
      <c r="I76" s="170">
        <f>ROUND(F76*(G76+H76),2)</f>
        <v>0</v>
      </c>
      <c r="J76" s="168">
        <f>ROUND(F76*(N76),2)</f>
        <v>159.52000000000001</v>
      </c>
      <c r="K76" s="1">
        <f>ROUND(F76*(O76),2)</f>
        <v>0</v>
      </c>
      <c r="L76" s="1">
        <f>ROUND(F76*(G76),2)</f>
        <v>0</v>
      </c>
      <c r="M76" s="1"/>
      <c r="N76" s="1">
        <v>9.9700000000000006</v>
      </c>
      <c r="O76" s="1"/>
      <c r="P76" s="160"/>
      <c r="Q76" s="173"/>
      <c r="R76" s="173"/>
      <c r="S76" s="149"/>
      <c r="V76" s="174"/>
      <c r="Z76">
        <v>0</v>
      </c>
    </row>
    <row r="77" spans="1:26" ht="24.95" customHeight="1" x14ac:dyDescent="0.25">
      <c r="A77" s="171"/>
      <c r="B77" s="168" t="s">
        <v>655</v>
      </c>
      <c r="C77" s="172" t="s">
        <v>1121</v>
      </c>
      <c r="D77" s="168" t="s">
        <v>1122</v>
      </c>
      <c r="E77" s="168" t="s">
        <v>1123</v>
      </c>
      <c r="F77" s="169">
        <v>1</v>
      </c>
      <c r="G77" s="170"/>
      <c r="H77" s="170"/>
      <c r="I77" s="170">
        <f>ROUND(F77*(G77+H77),2)</f>
        <v>0</v>
      </c>
      <c r="J77" s="168">
        <f>ROUND(F77*(N77),2)</f>
        <v>40.64</v>
      </c>
      <c r="K77" s="1">
        <f>ROUND(F77*(O77),2)</f>
        <v>0</v>
      </c>
      <c r="L77" s="1">
        <f>ROUND(F77*(G77),2)</f>
        <v>0</v>
      </c>
      <c r="M77" s="1"/>
      <c r="N77" s="1">
        <v>40.64</v>
      </c>
      <c r="O77" s="1"/>
      <c r="P77" s="160"/>
      <c r="Q77" s="173"/>
      <c r="R77" s="173"/>
      <c r="S77" s="149"/>
      <c r="V77" s="174"/>
      <c r="Z77">
        <v>0</v>
      </c>
    </row>
    <row r="78" spans="1:26" ht="24.95" customHeight="1" x14ac:dyDescent="0.25">
      <c r="A78" s="171"/>
      <c r="B78" s="168" t="s">
        <v>304</v>
      </c>
      <c r="C78" s="172" t="s">
        <v>1243</v>
      </c>
      <c r="D78" s="168" t="s">
        <v>1244</v>
      </c>
      <c r="E78" s="168" t="s">
        <v>279</v>
      </c>
      <c r="F78" s="169">
        <v>1</v>
      </c>
      <c r="G78" s="170"/>
      <c r="H78" s="170"/>
      <c r="I78" s="170">
        <f>ROUND(F78*(G78+H78),2)</f>
        <v>0</v>
      </c>
      <c r="J78" s="168">
        <f>ROUND(F78*(N78),2)</f>
        <v>14.02</v>
      </c>
      <c r="K78" s="1">
        <f>ROUND(F78*(O78),2)</f>
        <v>0</v>
      </c>
      <c r="L78" s="1">
        <f>ROUND(F78*(G78),2)</f>
        <v>0</v>
      </c>
      <c r="M78" s="1"/>
      <c r="N78" s="1">
        <v>14.02</v>
      </c>
      <c r="O78" s="1"/>
      <c r="P78" s="160"/>
      <c r="Q78" s="173"/>
      <c r="R78" s="173"/>
      <c r="S78" s="149"/>
      <c r="V78" s="174"/>
      <c r="Z78">
        <v>0</v>
      </c>
    </row>
    <row r="79" spans="1:26" x14ac:dyDescent="0.25">
      <c r="A79" s="149"/>
      <c r="B79" s="149"/>
      <c r="C79" s="149"/>
      <c r="D79" s="149" t="s">
        <v>647</v>
      </c>
      <c r="E79" s="149"/>
      <c r="F79" s="167"/>
      <c r="G79" s="152"/>
      <c r="H79" s="152">
        <f>ROUND((SUM(M73:M78))/1,2)</f>
        <v>0</v>
      </c>
      <c r="I79" s="152">
        <f>ROUND((SUM(I73:I78))/1,2)</f>
        <v>0</v>
      </c>
      <c r="J79" s="149"/>
      <c r="K79" s="149"/>
      <c r="L79" s="149">
        <f>ROUND((SUM(L73:L78))/1,2)</f>
        <v>0</v>
      </c>
      <c r="M79" s="149">
        <f>ROUND((SUM(M73:M78))/1,2)</f>
        <v>0</v>
      </c>
      <c r="N79" s="149"/>
      <c r="O79" s="149"/>
      <c r="P79" s="175">
        <f>ROUND((SUM(P73:P78))/1,2)</f>
        <v>0</v>
      </c>
      <c r="Q79" s="146"/>
      <c r="R79" s="146"/>
      <c r="S79" s="175">
        <f>ROUND((SUM(S73:S78))/1,2)</f>
        <v>0</v>
      </c>
      <c r="T79" s="146"/>
      <c r="U79" s="146"/>
      <c r="V79" s="146"/>
      <c r="W79" s="146"/>
      <c r="X79" s="146"/>
      <c r="Y79" s="146"/>
      <c r="Z79" s="146"/>
    </row>
    <row r="80" spans="1:26" x14ac:dyDescent="0.25">
      <c r="A80" s="1"/>
      <c r="B80" s="1"/>
      <c r="C80" s="1"/>
      <c r="D80" s="1"/>
      <c r="E80" s="1"/>
      <c r="F80" s="160"/>
      <c r="G80" s="142"/>
      <c r="H80" s="142"/>
      <c r="I80" s="142"/>
      <c r="J80" s="1"/>
      <c r="K80" s="1"/>
      <c r="L80" s="1"/>
      <c r="M80" s="1"/>
      <c r="N80" s="1"/>
      <c r="O80" s="1"/>
      <c r="P80" s="1"/>
      <c r="S80" s="1"/>
    </row>
    <row r="81" spans="1:26" x14ac:dyDescent="0.25">
      <c r="A81" s="149"/>
      <c r="B81" s="149"/>
      <c r="C81" s="149"/>
      <c r="D81" s="149" t="s">
        <v>378</v>
      </c>
      <c r="E81" s="149"/>
      <c r="F81" s="167"/>
      <c r="G81" s="150"/>
      <c r="H81" s="150"/>
      <c r="I81" s="150"/>
      <c r="J81" s="149"/>
      <c r="K81" s="149"/>
      <c r="L81" s="149"/>
      <c r="M81" s="149"/>
      <c r="N81" s="149"/>
      <c r="O81" s="149"/>
      <c r="P81" s="149"/>
      <c r="Q81" s="146"/>
      <c r="R81" s="146"/>
      <c r="S81" s="149"/>
      <c r="T81" s="146"/>
      <c r="U81" s="146"/>
      <c r="V81" s="146"/>
      <c r="W81" s="146"/>
      <c r="X81" s="146"/>
      <c r="Y81" s="146"/>
      <c r="Z81" s="146"/>
    </row>
    <row r="82" spans="1:26" ht="24.95" customHeight="1" x14ac:dyDescent="0.25">
      <c r="A82" s="171"/>
      <c r="B82" s="168" t="s">
        <v>625</v>
      </c>
      <c r="C82" s="172" t="s">
        <v>632</v>
      </c>
      <c r="D82" s="168" t="s">
        <v>1181</v>
      </c>
      <c r="E82" s="168" t="s">
        <v>222</v>
      </c>
      <c r="F82" s="169">
        <v>18</v>
      </c>
      <c r="G82" s="170"/>
      <c r="H82" s="170"/>
      <c r="I82" s="170">
        <f>ROUND(F82*(G82+H82),2)</f>
        <v>0</v>
      </c>
      <c r="J82" s="168">
        <f>ROUND(F82*(N82),2)</f>
        <v>3.06</v>
      </c>
      <c r="K82" s="1">
        <f>ROUND(F82*(O82),2)</f>
        <v>0</v>
      </c>
      <c r="L82" s="1">
        <f>ROUND(F82*(G82),2)</f>
        <v>0</v>
      </c>
      <c r="M82" s="1"/>
      <c r="N82" s="1">
        <v>0.17</v>
      </c>
      <c r="O82" s="1"/>
      <c r="P82" s="160"/>
      <c r="Q82" s="173"/>
      <c r="R82" s="173"/>
      <c r="S82" s="149"/>
      <c r="V82" s="174"/>
      <c r="Z82">
        <v>0</v>
      </c>
    </row>
    <row r="83" spans="1:26" ht="24.95" customHeight="1" x14ac:dyDescent="0.25">
      <c r="A83" s="171"/>
      <c r="B83" s="168" t="s">
        <v>237</v>
      </c>
      <c r="C83" s="172" t="s">
        <v>1245</v>
      </c>
      <c r="D83" s="168" t="s">
        <v>1246</v>
      </c>
      <c r="E83" s="168" t="s">
        <v>222</v>
      </c>
      <c r="F83" s="169">
        <v>18</v>
      </c>
      <c r="G83" s="170"/>
      <c r="H83" s="170"/>
      <c r="I83" s="170">
        <f>ROUND(F83*(G83+H83),2)</f>
        <v>0</v>
      </c>
      <c r="J83" s="168">
        <f>ROUND(F83*(N83),2)</f>
        <v>1.8</v>
      </c>
      <c r="K83" s="1">
        <f>ROUND(F83*(O83),2)</f>
        <v>0</v>
      </c>
      <c r="L83" s="1"/>
      <c r="M83" s="1">
        <f>ROUND(F83*(G83),2)</f>
        <v>0</v>
      </c>
      <c r="N83" s="1">
        <v>0.1</v>
      </c>
      <c r="O83" s="1"/>
      <c r="P83" s="167">
        <v>2.0000000000000001E-4</v>
      </c>
      <c r="Q83" s="173"/>
      <c r="R83" s="173">
        <v>2.0000000000000001E-4</v>
      </c>
      <c r="S83" s="149">
        <f>ROUND(F83*(R83),3)</f>
        <v>4.0000000000000001E-3</v>
      </c>
      <c r="V83" s="174"/>
      <c r="Z83">
        <v>0</v>
      </c>
    </row>
    <row r="84" spans="1:26" x14ac:dyDescent="0.25">
      <c r="A84" s="149"/>
      <c r="B84" s="149"/>
      <c r="C84" s="149"/>
      <c r="D84" s="149" t="s">
        <v>378</v>
      </c>
      <c r="E84" s="149"/>
      <c r="F84" s="167"/>
      <c r="G84" s="152"/>
      <c r="H84" s="152"/>
      <c r="I84" s="152">
        <f>ROUND((SUM(I81:I83))/1,2)</f>
        <v>0</v>
      </c>
      <c r="J84" s="149"/>
      <c r="K84" s="149"/>
      <c r="L84" s="149">
        <f>ROUND((SUM(L81:L83))/1,2)</f>
        <v>0</v>
      </c>
      <c r="M84" s="149">
        <f>ROUND((SUM(M81:M83))/1,2)</f>
        <v>0</v>
      </c>
      <c r="N84" s="149"/>
      <c r="O84" s="149"/>
      <c r="P84" s="175"/>
      <c r="S84" s="167">
        <f>ROUND((SUM(S81:S83))/1,2)</f>
        <v>0</v>
      </c>
      <c r="V84">
        <f>ROUND((SUM(V81:V83))/1,2)</f>
        <v>0</v>
      </c>
    </row>
    <row r="85" spans="1:26" x14ac:dyDescent="0.25">
      <c r="A85" s="1"/>
      <c r="B85" s="1"/>
      <c r="C85" s="1"/>
      <c r="D85" s="1"/>
      <c r="E85" s="1"/>
      <c r="F85" s="160"/>
      <c r="G85" s="142"/>
      <c r="H85" s="142"/>
      <c r="I85" s="142"/>
      <c r="J85" s="1"/>
      <c r="K85" s="1"/>
      <c r="L85" s="1"/>
      <c r="M85" s="1"/>
      <c r="N85" s="1"/>
      <c r="O85" s="1"/>
      <c r="P85" s="1"/>
      <c r="S85" s="1"/>
    </row>
    <row r="86" spans="1:26" x14ac:dyDescent="0.25">
      <c r="A86" s="149"/>
      <c r="B86" s="149"/>
      <c r="C86" s="149"/>
      <c r="D86" s="2" t="s">
        <v>94</v>
      </c>
      <c r="E86" s="149"/>
      <c r="F86" s="167"/>
      <c r="G86" s="152"/>
      <c r="H86" s="152">
        <f>ROUND((SUM(M72:M85))/2,2)</f>
        <v>0</v>
      </c>
      <c r="I86" s="152">
        <f>ROUND((SUM(I72:I85))/2,2)</f>
        <v>0</v>
      </c>
      <c r="J86" s="149"/>
      <c r="K86" s="149"/>
      <c r="L86" s="149">
        <f>ROUND((SUM(L72:L85))/2,2)</f>
        <v>0</v>
      </c>
      <c r="M86" s="149">
        <f>ROUND((SUM(M72:M85))/2,2)</f>
        <v>0</v>
      </c>
      <c r="N86" s="149"/>
      <c r="O86" s="149"/>
      <c r="P86" s="175"/>
      <c r="S86" s="175">
        <f>ROUND((SUM(S72:S85))/2,2)</f>
        <v>0</v>
      </c>
      <c r="V86">
        <f>ROUND((SUM(V72:V85))/2,2)</f>
        <v>0</v>
      </c>
    </row>
    <row r="87" spans="1:26" x14ac:dyDescent="0.25">
      <c r="A87" s="176"/>
      <c r="B87" s="176"/>
      <c r="C87" s="176"/>
      <c r="D87" s="176" t="s">
        <v>96</v>
      </c>
      <c r="E87" s="176"/>
      <c r="F87" s="177"/>
      <c r="G87" s="178"/>
      <c r="H87" s="178">
        <f>ROUND((SUM(M9:M86))/3,2)</f>
        <v>0</v>
      </c>
      <c r="I87" s="178">
        <f>ROUND((SUM(I9:I86))/3,2)</f>
        <v>0</v>
      </c>
      <c r="J87" s="176"/>
      <c r="K87" s="176">
        <f>ROUND((SUM(K9:K86))/3,2)</f>
        <v>0</v>
      </c>
      <c r="L87" s="176">
        <f>ROUND((SUM(L9:L86))/3,2)</f>
        <v>0</v>
      </c>
      <c r="M87" s="176">
        <f>ROUND((SUM(M9:M86))/3,2)</f>
        <v>0</v>
      </c>
      <c r="N87" s="176"/>
      <c r="O87" s="176"/>
      <c r="P87" s="177"/>
      <c r="Q87" s="179"/>
      <c r="R87" s="179"/>
      <c r="S87" s="177">
        <f>ROUND((SUM(S9:S86))/3,2)</f>
        <v>25.86</v>
      </c>
      <c r="T87" s="179"/>
      <c r="U87" s="179"/>
      <c r="V87" s="179">
        <f>ROUND((SUM(V9:V86))/3,2)</f>
        <v>0</v>
      </c>
      <c r="Z87">
        <f>(SUM(Z9:Z86))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Výstavba haly v priemyselnom parku Ferovo / SO 03 Vodovodná prípojka</oddHeader>
    <oddFooter>&amp;RStrana &amp;P z &amp;N    &amp;L&amp;7Spracované systémom Systematic®pyramida.wsn, tel.: 051 77 10 585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25">
      <c r="A3" s="11"/>
      <c r="B3" s="34" t="s">
        <v>1247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4" t="s">
        <v>31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07" t="s">
        <v>32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07" t="s">
        <v>33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14278'!B15</f>
        <v>0</v>
      </c>
      <c r="E16" s="88">
        <f>'Rekap 14278'!C15</f>
        <v>0</v>
      </c>
      <c r="F16" s="97">
        <f>'Rekap 14278'!D15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14278'!B20</f>
        <v>0</v>
      </c>
      <c r="E17" s="67">
        <f>'Rekap 14278'!C20</f>
        <v>0</v>
      </c>
      <c r="F17" s="72">
        <f>'Rekap 14278'!D20</f>
        <v>0</v>
      </c>
      <c r="G17" s="53">
        <v>7</v>
      </c>
      <c r="H17" s="107" t="s">
        <v>44</v>
      </c>
      <c r="I17" s="120"/>
      <c r="J17" s="118">
        <f>'SO 14278'!Z54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/>
      <c r="E18" s="68"/>
      <c r="F18" s="73"/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14278'!K9:'SO 14278'!K53)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14278'!K9:'SO 14278'!K53)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3" t="s">
        <v>31</v>
      </c>
      <c r="B1" s="214"/>
      <c r="C1" s="214"/>
      <c r="D1" s="215"/>
      <c r="E1" s="137" t="s">
        <v>28</v>
      </c>
      <c r="F1" s="136"/>
      <c r="W1">
        <v>30.126000000000001</v>
      </c>
    </row>
    <row r="2" spans="1:26" ht="20.100000000000001" customHeight="1" x14ac:dyDescent="0.25">
      <c r="A2" s="213" t="s">
        <v>32</v>
      </c>
      <c r="B2" s="214"/>
      <c r="C2" s="214"/>
      <c r="D2" s="215"/>
      <c r="E2" s="137" t="s">
        <v>26</v>
      </c>
      <c r="F2" s="136"/>
    </row>
    <row r="3" spans="1:26" ht="20.100000000000001" customHeight="1" x14ac:dyDescent="0.25">
      <c r="A3" s="213" t="s">
        <v>33</v>
      </c>
      <c r="B3" s="214"/>
      <c r="C3" s="214"/>
      <c r="D3" s="215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1247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14278'!L17</f>
        <v>0</v>
      </c>
      <c r="C11" s="150">
        <f>'SO 14278'!M17</f>
        <v>0</v>
      </c>
      <c r="D11" s="150">
        <f>'SO 14278'!I17</f>
        <v>0</v>
      </c>
      <c r="E11" s="151">
        <f>'SO 14278'!P17</f>
        <v>0</v>
      </c>
      <c r="F11" s="151">
        <f>'SO 14278'!S17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77</v>
      </c>
      <c r="B12" s="150">
        <f>'SO 14278'!L23</f>
        <v>0</v>
      </c>
      <c r="C12" s="150">
        <f>'SO 14278'!M23</f>
        <v>0</v>
      </c>
      <c r="D12" s="150">
        <f>'SO 14278'!I23</f>
        <v>0</v>
      </c>
      <c r="E12" s="151">
        <f>'SO 14278'!P23</f>
        <v>4.2</v>
      </c>
      <c r="F12" s="151">
        <f>'SO 14278'!S23</f>
        <v>0.93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1125</v>
      </c>
      <c r="B13" s="150">
        <f>'SO 14278'!L34</f>
        <v>0</v>
      </c>
      <c r="C13" s="150">
        <f>'SO 14278'!M34</f>
        <v>0</v>
      </c>
      <c r="D13" s="150">
        <f>'SO 14278'!I34</f>
        <v>0</v>
      </c>
      <c r="E13" s="151">
        <f>'SO 14278'!P34</f>
        <v>0.08</v>
      </c>
      <c r="F13" s="151">
        <f>'SO 14278'!S34</f>
        <v>0.08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14278'!L38</f>
        <v>0</v>
      </c>
      <c r="C14" s="150">
        <f>'SO 14278'!M38</f>
        <v>0</v>
      </c>
      <c r="D14" s="150">
        <f>'SO 14278'!I38</f>
        <v>0</v>
      </c>
      <c r="E14" s="151">
        <f>'SO 14278'!P38</f>
        <v>0</v>
      </c>
      <c r="F14" s="151">
        <f>'SO 14278'!S38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74</v>
      </c>
      <c r="B15" s="152">
        <f>'SO 14278'!L40</f>
        <v>0</v>
      </c>
      <c r="C15" s="152">
        <f>'SO 14278'!M40</f>
        <v>0</v>
      </c>
      <c r="D15" s="152">
        <f>'SO 14278'!I40</f>
        <v>0</v>
      </c>
      <c r="E15" s="153">
        <f>'SO 14278'!P40</f>
        <v>4.28</v>
      </c>
      <c r="F15" s="153">
        <f>'SO 14278'!S40</f>
        <v>1.01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/>
      <c r="C17" s="150"/>
      <c r="D17" s="150"/>
      <c r="E17" s="151"/>
      <c r="F17" s="151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83</v>
      </c>
      <c r="B18" s="150">
        <f>'SO 14278'!L47</f>
        <v>0</v>
      </c>
      <c r="C18" s="150">
        <f>'SO 14278'!M47</f>
        <v>0</v>
      </c>
      <c r="D18" s="150">
        <f>'SO 14278'!I47</f>
        <v>0</v>
      </c>
      <c r="E18" s="151">
        <f>'SO 14278'!P47</f>
        <v>0</v>
      </c>
      <c r="F18" s="151">
        <f>'SO 14278'!S47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 t="s">
        <v>93</v>
      </c>
      <c r="B19" s="150">
        <f>'SO 14278'!L51</f>
        <v>0</v>
      </c>
      <c r="C19" s="150">
        <f>'SO 14278'!M51</f>
        <v>0</v>
      </c>
      <c r="D19" s="150">
        <f>'SO 14278'!I51</f>
        <v>0</v>
      </c>
      <c r="E19" s="151">
        <f>'SO 14278'!P51</f>
        <v>0</v>
      </c>
      <c r="F19" s="151">
        <f>'SO 14278'!S51</f>
        <v>0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2" t="s">
        <v>82</v>
      </c>
      <c r="B20" s="152">
        <f>'SO 14278'!L53</f>
        <v>0</v>
      </c>
      <c r="C20" s="152">
        <f>'SO 14278'!M53</f>
        <v>0</v>
      </c>
      <c r="D20" s="152">
        <f>'SO 14278'!I53</f>
        <v>0</v>
      </c>
      <c r="E20" s="153">
        <f>'SO 14278'!S53</f>
        <v>0</v>
      </c>
      <c r="F20" s="153">
        <f>'SO 14278'!V53</f>
        <v>0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2" t="s">
        <v>96</v>
      </c>
      <c r="B22" s="152">
        <f>'SO 14278'!L54</f>
        <v>0</v>
      </c>
      <c r="C22" s="152">
        <f>'SO 14278'!M54</f>
        <v>0</v>
      </c>
      <c r="D22" s="152">
        <f>'SO 14278'!I54</f>
        <v>0</v>
      </c>
      <c r="E22" s="153">
        <f>'SO 14278'!S54</f>
        <v>1.01</v>
      </c>
      <c r="F22" s="153">
        <f>'SO 14278'!V54</f>
        <v>0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workbookViewId="0">
      <pane ySplit="8" topLeftCell="A42" activePane="bottomLeft" state="frozen"/>
      <selection pane="bottomLeft" activeCell="D46" sqref="D46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6" t="s">
        <v>31</v>
      </c>
      <c r="C1" s="217"/>
      <c r="D1" s="217"/>
      <c r="E1" s="217"/>
      <c r="F1" s="217"/>
      <c r="G1" s="217"/>
      <c r="H1" s="218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6" t="s">
        <v>32</v>
      </c>
      <c r="C2" s="217"/>
      <c r="D2" s="217"/>
      <c r="E2" s="217"/>
      <c r="F2" s="217"/>
      <c r="G2" s="217"/>
      <c r="H2" s="218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6" t="s">
        <v>33</v>
      </c>
      <c r="C3" s="217"/>
      <c r="D3" s="217"/>
      <c r="E3" s="217"/>
      <c r="F3" s="217"/>
      <c r="G3" s="217"/>
      <c r="H3" s="218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1247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1248</v>
      </c>
      <c r="D11" s="168" t="s">
        <v>1249</v>
      </c>
      <c r="E11" s="168" t="s">
        <v>1250</v>
      </c>
      <c r="F11" s="169">
        <v>4.1399999999999997</v>
      </c>
      <c r="G11" s="170"/>
      <c r="H11" s="170"/>
      <c r="I11" s="170">
        <f t="shared" ref="I11:I16" si="0">ROUND(F11*(G11+H11),2)</f>
        <v>0</v>
      </c>
      <c r="J11" s="168">
        <f t="shared" ref="J11:J16" si="1">ROUND(F11*(N11),2)</f>
        <v>19.25</v>
      </c>
      <c r="K11" s="1">
        <f t="shared" ref="K11:K16" si="2">ROUND(F11*(O11),2)</f>
        <v>0</v>
      </c>
      <c r="L11" s="1">
        <f t="shared" ref="L11:L16" si="3">ROUND(F11*(G11),2)</f>
        <v>0</v>
      </c>
      <c r="M11" s="1"/>
      <c r="N11" s="1">
        <v>4.6500000000000004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109</v>
      </c>
      <c r="C12" s="172" t="s">
        <v>1251</v>
      </c>
      <c r="D12" s="168" t="s">
        <v>120</v>
      </c>
      <c r="E12" s="168" t="s">
        <v>1250</v>
      </c>
      <c r="F12" s="169">
        <v>2.0699999999999998</v>
      </c>
      <c r="G12" s="170"/>
      <c r="H12" s="170"/>
      <c r="I12" s="170">
        <f t="shared" si="0"/>
        <v>0</v>
      </c>
      <c r="J12" s="168">
        <f t="shared" si="1"/>
        <v>1.01</v>
      </c>
      <c r="K12" s="1">
        <f t="shared" si="2"/>
        <v>0</v>
      </c>
      <c r="L12" s="1">
        <f t="shared" si="3"/>
        <v>0</v>
      </c>
      <c r="M12" s="1"/>
      <c r="N12" s="1">
        <v>0.49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121</v>
      </c>
      <c r="D13" s="168" t="s">
        <v>122</v>
      </c>
      <c r="E13" s="168" t="s">
        <v>112</v>
      </c>
      <c r="F13" s="169">
        <v>4.1399999999999997</v>
      </c>
      <c r="G13" s="170"/>
      <c r="H13" s="170"/>
      <c r="I13" s="170">
        <f t="shared" si="0"/>
        <v>0</v>
      </c>
      <c r="J13" s="168">
        <f t="shared" si="1"/>
        <v>4.51</v>
      </c>
      <c r="K13" s="1">
        <f t="shared" si="2"/>
        <v>0</v>
      </c>
      <c r="L13" s="1">
        <f t="shared" si="3"/>
        <v>0</v>
      </c>
      <c r="M13" s="1"/>
      <c r="N13" s="1">
        <v>1.0900000000000001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1086</v>
      </c>
      <c r="D14" s="168" t="s">
        <v>1252</v>
      </c>
      <c r="E14" s="168" t="s">
        <v>1250</v>
      </c>
      <c r="F14" s="169">
        <v>4.1399999999999997</v>
      </c>
      <c r="G14" s="170"/>
      <c r="H14" s="170"/>
      <c r="I14" s="170">
        <f t="shared" si="0"/>
        <v>0</v>
      </c>
      <c r="J14" s="168">
        <f t="shared" si="1"/>
        <v>2.4</v>
      </c>
      <c r="K14" s="1">
        <f t="shared" si="2"/>
        <v>0</v>
      </c>
      <c r="L14" s="1">
        <f t="shared" si="3"/>
        <v>0</v>
      </c>
      <c r="M14" s="1"/>
      <c r="N14" s="1">
        <v>0.57999999999999996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1253</v>
      </c>
      <c r="D15" s="168" t="s">
        <v>1254</v>
      </c>
      <c r="E15" s="168" t="s">
        <v>112</v>
      </c>
      <c r="F15" s="169">
        <v>1.83</v>
      </c>
      <c r="G15" s="170"/>
      <c r="H15" s="170"/>
      <c r="I15" s="170">
        <f t="shared" si="0"/>
        <v>0</v>
      </c>
      <c r="J15" s="168">
        <f t="shared" si="1"/>
        <v>10.47</v>
      </c>
      <c r="K15" s="1">
        <f t="shared" si="2"/>
        <v>0</v>
      </c>
      <c r="L15" s="1">
        <f t="shared" si="3"/>
        <v>0</v>
      </c>
      <c r="M15" s="1"/>
      <c r="N15" s="1">
        <v>5.72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109</v>
      </c>
      <c r="C16" s="172" t="s">
        <v>1255</v>
      </c>
      <c r="D16" s="168" t="s">
        <v>1256</v>
      </c>
      <c r="E16" s="168" t="s">
        <v>365</v>
      </c>
      <c r="F16" s="169">
        <v>1.2</v>
      </c>
      <c r="G16" s="170"/>
      <c r="H16" s="170"/>
      <c r="I16" s="170">
        <f t="shared" si="0"/>
        <v>0</v>
      </c>
      <c r="J16" s="168">
        <f t="shared" si="1"/>
        <v>0.18</v>
      </c>
      <c r="K16" s="1">
        <f t="shared" si="2"/>
        <v>0</v>
      </c>
      <c r="L16" s="1">
        <f t="shared" si="3"/>
        <v>0</v>
      </c>
      <c r="M16" s="1"/>
      <c r="N16" s="1">
        <v>0.15</v>
      </c>
      <c r="O16" s="1"/>
      <c r="P16" s="160"/>
      <c r="Q16" s="173"/>
      <c r="R16" s="173"/>
      <c r="S16" s="149"/>
      <c r="V16" s="174"/>
      <c r="Z16">
        <v>0</v>
      </c>
    </row>
    <row r="17" spans="1:26" x14ac:dyDescent="0.25">
      <c r="A17" s="149"/>
      <c r="B17" s="149"/>
      <c r="C17" s="149"/>
      <c r="D17" s="149" t="s">
        <v>75</v>
      </c>
      <c r="E17" s="149"/>
      <c r="F17" s="167"/>
      <c r="G17" s="152"/>
      <c r="H17" s="152">
        <f>ROUND((SUM(M10:M16))/1,2)</f>
        <v>0</v>
      </c>
      <c r="I17" s="152">
        <f>ROUND((SUM(I10:I16))/1,2)</f>
        <v>0</v>
      </c>
      <c r="J17" s="149"/>
      <c r="K17" s="149"/>
      <c r="L17" s="149">
        <f>ROUND((SUM(L10:L16))/1,2)</f>
        <v>0</v>
      </c>
      <c r="M17" s="149">
        <f>ROUND((SUM(M10:M16))/1,2)</f>
        <v>0</v>
      </c>
      <c r="N17" s="149"/>
      <c r="O17" s="149"/>
      <c r="P17" s="175">
        <f>ROUND((SUM(P10:P16))/1,2)</f>
        <v>0</v>
      </c>
      <c r="Q17" s="146"/>
      <c r="R17" s="146"/>
      <c r="S17" s="175">
        <f>ROUND((SUM(S10:S16))/1,2)</f>
        <v>0</v>
      </c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"/>
      <c r="C18" s="1"/>
      <c r="D18" s="1"/>
      <c r="E18" s="1"/>
      <c r="F18" s="160"/>
      <c r="G18" s="142"/>
      <c r="H18" s="142"/>
      <c r="I18" s="142"/>
      <c r="J18" s="1"/>
      <c r="K18" s="1"/>
      <c r="L18" s="1"/>
      <c r="M18" s="1"/>
      <c r="N18" s="1"/>
      <c r="O18" s="1"/>
      <c r="P18" s="1"/>
      <c r="S18" s="1"/>
    </row>
    <row r="19" spans="1:26" x14ac:dyDescent="0.25">
      <c r="A19" s="149"/>
      <c r="B19" s="149"/>
      <c r="C19" s="149"/>
      <c r="D19" s="149" t="s">
        <v>77</v>
      </c>
      <c r="E19" s="149"/>
      <c r="F19" s="167"/>
      <c r="G19" s="150"/>
      <c r="H19" s="150"/>
      <c r="I19" s="150"/>
      <c r="J19" s="149"/>
      <c r="K19" s="149"/>
      <c r="L19" s="149"/>
      <c r="M19" s="149"/>
      <c r="N19" s="149"/>
      <c r="O19" s="149"/>
      <c r="P19" s="149"/>
      <c r="Q19" s="146"/>
      <c r="R19" s="146"/>
      <c r="S19" s="149"/>
      <c r="T19" s="146"/>
      <c r="U19" s="146"/>
      <c r="V19" s="146"/>
      <c r="W19" s="146"/>
      <c r="X19" s="146"/>
      <c r="Y19" s="146"/>
      <c r="Z19" s="146"/>
    </row>
    <row r="20" spans="1:26" ht="24.95" customHeight="1" x14ac:dyDescent="0.25">
      <c r="A20" s="171"/>
      <c r="B20" s="168" t="s">
        <v>1100</v>
      </c>
      <c r="C20" s="172" t="s">
        <v>1101</v>
      </c>
      <c r="D20" s="168" t="s">
        <v>1102</v>
      </c>
      <c r="E20" s="168" t="s">
        <v>1250</v>
      </c>
      <c r="F20" s="169">
        <v>0.27</v>
      </c>
      <c r="G20" s="170"/>
      <c r="H20" s="170"/>
      <c r="I20" s="170">
        <f>ROUND(F20*(G20+H20),2)</f>
        <v>0</v>
      </c>
      <c r="J20" s="168">
        <f>ROUND(F20*(N20),2)</f>
        <v>5.94</v>
      </c>
      <c r="K20" s="1">
        <f>ROUND(F20*(O20),2)</f>
        <v>0</v>
      </c>
      <c r="L20" s="1">
        <f>ROUND(F20*(G20),2)</f>
        <v>0</v>
      </c>
      <c r="M20" s="1"/>
      <c r="N20" s="1">
        <v>22</v>
      </c>
      <c r="O20" s="1"/>
      <c r="P20" s="167">
        <v>1.8907700000000001</v>
      </c>
      <c r="Q20" s="173"/>
      <c r="R20" s="173">
        <v>1.8907700000000001</v>
      </c>
      <c r="S20" s="149">
        <f>ROUND(F20*(R20),3)</f>
        <v>0.51100000000000001</v>
      </c>
      <c r="V20" s="174"/>
      <c r="Z20">
        <v>0</v>
      </c>
    </row>
    <row r="21" spans="1:26" ht="24.95" customHeight="1" x14ac:dyDescent="0.25">
      <c r="A21" s="171"/>
      <c r="B21" s="168" t="s">
        <v>1100</v>
      </c>
      <c r="C21" s="172" t="s">
        <v>1257</v>
      </c>
      <c r="D21" s="168" t="s">
        <v>1258</v>
      </c>
      <c r="E21" s="168" t="s">
        <v>1250</v>
      </c>
      <c r="F21" s="169">
        <v>0.15</v>
      </c>
      <c r="G21" s="170"/>
      <c r="H21" s="170"/>
      <c r="I21" s="170">
        <f>ROUND(F21*(G21+H21),2)</f>
        <v>0</v>
      </c>
      <c r="J21" s="168">
        <f>ROUND(F21*(N21),2)</f>
        <v>10.73</v>
      </c>
      <c r="K21" s="1">
        <f>ROUND(F21*(O21),2)</f>
        <v>0</v>
      </c>
      <c r="L21" s="1">
        <f>ROUND(F21*(G21),2)</f>
        <v>0</v>
      </c>
      <c r="M21" s="1"/>
      <c r="N21" s="1">
        <v>71.52</v>
      </c>
      <c r="O21" s="1"/>
      <c r="P21" s="167">
        <v>2.2164700000000002</v>
      </c>
      <c r="Q21" s="173"/>
      <c r="R21" s="173">
        <v>2.2164700000000002</v>
      </c>
      <c r="S21" s="149">
        <f>ROUND(F21*(R21),3)</f>
        <v>0.33200000000000002</v>
      </c>
      <c r="V21" s="174"/>
      <c r="Z21">
        <v>0</v>
      </c>
    </row>
    <row r="22" spans="1:26" ht="24.95" customHeight="1" x14ac:dyDescent="0.25">
      <c r="A22" s="171"/>
      <c r="B22" s="168" t="s">
        <v>1100</v>
      </c>
      <c r="C22" s="172" t="s">
        <v>1259</v>
      </c>
      <c r="D22" s="168" t="s">
        <v>1260</v>
      </c>
      <c r="E22" s="168" t="s">
        <v>279</v>
      </c>
      <c r="F22" s="169">
        <v>1</v>
      </c>
      <c r="G22" s="170"/>
      <c r="H22" s="170"/>
      <c r="I22" s="170">
        <f>ROUND(F22*(G22+H22),2)</f>
        <v>0</v>
      </c>
      <c r="J22" s="168">
        <f>ROUND(F22*(N22),2)</f>
        <v>7.94</v>
      </c>
      <c r="K22" s="1">
        <f>ROUND(F22*(O22),2)</f>
        <v>0</v>
      </c>
      <c r="L22" s="1">
        <f>ROUND(F22*(G22),2)</f>
        <v>0</v>
      </c>
      <c r="M22" s="1"/>
      <c r="N22" s="1">
        <v>7.9399999999999995</v>
      </c>
      <c r="O22" s="1"/>
      <c r="P22" s="167">
        <v>8.838E-2</v>
      </c>
      <c r="Q22" s="173"/>
      <c r="R22" s="173">
        <v>8.838E-2</v>
      </c>
      <c r="S22" s="149">
        <f>ROUND(F22*(R22),3)</f>
        <v>8.7999999999999995E-2</v>
      </c>
      <c r="V22" s="174"/>
      <c r="Z22">
        <v>0</v>
      </c>
    </row>
    <row r="23" spans="1:26" x14ac:dyDescent="0.25">
      <c r="A23" s="149"/>
      <c r="B23" s="149"/>
      <c r="C23" s="149"/>
      <c r="D23" s="149" t="s">
        <v>77</v>
      </c>
      <c r="E23" s="149"/>
      <c r="F23" s="167"/>
      <c r="G23" s="152"/>
      <c r="H23" s="152">
        <f>ROUND((SUM(M19:M22))/1,2)</f>
        <v>0</v>
      </c>
      <c r="I23" s="152">
        <f>ROUND((SUM(I19:I22))/1,2)</f>
        <v>0</v>
      </c>
      <c r="J23" s="149"/>
      <c r="K23" s="149"/>
      <c r="L23" s="149">
        <f>ROUND((SUM(L19:L22))/1,2)</f>
        <v>0</v>
      </c>
      <c r="M23" s="149">
        <f>ROUND((SUM(M19:M22))/1,2)</f>
        <v>0</v>
      </c>
      <c r="N23" s="149"/>
      <c r="O23" s="149"/>
      <c r="P23" s="175">
        <f>ROUND((SUM(P19:P22))/1,2)</f>
        <v>4.2</v>
      </c>
      <c r="Q23" s="146"/>
      <c r="R23" s="146"/>
      <c r="S23" s="175">
        <f>ROUND((SUM(S19:S22))/1,2)</f>
        <v>0.93</v>
      </c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"/>
      <c r="C24" s="1"/>
      <c r="D24" s="1"/>
      <c r="E24" s="1"/>
      <c r="F24" s="160"/>
      <c r="G24" s="142"/>
      <c r="H24" s="142"/>
      <c r="I24" s="142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49"/>
      <c r="B25" s="149"/>
      <c r="C25" s="149"/>
      <c r="D25" s="149" t="s">
        <v>1125</v>
      </c>
      <c r="E25" s="149"/>
      <c r="F25" s="167"/>
      <c r="G25" s="150"/>
      <c r="H25" s="150"/>
      <c r="I25" s="150"/>
      <c r="J25" s="149"/>
      <c r="K25" s="149"/>
      <c r="L25" s="149"/>
      <c r="M25" s="149"/>
      <c r="N25" s="149"/>
      <c r="O25" s="149"/>
      <c r="P25" s="149"/>
      <c r="Q25" s="146"/>
      <c r="R25" s="146"/>
      <c r="S25" s="149"/>
      <c r="T25" s="146"/>
      <c r="U25" s="146"/>
      <c r="V25" s="146"/>
      <c r="W25" s="146"/>
      <c r="X25" s="146"/>
      <c r="Y25" s="146"/>
      <c r="Z25" s="146"/>
    </row>
    <row r="26" spans="1:26" ht="24.95" customHeight="1" x14ac:dyDescent="0.25">
      <c r="A26" s="171"/>
      <c r="B26" s="168" t="s">
        <v>1100</v>
      </c>
      <c r="C26" s="172" t="s">
        <v>1261</v>
      </c>
      <c r="D26" s="168" t="s">
        <v>1262</v>
      </c>
      <c r="E26" s="168" t="s">
        <v>304</v>
      </c>
      <c r="F26" s="169">
        <v>0.7</v>
      </c>
      <c r="G26" s="170"/>
      <c r="H26" s="170"/>
      <c r="I26" s="170">
        <f t="shared" ref="I26:I33" si="4">ROUND(F26*(G26+H26),2)</f>
        <v>0</v>
      </c>
      <c r="J26" s="168">
        <f t="shared" ref="J26:J33" si="5">ROUND(F26*(N26),2)</f>
        <v>0.46</v>
      </c>
      <c r="K26" s="1">
        <f t="shared" ref="K26:K33" si="6">ROUND(F26*(O26),2)</f>
        <v>0</v>
      </c>
      <c r="L26" s="1">
        <f>ROUND(F26*(G26),2)</f>
        <v>0</v>
      </c>
      <c r="M26" s="1"/>
      <c r="N26" s="1">
        <v>0.65</v>
      </c>
      <c r="O26" s="1"/>
      <c r="P26" s="167">
        <v>5.0000000000000002E-5</v>
      </c>
      <c r="Q26" s="173"/>
      <c r="R26" s="173">
        <v>5.0000000000000002E-5</v>
      </c>
      <c r="S26" s="149">
        <f>ROUND(F26*(R26),3)</f>
        <v>0</v>
      </c>
      <c r="V26" s="174"/>
      <c r="Z26">
        <v>0</v>
      </c>
    </row>
    <row r="27" spans="1:26" ht="24.95" customHeight="1" x14ac:dyDescent="0.25">
      <c r="A27" s="171"/>
      <c r="B27" s="168" t="s">
        <v>1100</v>
      </c>
      <c r="C27" s="172" t="s">
        <v>1263</v>
      </c>
      <c r="D27" s="168" t="s">
        <v>1264</v>
      </c>
      <c r="E27" s="168" t="s">
        <v>279</v>
      </c>
      <c r="F27" s="169">
        <v>1</v>
      </c>
      <c r="G27" s="170"/>
      <c r="H27" s="170"/>
      <c r="I27" s="170">
        <f t="shared" si="4"/>
        <v>0</v>
      </c>
      <c r="J27" s="168">
        <f t="shared" si="5"/>
        <v>11.44</v>
      </c>
      <c r="K27" s="1">
        <f t="shared" si="6"/>
        <v>0</v>
      </c>
      <c r="L27" s="1">
        <f>ROUND(F27*(G27),2)</f>
        <v>0</v>
      </c>
      <c r="M27" s="1"/>
      <c r="N27" s="1">
        <v>11.44</v>
      </c>
      <c r="O27" s="1"/>
      <c r="P27" s="167">
        <v>6.3400000000000001E-3</v>
      </c>
      <c r="Q27" s="173"/>
      <c r="R27" s="173">
        <v>6.3400000000000001E-3</v>
      </c>
      <c r="S27" s="149">
        <f>ROUND(F27*(R27),3)</f>
        <v>6.0000000000000001E-3</v>
      </c>
      <c r="V27" s="174"/>
      <c r="Z27">
        <v>0</v>
      </c>
    </row>
    <row r="28" spans="1:26" ht="24.95" customHeight="1" x14ac:dyDescent="0.25">
      <c r="A28" s="171"/>
      <c r="B28" s="168" t="s">
        <v>655</v>
      </c>
      <c r="C28" s="172" t="s">
        <v>1265</v>
      </c>
      <c r="D28" s="168" t="s">
        <v>1266</v>
      </c>
      <c r="E28" s="168" t="s">
        <v>279</v>
      </c>
      <c r="F28" s="169">
        <v>1</v>
      </c>
      <c r="G28" s="170"/>
      <c r="H28" s="170"/>
      <c r="I28" s="170">
        <f t="shared" si="4"/>
        <v>0</v>
      </c>
      <c r="J28" s="168">
        <f t="shared" si="5"/>
        <v>0.47</v>
      </c>
      <c r="K28" s="1">
        <f t="shared" si="6"/>
        <v>0</v>
      </c>
      <c r="L28" s="1">
        <f>ROUND(F28*(G28),2)</f>
        <v>0</v>
      </c>
      <c r="M28" s="1"/>
      <c r="N28" s="1">
        <v>0.47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655</v>
      </c>
      <c r="C29" s="172" t="s">
        <v>1267</v>
      </c>
      <c r="D29" s="168" t="s">
        <v>1268</v>
      </c>
      <c r="E29" s="168" t="s">
        <v>279</v>
      </c>
      <c r="F29" s="169">
        <v>1</v>
      </c>
      <c r="G29" s="170"/>
      <c r="H29" s="170"/>
      <c r="I29" s="170">
        <f t="shared" si="4"/>
        <v>0</v>
      </c>
      <c r="J29" s="168">
        <f t="shared" si="5"/>
        <v>11.63</v>
      </c>
      <c r="K29" s="1">
        <f t="shared" si="6"/>
        <v>0</v>
      </c>
      <c r="L29" s="1">
        <f>ROUND(F29*(G29),2)</f>
        <v>0</v>
      </c>
      <c r="M29" s="1"/>
      <c r="N29" s="1">
        <v>11.63</v>
      </c>
      <c r="O29" s="1"/>
      <c r="P29" s="160"/>
      <c r="Q29" s="173"/>
      <c r="R29" s="173"/>
      <c r="S29" s="149"/>
      <c r="V29" s="174"/>
      <c r="Z29">
        <v>0</v>
      </c>
    </row>
    <row r="30" spans="1:26" ht="35.1" customHeight="1" x14ac:dyDescent="0.25">
      <c r="A30" s="171"/>
      <c r="B30" s="168" t="s">
        <v>304</v>
      </c>
      <c r="C30" s="172" t="s">
        <v>1269</v>
      </c>
      <c r="D30" s="168" t="s">
        <v>1270</v>
      </c>
      <c r="E30" s="168" t="s">
        <v>279</v>
      </c>
      <c r="F30" s="169">
        <v>1</v>
      </c>
      <c r="G30" s="170"/>
      <c r="H30" s="170"/>
      <c r="I30" s="170">
        <f t="shared" si="4"/>
        <v>0</v>
      </c>
      <c r="J30" s="168">
        <f t="shared" si="5"/>
        <v>353.49</v>
      </c>
      <c r="K30" s="1">
        <f t="shared" si="6"/>
        <v>0</v>
      </c>
      <c r="L30" s="1">
        <f>ROUND(F30*(G30),2)</f>
        <v>0</v>
      </c>
      <c r="M30" s="1"/>
      <c r="N30" s="1">
        <v>353.49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237</v>
      </c>
      <c r="C31" s="172" t="s">
        <v>1271</v>
      </c>
      <c r="D31" s="168" t="s">
        <v>1272</v>
      </c>
      <c r="E31" s="168" t="s">
        <v>222</v>
      </c>
      <c r="F31" s="169">
        <v>0.7</v>
      </c>
      <c r="G31" s="170"/>
      <c r="H31" s="170"/>
      <c r="I31" s="170">
        <f t="shared" si="4"/>
        <v>0</v>
      </c>
      <c r="J31" s="168">
        <f t="shared" si="5"/>
        <v>2.88</v>
      </c>
      <c r="K31" s="1">
        <f t="shared" si="6"/>
        <v>0</v>
      </c>
      <c r="L31" s="1"/>
      <c r="M31" s="1">
        <f>ROUND(F31*(G31),2)</f>
        <v>0</v>
      </c>
      <c r="N31" s="1">
        <v>4.1100000000000003</v>
      </c>
      <c r="O31" s="1"/>
      <c r="P31" s="167">
        <v>2.2000000000000001E-3</v>
      </c>
      <c r="Q31" s="173"/>
      <c r="R31" s="173">
        <v>2.2000000000000001E-3</v>
      </c>
      <c r="S31" s="149">
        <f>ROUND(F31*(R31),3)</f>
        <v>2E-3</v>
      </c>
      <c r="V31" s="174"/>
      <c r="Z31">
        <v>0</v>
      </c>
    </row>
    <row r="32" spans="1:26" ht="24.95" customHeight="1" x14ac:dyDescent="0.25">
      <c r="A32" s="171"/>
      <c r="B32" s="168" t="s">
        <v>335</v>
      </c>
      <c r="C32" s="172" t="s">
        <v>1273</v>
      </c>
      <c r="D32" s="168" t="s">
        <v>1274</v>
      </c>
      <c r="E32" s="168" t="s">
        <v>279</v>
      </c>
      <c r="F32" s="169">
        <v>1</v>
      </c>
      <c r="G32" s="170"/>
      <c r="H32" s="170"/>
      <c r="I32" s="170">
        <f t="shared" si="4"/>
        <v>0</v>
      </c>
      <c r="J32" s="168">
        <f t="shared" si="5"/>
        <v>90.29</v>
      </c>
      <c r="K32" s="1">
        <f t="shared" si="6"/>
        <v>0</v>
      </c>
      <c r="L32" s="1"/>
      <c r="M32" s="1">
        <f>ROUND(F32*(G32),2)</f>
        <v>0</v>
      </c>
      <c r="N32" s="1">
        <v>90.29</v>
      </c>
      <c r="O32" s="1"/>
      <c r="P32" s="167">
        <v>7.4999999999999997E-2</v>
      </c>
      <c r="Q32" s="173"/>
      <c r="R32" s="173">
        <v>7.4999999999999997E-2</v>
      </c>
      <c r="S32" s="149">
        <f>ROUND(F32*(R32),3)</f>
        <v>7.4999999999999997E-2</v>
      </c>
      <c r="V32" s="174"/>
      <c r="Z32">
        <v>0</v>
      </c>
    </row>
    <row r="33" spans="1:26" ht="24.95" customHeight="1" x14ac:dyDescent="0.25">
      <c r="A33" s="171"/>
      <c r="B33" s="168" t="s">
        <v>335</v>
      </c>
      <c r="C33" s="172" t="s">
        <v>1275</v>
      </c>
      <c r="D33" s="168" t="s">
        <v>1276</v>
      </c>
      <c r="E33" s="168" t="s">
        <v>279</v>
      </c>
      <c r="F33" s="169">
        <v>1</v>
      </c>
      <c r="G33" s="170"/>
      <c r="H33" s="170"/>
      <c r="I33" s="170">
        <f t="shared" si="4"/>
        <v>0</v>
      </c>
      <c r="J33" s="168">
        <f t="shared" si="5"/>
        <v>9.66</v>
      </c>
      <c r="K33" s="1">
        <f t="shared" si="6"/>
        <v>0</v>
      </c>
      <c r="L33" s="1"/>
      <c r="M33" s="1">
        <f>ROUND(F33*(G33),2)</f>
        <v>0</v>
      </c>
      <c r="N33" s="1">
        <v>9.66</v>
      </c>
      <c r="O33" s="1"/>
      <c r="P33" s="167">
        <v>4.8999999999999998E-4</v>
      </c>
      <c r="Q33" s="173"/>
      <c r="R33" s="173">
        <v>4.8999999999999998E-4</v>
      </c>
      <c r="S33" s="149">
        <f>ROUND(F33*(R33),3)</f>
        <v>0</v>
      </c>
      <c r="V33" s="174"/>
      <c r="Z33">
        <v>0</v>
      </c>
    </row>
    <row r="34" spans="1:26" x14ac:dyDescent="0.25">
      <c r="A34" s="149"/>
      <c r="B34" s="149"/>
      <c r="C34" s="149"/>
      <c r="D34" s="149" t="s">
        <v>1125</v>
      </c>
      <c r="E34" s="149"/>
      <c r="F34" s="167"/>
      <c r="G34" s="152"/>
      <c r="H34" s="152">
        <f>ROUND((SUM(M25:M33))/1,2)</f>
        <v>0</v>
      </c>
      <c r="I34" s="152">
        <f>ROUND((SUM(I25:I33))/1,2)</f>
        <v>0</v>
      </c>
      <c r="J34" s="149"/>
      <c r="K34" s="149"/>
      <c r="L34" s="149">
        <f>ROUND((SUM(L25:L33))/1,2)</f>
        <v>0</v>
      </c>
      <c r="M34" s="149">
        <f>ROUND((SUM(M25:M33))/1,2)</f>
        <v>0</v>
      </c>
      <c r="N34" s="149"/>
      <c r="O34" s="149"/>
      <c r="P34" s="175">
        <f>ROUND((SUM(P25:P33))/1,2)</f>
        <v>0.08</v>
      </c>
      <c r="Q34" s="146"/>
      <c r="R34" s="146"/>
      <c r="S34" s="175">
        <f>ROUND((SUM(S25:S33))/1,2)</f>
        <v>0.08</v>
      </c>
      <c r="T34" s="146"/>
      <c r="U34" s="146"/>
      <c r="V34" s="146"/>
      <c r="W34" s="146"/>
      <c r="X34" s="146"/>
      <c r="Y34" s="146"/>
      <c r="Z34" s="146"/>
    </row>
    <row r="35" spans="1:26" x14ac:dyDescent="0.25">
      <c r="A35" s="1"/>
      <c r="B35" s="1"/>
      <c r="C35" s="1"/>
      <c r="D35" s="1"/>
      <c r="E35" s="1"/>
      <c r="F35" s="160"/>
      <c r="G35" s="142"/>
      <c r="H35" s="142"/>
      <c r="I35" s="142"/>
      <c r="J35" s="1"/>
      <c r="K35" s="1"/>
      <c r="L35" s="1"/>
      <c r="M35" s="1"/>
      <c r="N35" s="1"/>
      <c r="O35" s="1"/>
      <c r="P35" s="1"/>
      <c r="S35" s="1"/>
    </row>
    <row r="36" spans="1:26" x14ac:dyDescent="0.25">
      <c r="A36" s="149"/>
      <c r="B36" s="149"/>
      <c r="C36" s="149"/>
      <c r="D36" s="149" t="s">
        <v>81</v>
      </c>
      <c r="E36" s="149"/>
      <c r="F36" s="167"/>
      <c r="G36" s="150"/>
      <c r="H36" s="150"/>
      <c r="I36" s="150"/>
      <c r="J36" s="149"/>
      <c r="K36" s="149"/>
      <c r="L36" s="149"/>
      <c r="M36" s="149"/>
      <c r="N36" s="149"/>
      <c r="O36" s="149"/>
      <c r="P36" s="149"/>
      <c r="Q36" s="146"/>
      <c r="R36" s="146"/>
      <c r="S36" s="149"/>
      <c r="T36" s="146"/>
      <c r="U36" s="146"/>
      <c r="V36" s="146"/>
      <c r="W36" s="146"/>
      <c r="X36" s="146"/>
      <c r="Y36" s="146"/>
      <c r="Z36" s="146"/>
    </row>
    <row r="37" spans="1:26" ht="24.95" customHeight="1" x14ac:dyDescent="0.25">
      <c r="A37" s="171"/>
      <c r="B37" s="168" t="s">
        <v>1100</v>
      </c>
      <c r="C37" s="172" t="s">
        <v>1277</v>
      </c>
      <c r="D37" s="168" t="s">
        <v>1278</v>
      </c>
      <c r="E37" s="168" t="s">
        <v>1279</v>
      </c>
      <c r="F37" s="169">
        <v>3.86</v>
      </c>
      <c r="G37" s="170"/>
      <c r="H37" s="170"/>
      <c r="I37" s="170">
        <f>ROUND(F37*(G37+H37),2)</f>
        <v>0</v>
      </c>
      <c r="J37" s="168">
        <f>ROUND(F37*(N37),2)</f>
        <v>16.95</v>
      </c>
      <c r="K37" s="1">
        <f>ROUND(F37*(O37),2)</f>
        <v>0</v>
      </c>
      <c r="L37" s="1">
        <f>ROUND(F37*(G37),2)</f>
        <v>0</v>
      </c>
      <c r="M37" s="1"/>
      <c r="N37" s="1">
        <v>4.3899999999999997</v>
      </c>
      <c r="O37" s="1"/>
      <c r="P37" s="160"/>
      <c r="Q37" s="173"/>
      <c r="R37" s="173"/>
      <c r="S37" s="149"/>
      <c r="V37" s="174"/>
      <c r="Z37">
        <v>0</v>
      </c>
    </row>
    <row r="38" spans="1:26" x14ac:dyDescent="0.25">
      <c r="A38" s="149"/>
      <c r="B38" s="149"/>
      <c r="C38" s="149"/>
      <c r="D38" s="149" t="s">
        <v>81</v>
      </c>
      <c r="E38" s="149"/>
      <c r="F38" s="167"/>
      <c r="G38" s="152"/>
      <c r="H38" s="152">
        <f>ROUND((SUM(M36:M37))/1,2)</f>
        <v>0</v>
      </c>
      <c r="I38" s="152">
        <f>ROUND((SUM(I36:I37))/1,2)</f>
        <v>0</v>
      </c>
      <c r="J38" s="149"/>
      <c r="K38" s="149"/>
      <c r="L38" s="149">
        <f>ROUND((SUM(L36:L37))/1,2)</f>
        <v>0</v>
      </c>
      <c r="M38" s="149">
        <f>ROUND((SUM(M36:M37))/1,2)</f>
        <v>0</v>
      </c>
      <c r="N38" s="149"/>
      <c r="O38" s="149"/>
      <c r="P38" s="175">
        <f>ROUND((SUM(P36:P37))/1,2)</f>
        <v>0</v>
      </c>
      <c r="Q38" s="146"/>
      <c r="R38" s="146"/>
      <c r="S38" s="175">
        <f>ROUND((SUM(S36:S37))/1,2)</f>
        <v>0</v>
      </c>
      <c r="T38" s="146"/>
      <c r="U38" s="146"/>
      <c r="V38" s="146"/>
      <c r="W38" s="146"/>
      <c r="X38" s="146"/>
      <c r="Y38" s="146"/>
      <c r="Z38" s="146"/>
    </row>
    <row r="39" spans="1:26" x14ac:dyDescent="0.25">
      <c r="A39" s="1"/>
      <c r="B39" s="1"/>
      <c r="C39" s="1"/>
      <c r="D39" s="1"/>
      <c r="E39" s="1"/>
      <c r="F39" s="160"/>
      <c r="G39" s="142"/>
      <c r="H39" s="142"/>
      <c r="I39" s="142"/>
      <c r="J39" s="1"/>
      <c r="K39" s="1"/>
      <c r="L39" s="1"/>
      <c r="M39" s="1"/>
      <c r="N39" s="1"/>
      <c r="O39" s="1"/>
      <c r="P39" s="1"/>
      <c r="S39" s="1"/>
    </row>
    <row r="40" spans="1:26" x14ac:dyDescent="0.25">
      <c r="A40" s="149"/>
      <c r="B40" s="149"/>
      <c r="C40" s="149"/>
      <c r="D40" s="2" t="s">
        <v>74</v>
      </c>
      <c r="E40" s="149"/>
      <c r="F40" s="167"/>
      <c r="G40" s="152"/>
      <c r="H40" s="152">
        <f>ROUND((SUM(M9:M39))/2,2)</f>
        <v>0</v>
      </c>
      <c r="I40" s="152">
        <f>ROUND((SUM(I9:I39))/2,2)</f>
        <v>0</v>
      </c>
      <c r="J40" s="150"/>
      <c r="K40" s="149"/>
      <c r="L40" s="150">
        <f>ROUND((SUM(L9:L39))/2,2)</f>
        <v>0</v>
      </c>
      <c r="M40" s="150">
        <f>ROUND((SUM(M9:M39))/2,2)</f>
        <v>0</v>
      </c>
      <c r="N40" s="149"/>
      <c r="O40" s="149"/>
      <c r="P40" s="175">
        <f>ROUND((SUM(P9:P39))/2,2)</f>
        <v>4.28</v>
      </c>
      <c r="S40" s="175">
        <f>ROUND((SUM(S9:S39))/2,2)</f>
        <v>1.01</v>
      </c>
    </row>
    <row r="41" spans="1:26" x14ac:dyDescent="0.25">
      <c r="A41" s="1"/>
      <c r="B41" s="1"/>
      <c r="C41" s="1"/>
      <c r="D41" s="1"/>
      <c r="E41" s="1"/>
      <c r="F41" s="160"/>
      <c r="G41" s="142"/>
      <c r="H41" s="142"/>
      <c r="I41" s="142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49"/>
      <c r="B42" s="149"/>
      <c r="C42" s="149"/>
      <c r="D42" s="2" t="s">
        <v>82</v>
      </c>
      <c r="E42" s="149"/>
      <c r="F42" s="167"/>
      <c r="G42" s="150"/>
      <c r="H42" s="150"/>
      <c r="I42" s="150"/>
      <c r="J42" s="149"/>
      <c r="K42" s="149"/>
      <c r="L42" s="149"/>
      <c r="M42" s="149"/>
      <c r="N42" s="149"/>
      <c r="O42" s="149"/>
      <c r="P42" s="149"/>
      <c r="Q42" s="146"/>
      <c r="R42" s="146"/>
      <c r="S42" s="149"/>
      <c r="T42" s="146"/>
      <c r="U42" s="146"/>
      <c r="V42" s="146"/>
      <c r="W42" s="146"/>
      <c r="X42" s="146"/>
      <c r="Y42" s="146"/>
      <c r="Z42" s="146"/>
    </row>
    <row r="43" spans="1:26" x14ac:dyDescent="0.25">
      <c r="A43" s="149"/>
      <c r="B43" s="149"/>
      <c r="C43" s="149"/>
      <c r="D43" s="149" t="s">
        <v>83</v>
      </c>
      <c r="E43" s="149"/>
      <c r="F43" s="167"/>
      <c r="G43" s="150"/>
      <c r="H43" s="150"/>
      <c r="I43" s="150"/>
      <c r="J43" s="149"/>
      <c r="K43" s="149"/>
      <c r="L43" s="149"/>
      <c r="M43" s="149"/>
      <c r="N43" s="149"/>
      <c r="O43" s="149"/>
      <c r="P43" s="149"/>
      <c r="Q43" s="146"/>
      <c r="R43" s="146"/>
      <c r="S43" s="149"/>
      <c r="T43" s="146"/>
      <c r="U43" s="146"/>
      <c r="V43" s="146"/>
      <c r="W43" s="146"/>
      <c r="X43" s="146"/>
      <c r="Y43" s="146"/>
      <c r="Z43" s="146"/>
    </row>
    <row r="44" spans="1:26" ht="24.95" customHeight="1" x14ac:dyDescent="0.25">
      <c r="A44" s="171"/>
      <c r="B44" s="168" t="s">
        <v>228</v>
      </c>
      <c r="C44" s="172" t="s">
        <v>1280</v>
      </c>
      <c r="D44" s="168" t="s">
        <v>1281</v>
      </c>
      <c r="E44" s="168" t="s">
        <v>133</v>
      </c>
      <c r="F44" s="169">
        <v>0.01</v>
      </c>
      <c r="G44" s="170"/>
      <c r="H44" s="170"/>
      <c r="I44" s="170">
        <f>ROUND(F44*(G44+H44),2)</f>
        <v>0</v>
      </c>
      <c r="J44" s="168">
        <f>ROUND(F44*(N44),2)</f>
        <v>0.17</v>
      </c>
      <c r="K44" s="1">
        <f>ROUND(F44*(O44),2)</f>
        <v>0</v>
      </c>
      <c r="L44" s="1">
        <f>ROUND(F44*(G44),2)</f>
        <v>0</v>
      </c>
      <c r="M44" s="1"/>
      <c r="N44" s="1">
        <v>17.22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655</v>
      </c>
      <c r="C45" s="172" t="s">
        <v>1282</v>
      </c>
      <c r="D45" s="168" t="s">
        <v>1513</v>
      </c>
      <c r="E45" s="168" t="s">
        <v>365</v>
      </c>
      <c r="F45" s="169">
        <v>8.64</v>
      </c>
      <c r="G45" s="170"/>
      <c r="H45" s="170"/>
      <c r="I45" s="170">
        <f>ROUND(F45*(G45+H45),2)</f>
        <v>0</v>
      </c>
      <c r="J45" s="168">
        <f>ROUND(F45*(N45),2)</f>
        <v>1.81</v>
      </c>
      <c r="K45" s="1">
        <f>ROUND(F45*(O45),2)</f>
        <v>0</v>
      </c>
      <c r="L45" s="1">
        <f>ROUND(F45*(G45),2)</f>
        <v>0</v>
      </c>
      <c r="M45" s="1"/>
      <c r="N45" s="1">
        <v>0.21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304</v>
      </c>
      <c r="C46" s="172" t="s">
        <v>1283</v>
      </c>
      <c r="D46" s="168" t="s">
        <v>1284</v>
      </c>
      <c r="E46" s="168" t="s">
        <v>129</v>
      </c>
      <c r="F46" s="169">
        <v>8.64</v>
      </c>
      <c r="G46" s="170"/>
      <c r="H46" s="170"/>
      <c r="I46" s="170">
        <f>ROUND(F46*(G46+H46),2)</f>
        <v>0</v>
      </c>
      <c r="J46" s="168">
        <f>ROUND(F46*(N46),2)</f>
        <v>61.26</v>
      </c>
      <c r="K46" s="1">
        <f>ROUND(F46*(O46),2)</f>
        <v>0</v>
      </c>
      <c r="L46" s="1">
        <f>ROUND(F46*(G46),2)</f>
        <v>0</v>
      </c>
      <c r="M46" s="1"/>
      <c r="N46" s="1">
        <v>7.09</v>
      </c>
      <c r="O46" s="1"/>
      <c r="P46" s="160"/>
      <c r="Q46" s="173"/>
      <c r="R46" s="173"/>
      <c r="S46" s="149"/>
      <c r="V46" s="174"/>
      <c r="Z46">
        <v>0</v>
      </c>
    </row>
    <row r="47" spans="1:26" x14ac:dyDescent="0.25">
      <c r="A47" s="149"/>
      <c r="B47" s="149"/>
      <c r="C47" s="149"/>
      <c r="D47" s="149" t="s">
        <v>83</v>
      </c>
      <c r="E47" s="149"/>
      <c r="F47" s="167"/>
      <c r="G47" s="152"/>
      <c r="H47" s="152">
        <f>ROUND((SUM(M43:M46))/1,2)</f>
        <v>0</v>
      </c>
      <c r="I47" s="152">
        <f>ROUND((SUM(I43:I46))/1,2)</f>
        <v>0</v>
      </c>
      <c r="J47" s="149"/>
      <c r="K47" s="149"/>
      <c r="L47" s="149">
        <f>ROUND((SUM(L43:L46))/1,2)</f>
        <v>0</v>
      </c>
      <c r="M47" s="149">
        <f>ROUND((SUM(M43:M46))/1,2)</f>
        <v>0</v>
      </c>
      <c r="N47" s="149"/>
      <c r="O47" s="149"/>
      <c r="P47" s="175">
        <f>ROUND((SUM(P43:P46))/1,2)</f>
        <v>0</v>
      </c>
      <c r="Q47" s="146"/>
      <c r="R47" s="146"/>
      <c r="S47" s="175">
        <f>ROUND((SUM(S43:S46))/1,2)</f>
        <v>0</v>
      </c>
      <c r="T47" s="146"/>
      <c r="U47" s="146"/>
      <c r="V47" s="146"/>
      <c r="W47" s="146"/>
      <c r="X47" s="146"/>
      <c r="Y47" s="146"/>
      <c r="Z47" s="146"/>
    </row>
    <row r="48" spans="1:26" x14ac:dyDescent="0.25">
      <c r="A48" s="1"/>
      <c r="B48" s="1"/>
      <c r="C48" s="1"/>
      <c r="D48" s="1"/>
      <c r="E48" s="1"/>
      <c r="F48" s="160"/>
      <c r="G48" s="142"/>
      <c r="H48" s="142"/>
      <c r="I48" s="142"/>
      <c r="J48" s="1"/>
      <c r="K48" s="1"/>
      <c r="L48" s="1"/>
      <c r="M48" s="1"/>
      <c r="N48" s="1"/>
      <c r="O48" s="1"/>
      <c r="P48" s="1"/>
      <c r="S48" s="1"/>
    </row>
    <row r="49" spans="1:26" x14ac:dyDescent="0.25">
      <c r="A49" s="149"/>
      <c r="B49" s="149"/>
      <c r="C49" s="149"/>
      <c r="D49" s="149" t="s">
        <v>93</v>
      </c>
      <c r="E49" s="149"/>
      <c r="F49" s="167"/>
      <c r="G49" s="150"/>
      <c r="H49" s="150"/>
      <c r="I49" s="150"/>
      <c r="J49" s="149"/>
      <c r="K49" s="149"/>
      <c r="L49" s="149"/>
      <c r="M49" s="149"/>
      <c r="N49" s="149"/>
      <c r="O49" s="149"/>
      <c r="P49" s="149"/>
      <c r="Q49" s="146"/>
      <c r="R49" s="146"/>
      <c r="S49" s="149"/>
      <c r="T49" s="146"/>
      <c r="U49" s="146"/>
      <c r="V49" s="146"/>
      <c r="W49" s="146"/>
      <c r="X49" s="146"/>
      <c r="Y49" s="146"/>
      <c r="Z49" s="146"/>
    </row>
    <row r="50" spans="1:26" ht="24.95" customHeight="1" x14ac:dyDescent="0.25">
      <c r="A50" s="171"/>
      <c r="B50" s="168" t="s">
        <v>366</v>
      </c>
      <c r="C50" s="172" t="s">
        <v>1285</v>
      </c>
      <c r="D50" s="168" t="s">
        <v>1286</v>
      </c>
      <c r="E50" s="168" t="s">
        <v>129</v>
      </c>
      <c r="F50" s="169">
        <v>1.08</v>
      </c>
      <c r="G50" s="170"/>
      <c r="H50" s="170"/>
      <c r="I50" s="170">
        <f>ROUND(F50*(G50+H50),2)</f>
        <v>0</v>
      </c>
      <c r="J50" s="168">
        <f>ROUND(F50*(N50),2)</f>
        <v>2.42</v>
      </c>
      <c r="K50" s="1">
        <f>ROUND(F50*(O50),2)</f>
        <v>0</v>
      </c>
      <c r="L50" s="1">
        <f>ROUND(F50*(G50),2)</f>
        <v>0</v>
      </c>
      <c r="M50" s="1"/>
      <c r="N50" s="1">
        <v>2.2400000000000002</v>
      </c>
      <c r="O50" s="1"/>
      <c r="P50" s="167">
        <v>1.6000000000000001E-4</v>
      </c>
      <c r="Q50" s="173"/>
      <c r="R50" s="173">
        <v>1.6000000000000001E-4</v>
      </c>
      <c r="S50" s="149">
        <f>ROUND(F50*(R50),3)</f>
        <v>0</v>
      </c>
      <c r="V50" s="174"/>
      <c r="Z50">
        <v>0</v>
      </c>
    </row>
    <row r="51" spans="1:26" x14ac:dyDescent="0.25">
      <c r="A51" s="149"/>
      <c r="B51" s="149"/>
      <c r="C51" s="149"/>
      <c r="D51" s="149" t="s">
        <v>93</v>
      </c>
      <c r="E51" s="149"/>
      <c r="F51" s="167"/>
      <c r="G51" s="152"/>
      <c r="H51" s="152"/>
      <c r="I51" s="152">
        <f>ROUND((SUM(I49:I50))/1,2)</f>
        <v>0</v>
      </c>
      <c r="J51" s="149"/>
      <c r="K51" s="149"/>
      <c r="L51" s="149">
        <f>ROUND((SUM(L49:L50))/1,2)</f>
        <v>0</v>
      </c>
      <c r="M51" s="149">
        <f>ROUND((SUM(M49:M50))/1,2)</f>
        <v>0</v>
      </c>
      <c r="N51" s="149"/>
      <c r="O51" s="149"/>
      <c r="P51" s="175"/>
      <c r="S51" s="167">
        <f>ROUND((SUM(S49:S50))/1,2)</f>
        <v>0</v>
      </c>
      <c r="V51">
        <f>ROUND((SUM(V49:V50))/1,2)</f>
        <v>0</v>
      </c>
    </row>
    <row r="52" spans="1:26" x14ac:dyDescent="0.25">
      <c r="A52" s="1"/>
      <c r="B52" s="1"/>
      <c r="C52" s="1"/>
      <c r="D52" s="1"/>
      <c r="E52" s="1"/>
      <c r="F52" s="160"/>
      <c r="G52" s="142"/>
      <c r="H52" s="142"/>
      <c r="I52" s="142"/>
      <c r="J52" s="1"/>
      <c r="K52" s="1"/>
      <c r="L52" s="1"/>
      <c r="M52" s="1"/>
      <c r="N52" s="1"/>
      <c r="O52" s="1"/>
      <c r="P52" s="1"/>
      <c r="S52" s="1"/>
    </row>
    <row r="53" spans="1:26" x14ac:dyDescent="0.25">
      <c r="A53" s="149"/>
      <c r="B53" s="149"/>
      <c r="C53" s="149"/>
      <c r="D53" s="2" t="s">
        <v>82</v>
      </c>
      <c r="E53" s="149"/>
      <c r="F53" s="167"/>
      <c r="G53" s="152"/>
      <c r="H53" s="152">
        <f>ROUND((SUM(M42:M52))/2,2)</f>
        <v>0</v>
      </c>
      <c r="I53" s="152">
        <f>ROUND((SUM(I42:I52))/2,2)</f>
        <v>0</v>
      </c>
      <c r="J53" s="149"/>
      <c r="K53" s="149"/>
      <c r="L53" s="149">
        <f>ROUND((SUM(L42:L52))/2,2)</f>
        <v>0</v>
      </c>
      <c r="M53" s="149">
        <f>ROUND((SUM(M42:M52))/2,2)</f>
        <v>0</v>
      </c>
      <c r="N53" s="149"/>
      <c r="O53" s="149"/>
      <c r="P53" s="175"/>
      <c r="S53" s="175">
        <f>ROUND((SUM(S42:S52))/2,2)</f>
        <v>0</v>
      </c>
      <c r="V53">
        <f>ROUND((SUM(V42:V52))/2,2)</f>
        <v>0</v>
      </c>
    </row>
    <row r="54" spans="1:26" x14ac:dyDescent="0.25">
      <c r="A54" s="176"/>
      <c r="B54" s="176"/>
      <c r="C54" s="176"/>
      <c r="D54" s="176" t="s">
        <v>96</v>
      </c>
      <c r="E54" s="176"/>
      <c r="F54" s="177"/>
      <c r="G54" s="178"/>
      <c r="H54" s="178">
        <f>ROUND((SUM(M9:M53))/3,2)</f>
        <v>0</v>
      </c>
      <c r="I54" s="178">
        <f>ROUND((SUM(I9:I53))/3,2)</f>
        <v>0</v>
      </c>
      <c r="J54" s="176"/>
      <c r="K54" s="176">
        <f>ROUND((SUM(K9:K53))/3,2)</f>
        <v>0</v>
      </c>
      <c r="L54" s="176">
        <f>ROUND((SUM(L9:L53))/3,2)</f>
        <v>0</v>
      </c>
      <c r="M54" s="176">
        <f>ROUND((SUM(M9:M53))/3,2)</f>
        <v>0</v>
      </c>
      <c r="N54" s="176"/>
      <c r="O54" s="176"/>
      <c r="P54" s="177"/>
      <c r="Q54" s="179"/>
      <c r="R54" s="179"/>
      <c r="S54" s="177">
        <f>ROUND((SUM(S9:S53))/3,2)</f>
        <v>1.01</v>
      </c>
      <c r="T54" s="179"/>
      <c r="U54" s="179"/>
      <c r="V54" s="179">
        <f>ROUND((SUM(V9:V53))/3,2)</f>
        <v>0</v>
      </c>
      <c r="Z54">
        <f>(SUM(Z9:Z53))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 xml:space="preserve">&amp;C&amp;B&amp; Rozpočet Výstavba haly v priemyselnom parku Ferovo / SO 03 Vodovodná prípojka - Vodomerová šachta - prefabrikovaná </oddHeader>
    <oddFooter>&amp;RStrana &amp;P z &amp;N    &amp;L&amp;7Spracované systémom Systematic®pyramida.wsn,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25">
      <c r="A3" s="11"/>
      <c r="B3" s="34" t="s">
        <v>25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4" t="s">
        <v>31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07" t="s">
        <v>32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07" t="s">
        <v>33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14148'!B18</f>
        <v>0</v>
      </c>
      <c r="E16" s="88">
        <f>'Rekap 14148'!C18</f>
        <v>0</v>
      </c>
      <c r="F16" s="97">
        <f>'Rekap 14148'!D18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14148'!B32</f>
        <v>0</v>
      </c>
      <c r="E17" s="67">
        <f>'Rekap 14148'!C32</f>
        <v>0</v>
      </c>
      <c r="F17" s="72">
        <f>'Rekap 14148'!D32</f>
        <v>0</v>
      </c>
      <c r="G17" s="53">
        <v>7</v>
      </c>
      <c r="H17" s="107" t="s">
        <v>44</v>
      </c>
      <c r="I17" s="120"/>
      <c r="J17" s="118">
        <f>'SO 14148'!Z201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14148'!B36</f>
        <v>0</v>
      </c>
      <c r="E18" s="68">
        <f>'Rekap 14148'!C36</f>
        <v>0</v>
      </c>
      <c r="F18" s="73">
        <f>'Rekap 14148'!D36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14148'!K9:'SO 14148'!K200)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14148'!K9:'SO 14148'!K200)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25">
      <c r="A3" s="11"/>
      <c r="B3" s="34" t="s">
        <v>1287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4" t="s">
        <v>31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07" t="s">
        <v>32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07" t="s">
        <v>33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14279'!B15</f>
        <v>0</v>
      </c>
      <c r="E16" s="88">
        <f>'Rekap 14279'!C15</f>
        <v>0</v>
      </c>
      <c r="F16" s="97">
        <f>'Rekap 14279'!D15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14279'!B19</f>
        <v>0</v>
      </c>
      <c r="E17" s="67">
        <f>'Rekap 14279'!C19</f>
        <v>0</v>
      </c>
      <c r="F17" s="72">
        <f>'Rekap 14279'!D19</f>
        <v>0</v>
      </c>
      <c r="G17" s="53">
        <v>7</v>
      </c>
      <c r="H17" s="107" t="s">
        <v>44</v>
      </c>
      <c r="I17" s="120"/>
      <c r="J17" s="118">
        <f>'SO 14279'!Z63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14279'!B24</f>
        <v>0</v>
      </c>
      <c r="E18" s="68">
        <f>'Rekap 14279'!C24</f>
        <v>0</v>
      </c>
      <c r="F18" s="73">
        <f>'Rekap 14279'!D24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14279'!K9:'SO 14279'!K62)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14279'!K9:'SO 14279'!K62)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3" t="s">
        <v>31</v>
      </c>
      <c r="B1" s="214"/>
      <c r="C1" s="214"/>
      <c r="D1" s="215"/>
      <c r="E1" s="137" t="s">
        <v>28</v>
      </c>
      <c r="F1" s="136"/>
      <c r="W1">
        <v>30.126000000000001</v>
      </c>
    </row>
    <row r="2" spans="1:26" ht="20.100000000000001" customHeight="1" x14ac:dyDescent="0.25">
      <c r="A2" s="213" t="s">
        <v>32</v>
      </c>
      <c r="B2" s="214"/>
      <c r="C2" s="214"/>
      <c r="D2" s="215"/>
      <c r="E2" s="137" t="s">
        <v>26</v>
      </c>
      <c r="F2" s="136"/>
    </row>
    <row r="3" spans="1:26" ht="20.100000000000001" customHeight="1" x14ac:dyDescent="0.25">
      <c r="A3" s="213" t="s">
        <v>33</v>
      </c>
      <c r="B3" s="214"/>
      <c r="C3" s="214"/>
      <c r="D3" s="215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1287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14279'!L17</f>
        <v>0</v>
      </c>
      <c r="C11" s="150">
        <f>'SO 14279'!M17</f>
        <v>0</v>
      </c>
      <c r="D11" s="150">
        <f>'SO 14279'!I17</f>
        <v>0</v>
      </c>
      <c r="E11" s="151">
        <f>'SO 14279'!P17</f>
        <v>1</v>
      </c>
      <c r="F11" s="151">
        <f>'SO 14279'!S17</f>
        <v>4.8600000000000003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77</v>
      </c>
      <c r="B12" s="150">
        <f>'SO 14279'!L21</f>
        <v>0</v>
      </c>
      <c r="C12" s="150">
        <f>'SO 14279'!M21</f>
        <v>0</v>
      </c>
      <c r="D12" s="150">
        <f>'SO 14279'!I21</f>
        <v>0</v>
      </c>
      <c r="E12" s="151">
        <f>'SO 14279'!P21</f>
        <v>1.7</v>
      </c>
      <c r="F12" s="151">
        <f>'SO 14279'!S21</f>
        <v>1.84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1125</v>
      </c>
      <c r="B13" s="150">
        <f>'SO 14279'!L36</f>
        <v>0</v>
      </c>
      <c r="C13" s="150">
        <f>'SO 14279'!M36</f>
        <v>0</v>
      </c>
      <c r="D13" s="150">
        <f>'SO 14279'!I36</f>
        <v>0</v>
      </c>
      <c r="E13" s="151">
        <f>'SO 14279'!P36</f>
        <v>0</v>
      </c>
      <c r="F13" s="151">
        <f>'SO 14279'!S36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14279'!L40</f>
        <v>0</v>
      </c>
      <c r="C14" s="150">
        <f>'SO 14279'!M40</f>
        <v>0</v>
      </c>
      <c r="D14" s="150">
        <f>'SO 14279'!I40</f>
        <v>0</v>
      </c>
      <c r="E14" s="151">
        <f>'SO 14279'!P40</f>
        <v>0</v>
      </c>
      <c r="F14" s="151">
        <f>'SO 14279'!S40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74</v>
      </c>
      <c r="B15" s="152">
        <f>'SO 14279'!L42</f>
        <v>0</v>
      </c>
      <c r="C15" s="152">
        <f>'SO 14279'!M42</f>
        <v>0</v>
      </c>
      <c r="D15" s="152">
        <f>'SO 14279'!I42</f>
        <v>0</v>
      </c>
      <c r="E15" s="153">
        <f>'SO 14279'!P42</f>
        <v>2.7</v>
      </c>
      <c r="F15" s="153">
        <f>'SO 14279'!S42</f>
        <v>6.7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/>
      <c r="C17" s="150"/>
      <c r="D17" s="150"/>
      <c r="E17" s="151"/>
      <c r="F17" s="151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83</v>
      </c>
      <c r="B18" s="150">
        <f>'SO 14279'!L47</f>
        <v>0</v>
      </c>
      <c r="C18" s="150">
        <f>'SO 14279'!M47</f>
        <v>0</v>
      </c>
      <c r="D18" s="150">
        <f>'SO 14279'!I47</f>
        <v>0</v>
      </c>
      <c r="E18" s="151">
        <f>'SO 14279'!P47</f>
        <v>0</v>
      </c>
      <c r="F18" s="151">
        <f>'SO 14279'!S47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2" t="s">
        <v>82</v>
      </c>
      <c r="B19" s="152">
        <f>'SO 14279'!L49</f>
        <v>0</v>
      </c>
      <c r="C19" s="152">
        <f>'SO 14279'!M49</f>
        <v>0</v>
      </c>
      <c r="D19" s="152">
        <f>'SO 14279'!I49</f>
        <v>0</v>
      </c>
      <c r="E19" s="153">
        <f>'SO 14279'!P49</f>
        <v>0</v>
      </c>
      <c r="F19" s="153">
        <f>'SO 14279'!S49</f>
        <v>0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2" t="s">
        <v>94</v>
      </c>
      <c r="B21" s="152"/>
      <c r="C21" s="150"/>
      <c r="D21" s="150"/>
      <c r="E21" s="151"/>
      <c r="F21" s="151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49" t="s">
        <v>647</v>
      </c>
      <c r="B22" s="150">
        <f>'SO 14279'!L54</f>
        <v>0</v>
      </c>
      <c r="C22" s="150">
        <f>'SO 14279'!M54</f>
        <v>0</v>
      </c>
      <c r="D22" s="150">
        <f>'SO 14279'!I54</f>
        <v>0</v>
      </c>
      <c r="E22" s="151">
        <f>'SO 14279'!P54</f>
        <v>0</v>
      </c>
      <c r="F22" s="151">
        <f>'SO 14279'!S54</f>
        <v>0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378</v>
      </c>
      <c r="B23" s="150">
        <f>'SO 14279'!L60</f>
        <v>0</v>
      </c>
      <c r="C23" s="150">
        <f>'SO 14279'!M60</f>
        <v>0</v>
      </c>
      <c r="D23" s="150">
        <f>'SO 14279'!I60</f>
        <v>0</v>
      </c>
      <c r="E23" s="151">
        <f>'SO 14279'!P60</f>
        <v>0</v>
      </c>
      <c r="F23" s="151">
        <f>'SO 14279'!S60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2" t="s">
        <v>94</v>
      </c>
      <c r="B24" s="152">
        <f>'SO 14279'!L62</f>
        <v>0</v>
      </c>
      <c r="C24" s="152">
        <f>'SO 14279'!M62</f>
        <v>0</v>
      </c>
      <c r="D24" s="152">
        <f>'SO 14279'!I62</f>
        <v>0</v>
      </c>
      <c r="E24" s="153">
        <f>'SO 14279'!S62</f>
        <v>0</v>
      </c>
      <c r="F24" s="153">
        <f>'SO 14279'!V62</f>
        <v>0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2" t="s">
        <v>96</v>
      </c>
      <c r="B26" s="152">
        <f>'SO 14279'!L63</f>
        <v>0</v>
      </c>
      <c r="C26" s="152">
        <f>'SO 14279'!M63</f>
        <v>0</v>
      </c>
      <c r="D26" s="152">
        <f>'SO 14279'!I63</f>
        <v>0</v>
      </c>
      <c r="E26" s="153">
        <f>'SO 14279'!S63</f>
        <v>6.7</v>
      </c>
      <c r="F26" s="153">
        <f>'SO 14279'!V63</f>
        <v>0</v>
      </c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topLeftCell="B1" workbookViewId="0">
      <pane ySplit="8" topLeftCell="A49" activePane="bottomLeft" state="frozen"/>
      <selection pane="bottomLeft" activeCell="F61" sqref="F61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6" t="s">
        <v>31</v>
      </c>
      <c r="C1" s="217"/>
      <c r="D1" s="217"/>
      <c r="E1" s="217"/>
      <c r="F1" s="217"/>
      <c r="G1" s="217"/>
      <c r="H1" s="218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6" t="s">
        <v>32</v>
      </c>
      <c r="C2" s="217"/>
      <c r="D2" s="217"/>
      <c r="E2" s="217"/>
      <c r="F2" s="217"/>
      <c r="G2" s="217"/>
      <c r="H2" s="218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6" t="s">
        <v>33</v>
      </c>
      <c r="C3" s="217"/>
      <c r="D3" s="217"/>
      <c r="E3" s="217"/>
      <c r="F3" s="217"/>
      <c r="G3" s="217"/>
      <c r="H3" s="218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1287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1127</v>
      </c>
      <c r="D11" s="168" t="s">
        <v>1128</v>
      </c>
      <c r="E11" s="168" t="s">
        <v>112</v>
      </c>
      <c r="F11" s="169">
        <v>12.96</v>
      </c>
      <c r="G11" s="170"/>
      <c r="H11" s="170"/>
      <c r="I11" s="170">
        <f t="shared" ref="I11:I16" si="0">ROUND(F11*(G11+H11),2)</f>
        <v>0</v>
      </c>
      <c r="J11" s="168">
        <f t="shared" ref="J11:J16" si="1">ROUND(F11*(N11),2)</f>
        <v>118.97</v>
      </c>
      <c r="K11" s="1">
        <f t="shared" ref="K11:K16" si="2">ROUND(F11*(O11),2)</f>
        <v>0</v>
      </c>
      <c r="L11" s="1">
        <f>ROUND(F11*(G11),2)</f>
        <v>0</v>
      </c>
      <c r="M11" s="1"/>
      <c r="N11" s="1">
        <v>9.18</v>
      </c>
      <c r="O11" s="1"/>
      <c r="P11" s="160"/>
      <c r="Q11" s="173"/>
      <c r="R11" s="173"/>
      <c r="S11" s="149"/>
      <c r="V11" s="174"/>
      <c r="Z11">
        <v>0</v>
      </c>
    </row>
    <row r="12" spans="1:26" ht="35.1" customHeight="1" x14ac:dyDescent="0.25">
      <c r="A12" s="171"/>
      <c r="B12" s="168" t="s">
        <v>109</v>
      </c>
      <c r="C12" s="172" t="s">
        <v>115</v>
      </c>
      <c r="D12" s="168" t="s">
        <v>1288</v>
      </c>
      <c r="E12" s="168" t="s">
        <v>112</v>
      </c>
      <c r="F12" s="169">
        <v>12.96</v>
      </c>
      <c r="G12" s="170"/>
      <c r="H12" s="170"/>
      <c r="I12" s="170">
        <f t="shared" si="0"/>
        <v>0</v>
      </c>
      <c r="J12" s="168">
        <f t="shared" si="1"/>
        <v>6.61</v>
      </c>
      <c r="K12" s="1">
        <f t="shared" si="2"/>
        <v>0</v>
      </c>
      <c r="L12" s="1">
        <f>ROUND(F12*(G12),2)</f>
        <v>0</v>
      </c>
      <c r="M12" s="1"/>
      <c r="N12" s="1">
        <v>0.51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121</v>
      </c>
      <c r="D13" s="168" t="s">
        <v>1081</v>
      </c>
      <c r="E13" s="168" t="s">
        <v>112</v>
      </c>
      <c r="F13" s="169">
        <v>4.32</v>
      </c>
      <c r="G13" s="170"/>
      <c r="H13" s="170"/>
      <c r="I13" s="170">
        <f t="shared" si="0"/>
        <v>0</v>
      </c>
      <c r="J13" s="168">
        <f t="shared" si="1"/>
        <v>4.75</v>
      </c>
      <c r="K13" s="1">
        <f t="shared" si="2"/>
        <v>0</v>
      </c>
      <c r="L13" s="1">
        <f>ROUND(F13*(G13),2)</f>
        <v>0</v>
      </c>
      <c r="M13" s="1"/>
      <c r="N13" s="1">
        <v>1.1000000000000001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1130</v>
      </c>
      <c r="D14" s="168" t="s">
        <v>1093</v>
      </c>
      <c r="E14" s="168" t="s">
        <v>112</v>
      </c>
      <c r="F14" s="169">
        <v>8.64</v>
      </c>
      <c r="G14" s="170"/>
      <c r="H14" s="170"/>
      <c r="I14" s="170">
        <f t="shared" si="0"/>
        <v>0</v>
      </c>
      <c r="J14" s="168">
        <f t="shared" si="1"/>
        <v>17.88</v>
      </c>
      <c r="K14" s="1">
        <f t="shared" si="2"/>
        <v>0</v>
      </c>
      <c r="L14" s="1">
        <f>ROUND(F14*(G14),2)</f>
        <v>0</v>
      </c>
      <c r="M14" s="1"/>
      <c r="N14" s="1">
        <v>2.0699999999999998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1289</v>
      </c>
      <c r="D15" s="168" t="s">
        <v>1290</v>
      </c>
      <c r="E15" s="168" t="s">
        <v>112</v>
      </c>
      <c r="F15" s="169">
        <v>3.24</v>
      </c>
      <c r="G15" s="170"/>
      <c r="H15" s="170"/>
      <c r="I15" s="170">
        <f t="shared" si="0"/>
        <v>0</v>
      </c>
      <c r="J15" s="168">
        <f t="shared" si="1"/>
        <v>44.91</v>
      </c>
      <c r="K15" s="1">
        <f t="shared" si="2"/>
        <v>0</v>
      </c>
      <c r="L15" s="1">
        <f>ROUND(F15*(G15),2)</f>
        <v>0</v>
      </c>
      <c r="M15" s="1"/>
      <c r="N15" s="1">
        <v>13.86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130</v>
      </c>
      <c r="C16" s="172" t="s">
        <v>1291</v>
      </c>
      <c r="D16" s="168" t="s">
        <v>1292</v>
      </c>
      <c r="E16" s="168" t="s">
        <v>133</v>
      </c>
      <c r="F16" s="169">
        <v>4.8600000000000003</v>
      </c>
      <c r="G16" s="170"/>
      <c r="H16" s="170"/>
      <c r="I16" s="170">
        <f t="shared" si="0"/>
        <v>0</v>
      </c>
      <c r="J16" s="168">
        <f t="shared" si="1"/>
        <v>37.32</v>
      </c>
      <c r="K16" s="1">
        <f t="shared" si="2"/>
        <v>0</v>
      </c>
      <c r="L16" s="1"/>
      <c r="M16" s="1">
        <f>ROUND(F16*(G16),2)</f>
        <v>0</v>
      </c>
      <c r="N16" s="1">
        <v>7.68</v>
      </c>
      <c r="O16" s="1"/>
      <c r="P16" s="167">
        <v>1</v>
      </c>
      <c r="Q16" s="173"/>
      <c r="R16" s="173">
        <v>1</v>
      </c>
      <c r="S16" s="149">
        <f>ROUND(F16*(R16),3)</f>
        <v>4.8600000000000003</v>
      </c>
      <c r="V16" s="174"/>
      <c r="Z16">
        <v>0</v>
      </c>
    </row>
    <row r="17" spans="1:26" x14ac:dyDescent="0.25">
      <c r="A17" s="149"/>
      <c r="B17" s="149"/>
      <c r="C17" s="149"/>
      <c r="D17" s="149" t="s">
        <v>75</v>
      </c>
      <c r="E17" s="149"/>
      <c r="F17" s="167"/>
      <c r="G17" s="152"/>
      <c r="H17" s="152">
        <f>ROUND((SUM(M10:M16))/1,2)</f>
        <v>0</v>
      </c>
      <c r="I17" s="152">
        <f>ROUND((SUM(I10:I16))/1,2)</f>
        <v>0</v>
      </c>
      <c r="J17" s="149"/>
      <c r="K17" s="149"/>
      <c r="L17" s="149">
        <f>ROUND((SUM(L10:L16))/1,2)</f>
        <v>0</v>
      </c>
      <c r="M17" s="149">
        <f>ROUND((SUM(M10:M16))/1,2)</f>
        <v>0</v>
      </c>
      <c r="N17" s="149"/>
      <c r="O17" s="149"/>
      <c r="P17" s="175">
        <f>ROUND((SUM(P10:P16))/1,2)</f>
        <v>1</v>
      </c>
      <c r="Q17" s="146"/>
      <c r="R17" s="146"/>
      <c r="S17" s="175">
        <f>ROUND((SUM(S10:S16))/1,2)</f>
        <v>4.8600000000000003</v>
      </c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"/>
      <c r="C18" s="1"/>
      <c r="D18" s="1"/>
      <c r="E18" s="1"/>
      <c r="F18" s="160"/>
      <c r="G18" s="142"/>
      <c r="H18" s="142"/>
      <c r="I18" s="142"/>
      <c r="J18" s="1"/>
      <c r="K18" s="1"/>
      <c r="L18" s="1"/>
      <c r="M18" s="1"/>
      <c r="N18" s="1"/>
      <c r="O18" s="1"/>
      <c r="P18" s="1"/>
      <c r="S18" s="1"/>
    </row>
    <row r="19" spans="1:26" x14ac:dyDescent="0.25">
      <c r="A19" s="149"/>
      <c r="B19" s="149"/>
      <c r="C19" s="149"/>
      <c r="D19" s="149" t="s">
        <v>77</v>
      </c>
      <c r="E19" s="149"/>
      <c r="F19" s="167"/>
      <c r="G19" s="150"/>
      <c r="H19" s="150"/>
      <c r="I19" s="150"/>
      <c r="J19" s="149"/>
      <c r="K19" s="149"/>
      <c r="L19" s="149"/>
      <c r="M19" s="149"/>
      <c r="N19" s="149"/>
      <c r="O19" s="149"/>
      <c r="P19" s="149"/>
      <c r="Q19" s="146"/>
      <c r="R19" s="146"/>
      <c r="S19" s="149"/>
      <c r="T19" s="146"/>
      <c r="U19" s="146"/>
      <c r="V19" s="146"/>
      <c r="W19" s="146"/>
      <c r="X19" s="146"/>
      <c r="Y19" s="146"/>
      <c r="Z19" s="146"/>
    </row>
    <row r="20" spans="1:26" ht="24.95" customHeight="1" x14ac:dyDescent="0.25">
      <c r="A20" s="171"/>
      <c r="B20" s="168" t="s">
        <v>1100</v>
      </c>
      <c r="C20" s="172" t="s">
        <v>1293</v>
      </c>
      <c r="D20" s="168" t="s">
        <v>1294</v>
      </c>
      <c r="E20" s="168" t="s">
        <v>112</v>
      </c>
      <c r="F20" s="169">
        <v>1.08</v>
      </c>
      <c r="G20" s="170"/>
      <c r="H20" s="170"/>
      <c r="I20" s="170">
        <f>ROUND(F20*(G20+H20),2)</f>
        <v>0</v>
      </c>
      <c r="J20" s="168">
        <f>ROUND(F20*(N20),2)</f>
        <v>18.28</v>
      </c>
      <c r="K20" s="1">
        <f>ROUND(F20*(O20),2)</f>
        <v>0</v>
      </c>
      <c r="L20" s="1">
        <f>ROUND(F20*(G20),2)</f>
        <v>0</v>
      </c>
      <c r="M20" s="1"/>
      <c r="N20" s="1">
        <v>16.93</v>
      </c>
      <c r="O20" s="1"/>
      <c r="P20" s="167">
        <v>1.7034</v>
      </c>
      <c r="Q20" s="173"/>
      <c r="R20" s="173">
        <v>1.7034</v>
      </c>
      <c r="S20" s="149">
        <f>ROUND(F20*(R20),3)</f>
        <v>1.84</v>
      </c>
      <c r="V20" s="174"/>
      <c r="Z20">
        <v>0</v>
      </c>
    </row>
    <row r="21" spans="1:26" x14ac:dyDescent="0.25">
      <c r="A21" s="149"/>
      <c r="B21" s="149"/>
      <c r="C21" s="149"/>
      <c r="D21" s="149" t="s">
        <v>77</v>
      </c>
      <c r="E21" s="149"/>
      <c r="F21" s="167"/>
      <c r="G21" s="152"/>
      <c r="H21" s="152">
        <f>ROUND((SUM(M19:M20))/1,2)</f>
        <v>0</v>
      </c>
      <c r="I21" s="152">
        <f>ROUND((SUM(I19:I20))/1,2)</f>
        <v>0</v>
      </c>
      <c r="J21" s="149"/>
      <c r="K21" s="149"/>
      <c r="L21" s="149">
        <f>ROUND((SUM(L19:L20))/1,2)</f>
        <v>0</v>
      </c>
      <c r="M21" s="149">
        <f>ROUND((SUM(M19:M20))/1,2)</f>
        <v>0</v>
      </c>
      <c r="N21" s="149"/>
      <c r="O21" s="149"/>
      <c r="P21" s="175">
        <f>ROUND((SUM(P19:P20))/1,2)</f>
        <v>1.7</v>
      </c>
      <c r="Q21" s="146"/>
      <c r="R21" s="146"/>
      <c r="S21" s="175">
        <f>ROUND((SUM(S19:S20))/1,2)</f>
        <v>1.84</v>
      </c>
      <c r="T21" s="146"/>
      <c r="U21" s="146"/>
      <c r="V21" s="146"/>
      <c r="W21" s="146"/>
      <c r="X21" s="146"/>
      <c r="Y21" s="146"/>
      <c r="Z21" s="146"/>
    </row>
    <row r="22" spans="1:26" x14ac:dyDescent="0.25">
      <c r="A22" s="1"/>
      <c r="B22" s="1"/>
      <c r="C22" s="1"/>
      <c r="D22" s="1"/>
      <c r="E22" s="1"/>
      <c r="F22" s="160"/>
      <c r="G22" s="142"/>
      <c r="H22" s="142"/>
      <c r="I22" s="142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49"/>
      <c r="B23" s="149"/>
      <c r="C23" s="149"/>
      <c r="D23" s="149" t="s">
        <v>1125</v>
      </c>
      <c r="E23" s="149"/>
      <c r="F23" s="167"/>
      <c r="G23" s="150"/>
      <c r="H23" s="150"/>
      <c r="I23" s="150"/>
      <c r="J23" s="149"/>
      <c r="K23" s="149"/>
      <c r="L23" s="149"/>
      <c r="M23" s="149"/>
      <c r="N23" s="149"/>
      <c r="O23" s="149"/>
      <c r="P23" s="149"/>
      <c r="Q23" s="146"/>
      <c r="R23" s="146"/>
      <c r="S23" s="149"/>
      <c r="T23" s="146"/>
      <c r="U23" s="146"/>
      <c r="V23" s="146"/>
      <c r="W23" s="146"/>
      <c r="X23" s="146"/>
      <c r="Y23" s="146"/>
      <c r="Z23" s="146"/>
    </row>
    <row r="24" spans="1:26" ht="24.95" customHeight="1" x14ac:dyDescent="0.25">
      <c r="A24" s="171"/>
      <c r="B24" s="168" t="s">
        <v>1100</v>
      </c>
      <c r="C24" s="172" t="s">
        <v>1295</v>
      </c>
      <c r="D24" s="168" t="s">
        <v>1296</v>
      </c>
      <c r="E24" s="168" t="s">
        <v>279</v>
      </c>
      <c r="F24" s="169">
        <v>1</v>
      </c>
      <c r="G24" s="170"/>
      <c r="H24" s="170"/>
      <c r="I24" s="170">
        <f t="shared" ref="I24:I35" si="3">ROUND(F24*(G24+H24),2)</f>
        <v>0</v>
      </c>
      <c r="J24" s="168">
        <f t="shared" ref="J24:J35" si="4">ROUND(F24*(N24),2)</f>
        <v>5.98</v>
      </c>
      <c r="K24" s="1">
        <f t="shared" ref="K24:K35" si="5">ROUND(F24*(O24),2)</f>
        <v>0</v>
      </c>
      <c r="L24" s="1">
        <f t="shared" ref="L24:L35" si="6">ROUND(F24*(G24),2)</f>
        <v>0</v>
      </c>
      <c r="M24" s="1"/>
      <c r="N24" s="1">
        <v>5.98</v>
      </c>
      <c r="O24" s="1"/>
      <c r="P24" s="167">
        <v>4.2300000000000003E-3</v>
      </c>
      <c r="Q24" s="173"/>
      <c r="R24" s="173">
        <v>4.2300000000000003E-3</v>
      </c>
      <c r="S24" s="149">
        <f>ROUND(F24*(R24),3)</f>
        <v>4.0000000000000001E-3</v>
      </c>
      <c r="V24" s="174"/>
      <c r="Z24">
        <v>0</v>
      </c>
    </row>
    <row r="25" spans="1:26" ht="24.95" customHeight="1" x14ac:dyDescent="0.25">
      <c r="A25" s="171"/>
      <c r="B25" s="168" t="s">
        <v>1297</v>
      </c>
      <c r="C25" s="172" t="s">
        <v>1298</v>
      </c>
      <c r="D25" s="168" t="s">
        <v>1299</v>
      </c>
      <c r="E25" s="168" t="s">
        <v>222</v>
      </c>
      <c r="F25" s="169">
        <v>18</v>
      </c>
      <c r="G25" s="170"/>
      <c r="H25" s="170"/>
      <c r="I25" s="170">
        <f t="shared" si="3"/>
        <v>0</v>
      </c>
      <c r="J25" s="168">
        <f t="shared" si="4"/>
        <v>15.3</v>
      </c>
      <c r="K25" s="1">
        <f t="shared" si="5"/>
        <v>0</v>
      </c>
      <c r="L25" s="1">
        <f t="shared" si="6"/>
        <v>0</v>
      </c>
      <c r="M25" s="1"/>
      <c r="N25" s="1">
        <v>0.85</v>
      </c>
      <c r="O25" s="1"/>
      <c r="P25" s="160"/>
      <c r="Q25" s="173"/>
      <c r="R25" s="173"/>
      <c r="S25" s="149"/>
      <c r="V25" s="174"/>
      <c r="Z25">
        <v>0</v>
      </c>
    </row>
    <row r="26" spans="1:26" ht="24.95" customHeight="1" x14ac:dyDescent="0.25">
      <c r="A26" s="171"/>
      <c r="B26" s="168" t="s">
        <v>1297</v>
      </c>
      <c r="C26" s="172" t="s">
        <v>1300</v>
      </c>
      <c r="D26" s="168" t="s">
        <v>1301</v>
      </c>
      <c r="E26" s="168" t="s">
        <v>279</v>
      </c>
      <c r="F26" s="169">
        <v>1</v>
      </c>
      <c r="G26" s="170"/>
      <c r="H26" s="170"/>
      <c r="I26" s="170">
        <f t="shared" si="3"/>
        <v>0</v>
      </c>
      <c r="J26" s="168">
        <f t="shared" si="4"/>
        <v>23.81</v>
      </c>
      <c r="K26" s="1">
        <f t="shared" si="5"/>
        <v>0</v>
      </c>
      <c r="L26" s="1">
        <f t="shared" si="6"/>
        <v>0</v>
      </c>
      <c r="M26" s="1"/>
      <c r="N26" s="1">
        <v>23.81</v>
      </c>
      <c r="O26" s="1"/>
      <c r="P26" s="167">
        <v>3.0000000000000001E-5</v>
      </c>
      <c r="Q26" s="173"/>
      <c r="R26" s="173">
        <v>3.0000000000000001E-5</v>
      </c>
      <c r="S26" s="149">
        <f>ROUND(F26*(R26),3)</f>
        <v>0</v>
      </c>
      <c r="V26" s="174"/>
      <c r="Z26">
        <v>0</v>
      </c>
    </row>
    <row r="27" spans="1:26" ht="24.95" customHeight="1" x14ac:dyDescent="0.25">
      <c r="A27" s="171"/>
      <c r="B27" s="168" t="s">
        <v>655</v>
      </c>
      <c r="C27" s="172" t="s">
        <v>1302</v>
      </c>
      <c r="D27" s="168" t="s">
        <v>1303</v>
      </c>
      <c r="E27" s="168" t="s">
        <v>222</v>
      </c>
      <c r="F27" s="169">
        <v>18</v>
      </c>
      <c r="G27" s="170"/>
      <c r="H27" s="170"/>
      <c r="I27" s="170">
        <f t="shared" si="3"/>
        <v>0</v>
      </c>
      <c r="J27" s="168">
        <f t="shared" si="4"/>
        <v>9.18</v>
      </c>
      <c r="K27" s="1">
        <f t="shared" si="5"/>
        <v>0</v>
      </c>
      <c r="L27" s="1">
        <f t="shared" si="6"/>
        <v>0</v>
      </c>
      <c r="M27" s="1"/>
      <c r="N27" s="1">
        <v>0.51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655</v>
      </c>
      <c r="C28" s="172" t="s">
        <v>1304</v>
      </c>
      <c r="D28" s="168" t="s">
        <v>1305</v>
      </c>
      <c r="E28" s="168" t="s">
        <v>616</v>
      </c>
      <c r="F28" s="169">
        <v>31.85</v>
      </c>
      <c r="G28" s="180"/>
      <c r="H28" s="180"/>
      <c r="I28" s="180">
        <f t="shared" si="3"/>
        <v>0</v>
      </c>
      <c r="J28" s="168">
        <f t="shared" si="4"/>
        <v>21.27</v>
      </c>
      <c r="K28" s="1">
        <f t="shared" si="5"/>
        <v>0</v>
      </c>
      <c r="L28" s="1">
        <f t="shared" si="6"/>
        <v>0</v>
      </c>
      <c r="M28" s="1"/>
      <c r="N28" s="1">
        <v>0.66780000925064087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655</v>
      </c>
      <c r="C29" s="172" t="s">
        <v>1306</v>
      </c>
      <c r="D29" s="168" t="s">
        <v>1307</v>
      </c>
      <c r="E29" s="168" t="s">
        <v>279</v>
      </c>
      <c r="F29" s="169">
        <v>2</v>
      </c>
      <c r="G29" s="170"/>
      <c r="H29" s="170"/>
      <c r="I29" s="170">
        <f t="shared" si="3"/>
        <v>0</v>
      </c>
      <c r="J29" s="168">
        <f t="shared" si="4"/>
        <v>66.78</v>
      </c>
      <c r="K29" s="1">
        <f t="shared" si="5"/>
        <v>0</v>
      </c>
      <c r="L29" s="1">
        <f t="shared" si="6"/>
        <v>0</v>
      </c>
      <c r="M29" s="1"/>
      <c r="N29" s="1">
        <v>33.39</v>
      </c>
      <c r="O29" s="1"/>
      <c r="P29" s="160"/>
      <c r="Q29" s="173"/>
      <c r="R29" s="173"/>
      <c r="S29" s="149"/>
      <c r="V29" s="174"/>
      <c r="Z29">
        <v>0</v>
      </c>
    </row>
    <row r="30" spans="1:26" ht="24.95" customHeight="1" x14ac:dyDescent="0.25">
      <c r="A30" s="171"/>
      <c r="B30" s="168" t="s">
        <v>304</v>
      </c>
      <c r="C30" s="172" t="s">
        <v>1308</v>
      </c>
      <c r="D30" s="168" t="s">
        <v>1514</v>
      </c>
      <c r="E30" s="168" t="s">
        <v>279</v>
      </c>
      <c r="F30" s="169">
        <v>3.6</v>
      </c>
      <c r="G30" s="170"/>
      <c r="H30" s="170"/>
      <c r="I30" s="170">
        <f t="shared" si="3"/>
        <v>0</v>
      </c>
      <c r="J30" s="168">
        <f t="shared" si="4"/>
        <v>140.51</v>
      </c>
      <c r="K30" s="1">
        <f t="shared" si="5"/>
        <v>0</v>
      </c>
      <c r="L30" s="1">
        <f t="shared" si="6"/>
        <v>0</v>
      </c>
      <c r="M30" s="1"/>
      <c r="N30" s="1">
        <v>39.03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304</v>
      </c>
      <c r="C31" s="172" t="s">
        <v>1309</v>
      </c>
      <c r="D31" s="168" t="s">
        <v>1515</v>
      </c>
      <c r="E31" s="168" t="s">
        <v>279</v>
      </c>
      <c r="F31" s="169">
        <v>1</v>
      </c>
      <c r="G31" s="170"/>
      <c r="H31" s="170"/>
      <c r="I31" s="170">
        <f t="shared" si="3"/>
        <v>0</v>
      </c>
      <c r="J31" s="168">
        <f t="shared" si="4"/>
        <v>72.08</v>
      </c>
      <c r="K31" s="1">
        <f t="shared" si="5"/>
        <v>0</v>
      </c>
      <c r="L31" s="1">
        <f t="shared" si="6"/>
        <v>0</v>
      </c>
      <c r="M31" s="1"/>
      <c r="N31" s="1">
        <v>72.08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304</v>
      </c>
      <c r="C32" s="172" t="s">
        <v>1310</v>
      </c>
      <c r="D32" s="168" t="s">
        <v>1516</v>
      </c>
      <c r="E32" s="168" t="s">
        <v>279</v>
      </c>
      <c r="F32" s="169">
        <v>1</v>
      </c>
      <c r="G32" s="170"/>
      <c r="H32" s="170"/>
      <c r="I32" s="170">
        <f t="shared" si="3"/>
        <v>0</v>
      </c>
      <c r="J32" s="168">
        <f t="shared" si="4"/>
        <v>6.61</v>
      </c>
      <c r="K32" s="1">
        <f t="shared" si="5"/>
        <v>0</v>
      </c>
      <c r="L32" s="1">
        <f t="shared" si="6"/>
        <v>0</v>
      </c>
      <c r="M32" s="1"/>
      <c r="N32" s="1">
        <v>6.61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304</v>
      </c>
      <c r="C33" s="172" t="s">
        <v>1311</v>
      </c>
      <c r="D33" s="168" t="s">
        <v>1517</v>
      </c>
      <c r="E33" s="168" t="s">
        <v>279</v>
      </c>
      <c r="F33" s="169">
        <v>1</v>
      </c>
      <c r="G33" s="170"/>
      <c r="H33" s="170"/>
      <c r="I33" s="170">
        <f t="shared" si="3"/>
        <v>0</v>
      </c>
      <c r="J33" s="168">
        <f t="shared" si="4"/>
        <v>32.450000000000003</v>
      </c>
      <c r="K33" s="1">
        <f t="shared" si="5"/>
        <v>0</v>
      </c>
      <c r="L33" s="1">
        <f t="shared" si="6"/>
        <v>0</v>
      </c>
      <c r="M33" s="1"/>
      <c r="N33" s="1">
        <v>32.450000000000003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304</v>
      </c>
      <c r="C34" s="172" t="s">
        <v>1312</v>
      </c>
      <c r="D34" s="168" t="s">
        <v>1518</v>
      </c>
      <c r="E34" s="168" t="s">
        <v>279</v>
      </c>
      <c r="F34" s="169">
        <v>1</v>
      </c>
      <c r="G34" s="170"/>
      <c r="H34" s="170"/>
      <c r="I34" s="170">
        <f t="shared" si="3"/>
        <v>0</v>
      </c>
      <c r="J34" s="168">
        <f t="shared" si="4"/>
        <v>19.37</v>
      </c>
      <c r="K34" s="1">
        <f t="shared" si="5"/>
        <v>0</v>
      </c>
      <c r="L34" s="1">
        <f t="shared" si="6"/>
        <v>0</v>
      </c>
      <c r="M34" s="1"/>
      <c r="N34" s="1">
        <v>19.37</v>
      </c>
      <c r="O34" s="1"/>
      <c r="P34" s="160"/>
      <c r="Q34" s="173"/>
      <c r="R34" s="173"/>
      <c r="S34" s="149"/>
      <c r="V34" s="174"/>
      <c r="Z34">
        <v>0</v>
      </c>
    </row>
    <row r="35" spans="1:26" ht="35.1" customHeight="1" x14ac:dyDescent="0.25">
      <c r="A35" s="171"/>
      <c r="B35" s="168" t="s">
        <v>304</v>
      </c>
      <c r="C35" s="172" t="s">
        <v>1313</v>
      </c>
      <c r="D35" s="168" t="s">
        <v>1314</v>
      </c>
      <c r="E35" s="168" t="s">
        <v>279</v>
      </c>
      <c r="F35" s="169">
        <v>1</v>
      </c>
      <c r="G35" s="170"/>
      <c r="H35" s="170"/>
      <c r="I35" s="170">
        <f t="shared" si="3"/>
        <v>0</v>
      </c>
      <c r="J35" s="168">
        <f t="shared" si="4"/>
        <v>33.39</v>
      </c>
      <c r="K35" s="1">
        <f t="shared" si="5"/>
        <v>0</v>
      </c>
      <c r="L35" s="1">
        <f t="shared" si="6"/>
        <v>0</v>
      </c>
      <c r="M35" s="1"/>
      <c r="N35" s="1">
        <v>33.39</v>
      </c>
      <c r="O35" s="1"/>
      <c r="P35" s="160"/>
      <c r="Q35" s="173"/>
      <c r="R35" s="173"/>
      <c r="S35" s="149"/>
      <c r="V35" s="174"/>
      <c r="Z35">
        <v>0</v>
      </c>
    </row>
    <row r="36" spans="1:26" x14ac:dyDescent="0.25">
      <c r="A36" s="149"/>
      <c r="B36" s="149"/>
      <c r="C36" s="149"/>
      <c r="D36" s="149" t="s">
        <v>1125</v>
      </c>
      <c r="E36" s="149"/>
      <c r="F36" s="167"/>
      <c r="G36" s="152"/>
      <c r="H36" s="152">
        <f>ROUND((SUM(M23:M35))/1,2)</f>
        <v>0</v>
      </c>
      <c r="I36" s="152">
        <f>ROUND((SUM(I23:I35))/1,2)</f>
        <v>0</v>
      </c>
      <c r="J36" s="149"/>
      <c r="K36" s="149"/>
      <c r="L36" s="149">
        <f>ROUND((SUM(L23:L35))/1,2)</f>
        <v>0</v>
      </c>
      <c r="M36" s="149">
        <f>ROUND((SUM(M23:M35))/1,2)</f>
        <v>0</v>
      </c>
      <c r="N36" s="149"/>
      <c r="O36" s="149"/>
      <c r="P36" s="175">
        <f>ROUND((SUM(P23:P35))/1,2)</f>
        <v>0</v>
      </c>
      <c r="Q36" s="146"/>
      <c r="R36" s="146"/>
      <c r="S36" s="175">
        <f>ROUND((SUM(S23:S35))/1,2)</f>
        <v>0</v>
      </c>
      <c r="T36" s="146"/>
      <c r="U36" s="146"/>
      <c r="V36" s="146"/>
      <c r="W36" s="146"/>
      <c r="X36" s="146"/>
      <c r="Y36" s="146"/>
      <c r="Z36" s="146"/>
    </row>
    <row r="37" spans="1:26" x14ac:dyDescent="0.25">
      <c r="A37" s="1"/>
      <c r="B37" s="1"/>
      <c r="C37" s="1"/>
      <c r="D37" s="1"/>
      <c r="E37" s="1"/>
      <c r="F37" s="160"/>
      <c r="G37" s="142"/>
      <c r="H37" s="142"/>
      <c r="I37" s="142"/>
      <c r="J37" s="1"/>
      <c r="K37" s="1"/>
      <c r="L37" s="1"/>
      <c r="M37" s="1"/>
      <c r="N37" s="1"/>
      <c r="O37" s="1"/>
      <c r="P37" s="1"/>
      <c r="S37" s="1"/>
    </row>
    <row r="38" spans="1:26" x14ac:dyDescent="0.25">
      <c r="A38" s="149"/>
      <c r="B38" s="149"/>
      <c r="C38" s="149"/>
      <c r="D38" s="149" t="s">
        <v>81</v>
      </c>
      <c r="E38" s="149"/>
      <c r="F38" s="167"/>
      <c r="G38" s="150"/>
      <c r="H38" s="150"/>
      <c r="I38" s="150"/>
      <c r="J38" s="149"/>
      <c r="K38" s="149"/>
      <c r="L38" s="149"/>
      <c r="M38" s="149"/>
      <c r="N38" s="149"/>
      <c r="O38" s="149"/>
      <c r="P38" s="149"/>
      <c r="Q38" s="146"/>
      <c r="R38" s="146"/>
      <c r="S38" s="149"/>
      <c r="T38" s="146"/>
      <c r="U38" s="146"/>
      <c r="V38" s="146"/>
      <c r="W38" s="146"/>
      <c r="X38" s="146"/>
      <c r="Y38" s="146"/>
      <c r="Z38" s="146"/>
    </row>
    <row r="39" spans="1:26" ht="24.95" customHeight="1" x14ac:dyDescent="0.25">
      <c r="A39" s="171"/>
      <c r="B39" s="168" t="s">
        <v>1100</v>
      </c>
      <c r="C39" s="172" t="s">
        <v>1103</v>
      </c>
      <c r="D39" s="168" t="s">
        <v>1104</v>
      </c>
      <c r="E39" s="168" t="s">
        <v>133</v>
      </c>
      <c r="F39" s="169">
        <v>0.33</v>
      </c>
      <c r="G39" s="170"/>
      <c r="H39" s="170"/>
      <c r="I39" s="170">
        <f>ROUND(F39*(G39+H39),2)</f>
        <v>0</v>
      </c>
      <c r="J39" s="168">
        <f>ROUND(F39*(N39),2)</f>
        <v>5.61</v>
      </c>
      <c r="K39" s="1">
        <f>ROUND(F39*(O39),2)</f>
        <v>0</v>
      </c>
      <c r="L39" s="1">
        <f>ROUND(F39*(G39),2)</f>
        <v>0</v>
      </c>
      <c r="M39" s="1"/>
      <c r="N39" s="1">
        <v>17.010000000000002</v>
      </c>
      <c r="O39" s="1"/>
      <c r="P39" s="160"/>
      <c r="Q39" s="173"/>
      <c r="R39" s="173"/>
      <c r="S39" s="149"/>
      <c r="V39" s="174"/>
      <c r="Z39">
        <v>0</v>
      </c>
    </row>
    <row r="40" spans="1:26" x14ac:dyDescent="0.25">
      <c r="A40" s="149"/>
      <c r="B40" s="149"/>
      <c r="C40" s="149"/>
      <c r="D40" s="149" t="s">
        <v>81</v>
      </c>
      <c r="E40" s="149"/>
      <c r="F40" s="167"/>
      <c r="G40" s="152"/>
      <c r="H40" s="152">
        <f>ROUND((SUM(M38:M39))/1,2)</f>
        <v>0</v>
      </c>
      <c r="I40" s="152">
        <f>ROUND((SUM(I38:I39))/1,2)</f>
        <v>0</v>
      </c>
      <c r="J40" s="149"/>
      <c r="K40" s="149"/>
      <c r="L40" s="149">
        <f>ROUND((SUM(L38:L39))/1,2)</f>
        <v>0</v>
      </c>
      <c r="M40" s="149">
        <f>ROUND((SUM(M38:M39))/1,2)</f>
        <v>0</v>
      </c>
      <c r="N40" s="149"/>
      <c r="O40" s="149"/>
      <c r="P40" s="175">
        <f>ROUND((SUM(P38:P39))/1,2)</f>
        <v>0</v>
      </c>
      <c r="Q40" s="146"/>
      <c r="R40" s="146"/>
      <c r="S40" s="175">
        <f>ROUND((SUM(S38:S39))/1,2)</f>
        <v>0</v>
      </c>
      <c r="T40" s="146"/>
      <c r="U40" s="146"/>
      <c r="V40" s="146"/>
      <c r="W40" s="146"/>
      <c r="X40" s="146"/>
      <c r="Y40" s="146"/>
      <c r="Z40" s="146"/>
    </row>
    <row r="41" spans="1:26" x14ac:dyDescent="0.25">
      <c r="A41" s="1"/>
      <c r="B41" s="1"/>
      <c r="C41" s="1"/>
      <c r="D41" s="1"/>
      <c r="E41" s="1"/>
      <c r="F41" s="160"/>
      <c r="G41" s="142"/>
      <c r="H41" s="142"/>
      <c r="I41" s="142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49"/>
      <c r="B42" s="149"/>
      <c r="C42" s="149"/>
      <c r="D42" s="2" t="s">
        <v>74</v>
      </c>
      <c r="E42" s="149"/>
      <c r="F42" s="167"/>
      <c r="G42" s="152"/>
      <c r="H42" s="152">
        <f>ROUND((SUM(M9:M41))/2,2)</f>
        <v>0</v>
      </c>
      <c r="I42" s="152">
        <f>ROUND((SUM(I9:I41))/2,2)</f>
        <v>0</v>
      </c>
      <c r="J42" s="150"/>
      <c r="K42" s="149"/>
      <c r="L42" s="150">
        <f>ROUND((SUM(L9:L41))/2,2)</f>
        <v>0</v>
      </c>
      <c r="M42" s="150">
        <f>ROUND((SUM(M9:M41))/2,2)</f>
        <v>0</v>
      </c>
      <c r="N42" s="149"/>
      <c r="O42" s="149"/>
      <c r="P42" s="175">
        <f>ROUND((SUM(P9:P41))/2,2)</f>
        <v>2.7</v>
      </c>
      <c r="S42" s="175">
        <f>ROUND((SUM(S9:S41))/2,2)</f>
        <v>6.7</v>
      </c>
    </row>
    <row r="43" spans="1:26" x14ac:dyDescent="0.25">
      <c r="A43" s="1"/>
      <c r="B43" s="1"/>
      <c r="C43" s="1"/>
      <c r="D43" s="1"/>
      <c r="E43" s="1"/>
      <c r="F43" s="160"/>
      <c r="G43" s="142"/>
      <c r="H43" s="142"/>
      <c r="I43" s="142"/>
      <c r="J43" s="1"/>
      <c r="K43" s="1"/>
      <c r="L43" s="1"/>
      <c r="M43" s="1"/>
      <c r="N43" s="1"/>
      <c r="O43" s="1"/>
      <c r="P43" s="1"/>
      <c r="S43" s="1"/>
    </row>
    <row r="44" spans="1:26" x14ac:dyDescent="0.25">
      <c r="A44" s="149"/>
      <c r="B44" s="149"/>
      <c r="C44" s="149"/>
      <c r="D44" s="2" t="s">
        <v>82</v>
      </c>
      <c r="E44" s="149"/>
      <c r="F44" s="167"/>
      <c r="G44" s="150"/>
      <c r="H44" s="150"/>
      <c r="I44" s="150"/>
      <c r="J44" s="149"/>
      <c r="K44" s="149"/>
      <c r="L44" s="149"/>
      <c r="M44" s="149"/>
      <c r="N44" s="149"/>
      <c r="O44" s="149"/>
      <c r="P44" s="149"/>
      <c r="Q44" s="146"/>
      <c r="R44" s="146"/>
      <c r="S44" s="149"/>
      <c r="T44" s="146"/>
      <c r="U44" s="146"/>
      <c r="V44" s="146"/>
      <c r="W44" s="146"/>
      <c r="X44" s="146"/>
      <c r="Y44" s="146"/>
      <c r="Z44" s="146"/>
    </row>
    <row r="45" spans="1:26" x14ac:dyDescent="0.25">
      <c r="A45" s="149"/>
      <c r="B45" s="149"/>
      <c r="C45" s="149"/>
      <c r="D45" s="149" t="s">
        <v>83</v>
      </c>
      <c r="E45" s="149"/>
      <c r="F45" s="167"/>
      <c r="G45" s="150"/>
      <c r="H45" s="150"/>
      <c r="I45" s="150"/>
      <c r="J45" s="149"/>
      <c r="K45" s="149"/>
      <c r="L45" s="149"/>
      <c r="M45" s="149"/>
      <c r="N45" s="149"/>
      <c r="O45" s="149"/>
      <c r="P45" s="149"/>
      <c r="Q45" s="146"/>
      <c r="R45" s="146"/>
      <c r="S45" s="149"/>
      <c r="T45" s="146"/>
      <c r="U45" s="146"/>
      <c r="V45" s="146"/>
      <c r="W45" s="146"/>
      <c r="X45" s="146"/>
      <c r="Y45" s="146"/>
      <c r="Z45" s="146"/>
    </row>
    <row r="46" spans="1:26" ht="24.95" customHeight="1" x14ac:dyDescent="0.25">
      <c r="A46" s="171"/>
      <c r="B46" s="168" t="s">
        <v>228</v>
      </c>
      <c r="C46" s="172" t="s">
        <v>1315</v>
      </c>
      <c r="D46" s="168" t="s">
        <v>1316</v>
      </c>
      <c r="E46" s="168" t="s">
        <v>222</v>
      </c>
      <c r="F46" s="169">
        <v>1</v>
      </c>
      <c r="G46" s="170"/>
      <c r="H46" s="170"/>
      <c r="I46" s="170">
        <f>ROUND(F46*(G46+H46),2)</f>
        <v>0</v>
      </c>
      <c r="J46" s="168">
        <f>ROUND(F46*(N46),2)</f>
        <v>4.09</v>
      </c>
      <c r="K46" s="1">
        <f>ROUND(F46*(O46),2)</f>
        <v>0</v>
      </c>
      <c r="L46" s="1">
        <f>ROUND(F46*(G46),2)</f>
        <v>0</v>
      </c>
      <c r="M46" s="1"/>
      <c r="N46" s="1">
        <v>4.09</v>
      </c>
      <c r="O46" s="1"/>
      <c r="P46" s="160"/>
      <c r="Q46" s="173"/>
      <c r="R46" s="173"/>
      <c r="S46" s="149"/>
      <c r="V46" s="174"/>
      <c r="Z46">
        <v>0</v>
      </c>
    </row>
    <row r="47" spans="1:26" x14ac:dyDescent="0.25">
      <c r="A47" s="149"/>
      <c r="B47" s="149"/>
      <c r="C47" s="149"/>
      <c r="D47" s="149" t="s">
        <v>83</v>
      </c>
      <c r="E47" s="149"/>
      <c r="F47" s="167"/>
      <c r="G47" s="152"/>
      <c r="H47" s="152">
        <f>ROUND((SUM(M45:M46))/1,2)</f>
        <v>0</v>
      </c>
      <c r="I47" s="152">
        <f>ROUND((SUM(I45:I46))/1,2)</f>
        <v>0</v>
      </c>
      <c r="J47" s="149"/>
      <c r="K47" s="149"/>
      <c r="L47" s="149">
        <f>ROUND((SUM(L45:L46))/1,2)</f>
        <v>0</v>
      </c>
      <c r="M47" s="149">
        <f>ROUND((SUM(M45:M46))/1,2)</f>
        <v>0</v>
      </c>
      <c r="N47" s="149"/>
      <c r="O47" s="149"/>
      <c r="P47" s="175">
        <f>ROUND((SUM(P45:P46))/1,2)</f>
        <v>0</v>
      </c>
      <c r="Q47" s="146"/>
      <c r="R47" s="146"/>
      <c r="S47" s="175">
        <f>ROUND((SUM(S45:S46))/1,2)</f>
        <v>0</v>
      </c>
      <c r="T47" s="146"/>
      <c r="U47" s="146"/>
      <c r="V47" s="146"/>
      <c r="W47" s="146"/>
      <c r="X47" s="146"/>
      <c r="Y47" s="146"/>
      <c r="Z47" s="146"/>
    </row>
    <row r="48" spans="1:26" x14ac:dyDescent="0.25">
      <c r="A48" s="1"/>
      <c r="B48" s="1"/>
      <c r="C48" s="1"/>
      <c r="D48" s="1"/>
      <c r="E48" s="1"/>
      <c r="F48" s="160"/>
      <c r="G48" s="142"/>
      <c r="H48" s="142"/>
      <c r="I48" s="142"/>
      <c r="J48" s="1"/>
      <c r="K48" s="1"/>
      <c r="L48" s="1"/>
      <c r="M48" s="1"/>
      <c r="N48" s="1"/>
      <c r="O48" s="1"/>
      <c r="P48" s="1"/>
      <c r="S48" s="1"/>
    </row>
    <row r="49" spans="1:26" x14ac:dyDescent="0.25">
      <c r="A49" s="149"/>
      <c r="B49" s="149"/>
      <c r="C49" s="149"/>
      <c r="D49" s="2" t="s">
        <v>82</v>
      </c>
      <c r="E49" s="149"/>
      <c r="F49" s="167"/>
      <c r="G49" s="152"/>
      <c r="H49" s="152">
        <f>ROUND((SUM(M44:M48))/2,2)</f>
        <v>0</v>
      </c>
      <c r="I49" s="152">
        <f>ROUND((SUM(I44:I48))/2,2)</f>
        <v>0</v>
      </c>
      <c r="J49" s="150"/>
      <c r="K49" s="149"/>
      <c r="L49" s="150">
        <f>ROUND((SUM(L44:L48))/2,2)</f>
        <v>0</v>
      </c>
      <c r="M49" s="150">
        <f>ROUND((SUM(M44:M48))/2,2)</f>
        <v>0</v>
      </c>
      <c r="N49" s="149"/>
      <c r="O49" s="149"/>
      <c r="P49" s="175">
        <f>ROUND((SUM(P44:P48))/2,2)</f>
        <v>0</v>
      </c>
      <c r="S49" s="175">
        <f>ROUND((SUM(S44:S48))/2,2)</f>
        <v>0</v>
      </c>
    </row>
    <row r="50" spans="1:26" x14ac:dyDescent="0.25">
      <c r="A50" s="1"/>
      <c r="B50" s="1"/>
      <c r="C50" s="1"/>
      <c r="D50" s="1"/>
      <c r="E50" s="1"/>
      <c r="F50" s="160"/>
      <c r="G50" s="142"/>
      <c r="H50" s="142"/>
      <c r="I50" s="142"/>
      <c r="J50" s="1"/>
      <c r="K50" s="1"/>
      <c r="L50" s="1"/>
      <c r="M50" s="1"/>
      <c r="N50" s="1"/>
      <c r="O50" s="1"/>
      <c r="P50" s="1"/>
      <c r="S50" s="1"/>
    </row>
    <row r="51" spans="1:26" x14ac:dyDescent="0.25">
      <c r="A51" s="149"/>
      <c r="B51" s="149"/>
      <c r="C51" s="149"/>
      <c r="D51" s="2" t="s">
        <v>94</v>
      </c>
      <c r="E51" s="149"/>
      <c r="F51" s="167"/>
      <c r="G51" s="150"/>
      <c r="H51" s="150"/>
      <c r="I51" s="150"/>
      <c r="J51" s="149"/>
      <c r="K51" s="149"/>
      <c r="L51" s="149"/>
      <c r="M51" s="149"/>
      <c r="N51" s="149"/>
      <c r="O51" s="149"/>
      <c r="P51" s="149"/>
      <c r="Q51" s="146"/>
      <c r="R51" s="146"/>
      <c r="S51" s="149"/>
      <c r="T51" s="146"/>
      <c r="U51" s="146"/>
      <c r="V51" s="146"/>
      <c r="W51" s="146"/>
      <c r="X51" s="146"/>
      <c r="Y51" s="146"/>
      <c r="Z51" s="146"/>
    </row>
    <row r="52" spans="1:26" x14ac:dyDescent="0.25">
      <c r="A52" s="149"/>
      <c r="B52" s="149"/>
      <c r="C52" s="149"/>
      <c r="D52" s="149" t="s">
        <v>647</v>
      </c>
      <c r="E52" s="149"/>
      <c r="F52" s="167"/>
      <c r="G52" s="150"/>
      <c r="H52" s="150"/>
      <c r="I52" s="150"/>
      <c r="J52" s="149"/>
      <c r="K52" s="149"/>
      <c r="L52" s="149"/>
      <c r="M52" s="149"/>
      <c r="N52" s="149"/>
      <c r="O52" s="149"/>
      <c r="P52" s="149"/>
      <c r="Q52" s="146"/>
      <c r="R52" s="146"/>
      <c r="S52" s="149"/>
      <c r="T52" s="146"/>
      <c r="U52" s="146"/>
      <c r="V52" s="146"/>
      <c r="W52" s="146"/>
      <c r="X52" s="146"/>
      <c r="Y52" s="146"/>
      <c r="Z52" s="146"/>
    </row>
    <row r="53" spans="1:26" ht="24.95" customHeight="1" x14ac:dyDescent="0.25">
      <c r="A53" s="171"/>
      <c r="B53" s="168" t="s">
        <v>655</v>
      </c>
      <c r="C53" s="172" t="s">
        <v>1121</v>
      </c>
      <c r="D53" s="168" t="s">
        <v>1122</v>
      </c>
      <c r="E53" s="168" t="s">
        <v>1123</v>
      </c>
      <c r="F53" s="169">
        <v>1</v>
      </c>
      <c r="G53" s="170"/>
      <c r="H53" s="170"/>
      <c r="I53" s="170">
        <f>ROUND(F53*(G53+H53),2)</f>
        <v>0</v>
      </c>
      <c r="J53" s="168">
        <f>ROUND(F53*(N53),2)</f>
        <v>40.64</v>
      </c>
      <c r="K53" s="1">
        <f>ROUND(F53*(O53),2)</f>
        <v>0</v>
      </c>
      <c r="L53" s="1">
        <f>ROUND(F53*(G53),2)</f>
        <v>0</v>
      </c>
      <c r="M53" s="1"/>
      <c r="N53" s="1">
        <v>40.64</v>
      </c>
      <c r="O53" s="1"/>
      <c r="P53" s="160"/>
      <c r="Q53" s="173"/>
      <c r="R53" s="173"/>
      <c r="S53" s="149"/>
      <c r="V53" s="174"/>
      <c r="Z53">
        <v>0</v>
      </c>
    </row>
    <row r="54" spans="1:26" x14ac:dyDescent="0.25">
      <c r="A54" s="149"/>
      <c r="B54" s="149"/>
      <c r="C54" s="149"/>
      <c r="D54" s="149" t="s">
        <v>647</v>
      </c>
      <c r="E54" s="149"/>
      <c r="F54" s="167"/>
      <c r="G54" s="152"/>
      <c r="H54" s="152">
        <f>ROUND((SUM(M52:M53))/1,2)</f>
        <v>0</v>
      </c>
      <c r="I54" s="152">
        <f>ROUND((SUM(I52:I53))/1,2)</f>
        <v>0</v>
      </c>
      <c r="J54" s="149"/>
      <c r="K54" s="149"/>
      <c r="L54" s="149">
        <f>ROUND((SUM(L52:L53))/1,2)</f>
        <v>0</v>
      </c>
      <c r="M54" s="149">
        <f>ROUND((SUM(M52:M53))/1,2)</f>
        <v>0</v>
      </c>
      <c r="N54" s="149"/>
      <c r="O54" s="149"/>
      <c r="P54" s="175">
        <f>ROUND((SUM(P52:P53))/1,2)</f>
        <v>0</v>
      </c>
      <c r="Q54" s="146"/>
      <c r="R54" s="146"/>
      <c r="S54" s="175">
        <f>ROUND((SUM(S52:S53))/1,2)</f>
        <v>0</v>
      </c>
      <c r="T54" s="146"/>
      <c r="U54" s="146"/>
      <c r="V54" s="146"/>
      <c r="W54" s="146"/>
      <c r="X54" s="146"/>
      <c r="Y54" s="146"/>
      <c r="Z54" s="146"/>
    </row>
    <row r="55" spans="1:26" x14ac:dyDescent="0.25">
      <c r="A55" s="1"/>
      <c r="B55" s="1"/>
      <c r="C55" s="1"/>
      <c r="D55" s="1"/>
      <c r="E55" s="1"/>
      <c r="F55" s="160"/>
      <c r="G55" s="142"/>
      <c r="H55" s="142"/>
      <c r="I55" s="142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49"/>
      <c r="B56" s="149"/>
      <c r="C56" s="149"/>
      <c r="D56" s="149" t="s">
        <v>378</v>
      </c>
      <c r="E56" s="149"/>
      <c r="F56" s="167"/>
      <c r="G56" s="150"/>
      <c r="H56" s="150"/>
      <c r="I56" s="150"/>
      <c r="J56" s="149"/>
      <c r="K56" s="149"/>
      <c r="L56" s="149"/>
      <c r="M56" s="149"/>
      <c r="N56" s="149"/>
      <c r="O56" s="149"/>
      <c r="P56" s="149"/>
      <c r="Q56" s="146"/>
      <c r="R56" s="146"/>
      <c r="S56" s="149"/>
      <c r="T56" s="146"/>
      <c r="U56" s="146"/>
      <c r="V56" s="146"/>
      <c r="W56" s="146"/>
      <c r="X56" s="146"/>
      <c r="Y56" s="146"/>
      <c r="Z56" s="146"/>
    </row>
    <row r="57" spans="1:26" ht="24.95" customHeight="1" x14ac:dyDescent="0.25">
      <c r="A57" s="171"/>
      <c r="B57" s="168" t="s">
        <v>625</v>
      </c>
      <c r="C57" s="172" t="s">
        <v>632</v>
      </c>
      <c r="D57" s="168" t="s">
        <v>1317</v>
      </c>
      <c r="E57" s="168" t="s">
        <v>222</v>
      </c>
      <c r="F57" s="169">
        <v>18</v>
      </c>
      <c r="G57" s="170"/>
      <c r="H57" s="170"/>
      <c r="I57" s="170">
        <f>ROUND(F57*(G57+H57),2)</f>
        <v>0</v>
      </c>
      <c r="J57" s="168">
        <f>ROUND(F57*(N57),2)</f>
        <v>4.68</v>
      </c>
      <c r="K57" s="1">
        <f>ROUND(F57*(O57),2)</f>
        <v>0</v>
      </c>
      <c r="L57" s="1">
        <f>ROUND(F57*(G57),2)</f>
        <v>0</v>
      </c>
      <c r="M57" s="1"/>
      <c r="N57" s="1">
        <v>0.26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655</v>
      </c>
      <c r="C58" s="172" t="s">
        <v>1318</v>
      </c>
      <c r="D58" s="168" t="s">
        <v>1519</v>
      </c>
      <c r="E58" s="168" t="s">
        <v>576</v>
      </c>
      <c r="F58" s="169">
        <v>1</v>
      </c>
      <c r="G58" s="170"/>
      <c r="H58" s="170"/>
      <c r="I58" s="170">
        <f>ROUND(F58*(G58+H58),2)</f>
        <v>0</v>
      </c>
      <c r="J58" s="168">
        <f>ROUND(F58*(N58),2)</f>
        <v>0</v>
      </c>
      <c r="K58" s="1">
        <f>ROUND(F58*(O58),2)</f>
        <v>0</v>
      </c>
      <c r="L58" s="1"/>
      <c r="M58" s="1"/>
      <c r="N58" s="1">
        <v>0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237</v>
      </c>
      <c r="C59" s="172" t="s">
        <v>1319</v>
      </c>
      <c r="D59" s="168" t="s">
        <v>1320</v>
      </c>
      <c r="E59" s="168" t="s">
        <v>222</v>
      </c>
      <c r="F59" s="169">
        <v>6.9</v>
      </c>
      <c r="G59" s="170"/>
      <c r="H59" s="170"/>
      <c r="I59" s="170">
        <f>ROUND(F59*(G59+H59),2)</f>
        <v>0</v>
      </c>
      <c r="J59" s="168">
        <f>ROUND(F59*(N59),2)</f>
        <v>1.04</v>
      </c>
      <c r="K59" s="1">
        <f>ROUND(F59*(O59),2)</f>
        <v>0</v>
      </c>
      <c r="L59" s="1"/>
      <c r="M59" s="1">
        <f>ROUND(F59*(G59),2)</f>
        <v>0</v>
      </c>
      <c r="N59" s="1">
        <v>0.15</v>
      </c>
      <c r="O59" s="1"/>
      <c r="P59" s="167">
        <v>2.0000000000000001E-4</v>
      </c>
      <c r="Q59" s="173"/>
      <c r="R59" s="173">
        <v>2.0000000000000001E-4</v>
      </c>
      <c r="S59" s="149">
        <f>ROUND(F59*(R59),3)</f>
        <v>1E-3</v>
      </c>
      <c r="V59" s="174"/>
      <c r="Z59">
        <v>0</v>
      </c>
    </row>
    <row r="60" spans="1:26" x14ac:dyDescent="0.25">
      <c r="A60" s="149"/>
      <c r="B60" s="149"/>
      <c r="C60" s="149"/>
      <c r="D60" s="149" t="s">
        <v>378</v>
      </c>
      <c r="E60" s="149"/>
      <c r="F60" s="167"/>
      <c r="G60" s="152"/>
      <c r="H60" s="152"/>
      <c r="I60" s="152">
        <f>ROUND((SUM(I56:I59))/1,2)</f>
        <v>0</v>
      </c>
      <c r="J60" s="149"/>
      <c r="K60" s="149"/>
      <c r="L60" s="149">
        <f>ROUND((SUM(L56:L59))/1,2)</f>
        <v>0</v>
      </c>
      <c r="M60" s="149">
        <f>ROUND((SUM(M56:M59))/1,2)</f>
        <v>0</v>
      </c>
      <c r="N60" s="149"/>
      <c r="O60" s="149"/>
      <c r="P60" s="175"/>
      <c r="S60" s="167">
        <f>ROUND((SUM(S56:S59))/1,2)</f>
        <v>0</v>
      </c>
      <c r="V60">
        <f>ROUND((SUM(V56:V59))/1,2)</f>
        <v>0</v>
      </c>
    </row>
    <row r="61" spans="1:26" x14ac:dyDescent="0.25">
      <c r="A61" s="1"/>
      <c r="B61" s="1"/>
      <c r="C61" s="1"/>
      <c r="D61" s="1"/>
      <c r="E61" s="1"/>
      <c r="F61" s="160"/>
      <c r="G61" s="142"/>
      <c r="H61" s="142"/>
      <c r="I61" s="142"/>
      <c r="J61" s="1"/>
      <c r="K61" s="1"/>
      <c r="L61" s="1"/>
      <c r="M61" s="1"/>
      <c r="N61" s="1"/>
      <c r="O61" s="1"/>
      <c r="P61" s="1"/>
      <c r="S61" s="1"/>
    </row>
    <row r="62" spans="1:26" x14ac:dyDescent="0.25">
      <c r="A62" s="149"/>
      <c r="B62" s="149"/>
      <c r="C62" s="149"/>
      <c r="D62" s="2" t="s">
        <v>94</v>
      </c>
      <c r="E62" s="149"/>
      <c r="F62" s="167"/>
      <c r="G62" s="152"/>
      <c r="H62" s="152">
        <f>ROUND((SUM(M51:M61))/2,2)</f>
        <v>0</v>
      </c>
      <c r="I62" s="152">
        <f>ROUND((SUM(I51:I61))/2,2)</f>
        <v>0</v>
      </c>
      <c r="J62" s="149"/>
      <c r="K62" s="149"/>
      <c r="L62" s="149">
        <f>ROUND((SUM(L51:L61))/2,2)</f>
        <v>0</v>
      </c>
      <c r="M62" s="149">
        <f>ROUND((SUM(M51:M61))/2,2)</f>
        <v>0</v>
      </c>
      <c r="N62" s="149"/>
      <c r="O62" s="149"/>
      <c r="P62" s="175"/>
      <c r="S62" s="175">
        <f>ROUND((SUM(S51:S61))/2,2)</f>
        <v>0</v>
      </c>
      <c r="V62">
        <f>ROUND((SUM(V51:V61))/2,2)</f>
        <v>0</v>
      </c>
    </row>
    <row r="63" spans="1:26" x14ac:dyDescent="0.25">
      <c r="A63" s="176"/>
      <c r="B63" s="176"/>
      <c r="C63" s="176"/>
      <c r="D63" s="176" t="s">
        <v>96</v>
      </c>
      <c r="E63" s="176"/>
      <c r="F63" s="177"/>
      <c r="G63" s="178"/>
      <c r="H63" s="178">
        <f>ROUND((SUM(M9:M62))/3,2)</f>
        <v>0</v>
      </c>
      <c r="I63" s="178">
        <f>ROUND((SUM(I9:I62))/3,2)</f>
        <v>0</v>
      </c>
      <c r="J63" s="176"/>
      <c r="K63" s="176">
        <f>ROUND((SUM(K9:K62))/3,2)</f>
        <v>0</v>
      </c>
      <c r="L63" s="176">
        <f>ROUND((SUM(L9:L62))/3,2)</f>
        <v>0</v>
      </c>
      <c r="M63" s="176">
        <f>ROUND((SUM(M9:M62))/3,2)</f>
        <v>0</v>
      </c>
      <c r="N63" s="176"/>
      <c r="O63" s="176"/>
      <c r="P63" s="177"/>
      <c r="Q63" s="179"/>
      <c r="R63" s="179"/>
      <c r="S63" s="177">
        <f>ROUND((SUM(S9:S62))/3,2)</f>
        <v>6.7</v>
      </c>
      <c r="T63" s="179"/>
      <c r="U63" s="179"/>
      <c r="V63" s="179">
        <f>ROUND((SUM(V9:V62))/3,2)</f>
        <v>0</v>
      </c>
      <c r="Z63">
        <f>(SUM(Z9:Z62))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Výstavba haly v priemyselnom parku Ferovo / SO 04 Kanalizačná prípojka</oddHeader>
    <oddFooter>&amp;RStrana &amp;P z &amp;N    &amp;L&amp;7Spracované systémom Systematic®pyramida.wsn, tel.: 051 77 10 585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25">
      <c r="A3" s="11"/>
      <c r="B3" s="34" t="s">
        <v>1321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4" t="s">
        <v>31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07" t="s">
        <v>32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07" t="s">
        <v>33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14280'!B15</f>
        <v>0</v>
      </c>
      <c r="E16" s="88">
        <f>'Rekap 14280'!C15</f>
        <v>0</v>
      </c>
      <c r="F16" s="97">
        <f>'Rekap 14280'!D15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14280'!B20</f>
        <v>0</v>
      </c>
      <c r="E17" s="67">
        <f>'Rekap 14280'!C20</f>
        <v>0</v>
      </c>
      <c r="F17" s="72">
        <f>'Rekap 14280'!D20</f>
        <v>0</v>
      </c>
      <c r="G17" s="53">
        <v>7</v>
      </c>
      <c r="H17" s="107" t="s">
        <v>44</v>
      </c>
      <c r="I17" s="120"/>
      <c r="J17" s="118">
        <f>'SO 14280'!Z95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14280'!B25</f>
        <v>0</v>
      </c>
      <c r="E18" s="68">
        <f>'Rekap 14280'!C25</f>
        <v>0</v>
      </c>
      <c r="F18" s="73">
        <f>'Rekap 14280'!D25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14280'!K9:'SO 14280'!K94)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14280'!K9:'SO 14280'!K94)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3" t="s">
        <v>31</v>
      </c>
      <c r="B1" s="214"/>
      <c r="C1" s="214"/>
      <c r="D1" s="215"/>
      <c r="E1" s="137" t="s">
        <v>28</v>
      </c>
      <c r="F1" s="136"/>
      <c r="W1">
        <v>30.126000000000001</v>
      </c>
    </row>
    <row r="2" spans="1:26" ht="20.100000000000001" customHeight="1" x14ac:dyDescent="0.25">
      <c r="A2" s="213" t="s">
        <v>32</v>
      </c>
      <c r="B2" s="214"/>
      <c r="C2" s="214"/>
      <c r="D2" s="215"/>
      <c r="E2" s="137" t="s">
        <v>26</v>
      </c>
      <c r="F2" s="136"/>
    </row>
    <row r="3" spans="1:26" ht="20.100000000000001" customHeight="1" x14ac:dyDescent="0.25">
      <c r="A3" s="213" t="s">
        <v>33</v>
      </c>
      <c r="B3" s="214"/>
      <c r="C3" s="214"/>
      <c r="D3" s="215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1321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14280'!L19</f>
        <v>0</v>
      </c>
      <c r="C11" s="150">
        <f>'SO 14280'!M19</f>
        <v>0</v>
      </c>
      <c r="D11" s="150">
        <f>'SO 14280'!I19</f>
        <v>0</v>
      </c>
      <c r="E11" s="151">
        <f>'SO 14280'!P19</f>
        <v>1.67</v>
      </c>
      <c r="F11" s="151">
        <f>'SO 14280'!S19</f>
        <v>4.8099999999999996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77</v>
      </c>
      <c r="B12" s="150">
        <f>'SO 14280'!L23</f>
        <v>0</v>
      </c>
      <c r="C12" s="150">
        <f>'SO 14280'!M23</f>
        <v>0</v>
      </c>
      <c r="D12" s="150">
        <f>'SO 14280'!I23</f>
        <v>0</v>
      </c>
      <c r="E12" s="151">
        <f>'SO 14280'!P23</f>
        <v>1.89</v>
      </c>
      <c r="F12" s="151">
        <f>'SO 14280'!S23</f>
        <v>3.4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1125</v>
      </c>
      <c r="B13" s="150">
        <f>'SO 14280'!L29</f>
        <v>0</v>
      </c>
      <c r="C13" s="150">
        <f>'SO 14280'!M29</f>
        <v>0</v>
      </c>
      <c r="D13" s="150">
        <f>'SO 14280'!I29</f>
        <v>0</v>
      </c>
      <c r="E13" s="151">
        <f>'SO 14280'!P29</f>
        <v>0</v>
      </c>
      <c r="F13" s="151">
        <f>'SO 14280'!S29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14280'!L33</f>
        <v>0</v>
      </c>
      <c r="C14" s="150">
        <f>'SO 14280'!M33</f>
        <v>0</v>
      </c>
      <c r="D14" s="150">
        <f>'SO 14280'!I33</f>
        <v>0</v>
      </c>
      <c r="E14" s="151">
        <f>'SO 14280'!P33</f>
        <v>0</v>
      </c>
      <c r="F14" s="151">
        <f>'SO 14280'!S33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74</v>
      </c>
      <c r="B15" s="152">
        <f>'SO 14280'!L35</f>
        <v>0</v>
      </c>
      <c r="C15" s="152">
        <f>'SO 14280'!M35</f>
        <v>0</v>
      </c>
      <c r="D15" s="152">
        <f>'SO 14280'!I35</f>
        <v>0</v>
      </c>
      <c r="E15" s="153">
        <f>'SO 14280'!P35</f>
        <v>3.56</v>
      </c>
      <c r="F15" s="153">
        <f>'SO 14280'!S35</f>
        <v>8.2100000000000009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/>
      <c r="C17" s="150"/>
      <c r="D17" s="150"/>
      <c r="E17" s="151"/>
      <c r="F17" s="151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1126</v>
      </c>
      <c r="B18" s="150">
        <f>'SO 14280'!L52</f>
        <v>0</v>
      </c>
      <c r="C18" s="150">
        <f>'SO 14280'!M52</f>
        <v>0</v>
      </c>
      <c r="D18" s="150">
        <f>'SO 14280'!I52</f>
        <v>0</v>
      </c>
      <c r="E18" s="151">
        <f>'SO 14280'!P52</f>
        <v>0.02</v>
      </c>
      <c r="F18" s="151">
        <f>'SO 14280'!S52</f>
        <v>0.02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 t="s">
        <v>645</v>
      </c>
      <c r="B19" s="150">
        <f>'SO 14280'!L58</f>
        <v>0</v>
      </c>
      <c r="C19" s="150">
        <f>'SO 14280'!M58</f>
        <v>0</v>
      </c>
      <c r="D19" s="150">
        <f>'SO 14280'!I58</f>
        <v>0</v>
      </c>
      <c r="E19" s="151">
        <f>'SO 14280'!P58</f>
        <v>0</v>
      </c>
      <c r="F19" s="151">
        <f>'SO 14280'!S58</f>
        <v>0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2" t="s">
        <v>82</v>
      </c>
      <c r="B20" s="152">
        <f>'SO 14280'!L60</f>
        <v>0</v>
      </c>
      <c r="C20" s="152">
        <f>'SO 14280'!M60</f>
        <v>0</v>
      </c>
      <c r="D20" s="152">
        <f>'SO 14280'!I60</f>
        <v>0</v>
      </c>
      <c r="E20" s="153">
        <f>'SO 14280'!P60</f>
        <v>0.02</v>
      </c>
      <c r="F20" s="153">
        <f>'SO 14280'!S60</f>
        <v>0.02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2" t="s">
        <v>94</v>
      </c>
      <c r="B22" s="152"/>
      <c r="C22" s="150"/>
      <c r="D22" s="150"/>
      <c r="E22" s="151"/>
      <c r="F22" s="151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647</v>
      </c>
      <c r="B23" s="150">
        <f>'SO 14280'!L86</f>
        <v>0</v>
      </c>
      <c r="C23" s="150">
        <f>'SO 14280'!M86</f>
        <v>0</v>
      </c>
      <c r="D23" s="150">
        <f>'SO 14280'!I86</f>
        <v>0</v>
      </c>
      <c r="E23" s="151">
        <f>'SO 14280'!P86</f>
        <v>0</v>
      </c>
      <c r="F23" s="151">
        <f>'SO 14280'!S86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49" t="s">
        <v>378</v>
      </c>
      <c r="B24" s="150">
        <f>'SO 14280'!L92</f>
        <v>0</v>
      </c>
      <c r="C24" s="150">
        <f>'SO 14280'!M92</f>
        <v>0</v>
      </c>
      <c r="D24" s="150">
        <f>'SO 14280'!I92</f>
        <v>0</v>
      </c>
      <c r="E24" s="151">
        <f>'SO 14280'!P92</f>
        <v>0</v>
      </c>
      <c r="F24" s="151">
        <f>'SO 14280'!S92</f>
        <v>0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2" t="s">
        <v>94</v>
      </c>
      <c r="B25" s="152">
        <f>'SO 14280'!L94</f>
        <v>0</v>
      </c>
      <c r="C25" s="152">
        <f>'SO 14280'!M94</f>
        <v>0</v>
      </c>
      <c r="D25" s="152">
        <f>'SO 14280'!I94</f>
        <v>0</v>
      </c>
      <c r="E25" s="153">
        <f>'SO 14280'!S94</f>
        <v>0</v>
      </c>
      <c r="F25" s="153">
        <f>'SO 14280'!V94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2" t="s">
        <v>96</v>
      </c>
      <c r="B27" s="152">
        <f>'SO 14280'!L95</f>
        <v>0</v>
      </c>
      <c r="C27" s="152">
        <f>'SO 14280'!M95</f>
        <v>0</v>
      </c>
      <c r="D27" s="152">
        <f>'SO 14280'!I95</f>
        <v>0</v>
      </c>
      <c r="E27" s="153">
        <f>'SO 14280'!S95</f>
        <v>8.23</v>
      </c>
      <c r="F27" s="153">
        <f>'SO 14280'!V95</f>
        <v>0</v>
      </c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topLeftCell="B1" workbookViewId="0">
      <pane ySplit="8" topLeftCell="A85" activePane="bottomLeft" state="frozen"/>
      <selection pane="bottomLeft" activeCell="D81" sqref="D81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6" t="s">
        <v>31</v>
      </c>
      <c r="C1" s="217"/>
      <c r="D1" s="217"/>
      <c r="E1" s="217"/>
      <c r="F1" s="217"/>
      <c r="G1" s="217"/>
      <c r="H1" s="218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6" t="s">
        <v>32</v>
      </c>
      <c r="C2" s="217"/>
      <c r="D2" s="217"/>
      <c r="E2" s="217"/>
      <c r="F2" s="217"/>
      <c r="G2" s="217"/>
      <c r="H2" s="218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6" t="s">
        <v>33</v>
      </c>
      <c r="C3" s="217"/>
      <c r="D3" s="217"/>
      <c r="E3" s="217"/>
      <c r="F3" s="217"/>
      <c r="G3" s="217"/>
      <c r="H3" s="218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1321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1127</v>
      </c>
      <c r="D11" s="168" t="s">
        <v>1128</v>
      </c>
      <c r="E11" s="168" t="s">
        <v>112</v>
      </c>
      <c r="F11" s="169">
        <v>12</v>
      </c>
      <c r="G11" s="170"/>
      <c r="H11" s="170"/>
      <c r="I11" s="170">
        <f t="shared" ref="I11:I18" si="0">ROUND(F11*(G11+H11),2)</f>
        <v>0</v>
      </c>
      <c r="J11" s="168">
        <f t="shared" ref="J11:J18" si="1">ROUND(F11*(N11),2)</f>
        <v>91.56</v>
      </c>
      <c r="K11" s="1">
        <f t="shared" ref="K11:K18" si="2">ROUND(F11*(O11),2)</f>
        <v>0</v>
      </c>
      <c r="L11" s="1">
        <f t="shared" ref="L11:L17" si="3">ROUND(F11*(G11),2)</f>
        <v>0</v>
      </c>
      <c r="M11" s="1"/>
      <c r="N11" s="1">
        <v>7.63</v>
      </c>
      <c r="O11" s="1"/>
      <c r="P11" s="160"/>
      <c r="Q11" s="173"/>
      <c r="R11" s="173"/>
      <c r="S11" s="149"/>
      <c r="V11" s="174"/>
      <c r="Z11">
        <v>0</v>
      </c>
    </row>
    <row r="12" spans="1:26" ht="35.1" customHeight="1" x14ac:dyDescent="0.25">
      <c r="A12" s="171"/>
      <c r="B12" s="168" t="s">
        <v>109</v>
      </c>
      <c r="C12" s="172" t="s">
        <v>115</v>
      </c>
      <c r="D12" s="168" t="s">
        <v>1129</v>
      </c>
      <c r="E12" s="168" t="s">
        <v>112</v>
      </c>
      <c r="F12" s="169">
        <v>12</v>
      </c>
      <c r="G12" s="170"/>
      <c r="H12" s="170"/>
      <c r="I12" s="170">
        <f t="shared" si="0"/>
        <v>0</v>
      </c>
      <c r="J12" s="168">
        <f t="shared" si="1"/>
        <v>5.16</v>
      </c>
      <c r="K12" s="1">
        <f t="shared" si="2"/>
        <v>0</v>
      </c>
      <c r="L12" s="1">
        <f t="shared" si="3"/>
        <v>0</v>
      </c>
      <c r="M12" s="1"/>
      <c r="N12" s="1">
        <v>0.43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1082</v>
      </c>
      <c r="D13" s="168" t="s">
        <v>1083</v>
      </c>
      <c r="E13" s="168" t="s">
        <v>112</v>
      </c>
      <c r="F13" s="169">
        <v>4.2</v>
      </c>
      <c r="G13" s="170"/>
      <c r="H13" s="170"/>
      <c r="I13" s="170">
        <f t="shared" si="0"/>
        <v>0</v>
      </c>
      <c r="J13" s="168">
        <f t="shared" si="1"/>
        <v>10.42</v>
      </c>
      <c r="K13" s="1">
        <f t="shared" si="2"/>
        <v>0</v>
      </c>
      <c r="L13" s="1">
        <f t="shared" si="3"/>
        <v>0</v>
      </c>
      <c r="M13" s="1"/>
      <c r="N13" s="1">
        <v>2.48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1084</v>
      </c>
      <c r="D14" s="168" t="s">
        <v>1085</v>
      </c>
      <c r="E14" s="168" t="s">
        <v>112</v>
      </c>
      <c r="F14" s="169">
        <v>4.2</v>
      </c>
      <c r="G14" s="170"/>
      <c r="H14" s="170"/>
      <c r="I14" s="170">
        <f t="shared" si="0"/>
        <v>0</v>
      </c>
      <c r="J14" s="168">
        <f t="shared" si="1"/>
        <v>14.78</v>
      </c>
      <c r="K14" s="1">
        <f t="shared" si="2"/>
        <v>0</v>
      </c>
      <c r="L14" s="1">
        <f t="shared" si="3"/>
        <v>0</v>
      </c>
      <c r="M14" s="1"/>
      <c r="N14" s="1">
        <v>3.52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1086</v>
      </c>
      <c r="D15" s="168" t="s">
        <v>1087</v>
      </c>
      <c r="E15" s="168" t="s">
        <v>112</v>
      </c>
      <c r="F15" s="169">
        <v>4.2</v>
      </c>
      <c r="G15" s="170"/>
      <c r="H15" s="170"/>
      <c r="I15" s="170">
        <f t="shared" si="0"/>
        <v>0</v>
      </c>
      <c r="J15" s="168">
        <f t="shared" si="1"/>
        <v>2.39</v>
      </c>
      <c r="K15" s="1">
        <f t="shared" si="2"/>
        <v>0</v>
      </c>
      <c r="L15" s="1">
        <f t="shared" si="3"/>
        <v>0</v>
      </c>
      <c r="M15" s="1"/>
      <c r="N15" s="1">
        <v>0.56999999999999995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109</v>
      </c>
      <c r="C16" s="172" t="s">
        <v>1130</v>
      </c>
      <c r="D16" s="168" t="s">
        <v>1093</v>
      </c>
      <c r="E16" s="168" t="s">
        <v>112</v>
      </c>
      <c r="F16" s="169">
        <v>7.8</v>
      </c>
      <c r="G16" s="170"/>
      <c r="H16" s="170"/>
      <c r="I16" s="170">
        <f t="shared" si="0"/>
        <v>0</v>
      </c>
      <c r="J16" s="168">
        <f t="shared" si="1"/>
        <v>14.43</v>
      </c>
      <c r="K16" s="1">
        <f t="shared" si="2"/>
        <v>0</v>
      </c>
      <c r="L16" s="1">
        <f t="shared" si="3"/>
        <v>0</v>
      </c>
      <c r="M16" s="1"/>
      <c r="N16" s="1">
        <v>1.85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109</v>
      </c>
      <c r="C17" s="172" t="s">
        <v>1088</v>
      </c>
      <c r="D17" s="168" t="s">
        <v>1089</v>
      </c>
      <c r="E17" s="168" t="s">
        <v>112</v>
      </c>
      <c r="F17" s="169">
        <v>2.4</v>
      </c>
      <c r="G17" s="170"/>
      <c r="H17" s="170"/>
      <c r="I17" s="170">
        <f t="shared" si="0"/>
        <v>0</v>
      </c>
      <c r="J17" s="168">
        <f t="shared" si="1"/>
        <v>17.3</v>
      </c>
      <c r="K17" s="1">
        <f t="shared" si="2"/>
        <v>0</v>
      </c>
      <c r="L17" s="1">
        <f t="shared" si="3"/>
        <v>0</v>
      </c>
      <c r="M17" s="1"/>
      <c r="N17" s="1">
        <v>7.21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130</v>
      </c>
      <c r="C18" s="172" t="s">
        <v>1094</v>
      </c>
      <c r="D18" s="168" t="s">
        <v>1095</v>
      </c>
      <c r="E18" s="168" t="s">
        <v>112</v>
      </c>
      <c r="F18" s="169">
        <v>2.88</v>
      </c>
      <c r="G18" s="170"/>
      <c r="H18" s="170"/>
      <c r="I18" s="170">
        <f t="shared" si="0"/>
        <v>0</v>
      </c>
      <c r="J18" s="168">
        <f t="shared" si="1"/>
        <v>37.32</v>
      </c>
      <c r="K18" s="1">
        <f t="shared" si="2"/>
        <v>0</v>
      </c>
      <c r="L18" s="1"/>
      <c r="M18" s="1">
        <f>ROUND(F18*(G18),2)</f>
        <v>0</v>
      </c>
      <c r="N18" s="1">
        <v>12.96</v>
      </c>
      <c r="O18" s="1"/>
      <c r="P18" s="167">
        <v>1.67</v>
      </c>
      <c r="Q18" s="173"/>
      <c r="R18" s="173">
        <v>1.67</v>
      </c>
      <c r="S18" s="149">
        <f>ROUND(F18*(R18),3)</f>
        <v>4.8099999999999996</v>
      </c>
      <c r="V18" s="174"/>
      <c r="Z18">
        <v>0</v>
      </c>
    </row>
    <row r="19" spans="1:26" x14ac:dyDescent="0.25">
      <c r="A19" s="149"/>
      <c r="B19" s="149"/>
      <c r="C19" s="149"/>
      <c r="D19" s="149" t="s">
        <v>75</v>
      </c>
      <c r="E19" s="149"/>
      <c r="F19" s="167"/>
      <c r="G19" s="152"/>
      <c r="H19" s="152">
        <f>ROUND((SUM(M10:M18))/1,2)</f>
        <v>0</v>
      </c>
      <c r="I19" s="152">
        <f>ROUND((SUM(I10:I18))/1,2)</f>
        <v>0</v>
      </c>
      <c r="J19" s="149"/>
      <c r="K19" s="149"/>
      <c r="L19" s="149">
        <f>ROUND((SUM(L10:L18))/1,2)</f>
        <v>0</v>
      </c>
      <c r="M19" s="149">
        <f>ROUND((SUM(M10:M18))/1,2)</f>
        <v>0</v>
      </c>
      <c r="N19" s="149"/>
      <c r="O19" s="149"/>
      <c r="P19" s="175">
        <f>ROUND((SUM(P10:P18))/1,2)</f>
        <v>1.67</v>
      </c>
      <c r="Q19" s="146"/>
      <c r="R19" s="146"/>
      <c r="S19" s="175">
        <f>ROUND((SUM(S10:S18))/1,2)</f>
        <v>4.8099999999999996</v>
      </c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"/>
      <c r="C20" s="1"/>
      <c r="D20" s="1"/>
      <c r="E20" s="1"/>
      <c r="F20" s="160"/>
      <c r="G20" s="142"/>
      <c r="H20" s="142"/>
      <c r="I20" s="142"/>
      <c r="J20" s="1"/>
      <c r="K20" s="1"/>
      <c r="L20" s="1"/>
      <c r="M20" s="1"/>
      <c r="N20" s="1"/>
      <c r="O20" s="1"/>
      <c r="P20" s="1"/>
      <c r="S20" s="1"/>
    </row>
    <row r="21" spans="1:26" x14ac:dyDescent="0.25">
      <c r="A21" s="149"/>
      <c r="B21" s="149"/>
      <c r="C21" s="149"/>
      <c r="D21" s="149" t="s">
        <v>77</v>
      </c>
      <c r="E21" s="149"/>
      <c r="F21" s="167"/>
      <c r="G21" s="150"/>
      <c r="H21" s="150"/>
      <c r="I21" s="150"/>
      <c r="J21" s="149"/>
      <c r="K21" s="149"/>
      <c r="L21" s="149"/>
      <c r="M21" s="149"/>
      <c r="N21" s="149"/>
      <c r="O21" s="149"/>
      <c r="P21" s="149"/>
      <c r="Q21" s="146"/>
      <c r="R21" s="146"/>
      <c r="S21" s="149"/>
      <c r="T21" s="146"/>
      <c r="U21" s="146"/>
      <c r="V21" s="146"/>
      <c r="W21" s="146"/>
      <c r="X21" s="146"/>
      <c r="Y21" s="146"/>
      <c r="Z21" s="146"/>
    </row>
    <row r="22" spans="1:26" ht="24.95" customHeight="1" x14ac:dyDescent="0.25">
      <c r="A22" s="171"/>
      <c r="B22" s="168" t="s">
        <v>1100</v>
      </c>
      <c r="C22" s="172" t="s">
        <v>1101</v>
      </c>
      <c r="D22" s="168" t="s">
        <v>1102</v>
      </c>
      <c r="E22" s="168" t="s">
        <v>112</v>
      </c>
      <c r="F22" s="169">
        <v>1.8</v>
      </c>
      <c r="G22" s="170"/>
      <c r="H22" s="170"/>
      <c r="I22" s="170">
        <f>ROUND(F22*(G22+H22),2)</f>
        <v>0</v>
      </c>
      <c r="J22" s="168">
        <f>ROUND(F22*(N22),2)</f>
        <v>40.39</v>
      </c>
      <c r="K22" s="1">
        <f>ROUND(F22*(O22),2)</f>
        <v>0</v>
      </c>
      <c r="L22" s="1">
        <f>ROUND(F22*(G22),2)</f>
        <v>0</v>
      </c>
      <c r="M22" s="1"/>
      <c r="N22" s="1">
        <v>22.44</v>
      </c>
      <c r="O22" s="1"/>
      <c r="P22" s="167">
        <v>1.8907700000000001</v>
      </c>
      <c r="Q22" s="173"/>
      <c r="R22" s="173">
        <v>1.8907700000000001</v>
      </c>
      <c r="S22" s="149">
        <f>ROUND(F22*(R22),3)</f>
        <v>3.403</v>
      </c>
      <c r="V22" s="174"/>
      <c r="Z22">
        <v>0</v>
      </c>
    </row>
    <row r="23" spans="1:26" x14ac:dyDescent="0.25">
      <c r="A23" s="149"/>
      <c r="B23" s="149"/>
      <c r="C23" s="149"/>
      <c r="D23" s="149" t="s">
        <v>77</v>
      </c>
      <c r="E23" s="149"/>
      <c r="F23" s="167"/>
      <c r="G23" s="152"/>
      <c r="H23" s="152">
        <f>ROUND((SUM(M21:M22))/1,2)</f>
        <v>0</v>
      </c>
      <c r="I23" s="152">
        <f>ROUND((SUM(I21:I22))/1,2)</f>
        <v>0</v>
      </c>
      <c r="J23" s="149"/>
      <c r="K23" s="149"/>
      <c r="L23" s="149">
        <f>ROUND((SUM(L21:L22))/1,2)</f>
        <v>0</v>
      </c>
      <c r="M23" s="149">
        <f>ROUND((SUM(M21:M22))/1,2)</f>
        <v>0</v>
      </c>
      <c r="N23" s="149"/>
      <c r="O23" s="149"/>
      <c r="P23" s="175">
        <f>ROUND((SUM(P21:P22))/1,2)</f>
        <v>1.89</v>
      </c>
      <c r="Q23" s="146"/>
      <c r="R23" s="146"/>
      <c r="S23" s="175">
        <f>ROUND((SUM(S21:S22))/1,2)</f>
        <v>3.4</v>
      </c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"/>
      <c r="C24" s="1"/>
      <c r="D24" s="1"/>
      <c r="E24" s="1"/>
      <c r="F24" s="160"/>
      <c r="G24" s="142"/>
      <c r="H24" s="142"/>
      <c r="I24" s="142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49"/>
      <c r="B25" s="149"/>
      <c r="C25" s="149"/>
      <c r="D25" s="149" t="s">
        <v>1125</v>
      </c>
      <c r="E25" s="149"/>
      <c r="F25" s="167"/>
      <c r="G25" s="150"/>
      <c r="H25" s="150"/>
      <c r="I25" s="150"/>
      <c r="J25" s="149"/>
      <c r="K25" s="149"/>
      <c r="L25" s="149"/>
      <c r="M25" s="149"/>
      <c r="N25" s="149"/>
      <c r="O25" s="149"/>
      <c r="P25" s="149"/>
      <c r="Q25" s="146"/>
      <c r="R25" s="146"/>
      <c r="S25" s="149"/>
      <c r="T25" s="146"/>
      <c r="U25" s="146"/>
      <c r="V25" s="146"/>
      <c r="W25" s="146"/>
      <c r="X25" s="146"/>
      <c r="Y25" s="146"/>
      <c r="Z25" s="146"/>
    </row>
    <row r="26" spans="1:26" ht="24.95" customHeight="1" x14ac:dyDescent="0.25">
      <c r="A26" s="171"/>
      <c r="B26" s="168" t="s">
        <v>655</v>
      </c>
      <c r="C26" s="172" t="s">
        <v>1322</v>
      </c>
      <c r="D26" s="168" t="s">
        <v>1323</v>
      </c>
      <c r="E26" s="168" t="s">
        <v>222</v>
      </c>
      <c r="F26" s="169">
        <v>15</v>
      </c>
      <c r="G26" s="170"/>
      <c r="H26" s="170"/>
      <c r="I26" s="170">
        <f>ROUND(F26*(G26+H26),2)</f>
        <v>0</v>
      </c>
      <c r="J26" s="168">
        <f>ROUND(F26*(N26),2)</f>
        <v>4.6500000000000004</v>
      </c>
      <c r="K26" s="1">
        <f>ROUND(F26*(O26),2)</f>
        <v>0</v>
      </c>
      <c r="L26" s="1">
        <f>ROUND(F26*(G26),2)</f>
        <v>0</v>
      </c>
      <c r="M26" s="1"/>
      <c r="N26" s="1">
        <v>0.31</v>
      </c>
      <c r="O26" s="1"/>
      <c r="P26" s="160"/>
      <c r="Q26" s="173"/>
      <c r="R26" s="173"/>
      <c r="S26" s="149"/>
      <c r="V26" s="174"/>
      <c r="Z26">
        <v>0</v>
      </c>
    </row>
    <row r="27" spans="1:26" ht="24.95" customHeight="1" x14ac:dyDescent="0.25">
      <c r="A27" s="171"/>
      <c r="B27" s="168" t="s">
        <v>304</v>
      </c>
      <c r="C27" s="172" t="s">
        <v>1324</v>
      </c>
      <c r="D27" s="168" t="s">
        <v>1520</v>
      </c>
      <c r="E27" s="168" t="s">
        <v>222</v>
      </c>
      <c r="F27" s="169">
        <v>15</v>
      </c>
      <c r="G27" s="170"/>
      <c r="H27" s="170"/>
      <c r="I27" s="170">
        <f>ROUND(F27*(G27+H27),2)</f>
        <v>0</v>
      </c>
      <c r="J27" s="168">
        <f>ROUND(F27*(N27),2)</f>
        <v>15.3</v>
      </c>
      <c r="K27" s="1">
        <f>ROUND(F27*(O27),2)</f>
        <v>0</v>
      </c>
      <c r="L27" s="1">
        <f>ROUND(F27*(G27),2)</f>
        <v>0</v>
      </c>
      <c r="M27" s="1"/>
      <c r="N27" s="1">
        <v>1.02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304</v>
      </c>
      <c r="C28" s="172" t="s">
        <v>1325</v>
      </c>
      <c r="D28" s="168" t="s">
        <v>1521</v>
      </c>
      <c r="E28" s="168" t="s">
        <v>279</v>
      </c>
      <c r="F28" s="169">
        <v>1.01</v>
      </c>
      <c r="G28" s="170"/>
      <c r="H28" s="170"/>
      <c r="I28" s="170">
        <f>ROUND(F28*(G28+H28),2)</f>
        <v>0</v>
      </c>
      <c r="J28" s="168">
        <f>ROUND(F28*(N28),2)</f>
        <v>2.67</v>
      </c>
      <c r="K28" s="1">
        <f>ROUND(F28*(O28),2)</f>
        <v>0</v>
      </c>
      <c r="L28" s="1">
        <f>ROUND(F28*(G28),2)</f>
        <v>0</v>
      </c>
      <c r="M28" s="1"/>
      <c r="N28" s="1">
        <v>2.64</v>
      </c>
      <c r="O28" s="1"/>
      <c r="P28" s="160"/>
      <c r="Q28" s="173"/>
      <c r="R28" s="173"/>
      <c r="S28" s="149"/>
      <c r="V28" s="174"/>
      <c r="Z28">
        <v>0</v>
      </c>
    </row>
    <row r="29" spans="1:26" x14ac:dyDescent="0.25">
      <c r="A29" s="149"/>
      <c r="B29" s="149"/>
      <c r="C29" s="149"/>
      <c r="D29" s="149" t="s">
        <v>1125</v>
      </c>
      <c r="E29" s="149"/>
      <c r="F29" s="167"/>
      <c r="G29" s="152"/>
      <c r="H29" s="152">
        <f>ROUND((SUM(M25:M28))/1,2)</f>
        <v>0</v>
      </c>
      <c r="I29" s="152">
        <f>ROUND((SUM(I25:I28))/1,2)</f>
        <v>0</v>
      </c>
      <c r="J29" s="149"/>
      <c r="K29" s="149"/>
      <c r="L29" s="149">
        <f>ROUND((SUM(L25:L28))/1,2)</f>
        <v>0</v>
      </c>
      <c r="M29" s="149">
        <f>ROUND((SUM(M25:M28))/1,2)</f>
        <v>0</v>
      </c>
      <c r="N29" s="149"/>
      <c r="O29" s="149"/>
      <c r="P29" s="175">
        <f>ROUND((SUM(P25:P28))/1,2)</f>
        <v>0</v>
      </c>
      <c r="Q29" s="146"/>
      <c r="R29" s="146"/>
      <c r="S29" s="175">
        <f>ROUND((SUM(S25:S28))/1,2)</f>
        <v>0</v>
      </c>
      <c r="T29" s="146"/>
      <c r="U29" s="146"/>
      <c r="V29" s="146"/>
      <c r="W29" s="146"/>
      <c r="X29" s="146"/>
      <c r="Y29" s="146"/>
      <c r="Z29" s="146"/>
    </row>
    <row r="30" spans="1:26" x14ac:dyDescent="0.25">
      <c r="A30" s="1"/>
      <c r="B30" s="1"/>
      <c r="C30" s="1"/>
      <c r="D30" s="1"/>
      <c r="E30" s="1"/>
      <c r="F30" s="160"/>
      <c r="G30" s="142"/>
      <c r="H30" s="142"/>
      <c r="I30" s="142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49"/>
      <c r="B31" s="149"/>
      <c r="C31" s="149"/>
      <c r="D31" s="149" t="s">
        <v>81</v>
      </c>
      <c r="E31" s="149"/>
      <c r="F31" s="167"/>
      <c r="G31" s="150"/>
      <c r="H31" s="150"/>
      <c r="I31" s="150"/>
      <c r="J31" s="149"/>
      <c r="K31" s="149"/>
      <c r="L31" s="149"/>
      <c r="M31" s="149"/>
      <c r="N31" s="149"/>
      <c r="O31" s="149"/>
      <c r="P31" s="149"/>
      <c r="Q31" s="146"/>
      <c r="R31" s="146"/>
      <c r="S31" s="149"/>
      <c r="T31" s="146"/>
      <c r="U31" s="146"/>
      <c r="V31" s="146"/>
      <c r="W31" s="146"/>
      <c r="X31" s="146"/>
      <c r="Y31" s="146"/>
      <c r="Z31" s="146"/>
    </row>
    <row r="32" spans="1:26" ht="24.95" customHeight="1" x14ac:dyDescent="0.25">
      <c r="A32" s="171"/>
      <c r="B32" s="168" t="s">
        <v>1100</v>
      </c>
      <c r="C32" s="172" t="s">
        <v>1103</v>
      </c>
      <c r="D32" s="168" t="s">
        <v>1104</v>
      </c>
      <c r="E32" s="168" t="s">
        <v>133</v>
      </c>
      <c r="F32" s="169">
        <v>3.41</v>
      </c>
      <c r="G32" s="170"/>
      <c r="H32" s="170"/>
      <c r="I32" s="170">
        <f>ROUND(F32*(G32+H32),2)</f>
        <v>0</v>
      </c>
      <c r="J32" s="168">
        <f>ROUND(F32*(N32),2)</f>
        <v>55.69</v>
      </c>
      <c r="K32" s="1">
        <f>ROUND(F32*(O32),2)</f>
        <v>0</v>
      </c>
      <c r="L32" s="1">
        <f>ROUND(F32*(G32),2)</f>
        <v>0</v>
      </c>
      <c r="M32" s="1"/>
      <c r="N32" s="1">
        <v>16.329999999999998</v>
      </c>
      <c r="O32" s="1"/>
      <c r="P32" s="160"/>
      <c r="Q32" s="173"/>
      <c r="R32" s="173"/>
      <c r="S32" s="149"/>
      <c r="V32" s="174"/>
      <c r="Z32">
        <v>0</v>
      </c>
    </row>
    <row r="33" spans="1:26" x14ac:dyDescent="0.25">
      <c r="A33" s="149"/>
      <c r="B33" s="149"/>
      <c r="C33" s="149"/>
      <c r="D33" s="149" t="s">
        <v>81</v>
      </c>
      <c r="E33" s="149"/>
      <c r="F33" s="167"/>
      <c r="G33" s="152"/>
      <c r="H33" s="152">
        <f>ROUND((SUM(M31:M32))/1,2)</f>
        <v>0</v>
      </c>
      <c r="I33" s="152">
        <f>ROUND((SUM(I31:I32))/1,2)</f>
        <v>0</v>
      </c>
      <c r="J33" s="149"/>
      <c r="K33" s="149"/>
      <c r="L33" s="149">
        <f>ROUND((SUM(L31:L32))/1,2)</f>
        <v>0</v>
      </c>
      <c r="M33" s="149">
        <f>ROUND((SUM(M31:M32))/1,2)</f>
        <v>0</v>
      </c>
      <c r="N33" s="149"/>
      <c r="O33" s="149"/>
      <c r="P33" s="175">
        <f>ROUND((SUM(P31:P32))/1,2)</f>
        <v>0</v>
      </c>
      <c r="Q33" s="146"/>
      <c r="R33" s="146"/>
      <c r="S33" s="175">
        <f>ROUND((SUM(S31:S32))/1,2)</f>
        <v>0</v>
      </c>
      <c r="T33" s="146"/>
      <c r="U33" s="146"/>
      <c r="V33" s="146"/>
      <c r="W33" s="146"/>
      <c r="X33" s="146"/>
      <c r="Y33" s="146"/>
      <c r="Z33" s="146"/>
    </row>
    <row r="34" spans="1:26" x14ac:dyDescent="0.25">
      <c r="A34" s="1"/>
      <c r="B34" s="1"/>
      <c r="C34" s="1"/>
      <c r="D34" s="1"/>
      <c r="E34" s="1"/>
      <c r="F34" s="160"/>
      <c r="G34" s="142"/>
      <c r="H34" s="142"/>
      <c r="I34" s="142"/>
      <c r="J34" s="1"/>
      <c r="K34" s="1"/>
      <c r="L34" s="1"/>
      <c r="M34" s="1"/>
      <c r="N34" s="1"/>
      <c r="O34" s="1"/>
      <c r="P34" s="1"/>
      <c r="S34" s="1"/>
    </row>
    <row r="35" spans="1:26" x14ac:dyDescent="0.25">
      <c r="A35" s="149"/>
      <c r="B35" s="149"/>
      <c r="C35" s="149"/>
      <c r="D35" s="2" t="s">
        <v>74</v>
      </c>
      <c r="E35" s="149"/>
      <c r="F35" s="167"/>
      <c r="G35" s="152"/>
      <c r="H35" s="152">
        <f>ROUND((SUM(M9:M34))/2,2)</f>
        <v>0</v>
      </c>
      <c r="I35" s="152">
        <f>ROUND((SUM(I9:I34))/2,2)</f>
        <v>0</v>
      </c>
      <c r="J35" s="150"/>
      <c r="K35" s="149"/>
      <c r="L35" s="150">
        <f>ROUND((SUM(L9:L34))/2,2)</f>
        <v>0</v>
      </c>
      <c r="M35" s="150">
        <f>ROUND((SUM(M9:M34))/2,2)</f>
        <v>0</v>
      </c>
      <c r="N35" s="149"/>
      <c r="O35" s="149"/>
      <c r="P35" s="175">
        <f>ROUND((SUM(P9:P34))/2,2)</f>
        <v>3.56</v>
      </c>
      <c r="S35" s="175">
        <f>ROUND((SUM(S9:S34))/2,2)</f>
        <v>8.2100000000000009</v>
      </c>
    </row>
    <row r="36" spans="1:26" x14ac:dyDescent="0.25">
      <c r="A36" s="1"/>
      <c r="B36" s="1"/>
      <c r="C36" s="1"/>
      <c r="D36" s="1"/>
      <c r="E36" s="1"/>
      <c r="F36" s="160"/>
      <c r="G36" s="142"/>
      <c r="H36" s="142"/>
      <c r="I36" s="142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49"/>
      <c r="B37" s="149"/>
      <c r="C37" s="149"/>
      <c r="D37" s="2" t="s">
        <v>82</v>
      </c>
      <c r="E37" s="149"/>
      <c r="F37" s="167"/>
      <c r="G37" s="150"/>
      <c r="H37" s="150"/>
      <c r="I37" s="150"/>
      <c r="J37" s="149"/>
      <c r="K37" s="149"/>
      <c r="L37" s="149"/>
      <c r="M37" s="149"/>
      <c r="N37" s="149"/>
      <c r="O37" s="149"/>
      <c r="P37" s="149"/>
      <c r="Q37" s="146"/>
      <c r="R37" s="146"/>
      <c r="S37" s="149"/>
      <c r="T37" s="146"/>
      <c r="U37" s="146"/>
      <c r="V37" s="146"/>
      <c r="W37" s="146"/>
      <c r="X37" s="146"/>
      <c r="Y37" s="146"/>
      <c r="Z37" s="146"/>
    </row>
    <row r="38" spans="1:26" x14ac:dyDescent="0.25">
      <c r="A38" s="149"/>
      <c r="B38" s="149"/>
      <c r="C38" s="149"/>
      <c r="D38" s="149" t="s">
        <v>1126</v>
      </c>
      <c r="E38" s="149"/>
      <c r="F38" s="167"/>
      <c r="G38" s="150"/>
      <c r="H38" s="150"/>
      <c r="I38" s="150"/>
      <c r="J38" s="149"/>
      <c r="K38" s="149"/>
      <c r="L38" s="149"/>
      <c r="M38" s="149"/>
      <c r="N38" s="149"/>
      <c r="O38" s="149"/>
      <c r="P38" s="149"/>
      <c r="Q38" s="146"/>
      <c r="R38" s="146"/>
      <c r="S38" s="149"/>
      <c r="T38" s="146"/>
      <c r="U38" s="146"/>
      <c r="V38" s="146"/>
      <c r="W38" s="146"/>
      <c r="X38" s="146"/>
      <c r="Y38" s="146"/>
      <c r="Z38" s="146"/>
    </row>
    <row r="39" spans="1:26" ht="24.95" customHeight="1" x14ac:dyDescent="0.25">
      <c r="A39" s="171"/>
      <c r="B39" s="168" t="s">
        <v>1135</v>
      </c>
      <c r="C39" s="172" t="s">
        <v>1326</v>
      </c>
      <c r="D39" s="168" t="s">
        <v>1327</v>
      </c>
      <c r="E39" s="168" t="s">
        <v>222</v>
      </c>
      <c r="F39" s="169">
        <v>1</v>
      </c>
      <c r="G39" s="170"/>
      <c r="H39" s="170"/>
      <c r="I39" s="170">
        <f t="shared" ref="I39:I51" si="4">ROUND(F39*(G39+H39),2)</f>
        <v>0</v>
      </c>
      <c r="J39" s="168">
        <f t="shared" ref="J39:J51" si="5">ROUND(F39*(N39),2)</f>
        <v>6.49</v>
      </c>
      <c r="K39" s="1">
        <f t="shared" ref="K39:K51" si="6">ROUND(F39*(O39),2)</f>
        <v>0</v>
      </c>
      <c r="L39" s="1">
        <f t="shared" ref="L39:L51" si="7">ROUND(F39*(G39),2)</f>
        <v>0</v>
      </c>
      <c r="M39" s="1"/>
      <c r="N39" s="1">
        <v>6.49</v>
      </c>
      <c r="O39" s="1"/>
      <c r="P39" s="167">
        <v>1.08E-3</v>
      </c>
      <c r="Q39" s="173"/>
      <c r="R39" s="173">
        <v>1.08E-3</v>
      </c>
      <c r="S39" s="149">
        <f t="shared" ref="S39:S45" si="8">ROUND(F39*(R39),3)</f>
        <v>1E-3</v>
      </c>
      <c r="V39" s="174"/>
      <c r="Z39">
        <v>0</v>
      </c>
    </row>
    <row r="40" spans="1:26" ht="24.95" customHeight="1" x14ac:dyDescent="0.25">
      <c r="A40" s="171"/>
      <c r="B40" s="168" t="s">
        <v>1135</v>
      </c>
      <c r="C40" s="172" t="s">
        <v>1140</v>
      </c>
      <c r="D40" s="168" t="s">
        <v>1141</v>
      </c>
      <c r="E40" s="168" t="s">
        <v>222</v>
      </c>
      <c r="F40" s="169">
        <v>1</v>
      </c>
      <c r="G40" s="170"/>
      <c r="H40" s="170"/>
      <c r="I40" s="170">
        <f t="shared" si="4"/>
        <v>0</v>
      </c>
      <c r="J40" s="168">
        <f t="shared" si="5"/>
        <v>9.7100000000000009</v>
      </c>
      <c r="K40" s="1">
        <f t="shared" si="6"/>
        <v>0</v>
      </c>
      <c r="L40" s="1">
        <f t="shared" si="7"/>
        <v>0</v>
      </c>
      <c r="M40" s="1"/>
      <c r="N40" s="1">
        <v>9.7100000000000009</v>
      </c>
      <c r="O40" s="1"/>
      <c r="P40" s="167">
        <v>4.0699999999999998E-3</v>
      </c>
      <c r="Q40" s="173"/>
      <c r="R40" s="173">
        <v>4.0699999999999998E-3</v>
      </c>
      <c r="S40" s="149">
        <f t="shared" si="8"/>
        <v>4.0000000000000001E-3</v>
      </c>
      <c r="V40" s="174"/>
      <c r="Z40">
        <v>0</v>
      </c>
    </row>
    <row r="41" spans="1:26" ht="24.95" customHeight="1" x14ac:dyDescent="0.25">
      <c r="A41" s="171"/>
      <c r="B41" s="168" t="s">
        <v>1135</v>
      </c>
      <c r="C41" s="172" t="s">
        <v>1328</v>
      </c>
      <c r="D41" s="168" t="s">
        <v>1329</v>
      </c>
      <c r="E41" s="168" t="s">
        <v>222</v>
      </c>
      <c r="F41" s="169">
        <v>1.5</v>
      </c>
      <c r="G41" s="170"/>
      <c r="H41" s="170"/>
      <c r="I41" s="170">
        <f t="shared" si="4"/>
        <v>0</v>
      </c>
      <c r="J41" s="168">
        <f t="shared" si="5"/>
        <v>9.9600000000000009</v>
      </c>
      <c r="K41" s="1">
        <f t="shared" si="6"/>
        <v>0</v>
      </c>
      <c r="L41" s="1">
        <f t="shared" si="7"/>
        <v>0</v>
      </c>
      <c r="M41" s="1"/>
      <c r="N41" s="1">
        <v>6.64</v>
      </c>
      <c r="O41" s="1"/>
      <c r="P41" s="167">
        <v>4.2900000000000004E-3</v>
      </c>
      <c r="Q41" s="173"/>
      <c r="R41" s="173">
        <v>4.2900000000000004E-3</v>
      </c>
      <c r="S41" s="149">
        <f t="shared" si="8"/>
        <v>6.0000000000000001E-3</v>
      </c>
      <c r="V41" s="174"/>
      <c r="Z41">
        <v>0</v>
      </c>
    </row>
    <row r="42" spans="1:26" ht="24.95" customHeight="1" x14ac:dyDescent="0.25">
      <c r="A42" s="171"/>
      <c r="B42" s="168" t="s">
        <v>1135</v>
      </c>
      <c r="C42" s="172" t="s">
        <v>1330</v>
      </c>
      <c r="D42" s="168" t="s">
        <v>1331</v>
      </c>
      <c r="E42" s="168" t="s">
        <v>729</v>
      </c>
      <c r="F42" s="169">
        <v>1</v>
      </c>
      <c r="G42" s="170"/>
      <c r="H42" s="170"/>
      <c r="I42" s="170">
        <f t="shared" si="4"/>
        <v>0</v>
      </c>
      <c r="J42" s="168">
        <f t="shared" si="5"/>
        <v>48.26</v>
      </c>
      <c r="K42" s="1">
        <f t="shared" si="6"/>
        <v>0</v>
      </c>
      <c r="L42" s="1">
        <f t="shared" si="7"/>
        <v>0</v>
      </c>
      <c r="M42" s="1"/>
      <c r="N42" s="1">
        <v>48.26</v>
      </c>
      <c r="O42" s="1"/>
      <c r="P42" s="167">
        <v>6.28E-3</v>
      </c>
      <c r="Q42" s="173"/>
      <c r="R42" s="173">
        <v>6.28E-3</v>
      </c>
      <c r="S42" s="149">
        <f t="shared" si="8"/>
        <v>6.0000000000000001E-3</v>
      </c>
      <c r="V42" s="174"/>
      <c r="Z42">
        <v>0</v>
      </c>
    </row>
    <row r="43" spans="1:26" ht="24.95" customHeight="1" x14ac:dyDescent="0.25">
      <c r="A43" s="171"/>
      <c r="B43" s="168" t="s">
        <v>1135</v>
      </c>
      <c r="C43" s="172" t="s">
        <v>1332</v>
      </c>
      <c r="D43" s="168" t="s">
        <v>1333</v>
      </c>
      <c r="E43" s="168" t="s">
        <v>279</v>
      </c>
      <c r="F43" s="169">
        <v>1</v>
      </c>
      <c r="G43" s="170"/>
      <c r="H43" s="170"/>
      <c r="I43" s="170">
        <f t="shared" si="4"/>
        <v>0</v>
      </c>
      <c r="J43" s="168">
        <f t="shared" si="5"/>
        <v>17.89</v>
      </c>
      <c r="K43" s="1">
        <f t="shared" si="6"/>
        <v>0</v>
      </c>
      <c r="L43" s="1">
        <f t="shared" si="7"/>
        <v>0</v>
      </c>
      <c r="M43" s="1"/>
      <c r="N43" s="1">
        <v>17.89</v>
      </c>
      <c r="O43" s="1"/>
      <c r="P43" s="167">
        <v>3.9699999999999996E-3</v>
      </c>
      <c r="Q43" s="173"/>
      <c r="R43" s="173">
        <v>3.9699999999999996E-3</v>
      </c>
      <c r="S43" s="149">
        <f t="shared" si="8"/>
        <v>4.0000000000000001E-3</v>
      </c>
      <c r="V43" s="174"/>
      <c r="Z43">
        <v>0</v>
      </c>
    </row>
    <row r="44" spans="1:26" ht="24.95" customHeight="1" x14ac:dyDescent="0.25">
      <c r="A44" s="171"/>
      <c r="B44" s="168" t="s">
        <v>1135</v>
      </c>
      <c r="C44" s="172" t="s">
        <v>1334</v>
      </c>
      <c r="D44" s="168" t="s">
        <v>1335</v>
      </c>
      <c r="E44" s="168" t="s">
        <v>279</v>
      </c>
      <c r="F44" s="169">
        <v>1</v>
      </c>
      <c r="G44" s="170"/>
      <c r="H44" s="170"/>
      <c r="I44" s="170">
        <f t="shared" si="4"/>
        <v>0</v>
      </c>
      <c r="J44" s="168">
        <f t="shared" si="5"/>
        <v>2.0099999999999998</v>
      </c>
      <c r="K44" s="1">
        <f t="shared" si="6"/>
        <v>0</v>
      </c>
      <c r="L44" s="1">
        <f t="shared" si="7"/>
        <v>0</v>
      </c>
      <c r="M44" s="1"/>
      <c r="N44" s="1">
        <v>2.0099999999999998</v>
      </c>
      <c r="O44" s="1"/>
      <c r="P44" s="167">
        <v>3.0000000000000001E-5</v>
      </c>
      <c r="Q44" s="173"/>
      <c r="R44" s="173">
        <v>3.0000000000000001E-5</v>
      </c>
      <c r="S44" s="149">
        <f t="shared" si="8"/>
        <v>0</v>
      </c>
      <c r="V44" s="174"/>
      <c r="Z44">
        <v>0</v>
      </c>
    </row>
    <row r="45" spans="1:26" ht="24.95" customHeight="1" x14ac:dyDescent="0.25">
      <c r="A45" s="171"/>
      <c r="B45" s="168" t="s">
        <v>1135</v>
      </c>
      <c r="C45" s="172" t="s">
        <v>1336</v>
      </c>
      <c r="D45" s="168" t="s">
        <v>1337</v>
      </c>
      <c r="E45" s="168" t="s">
        <v>279</v>
      </c>
      <c r="F45" s="169">
        <v>3</v>
      </c>
      <c r="G45" s="170"/>
      <c r="H45" s="170"/>
      <c r="I45" s="170">
        <f t="shared" si="4"/>
        <v>0</v>
      </c>
      <c r="J45" s="168">
        <f t="shared" si="5"/>
        <v>12.45</v>
      </c>
      <c r="K45" s="1">
        <f t="shared" si="6"/>
        <v>0</v>
      </c>
      <c r="L45" s="1">
        <f t="shared" si="7"/>
        <v>0</v>
      </c>
      <c r="M45" s="1"/>
      <c r="N45" s="1">
        <v>4.1500000000000004</v>
      </c>
      <c r="O45" s="1"/>
      <c r="P45" s="167">
        <v>3.0000000000000001E-5</v>
      </c>
      <c r="Q45" s="173"/>
      <c r="R45" s="173">
        <v>3.0000000000000001E-5</v>
      </c>
      <c r="S45" s="149">
        <f t="shared" si="8"/>
        <v>0</v>
      </c>
      <c r="V45" s="174"/>
      <c r="Z45">
        <v>0</v>
      </c>
    </row>
    <row r="46" spans="1:26" ht="24.95" customHeight="1" x14ac:dyDescent="0.25">
      <c r="A46" s="171"/>
      <c r="B46" s="168" t="s">
        <v>1135</v>
      </c>
      <c r="C46" s="172" t="s">
        <v>1152</v>
      </c>
      <c r="D46" s="168" t="s">
        <v>1153</v>
      </c>
      <c r="E46" s="168" t="s">
        <v>133</v>
      </c>
      <c r="F46" s="169">
        <v>0.03</v>
      </c>
      <c r="G46" s="170"/>
      <c r="H46" s="170"/>
      <c r="I46" s="170">
        <f t="shared" si="4"/>
        <v>0</v>
      </c>
      <c r="J46" s="168">
        <f t="shared" si="5"/>
        <v>0.28999999999999998</v>
      </c>
      <c r="K46" s="1">
        <f t="shared" si="6"/>
        <v>0</v>
      </c>
      <c r="L46" s="1">
        <f t="shared" si="7"/>
        <v>0</v>
      </c>
      <c r="M46" s="1"/>
      <c r="N46" s="1">
        <v>9.58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1338</v>
      </c>
      <c r="C47" s="172" t="s">
        <v>1339</v>
      </c>
      <c r="D47" s="168" t="s">
        <v>1340</v>
      </c>
      <c r="E47" s="168" t="s">
        <v>279</v>
      </c>
      <c r="F47" s="169">
        <v>1</v>
      </c>
      <c r="G47" s="170"/>
      <c r="H47" s="170"/>
      <c r="I47" s="170">
        <f t="shared" si="4"/>
        <v>0</v>
      </c>
      <c r="J47" s="168">
        <f t="shared" si="5"/>
        <v>6.87</v>
      </c>
      <c r="K47" s="1">
        <f t="shared" si="6"/>
        <v>0</v>
      </c>
      <c r="L47" s="1">
        <f t="shared" si="7"/>
        <v>0</v>
      </c>
      <c r="M47" s="1"/>
      <c r="N47" s="1">
        <v>6.87</v>
      </c>
      <c r="O47" s="1"/>
      <c r="P47" s="167">
        <v>8.4999999999999995E-4</v>
      </c>
      <c r="Q47" s="173"/>
      <c r="R47" s="173">
        <v>8.4999999999999995E-4</v>
      </c>
      <c r="S47" s="149">
        <f>ROUND(F47*(R47),3)</f>
        <v>1E-3</v>
      </c>
      <c r="V47" s="174"/>
      <c r="Z47">
        <v>0</v>
      </c>
    </row>
    <row r="48" spans="1:26" ht="24.95" customHeight="1" x14ac:dyDescent="0.25">
      <c r="A48" s="171"/>
      <c r="B48" s="168" t="s">
        <v>304</v>
      </c>
      <c r="C48" s="172" t="s">
        <v>1341</v>
      </c>
      <c r="D48" s="168" t="s">
        <v>1342</v>
      </c>
      <c r="E48" s="168" t="s">
        <v>279</v>
      </c>
      <c r="F48" s="169">
        <v>1</v>
      </c>
      <c r="G48" s="170"/>
      <c r="H48" s="170"/>
      <c r="I48" s="170">
        <f t="shared" si="4"/>
        <v>0</v>
      </c>
      <c r="J48" s="168">
        <f t="shared" si="5"/>
        <v>226.83</v>
      </c>
      <c r="K48" s="1">
        <f t="shared" si="6"/>
        <v>0</v>
      </c>
      <c r="L48" s="1">
        <f t="shared" si="7"/>
        <v>0</v>
      </c>
      <c r="M48" s="1"/>
      <c r="N48" s="1">
        <v>226.83</v>
      </c>
      <c r="O48" s="1"/>
      <c r="P48" s="160"/>
      <c r="Q48" s="173"/>
      <c r="R48" s="173"/>
      <c r="S48" s="149"/>
      <c r="V48" s="174"/>
      <c r="Z48">
        <v>0</v>
      </c>
    </row>
    <row r="49" spans="1:26" ht="35.1" customHeight="1" x14ac:dyDescent="0.25">
      <c r="A49" s="171"/>
      <c r="B49" s="168" t="s">
        <v>304</v>
      </c>
      <c r="C49" s="172" t="s">
        <v>1343</v>
      </c>
      <c r="D49" s="168" t="s">
        <v>1344</v>
      </c>
      <c r="E49" s="168" t="s">
        <v>279</v>
      </c>
      <c r="F49" s="169">
        <v>1</v>
      </c>
      <c r="G49" s="170"/>
      <c r="H49" s="170"/>
      <c r="I49" s="170">
        <f t="shared" si="4"/>
        <v>0</v>
      </c>
      <c r="J49" s="168">
        <f t="shared" si="5"/>
        <v>3.15</v>
      </c>
      <c r="K49" s="1">
        <f t="shared" si="6"/>
        <v>0</v>
      </c>
      <c r="L49" s="1">
        <f t="shared" si="7"/>
        <v>0</v>
      </c>
      <c r="M49" s="1"/>
      <c r="N49" s="1">
        <v>3.15</v>
      </c>
      <c r="O49" s="1"/>
      <c r="P49" s="160"/>
      <c r="Q49" s="173"/>
      <c r="R49" s="173"/>
      <c r="S49" s="149"/>
      <c r="V49" s="174"/>
      <c r="Z49">
        <v>0</v>
      </c>
    </row>
    <row r="50" spans="1:26" ht="35.1" customHeight="1" x14ac:dyDescent="0.25">
      <c r="A50" s="171"/>
      <c r="B50" s="168" t="s">
        <v>304</v>
      </c>
      <c r="C50" s="172" t="s">
        <v>1345</v>
      </c>
      <c r="D50" s="168" t="s">
        <v>1346</v>
      </c>
      <c r="E50" s="168" t="s">
        <v>279</v>
      </c>
      <c r="F50" s="169">
        <v>3</v>
      </c>
      <c r="G50" s="170"/>
      <c r="H50" s="170"/>
      <c r="I50" s="170">
        <f t="shared" si="4"/>
        <v>0</v>
      </c>
      <c r="J50" s="168">
        <f t="shared" si="5"/>
        <v>70.23</v>
      </c>
      <c r="K50" s="1">
        <f t="shared" si="6"/>
        <v>0</v>
      </c>
      <c r="L50" s="1">
        <f t="shared" si="7"/>
        <v>0</v>
      </c>
      <c r="M50" s="1"/>
      <c r="N50" s="1">
        <v>23.41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304</v>
      </c>
      <c r="C51" s="172" t="s">
        <v>1347</v>
      </c>
      <c r="D51" s="168" t="s">
        <v>1348</v>
      </c>
      <c r="E51" s="168" t="s">
        <v>279</v>
      </c>
      <c r="F51" s="169">
        <v>1</v>
      </c>
      <c r="G51" s="170"/>
      <c r="H51" s="170"/>
      <c r="I51" s="170">
        <f t="shared" si="4"/>
        <v>0</v>
      </c>
      <c r="J51" s="168">
        <f t="shared" si="5"/>
        <v>57.63</v>
      </c>
      <c r="K51" s="1">
        <f t="shared" si="6"/>
        <v>0</v>
      </c>
      <c r="L51" s="1">
        <f t="shared" si="7"/>
        <v>0</v>
      </c>
      <c r="M51" s="1"/>
      <c r="N51" s="1">
        <v>57.63</v>
      </c>
      <c r="O51" s="1"/>
      <c r="P51" s="160"/>
      <c r="Q51" s="173"/>
      <c r="R51" s="173"/>
      <c r="S51" s="149"/>
      <c r="V51" s="174"/>
      <c r="Z51">
        <v>0</v>
      </c>
    </row>
    <row r="52" spans="1:26" x14ac:dyDescent="0.25">
      <c r="A52" s="149"/>
      <c r="B52" s="149"/>
      <c r="C52" s="149"/>
      <c r="D52" s="149" t="s">
        <v>1126</v>
      </c>
      <c r="E52" s="149"/>
      <c r="F52" s="167"/>
      <c r="G52" s="152"/>
      <c r="H52" s="152">
        <f>ROUND((SUM(M38:M51))/1,2)</f>
        <v>0</v>
      </c>
      <c r="I52" s="152">
        <f>ROUND((SUM(I38:I51))/1,2)</f>
        <v>0</v>
      </c>
      <c r="J52" s="149"/>
      <c r="K52" s="149"/>
      <c r="L52" s="149">
        <f>ROUND((SUM(L38:L51))/1,2)</f>
        <v>0</v>
      </c>
      <c r="M52" s="149">
        <f>ROUND((SUM(M38:M51))/1,2)</f>
        <v>0</v>
      </c>
      <c r="N52" s="149"/>
      <c r="O52" s="149"/>
      <c r="P52" s="175">
        <f>ROUND((SUM(P38:P51))/1,2)</f>
        <v>0.02</v>
      </c>
      <c r="Q52" s="146"/>
      <c r="R52" s="146"/>
      <c r="S52" s="175">
        <f>ROUND((SUM(S38:S51))/1,2)</f>
        <v>0.02</v>
      </c>
      <c r="T52" s="146"/>
      <c r="U52" s="146"/>
      <c r="V52" s="146"/>
      <c r="W52" s="146"/>
      <c r="X52" s="146"/>
      <c r="Y52" s="146"/>
      <c r="Z52" s="146"/>
    </row>
    <row r="53" spans="1:26" x14ac:dyDescent="0.25">
      <c r="A53" s="1"/>
      <c r="B53" s="1"/>
      <c r="C53" s="1"/>
      <c r="D53" s="1"/>
      <c r="E53" s="1"/>
      <c r="F53" s="160"/>
      <c r="G53" s="142"/>
      <c r="H53" s="142"/>
      <c r="I53" s="142"/>
      <c r="J53" s="1"/>
      <c r="K53" s="1"/>
      <c r="L53" s="1"/>
      <c r="M53" s="1"/>
      <c r="N53" s="1"/>
      <c r="O53" s="1"/>
      <c r="P53" s="1"/>
      <c r="S53" s="1"/>
    </row>
    <row r="54" spans="1:26" x14ac:dyDescent="0.25">
      <c r="A54" s="149"/>
      <c r="B54" s="149"/>
      <c r="C54" s="149"/>
      <c r="D54" s="149" t="s">
        <v>645</v>
      </c>
      <c r="E54" s="149"/>
      <c r="F54" s="167"/>
      <c r="G54" s="150"/>
      <c r="H54" s="150"/>
      <c r="I54" s="150"/>
      <c r="J54" s="149"/>
      <c r="K54" s="149"/>
      <c r="L54" s="149"/>
      <c r="M54" s="149"/>
      <c r="N54" s="149"/>
      <c r="O54" s="149"/>
      <c r="P54" s="149"/>
      <c r="Q54" s="146"/>
      <c r="R54" s="146"/>
      <c r="S54" s="149"/>
      <c r="T54" s="146"/>
      <c r="U54" s="146"/>
      <c r="V54" s="146"/>
      <c r="W54" s="146"/>
      <c r="X54" s="146"/>
      <c r="Y54" s="146"/>
      <c r="Z54" s="146"/>
    </row>
    <row r="55" spans="1:26" ht="24.95" customHeight="1" x14ac:dyDescent="0.25">
      <c r="A55" s="171"/>
      <c r="B55" s="168" t="s">
        <v>724</v>
      </c>
      <c r="C55" s="172" t="s">
        <v>1349</v>
      </c>
      <c r="D55" s="168" t="s">
        <v>1350</v>
      </c>
      <c r="E55" s="168" t="s">
        <v>279</v>
      </c>
      <c r="F55" s="169">
        <v>2</v>
      </c>
      <c r="G55" s="170"/>
      <c r="H55" s="170"/>
      <c r="I55" s="170">
        <f>ROUND(F55*(G55+H55),2)</f>
        <v>0</v>
      </c>
      <c r="J55" s="168">
        <f>ROUND(F55*(N55),2)</f>
        <v>48.72</v>
      </c>
      <c r="K55" s="1">
        <f>ROUND(F55*(O55),2)</f>
        <v>0</v>
      </c>
      <c r="L55" s="1">
        <f>ROUND(F55*(G55),2)</f>
        <v>0</v>
      </c>
      <c r="M55" s="1"/>
      <c r="N55" s="1">
        <v>24.36</v>
      </c>
      <c r="O55" s="1"/>
      <c r="P55" s="167">
        <v>1.31E-3</v>
      </c>
      <c r="Q55" s="173"/>
      <c r="R55" s="173">
        <v>1.31E-3</v>
      </c>
      <c r="S55" s="149">
        <f>ROUND(F55*(R55),3)</f>
        <v>3.0000000000000001E-3</v>
      </c>
      <c r="V55" s="174"/>
      <c r="Z55">
        <v>0</v>
      </c>
    </row>
    <row r="56" spans="1:26" ht="24.95" customHeight="1" x14ac:dyDescent="0.25">
      <c r="A56" s="171"/>
      <c r="B56" s="168" t="s">
        <v>1351</v>
      </c>
      <c r="C56" s="172" t="s">
        <v>1352</v>
      </c>
      <c r="D56" s="168" t="s">
        <v>1353</v>
      </c>
      <c r="E56" s="168" t="s">
        <v>279</v>
      </c>
      <c r="F56" s="169">
        <v>2</v>
      </c>
      <c r="G56" s="170"/>
      <c r="H56" s="170"/>
      <c r="I56" s="170">
        <f>ROUND(F56*(G56+H56),2)</f>
        <v>0</v>
      </c>
      <c r="J56" s="168">
        <f>ROUND(F56*(N56),2)</f>
        <v>21.92</v>
      </c>
      <c r="K56" s="1">
        <f>ROUND(F56*(O56),2)</f>
        <v>0</v>
      </c>
      <c r="L56" s="1">
        <f>ROUND(F56*(G56),2)</f>
        <v>0</v>
      </c>
      <c r="M56" s="1"/>
      <c r="N56" s="1">
        <v>10.96</v>
      </c>
      <c r="O56" s="1"/>
      <c r="P56" s="167">
        <v>4.0000000000000002E-4</v>
      </c>
      <c r="Q56" s="173"/>
      <c r="R56" s="173">
        <v>4.0000000000000002E-4</v>
      </c>
      <c r="S56" s="149">
        <f>ROUND(F56*(R56),3)</f>
        <v>1E-3</v>
      </c>
      <c r="V56" s="174"/>
      <c r="Z56">
        <v>0</v>
      </c>
    </row>
    <row r="57" spans="1:26" ht="24.95" customHeight="1" x14ac:dyDescent="0.25">
      <c r="A57" s="171"/>
      <c r="B57" s="168" t="s">
        <v>304</v>
      </c>
      <c r="C57" s="172" t="s">
        <v>1354</v>
      </c>
      <c r="D57" s="168" t="s">
        <v>1355</v>
      </c>
      <c r="E57" s="168" t="s">
        <v>279</v>
      </c>
      <c r="F57" s="169">
        <v>2</v>
      </c>
      <c r="G57" s="170"/>
      <c r="H57" s="170"/>
      <c r="I57" s="170">
        <f>ROUND(F57*(G57+H57),2)</f>
        <v>0</v>
      </c>
      <c r="J57" s="168">
        <f>ROUND(F57*(N57),2)</f>
        <v>7.9</v>
      </c>
      <c r="K57" s="1">
        <f>ROUND(F57*(O57),2)</f>
        <v>0</v>
      </c>
      <c r="L57" s="1">
        <f>ROUND(F57*(G57),2)</f>
        <v>0</v>
      </c>
      <c r="M57" s="1"/>
      <c r="N57" s="1">
        <v>3.95</v>
      </c>
      <c r="O57" s="1"/>
      <c r="P57" s="160"/>
      <c r="Q57" s="173"/>
      <c r="R57" s="173"/>
      <c r="S57" s="149"/>
      <c r="V57" s="174"/>
      <c r="Z57">
        <v>0</v>
      </c>
    </row>
    <row r="58" spans="1:26" x14ac:dyDescent="0.25">
      <c r="A58" s="149"/>
      <c r="B58" s="149"/>
      <c r="C58" s="149"/>
      <c r="D58" s="149" t="s">
        <v>645</v>
      </c>
      <c r="E58" s="149"/>
      <c r="F58" s="167"/>
      <c r="G58" s="152"/>
      <c r="H58" s="152">
        <f>ROUND((SUM(M54:M57))/1,2)</f>
        <v>0</v>
      </c>
      <c r="I58" s="152">
        <f>ROUND((SUM(I54:I57))/1,2)</f>
        <v>0</v>
      </c>
      <c r="J58" s="149"/>
      <c r="K58" s="149"/>
      <c r="L58" s="149">
        <f>ROUND((SUM(L54:L57))/1,2)</f>
        <v>0</v>
      </c>
      <c r="M58" s="149">
        <f>ROUND((SUM(M54:M57))/1,2)</f>
        <v>0</v>
      </c>
      <c r="N58" s="149"/>
      <c r="O58" s="149"/>
      <c r="P58" s="175">
        <f>ROUND((SUM(P54:P57))/1,2)</f>
        <v>0</v>
      </c>
      <c r="Q58" s="146"/>
      <c r="R58" s="146"/>
      <c r="S58" s="175">
        <f>ROUND((SUM(S54:S57))/1,2)</f>
        <v>0</v>
      </c>
      <c r="T58" s="146"/>
      <c r="U58" s="146"/>
      <c r="V58" s="146"/>
      <c r="W58" s="146"/>
      <c r="X58" s="146"/>
      <c r="Y58" s="146"/>
      <c r="Z58" s="146"/>
    </row>
    <row r="59" spans="1:26" x14ac:dyDescent="0.25">
      <c r="A59" s="1"/>
      <c r="B59" s="1"/>
      <c r="C59" s="1"/>
      <c r="D59" s="1"/>
      <c r="E59" s="1"/>
      <c r="F59" s="160"/>
      <c r="G59" s="142"/>
      <c r="H59" s="142"/>
      <c r="I59" s="142"/>
      <c r="J59" s="1"/>
      <c r="K59" s="1"/>
      <c r="L59" s="1"/>
      <c r="M59" s="1"/>
      <c r="N59" s="1"/>
      <c r="O59" s="1"/>
      <c r="P59" s="1"/>
      <c r="S59" s="1"/>
    </row>
    <row r="60" spans="1:26" x14ac:dyDescent="0.25">
      <c r="A60" s="149"/>
      <c r="B60" s="149"/>
      <c r="C60" s="149"/>
      <c r="D60" s="2" t="s">
        <v>82</v>
      </c>
      <c r="E60" s="149"/>
      <c r="F60" s="167"/>
      <c r="G60" s="152"/>
      <c r="H60" s="152">
        <f>ROUND((SUM(M37:M59))/2,2)</f>
        <v>0</v>
      </c>
      <c r="I60" s="152">
        <f>ROUND((SUM(I37:I59))/2,2)</f>
        <v>0</v>
      </c>
      <c r="J60" s="150"/>
      <c r="K60" s="149"/>
      <c r="L60" s="150">
        <f>ROUND((SUM(L37:L59))/2,2)</f>
        <v>0</v>
      </c>
      <c r="M60" s="150">
        <f>ROUND((SUM(M37:M59))/2,2)</f>
        <v>0</v>
      </c>
      <c r="N60" s="149"/>
      <c r="O60" s="149"/>
      <c r="P60" s="175">
        <f>ROUND((SUM(P37:P59))/2,2)</f>
        <v>0.02</v>
      </c>
      <c r="S60" s="175">
        <f>ROUND((SUM(S37:S59))/2,2)</f>
        <v>0.02</v>
      </c>
    </row>
    <row r="61" spans="1:26" x14ac:dyDescent="0.25">
      <c r="A61" s="1"/>
      <c r="B61" s="1"/>
      <c r="C61" s="1"/>
      <c r="D61" s="1"/>
      <c r="E61" s="1"/>
      <c r="F61" s="160"/>
      <c r="G61" s="142"/>
      <c r="H61" s="142"/>
      <c r="I61" s="142"/>
      <c r="J61" s="1"/>
      <c r="K61" s="1"/>
      <c r="L61" s="1"/>
      <c r="M61" s="1"/>
      <c r="N61" s="1"/>
      <c r="O61" s="1"/>
      <c r="P61" s="1"/>
      <c r="S61" s="1"/>
    </row>
    <row r="62" spans="1:26" x14ac:dyDescent="0.25">
      <c r="A62" s="149"/>
      <c r="B62" s="149"/>
      <c r="C62" s="149"/>
      <c r="D62" s="2" t="s">
        <v>94</v>
      </c>
      <c r="E62" s="149"/>
      <c r="F62" s="167"/>
      <c r="G62" s="150"/>
      <c r="H62" s="150"/>
      <c r="I62" s="150"/>
      <c r="J62" s="149"/>
      <c r="K62" s="149"/>
      <c r="L62" s="149"/>
      <c r="M62" s="149"/>
      <c r="N62" s="149"/>
      <c r="O62" s="149"/>
      <c r="P62" s="149"/>
      <c r="Q62" s="146"/>
      <c r="R62" s="146"/>
      <c r="S62" s="149"/>
      <c r="T62" s="146"/>
      <c r="U62" s="146"/>
      <c r="V62" s="146"/>
      <c r="W62" s="146"/>
      <c r="X62" s="146"/>
      <c r="Y62" s="146"/>
      <c r="Z62" s="146"/>
    </row>
    <row r="63" spans="1:26" x14ac:dyDescent="0.25">
      <c r="A63" s="149"/>
      <c r="B63" s="149"/>
      <c r="C63" s="149"/>
      <c r="D63" s="149" t="s">
        <v>647</v>
      </c>
      <c r="E63" s="149"/>
      <c r="F63" s="167"/>
      <c r="G63" s="150"/>
      <c r="H63" s="150"/>
      <c r="I63" s="150"/>
      <c r="J63" s="149"/>
      <c r="K63" s="149"/>
      <c r="L63" s="149"/>
      <c r="M63" s="149"/>
      <c r="N63" s="149"/>
      <c r="O63" s="149"/>
      <c r="P63" s="149"/>
      <c r="Q63" s="146"/>
      <c r="R63" s="146"/>
      <c r="S63" s="149"/>
      <c r="T63" s="146"/>
      <c r="U63" s="146"/>
      <c r="V63" s="146"/>
      <c r="W63" s="146"/>
      <c r="X63" s="146"/>
      <c r="Y63" s="146"/>
      <c r="Z63" s="146"/>
    </row>
    <row r="64" spans="1:26" ht="24.95" customHeight="1" x14ac:dyDescent="0.25">
      <c r="A64" s="171"/>
      <c r="B64" s="168" t="s">
        <v>1118</v>
      </c>
      <c r="C64" s="172" t="s">
        <v>1356</v>
      </c>
      <c r="D64" s="168" t="s">
        <v>1357</v>
      </c>
      <c r="E64" s="168" t="s">
        <v>279</v>
      </c>
      <c r="F64" s="169">
        <v>1</v>
      </c>
      <c r="G64" s="170"/>
      <c r="H64" s="170"/>
      <c r="I64" s="170">
        <f t="shared" ref="I64:I85" si="9">ROUND(F64*(G64+H64),2)</f>
        <v>0</v>
      </c>
      <c r="J64" s="168">
        <f t="shared" ref="J64:J85" si="10">ROUND(F64*(N64),2)</f>
        <v>4.51</v>
      </c>
      <c r="K64" s="1">
        <f t="shared" ref="K64:K85" si="11">ROUND(F64*(O64),2)</f>
        <v>0</v>
      </c>
      <c r="L64" s="1">
        <f t="shared" ref="L64:L81" si="12">ROUND(F64*(G64),2)</f>
        <v>0</v>
      </c>
      <c r="M64" s="1"/>
      <c r="N64" s="1">
        <v>4.51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1118</v>
      </c>
      <c r="C65" s="172" t="s">
        <v>1162</v>
      </c>
      <c r="D65" s="168" t="s">
        <v>1163</v>
      </c>
      <c r="E65" s="168" t="s">
        <v>1123</v>
      </c>
      <c r="F65" s="169">
        <v>1</v>
      </c>
      <c r="G65" s="170"/>
      <c r="H65" s="170"/>
      <c r="I65" s="170">
        <f t="shared" si="9"/>
        <v>0</v>
      </c>
      <c r="J65" s="168">
        <f t="shared" si="10"/>
        <v>48.67</v>
      </c>
      <c r="K65" s="1">
        <f t="shared" si="11"/>
        <v>0</v>
      </c>
      <c r="L65" s="1">
        <f t="shared" si="12"/>
        <v>0</v>
      </c>
      <c r="M65" s="1"/>
      <c r="N65" s="1">
        <v>48.67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1118</v>
      </c>
      <c r="C66" s="172" t="s">
        <v>1164</v>
      </c>
      <c r="D66" s="168" t="s">
        <v>1165</v>
      </c>
      <c r="E66" s="168" t="s">
        <v>222</v>
      </c>
      <c r="F66" s="169">
        <v>15</v>
      </c>
      <c r="G66" s="170"/>
      <c r="H66" s="170"/>
      <c r="I66" s="170">
        <f t="shared" si="9"/>
        <v>0</v>
      </c>
      <c r="J66" s="168">
        <f t="shared" si="10"/>
        <v>2.25</v>
      </c>
      <c r="K66" s="1">
        <f t="shared" si="11"/>
        <v>0</v>
      </c>
      <c r="L66" s="1">
        <f t="shared" si="12"/>
        <v>0</v>
      </c>
      <c r="M66" s="1"/>
      <c r="N66" s="1">
        <v>0.15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1118</v>
      </c>
      <c r="C67" s="172" t="s">
        <v>1358</v>
      </c>
      <c r="D67" s="168" t="s">
        <v>1359</v>
      </c>
      <c r="E67" s="168" t="s">
        <v>279</v>
      </c>
      <c r="F67" s="169">
        <v>1</v>
      </c>
      <c r="G67" s="170"/>
      <c r="H67" s="170"/>
      <c r="I67" s="170">
        <f t="shared" si="9"/>
        <v>0</v>
      </c>
      <c r="J67" s="168">
        <f t="shared" si="10"/>
        <v>4.3</v>
      </c>
      <c r="K67" s="1">
        <f t="shared" si="11"/>
        <v>0</v>
      </c>
      <c r="L67" s="1">
        <f t="shared" si="12"/>
        <v>0</v>
      </c>
      <c r="M67" s="1"/>
      <c r="N67" s="1">
        <v>4.3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1118</v>
      </c>
      <c r="C68" s="172" t="s">
        <v>1360</v>
      </c>
      <c r="D68" s="168" t="s">
        <v>1361</v>
      </c>
      <c r="E68" s="168" t="s">
        <v>279</v>
      </c>
      <c r="F68" s="169">
        <v>2</v>
      </c>
      <c r="G68" s="170"/>
      <c r="H68" s="170"/>
      <c r="I68" s="170">
        <f t="shared" si="9"/>
        <v>0</v>
      </c>
      <c r="J68" s="168">
        <f t="shared" si="10"/>
        <v>18.04</v>
      </c>
      <c r="K68" s="1">
        <f t="shared" si="11"/>
        <v>0</v>
      </c>
      <c r="L68" s="1">
        <f t="shared" si="12"/>
        <v>0</v>
      </c>
      <c r="M68" s="1"/>
      <c r="N68" s="1">
        <v>9.02</v>
      </c>
      <c r="O68" s="1"/>
      <c r="P68" s="167">
        <v>6.9999999999999994E-5</v>
      </c>
      <c r="Q68" s="173"/>
      <c r="R68" s="173">
        <v>6.9999999999999994E-5</v>
      </c>
      <c r="S68" s="149">
        <f>ROUND(F68*(R68),3)</f>
        <v>0</v>
      </c>
      <c r="V68" s="174"/>
      <c r="Z68">
        <v>0</v>
      </c>
    </row>
    <row r="69" spans="1:26" ht="24.95" customHeight="1" x14ac:dyDescent="0.25">
      <c r="A69" s="171"/>
      <c r="B69" s="168" t="s">
        <v>1118</v>
      </c>
      <c r="C69" s="172" t="s">
        <v>1170</v>
      </c>
      <c r="D69" s="168" t="s">
        <v>1171</v>
      </c>
      <c r="E69" s="168" t="s">
        <v>222</v>
      </c>
      <c r="F69" s="169">
        <v>15</v>
      </c>
      <c r="G69" s="170"/>
      <c r="H69" s="170"/>
      <c r="I69" s="170">
        <f t="shared" si="9"/>
        <v>0</v>
      </c>
      <c r="J69" s="168">
        <f t="shared" si="10"/>
        <v>121.35</v>
      </c>
      <c r="K69" s="1">
        <f t="shared" si="11"/>
        <v>0</v>
      </c>
      <c r="L69" s="1">
        <f t="shared" si="12"/>
        <v>0</v>
      </c>
      <c r="M69" s="1"/>
      <c r="N69" s="1">
        <v>8.09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1118</v>
      </c>
      <c r="C70" s="172" t="s">
        <v>1119</v>
      </c>
      <c r="D70" s="168" t="s">
        <v>1172</v>
      </c>
      <c r="E70" s="168" t="s">
        <v>222</v>
      </c>
      <c r="F70" s="169">
        <v>15</v>
      </c>
      <c r="G70" s="170"/>
      <c r="H70" s="170"/>
      <c r="I70" s="170">
        <f t="shared" si="9"/>
        <v>0</v>
      </c>
      <c r="J70" s="168">
        <f t="shared" si="10"/>
        <v>19.649999999999999</v>
      </c>
      <c r="K70" s="1">
        <f t="shared" si="11"/>
        <v>0</v>
      </c>
      <c r="L70" s="1">
        <f t="shared" si="12"/>
        <v>0</v>
      </c>
      <c r="M70" s="1"/>
      <c r="N70" s="1">
        <v>1.31</v>
      </c>
      <c r="O70" s="1"/>
      <c r="P70" s="160"/>
      <c r="Q70" s="173"/>
      <c r="R70" s="173"/>
      <c r="S70" s="149"/>
      <c r="V70" s="174"/>
      <c r="Z70">
        <v>0</v>
      </c>
    </row>
    <row r="71" spans="1:26" ht="23.25" x14ac:dyDescent="0.25">
      <c r="A71" s="171"/>
      <c r="B71" s="168" t="s">
        <v>771</v>
      </c>
      <c r="C71" s="172" t="s">
        <v>831</v>
      </c>
      <c r="D71" s="168" t="s">
        <v>832</v>
      </c>
      <c r="E71" s="168" t="s">
        <v>579</v>
      </c>
      <c r="F71" s="169">
        <v>8</v>
      </c>
      <c r="G71" s="170"/>
      <c r="H71" s="170"/>
      <c r="I71" s="170">
        <f t="shared" si="9"/>
        <v>0</v>
      </c>
      <c r="J71" s="168">
        <f t="shared" si="10"/>
        <v>76.8</v>
      </c>
      <c r="K71" s="1">
        <f t="shared" si="11"/>
        <v>0</v>
      </c>
      <c r="L71" s="1">
        <f t="shared" si="12"/>
        <v>0</v>
      </c>
      <c r="M71" s="1"/>
      <c r="N71" s="1">
        <v>9.6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655</v>
      </c>
      <c r="C72" s="172" t="s">
        <v>1362</v>
      </c>
      <c r="D72" s="168" t="s">
        <v>1363</v>
      </c>
      <c r="E72" s="168" t="s">
        <v>279</v>
      </c>
      <c r="F72" s="169">
        <v>1</v>
      </c>
      <c r="G72" s="170"/>
      <c r="H72" s="170"/>
      <c r="I72" s="170">
        <f t="shared" si="9"/>
        <v>0</v>
      </c>
      <c r="J72" s="168">
        <f t="shared" si="10"/>
        <v>33.39</v>
      </c>
      <c r="K72" s="1">
        <f t="shared" si="11"/>
        <v>0</v>
      </c>
      <c r="L72" s="1">
        <f t="shared" si="12"/>
        <v>0</v>
      </c>
      <c r="M72" s="1"/>
      <c r="N72" s="1">
        <v>33.39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655</v>
      </c>
      <c r="C73" s="172" t="s">
        <v>1173</v>
      </c>
      <c r="D73" s="168" t="s">
        <v>1174</v>
      </c>
      <c r="E73" s="168" t="s">
        <v>579</v>
      </c>
      <c r="F73" s="169">
        <v>6</v>
      </c>
      <c r="G73" s="170"/>
      <c r="H73" s="170"/>
      <c r="I73" s="170">
        <f t="shared" si="9"/>
        <v>0</v>
      </c>
      <c r="J73" s="168">
        <f t="shared" si="10"/>
        <v>80.16</v>
      </c>
      <c r="K73" s="1">
        <f t="shared" si="11"/>
        <v>0</v>
      </c>
      <c r="L73" s="1">
        <f t="shared" si="12"/>
        <v>0</v>
      </c>
      <c r="M73" s="1"/>
      <c r="N73" s="1">
        <v>13.36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655</v>
      </c>
      <c r="C74" s="172" t="s">
        <v>1175</v>
      </c>
      <c r="D74" s="168" t="s">
        <v>1176</v>
      </c>
      <c r="E74" s="168" t="s">
        <v>579</v>
      </c>
      <c r="F74" s="169">
        <v>2</v>
      </c>
      <c r="G74" s="170"/>
      <c r="H74" s="170"/>
      <c r="I74" s="170">
        <f t="shared" si="9"/>
        <v>0</v>
      </c>
      <c r="J74" s="168">
        <f t="shared" si="10"/>
        <v>13.36</v>
      </c>
      <c r="K74" s="1">
        <f t="shared" si="11"/>
        <v>0</v>
      </c>
      <c r="L74" s="1">
        <f t="shared" si="12"/>
        <v>0</v>
      </c>
      <c r="M74" s="1"/>
      <c r="N74" s="1">
        <v>6.68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655</v>
      </c>
      <c r="C75" s="172" t="s">
        <v>1177</v>
      </c>
      <c r="D75" s="168" t="s">
        <v>1178</v>
      </c>
      <c r="E75" s="168" t="s">
        <v>279</v>
      </c>
      <c r="F75" s="169">
        <v>1</v>
      </c>
      <c r="G75" s="170"/>
      <c r="H75" s="170"/>
      <c r="I75" s="170">
        <f t="shared" si="9"/>
        <v>0</v>
      </c>
      <c r="J75" s="168">
        <f t="shared" si="10"/>
        <v>16.7</v>
      </c>
      <c r="K75" s="1">
        <f t="shared" si="11"/>
        <v>0</v>
      </c>
      <c r="L75" s="1">
        <f t="shared" si="12"/>
        <v>0</v>
      </c>
      <c r="M75" s="1"/>
      <c r="N75" s="1">
        <v>16.7</v>
      </c>
      <c r="O75" s="1"/>
      <c r="P75" s="160"/>
      <c r="Q75" s="173"/>
      <c r="R75" s="173"/>
      <c r="S75" s="149"/>
      <c r="V75" s="174"/>
      <c r="Z75">
        <v>0</v>
      </c>
    </row>
    <row r="76" spans="1:26" ht="24.95" customHeight="1" x14ac:dyDescent="0.25">
      <c r="A76" s="171"/>
      <c r="B76" s="168" t="s">
        <v>655</v>
      </c>
      <c r="C76" s="172" t="s">
        <v>1364</v>
      </c>
      <c r="D76" s="168" t="s">
        <v>1365</v>
      </c>
      <c r="E76" s="168" t="s">
        <v>279</v>
      </c>
      <c r="F76" s="169">
        <v>1</v>
      </c>
      <c r="G76" s="170"/>
      <c r="H76" s="170"/>
      <c r="I76" s="170">
        <f t="shared" si="9"/>
        <v>0</v>
      </c>
      <c r="J76" s="168">
        <f t="shared" si="10"/>
        <v>2003.4</v>
      </c>
      <c r="K76" s="1">
        <f t="shared" si="11"/>
        <v>0</v>
      </c>
      <c r="L76" s="1">
        <f t="shared" si="12"/>
        <v>0</v>
      </c>
      <c r="M76" s="1"/>
      <c r="N76" s="1">
        <v>2003.4</v>
      </c>
      <c r="O76" s="1"/>
      <c r="P76" s="160"/>
      <c r="Q76" s="173"/>
      <c r="R76" s="173"/>
      <c r="S76" s="149"/>
      <c r="V76" s="174"/>
      <c r="Z76">
        <v>0</v>
      </c>
    </row>
    <row r="77" spans="1:26" ht="24.95" customHeight="1" x14ac:dyDescent="0.25">
      <c r="A77" s="171"/>
      <c r="B77" s="168" t="s">
        <v>304</v>
      </c>
      <c r="C77" s="172" t="s">
        <v>1366</v>
      </c>
      <c r="D77" s="168" t="s">
        <v>1367</v>
      </c>
      <c r="E77" s="168" t="s">
        <v>279</v>
      </c>
      <c r="F77" s="169">
        <v>1</v>
      </c>
      <c r="G77" s="170"/>
      <c r="H77" s="170"/>
      <c r="I77" s="170">
        <f t="shared" si="9"/>
        <v>0</v>
      </c>
      <c r="J77" s="168">
        <f t="shared" si="10"/>
        <v>39.119999999999997</v>
      </c>
      <c r="K77" s="1">
        <f t="shared" si="11"/>
        <v>0</v>
      </c>
      <c r="L77" s="1">
        <f t="shared" si="12"/>
        <v>0</v>
      </c>
      <c r="M77" s="1"/>
      <c r="N77" s="1">
        <v>39.119999999999997</v>
      </c>
      <c r="O77" s="1"/>
      <c r="P77" s="160"/>
      <c r="Q77" s="173"/>
      <c r="R77" s="173"/>
      <c r="S77" s="149"/>
      <c r="V77" s="174"/>
      <c r="Z77">
        <v>0</v>
      </c>
    </row>
    <row r="78" spans="1:26" ht="24.95" customHeight="1" x14ac:dyDescent="0.25">
      <c r="A78" s="171"/>
      <c r="B78" s="168" t="s">
        <v>304</v>
      </c>
      <c r="C78" s="172" t="s">
        <v>1368</v>
      </c>
      <c r="D78" s="168" t="s">
        <v>1369</v>
      </c>
      <c r="E78" s="168" t="s">
        <v>279</v>
      </c>
      <c r="F78" s="169">
        <v>1</v>
      </c>
      <c r="G78" s="170"/>
      <c r="H78" s="170"/>
      <c r="I78" s="170">
        <f t="shared" si="9"/>
        <v>0</v>
      </c>
      <c r="J78" s="168">
        <f t="shared" si="10"/>
        <v>36.08</v>
      </c>
      <c r="K78" s="1">
        <f t="shared" si="11"/>
        <v>0</v>
      </c>
      <c r="L78" s="1">
        <f t="shared" si="12"/>
        <v>0</v>
      </c>
      <c r="M78" s="1"/>
      <c r="N78" s="1">
        <v>36.08</v>
      </c>
      <c r="O78" s="1"/>
      <c r="P78" s="160"/>
      <c r="Q78" s="173"/>
      <c r="R78" s="173"/>
      <c r="S78" s="149"/>
      <c r="V78" s="174"/>
      <c r="Z78">
        <v>0</v>
      </c>
    </row>
    <row r="79" spans="1:26" ht="35.1" customHeight="1" x14ac:dyDescent="0.25">
      <c r="A79" s="171"/>
      <c r="B79" s="168" t="s">
        <v>304</v>
      </c>
      <c r="C79" s="172" t="s">
        <v>1370</v>
      </c>
      <c r="D79" s="168" t="s">
        <v>1522</v>
      </c>
      <c r="E79" s="168" t="s">
        <v>279</v>
      </c>
      <c r="F79" s="169">
        <v>1.02</v>
      </c>
      <c r="G79" s="170"/>
      <c r="H79" s="170"/>
      <c r="I79" s="170">
        <f t="shared" si="9"/>
        <v>0</v>
      </c>
      <c r="J79" s="168">
        <f t="shared" si="10"/>
        <v>24.53</v>
      </c>
      <c r="K79" s="1">
        <f t="shared" si="11"/>
        <v>0</v>
      </c>
      <c r="L79" s="1">
        <f t="shared" si="12"/>
        <v>0</v>
      </c>
      <c r="M79" s="1"/>
      <c r="N79" s="1">
        <v>24.05</v>
      </c>
      <c r="O79" s="1"/>
      <c r="P79" s="160"/>
      <c r="Q79" s="173"/>
      <c r="R79" s="173"/>
      <c r="S79" s="149"/>
      <c r="V79" s="174"/>
      <c r="Z79">
        <v>0</v>
      </c>
    </row>
    <row r="80" spans="1:26" ht="24.95" customHeight="1" x14ac:dyDescent="0.25">
      <c r="A80" s="171"/>
      <c r="B80" s="168" t="s">
        <v>304</v>
      </c>
      <c r="C80" s="172" t="s">
        <v>1371</v>
      </c>
      <c r="D80" s="168" t="s">
        <v>1523</v>
      </c>
      <c r="E80" s="168" t="s">
        <v>279</v>
      </c>
      <c r="F80" s="169">
        <v>1</v>
      </c>
      <c r="G80" s="170"/>
      <c r="H80" s="170"/>
      <c r="I80" s="170">
        <f t="shared" si="9"/>
        <v>0</v>
      </c>
      <c r="J80" s="168">
        <f t="shared" si="10"/>
        <v>106.51</v>
      </c>
      <c r="K80" s="1">
        <f t="shared" si="11"/>
        <v>0</v>
      </c>
      <c r="L80" s="1">
        <f t="shared" si="12"/>
        <v>0</v>
      </c>
      <c r="M80" s="1"/>
      <c r="N80" s="1">
        <v>106.51</v>
      </c>
      <c r="O80" s="1"/>
      <c r="P80" s="160"/>
      <c r="Q80" s="173"/>
      <c r="R80" s="173"/>
      <c r="S80" s="149"/>
      <c r="V80" s="174"/>
      <c r="Z80">
        <v>0</v>
      </c>
    </row>
    <row r="81" spans="1:26" ht="24.95" customHeight="1" x14ac:dyDescent="0.25">
      <c r="A81" s="171"/>
      <c r="B81" s="168" t="s">
        <v>304</v>
      </c>
      <c r="C81" s="172" t="s">
        <v>1372</v>
      </c>
      <c r="D81" s="168" t="s">
        <v>1373</v>
      </c>
      <c r="E81" s="168" t="s">
        <v>279</v>
      </c>
      <c r="F81" s="169">
        <v>1</v>
      </c>
      <c r="G81" s="170"/>
      <c r="H81" s="170"/>
      <c r="I81" s="170">
        <f t="shared" si="9"/>
        <v>0</v>
      </c>
      <c r="J81" s="168">
        <f t="shared" si="10"/>
        <v>193.66</v>
      </c>
      <c r="K81" s="1">
        <f t="shared" si="11"/>
        <v>0</v>
      </c>
      <c r="L81" s="1">
        <f t="shared" si="12"/>
        <v>0</v>
      </c>
      <c r="M81" s="1"/>
      <c r="N81" s="1">
        <v>193.66</v>
      </c>
      <c r="O81" s="1"/>
      <c r="P81" s="160"/>
      <c r="Q81" s="173"/>
      <c r="R81" s="173"/>
      <c r="S81" s="149"/>
      <c r="V81" s="174"/>
      <c r="Z81">
        <v>0</v>
      </c>
    </row>
    <row r="82" spans="1:26" ht="24.95" customHeight="1" x14ac:dyDescent="0.25">
      <c r="A82" s="171"/>
      <c r="B82" s="168" t="s">
        <v>335</v>
      </c>
      <c r="C82" s="172" t="s">
        <v>1374</v>
      </c>
      <c r="D82" s="168" t="s">
        <v>1375</v>
      </c>
      <c r="E82" s="168" t="s">
        <v>279</v>
      </c>
      <c r="F82" s="169">
        <v>2</v>
      </c>
      <c r="G82" s="170"/>
      <c r="H82" s="170"/>
      <c r="I82" s="170">
        <f t="shared" si="9"/>
        <v>0</v>
      </c>
      <c r="J82" s="168">
        <f t="shared" si="10"/>
        <v>6.66</v>
      </c>
      <c r="K82" s="1">
        <f t="shared" si="11"/>
        <v>0</v>
      </c>
      <c r="L82" s="1"/>
      <c r="M82" s="1">
        <f>ROUND(F82*(G82),2)</f>
        <v>0</v>
      </c>
      <c r="N82" s="1">
        <v>3.33</v>
      </c>
      <c r="O82" s="1"/>
      <c r="P82" s="167">
        <v>4.0000000000000002E-4</v>
      </c>
      <c r="Q82" s="173"/>
      <c r="R82" s="173">
        <v>4.0000000000000002E-4</v>
      </c>
      <c r="S82" s="149">
        <f>ROUND(F82*(R82),3)</f>
        <v>1E-3</v>
      </c>
      <c r="V82" s="174"/>
      <c r="Z82">
        <v>0</v>
      </c>
    </row>
    <row r="83" spans="1:26" ht="24.95" customHeight="1" x14ac:dyDescent="0.25">
      <c r="A83" s="171"/>
      <c r="B83" s="168" t="s">
        <v>156</v>
      </c>
      <c r="C83" s="172" t="s">
        <v>795</v>
      </c>
      <c r="D83" s="168" t="s">
        <v>796</v>
      </c>
      <c r="E83" s="168" t="s">
        <v>616</v>
      </c>
      <c r="F83" s="169">
        <v>1</v>
      </c>
      <c r="G83" s="180"/>
      <c r="H83" s="180"/>
      <c r="I83" s="180">
        <f t="shared" si="9"/>
        <v>0</v>
      </c>
      <c r="J83" s="168">
        <f t="shared" si="10"/>
        <v>4.58</v>
      </c>
      <c r="K83" s="1">
        <f t="shared" si="11"/>
        <v>0</v>
      </c>
      <c r="L83" s="1"/>
      <c r="M83" s="1">
        <f>ROUND(F83*(G83),2)</f>
        <v>0</v>
      </c>
      <c r="N83" s="1">
        <v>4.5811080634593964</v>
      </c>
      <c r="O83" s="1"/>
      <c r="P83" s="160"/>
      <c r="Q83" s="173"/>
      <c r="R83" s="173"/>
      <c r="S83" s="149"/>
      <c r="V83" s="174"/>
      <c r="Z83">
        <v>0</v>
      </c>
    </row>
    <row r="84" spans="1:26" ht="24.95" customHeight="1" x14ac:dyDescent="0.25">
      <c r="A84" s="171"/>
      <c r="B84" s="168" t="s">
        <v>156</v>
      </c>
      <c r="C84" s="172" t="s">
        <v>614</v>
      </c>
      <c r="D84" s="168" t="s">
        <v>797</v>
      </c>
      <c r="E84" s="168" t="s">
        <v>616</v>
      </c>
      <c r="F84" s="169">
        <v>3</v>
      </c>
      <c r="G84" s="180"/>
      <c r="H84" s="180"/>
      <c r="I84" s="180">
        <f t="shared" si="9"/>
        <v>0</v>
      </c>
      <c r="J84" s="168">
        <f t="shared" si="10"/>
        <v>6.19</v>
      </c>
      <c r="K84" s="1">
        <f t="shared" si="11"/>
        <v>0</v>
      </c>
      <c r="L84" s="1"/>
      <c r="M84" s="1">
        <f>ROUND(F84*(G84),2)</f>
        <v>0</v>
      </c>
      <c r="N84" s="1">
        <v>2.0635020285844803</v>
      </c>
      <c r="O84" s="1"/>
      <c r="P84" s="160"/>
      <c r="Q84" s="173"/>
      <c r="R84" s="173"/>
      <c r="S84" s="149"/>
      <c r="V84" s="174"/>
      <c r="Z84">
        <v>0</v>
      </c>
    </row>
    <row r="85" spans="1:26" ht="24.95" customHeight="1" x14ac:dyDescent="0.25">
      <c r="A85" s="171"/>
      <c r="B85" s="168" t="s">
        <v>156</v>
      </c>
      <c r="C85" s="172" t="s">
        <v>617</v>
      </c>
      <c r="D85" s="168" t="s">
        <v>798</v>
      </c>
      <c r="E85" s="168" t="s">
        <v>616</v>
      </c>
      <c r="F85" s="169">
        <v>1</v>
      </c>
      <c r="G85" s="180"/>
      <c r="H85" s="180"/>
      <c r="I85" s="180">
        <f t="shared" si="9"/>
        <v>0</v>
      </c>
      <c r="J85" s="168">
        <f t="shared" si="10"/>
        <v>6.52</v>
      </c>
      <c r="K85" s="1">
        <f t="shared" si="11"/>
        <v>0</v>
      </c>
      <c r="L85" s="1"/>
      <c r="M85" s="1">
        <f>ROUND(F85*(G85),2)</f>
        <v>0</v>
      </c>
      <c r="N85" s="1">
        <v>6.5177280902862549</v>
      </c>
      <c r="O85" s="1"/>
      <c r="P85" s="160"/>
      <c r="Q85" s="173"/>
      <c r="R85" s="173"/>
      <c r="S85" s="149"/>
      <c r="V85" s="174"/>
      <c r="Z85">
        <v>0</v>
      </c>
    </row>
    <row r="86" spans="1:26" x14ac:dyDescent="0.25">
      <c r="A86" s="149"/>
      <c r="B86" s="149"/>
      <c r="C86" s="149"/>
      <c r="D86" s="149" t="s">
        <v>647</v>
      </c>
      <c r="E86" s="149"/>
      <c r="F86" s="167"/>
      <c r="G86" s="152"/>
      <c r="H86" s="152">
        <f>ROUND((SUM(M63:M85))/1,2)</f>
        <v>0</v>
      </c>
      <c r="I86" s="152">
        <f>ROUND((SUM(I63:I85))/1,2)</f>
        <v>0</v>
      </c>
      <c r="J86" s="149"/>
      <c r="K86" s="149"/>
      <c r="L86" s="149">
        <f>ROUND((SUM(L63:L85))/1,2)</f>
        <v>0</v>
      </c>
      <c r="M86" s="149">
        <f>ROUND((SUM(M63:M85))/1,2)</f>
        <v>0</v>
      </c>
      <c r="N86" s="149"/>
      <c r="O86" s="149"/>
      <c r="P86" s="175">
        <f>ROUND((SUM(P63:P85))/1,2)</f>
        <v>0</v>
      </c>
      <c r="Q86" s="146"/>
      <c r="R86" s="146"/>
      <c r="S86" s="175">
        <f>ROUND((SUM(S63:S85))/1,2)</f>
        <v>0</v>
      </c>
      <c r="T86" s="146"/>
      <c r="U86" s="146"/>
      <c r="V86" s="146"/>
      <c r="W86" s="146"/>
      <c r="X86" s="146"/>
      <c r="Y86" s="146"/>
      <c r="Z86" s="146"/>
    </row>
    <row r="87" spans="1:26" x14ac:dyDescent="0.25">
      <c r="A87" s="1"/>
      <c r="B87" s="1"/>
      <c r="C87" s="1"/>
      <c r="D87" s="1"/>
      <c r="E87" s="1"/>
      <c r="F87" s="160"/>
      <c r="G87" s="142"/>
      <c r="H87" s="142"/>
      <c r="I87" s="142"/>
      <c r="J87" s="1"/>
      <c r="K87" s="1"/>
      <c r="L87" s="1"/>
      <c r="M87" s="1"/>
      <c r="N87" s="1"/>
      <c r="O87" s="1"/>
      <c r="P87" s="1"/>
      <c r="S87" s="1"/>
    </row>
    <row r="88" spans="1:26" x14ac:dyDescent="0.25">
      <c r="A88" s="149"/>
      <c r="B88" s="149"/>
      <c r="C88" s="149"/>
      <c r="D88" s="149" t="s">
        <v>378</v>
      </c>
      <c r="E88" s="149"/>
      <c r="F88" s="167"/>
      <c r="G88" s="150"/>
      <c r="H88" s="150"/>
      <c r="I88" s="150"/>
      <c r="J88" s="149"/>
      <c r="K88" s="149"/>
      <c r="L88" s="149"/>
      <c r="M88" s="149"/>
      <c r="N88" s="149"/>
      <c r="O88" s="149"/>
      <c r="P88" s="149"/>
      <c r="Q88" s="146"/>
      <c r="R88" s="146"/>
      <c r="S88" s="149"/>
      <c r="T88" s="146"/>
      <c r="U88" s="146"/>
      <c r="V88" s="146"/>
      <c r="W88" s="146"/>
      <c r="X88" s="146"/>
      <c r="Y88" s="146"/>
      <c r="Z88" s="146"/>
    </row>
    <row r="89" spans="1:26" ht="24.95" customHeight="1" x14ac:dyDescent="0.25">
      <c r="A89" s="171"/>
      <c r="B89" s="168" t="s">
        <v>625</v>
      </c>
      <c r="C89" s="172" t="s">
        <v>632</v>
      </c>
      <c r="D89" s="168" t="s">
        <v>1181</v>
      </c>
      <c r="E89" s="168" t="s">
        <v>222</v>
      </c>
      <c r="F89" s="169">
        <v>15</v>
      </c>
      <c r="G89" s="170"/>
      <c r="H89" s="170"/>
      <c r="I89" s="170">
        <f>ROUND(F89*(G89+H89),2)</f>
        <v>0</v>
      </c>
      <c r="J89" s="168">
        <f>ROUND(F89*(N89),2)</f>
        <v>2.7</v>
      </c>
      <c r="K89" s="1">
        <f>ROUND(F89*(O89),2)</f>
        <v>0</v>
      </c>
      <c r="L89" s="1">
        <f>ROUND(F89*(G89),2)</f>
        <v>0</v>
      </c>
      <c r="M89" s="1"/>
      <c r="N89" s="1">
        <v>0.18</v>
      </c>
      <c r="O89" s="1"/>
      <c r="P89" s="160"/>
      <c r="Q89" s="173"/>
      <c r="R89" s="173"/>
      <c r="S89" s="149"/>
      <c r="V89" s="174"/>
      <c r="Z89">
        <v>0</v>
      </c>
    </row>
    <row r="90" spans="1:26" ht="24.95" customHeight="1" x14ac:dyDescent="0.25">
      <c r="A90" s="171"/>
      <c r="B90" s="168" t="s">
        <v>304</v>
      </c>
      <c r="C90" s="172" t="s">
        <v>1182</v>
      </c>
      <c r="D90" s="168" t="s">
        <v>1183</v>
      </c>
      <c r="E90" s="168" t="s">
        <v>222</v>
      </c>
      <c r="F90" s="169">
        <v>15</v>
      </c>
      <c r="G90" s="170"/>
      <c r="H90" s="170"/>
      <c r="I90" s="170">
        <f>ROUND(F90*(G90+H90),2)</f>
        <v>0</v>
      </c>
      <c r="J90" s="168">
        <f>ROUND(F90*(N90),2)</f>
        <v>5.25</v>
      </c>
      <c r="K90" s="1">
        <f>ROUND(F90*(O90),2)</f>
        <v>0</v>
      </c>
      <c r="L90" s="1">
        <f>ROUND(F90*(G90),2)</f>
        <v>0</v>
      </c>
      <c r="M90" s="1"/>
      <c r="N90" s="1">
        <v>0.35</v>
      </c>
      <c r="O90" s="1"/>
      <c r="P90" s="160"/>
      <c r="Q90" s="173"/>
      <c r="R90" s="173"/>
      <c r="S90" s="149"/>
      <c r="V90" s="174"/>
      <c r="Z90">
        <v>0</v>
      </c>
    </row>
    <row r="91" spans="1:26" ht="24.95" customHeight="1" x14ac:dyDescent="0.25">
      <c r="A91" s="171"/>
      <c r="B91" s="168" t="s">
        <v>156</v>
      </c>
      <c r="C91" s="172" t="s">
        <v>617</v>
      </c>
      <c r="D91" s="168" t="s">
        <v>798</v>
      </c>
      <c r="E91" s="168" t="s">
        <v>616</v>
      </c>
      <c r="F91" s="169">
        <v>1</v>
      </c>
      <c r="G91" s="180"/>
      <c r="H91" s="180"/>
      <c r="I91" s="180">
        <f>ROUND(F91*(G91+H91),2)</f>
        <v>0</v>
      </c>
      <c r="J91" s="168">
        <f>ROUND(F91*(N91),2)</f>
        <v>0.08</v>
      </c>
      <c r="K91" s="1">
        <f>ROUND(F91*(O91),2)</f>
        <v>0</v>
      </c>
      <c r="L91" s="1"/>
      <c r="M91" s="1">
        <f>ROUND(F91*(G91),2)</f>
        <v>0</v>
      </c>
      <c r="N91" s="1">
        <v>8.0136001110076904E-2</v>
      </c>
      <c r="O91" s="1"/>
      <c r="P91" s="160"/>
      <c r="Q91" s="173"/>
      <c r="R91" s="173"/>
      <c r="S91" s="149"/>
      <c r="V91" s="174"/>
      <c r="Z91">
        <v>0</v>
      </c>
    </row>
    <row r="92" spans="1:26" x14ac:dyDescent="0.25">
      <c r="A92" s="149"/>
      <c r="B92" s="149"/>
      <c r="C92" s="149"/>
      <c r="D92" s="149" t="s">
        <v>378</v>
      </c>
      <c r="E92" s="149"/>
      <c r="F92" s="167"/>
      <c r="G92" s="152"/>
      <c r="H92" s="152"/>
      <c r="I92" s="152">
        <f>ROUND((SUM(I88:I91))/1,2)</f>
        <v>0</v>
      </c>
      <c r="J92" s="149"/>
      <c r="K92" s="149"/>
      <c r="L92" s="149">
        <f>ROUND((SUM(L88:L91))/1,2)</f>
        <v>0</v>
      </c>
      <c r="M92" s="149">
        <f>ROUND((SUM(M88:M91))/1,2)</f>
        <v>0</v>
      </c>
      <c r="N92" s="149"/>
      <c r="O92" s="149"/>
      <c r="P92" s="175"/>
      <c r="S92" s="167">
        <f>ROUND((SUM(S88:S91))/1,2)</f>
        <v>0</v>
      </c>
      <c r="V92">
        <f>ROUND((SUM(V88:V91))/1,2)</f>
        <v>0</v>
      </c>
    </row>
    <row r="93" spans="1:26" x14ac:dyDescent="0.25">
      <c r="A93" s="1"/>
      <c r="B93" s="1"/>
      <c r="C93" s="1"/>
      <c r="D93" s="1"/>
      <c r="E93" s="1"/>
      <c r="F93" s="160"/>
      <c r="G93" s="142"/>
      <c r="H93" s="142"/>
      <c r="I93" s="142"/>
      <c r="J93" s="1"/>
      <c r="K93" s="1"/>
      <c r="L93" s="1"/>
      <c r="M93" s="1"/>
      <c r="N93" s="1"/>
      <c r="O93" s="1"/>
      <c r="P93" s="1"/>
      <c r="S93" s="1"/>
    </row>
    <row r="94" spans="1:26" x14ac:dyDescent="0.25">
      <c r="A94" s="149"/>
      <c r="B94" s="149"/>
      <c r="C94" s="149"/>
      <c r="D94" s="2" t="s">
        <v>94</v>
      </c>
      <c r="E94" s="149"/>
      <c r="F94" s="167"/>
      <c r="G94" s="152"/>
      <c r="H94" s="152">
        <f>ROUND((SUM(M62:M93))/2,2)</f>
        <v>0</v>
      </c>
      <c r="I94" s="152">
        <f>ROUND((SUM(I62:I93))/2,2)</f>
        <v>0</v>
      </c>
      <c r="J94" s="149"/>
      <c r="K94" s="149"/>
      <c r="L94" s="149">
        <f>ROUND((SUM(L62:L93))/2,2)</f>
        <v>0</v>
      </c>
      <c r="M94" s="149">
        <f>ROUND((SUM(M62:M93))/2,2)</f>
        <v>0</v>
      </c>
      <c r="N94" s="149"/>
      <c r="O94" s="149"/>
      <c r="P94" s="175"/>
      <c r="S94" s="175">
        <f>ROUND((SUM(S62:S93))/2,2)</f>
        <v>0</v>
      </c>
      <c r="V94">
        <f>ROUND((SUM(V62:V93))/2,2)</f>
        <v>0</v>
      </c>
    </row>
    <row r="95" spans="1:26" x14ac:dyDescent="0.25">
      <c r="A95" s="176"/>
      <c r="B95" s="176"/>
      <c r="C95" s="176"/>
      <c r="D95" s="176" t="s">
        <v>96</v>
      </c>
      <c r="E95" s="176"/>
      <c r="F95" s="177"/>
      <c r="G95" s="178"/>
      <c r="H95" s="178">
        <f>ROUND((SUM(M9:M94))/3,2)</f>
        <v>0</v>
      </c>
      <c r="I95" s="178">
        <f>ROUND((SUM(I9:I94))/3,2)</f>
        <v>0</v>
      </c>
      <c r="J95" s="176"/>
      <c r="K95" s="176">
        <f>ROUND((SUM(K9:K94))/3,2)</f>
        <v>0</v>
      </c>
      <c r="L95" s="176">
        <f>ROUND((SUM(L9:L94))/3,2)</f>
        <v>0</v>
      </c>
      <c r="M95" s="176">
        <f>ROUND((SUM(M9:M94))/3,2)</f>
        <v>0</v>
      </c>
      <c r="N95" s="176"/>
      <c r="O95" s="176"/>
      <c r="P95" s="177"/>
      <c r="Q95" s="179"/>
      <c r="R95" s="179"/>
      <c r="S95" s="177">
        <f>ROUND((SUM(S9:S94))/3,2)</f>
        <v>8.23</v>
      </c>
      <c r="T95" s="179"/>
      <c r="U95" s="179"/>
      <c r="V95" s="179">
        <f>ROUND((SUM(V9:V94))/3,2)</f>
        <v>0</v>
      </c>
      <c r="Z95">
        <f>(SUM(Z9:Z94))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Výstavba haly v priemyselnom parku Ferovo / SO 05 Plynová prípojka</oddHeader>
    <oddFooter>&amp;RStrana &amp;P z &amp;N    &amp;L&amp;7Spracované systémom Systematic®pyramida.wsn, tel.: 051 77 10 585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3" t="s">
        <v>31</v>
      </c>
      <c r="B1" s="214"/>
      <c r="C1" s="214"/>
      <c r="D1" s="215"/>
      <c r="E1" s="137" t="s">
        <v>28</v>
      </c>
      <c r="F1" s="136"/>
      <c r="W1">
        <v>30.126000000000001</v>
      </c>
    </row>
    <row r="2" spans="1:26" ht="20.100000000000001" customHeight="1" x14ac:dyDescent="0.25">
      <c r="A2" s="213" t="s">
        <v>32</v>
      </c>
      <c r="B2" s="214"/>
      <c r="C2" s="214"/>
      <c r="D2" s="215"/>
      <c r="E2" s="137" t="s">
        <v>26</v>
      </c>
      <c r="F2" s="136"/>
    </row>
    <row r="3" spans="1:26" ht="20.100000000000001" customHeight="1" x14ac:dyDescent="0.25">
      <c r="A3" s="213" t="s">
        <v>33</v>
      </c>
      <c r="B3" s="214"/>
      <c r="C3" s="214"/>
      <c r="D3" s="215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25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14148'!L22</f>
        <v>0</v>
      </c>
      <c r="C11" s="150">
        <f>'SO 14148'!M22</f>
        <v>0</v>
      </c>
      <c r="D11" s="150">
        <f>'SO 14148'!I22</f>
        <v>0</v>
      </c>
      <c r="E11" s="151">
        <f>'SO 14148'!P22</f>
        <v>2</v>
      </c>
      <c r="F11" s="151">
        <f>'SO 14148'!S22</f>
        <v>953.69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76</v>
      </c>
      <c r="B12" s="150">
        <f>'SO 14148'!L35</f>
        <v>0</v>
      </c>
      <c r="C12" s="150">
        <f>'SO 14148'!M35</f>
        <v>0</v>
      </c>
      <c r="D12" s="150">
        <f>'SO 14148'!I35</f>
        <v>0</v>
      </c>
      <c r="E12" s="151">
        <f>'SO 14148'!P35</f>
        <v>11.02</v>
      </c>
      <c r="F12" s="151">
        <f>'SO 14148'!S35</f>
        <v>285.93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77</v>
      </c>
      <c r="B13" s="150">
        <f>'SO 14148'!L39</f>
        <v>0</v>
      </c>
      <c r="C13" s="150">
        <f>'SO 14148'!M39</f>
        <v>0</v>
      </c>
      <c r="D13" s="150">
        <f>'SO 14148'!I39</f>
        <v>0</v>
      </c>
      <c r="E13" s="151">
        <f>'SO 14148'!P39</f>
        <v>0.02</v>
      </c>
      <c r="F13" s="151">
        <f>'SO 14148'!S39</f>
        <v>2.12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78</v>
      </c>
      <c r="B14" s="150">
        <f>'SO 14148'!L44</f>
        <v>0</v>
      </c>
      <c r="C14" s="150">
        <f>'SO 14148'!M44</f>
        <v>0</v>
      </c>
      <c r="D14" s="150">
        <f>'SO 14148'!I44</f>
        <v>0</v>
      </c>
      <c r="E14" s="151">
        <f>'SO 14148'!P44</f>
        <v>0.2</v>
      </c>
      <c r="F14" s="151">
        <f>'SO 14148'!S44</f>
        <v>14.94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79</v>
      </c>
      <c r="B15" s="150">
        <f>'SO 14148'!L61</f>
        <v>0</v>
      </c>
      <c r="C15" s="150">
        <f>'SO 14148'!M61</f>
        <v>0</v>
      </c>
      <c r="D15" s="150">
        <f>'SO 14148'!I61</f>
        <v>0</v>
      </c>
      <c r="E15" s="151">
        <f>'SO 14148'!P61</f>
        <v>7.28</v>
      </c>
      <c r="F15" s="151">
        <f>'SO 14148'!S61</f>
        <v>558.75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49" t="s">
        <v>80</v>
      </c>
      <c r="B16" s="150">
        <f>'SO 14148'!L77</f>
        <v>0</v>
      </c>
      <c r="C16" s="150">
        <f>'SO 14148'!M77</f>
        <v>0</v>
      </c>
      <c r="D16" s="150">
        <f>'SO 14148'!I77</f>
        <v>0</v>
      </c>
      <c r="E16" s="151">
        <f>'SO 14148'!P77</f>
        <v>0.17</v>
      </c>
      <c r="F16" s="151">
        <f>'SO 14148'!S77</f>
        <v>82.29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49" t="s">
        <v>81</v>
      </c>
      <c r="B17" s="150">
        <f>'SO 14148'!L81</f>
        <v>0</v>
      </c>
      <c r="C17" s="150">
        <f>'SO 14148'!M81</f>
        <v>0</v>
      </c>
      <c r="D17" s="150">
        <f>'SO 14148'!I81</f>
        <v>0</v>
      </c>
      <c r="E17" s="151">
        <f>'SO 14148'!P81</f>
        <v>0</v>
      </c>
      <c r="F17" s="151">
        <f>'SO 14148'!S81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2" t="s">
        <v>74</v>
      </c>
      <c r="B18" s="152">
        <f>'SO 14148'!L83</f>
        <v>0</v>
      </c>
      <c r="C18" s="152">
        <f>'SO 14148'!M83</f>
        <v>0</v>
      </c>
      <c r="D18" s="152">
        <f>'SO 14148'!I83</f>
        <v>0</v>
      </c>
      <c r="E18" s="153">
        <f>'SO 14148'!P83</f>
        <v>20.69</v>
      </c>
      <c r="F18" s="153">
        <f>'SO 14148'!S83</f>
        <v>1897.72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2" t="s">
        <v>82</v>
      </c>
      <c r="B20" s="152"/>
      <c r="C20" s="150"/>
      <c r="D20" s="150"/>
      <c r="E20" s="151"/>
      <c r="F20" s="151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49" t="s">
        <v>83</v>
      </c>
      <c r="B21" s="150">
        <f>'SO 14148'!L94</f>
        <v>0</v>
      </c>
      <c r="C21" s="150">
        <f>'SO 14148'!M94</f>
        <v>0</v>
      </c>
      <c r="D21" s="150">
        <f>'SO 14148'!I94</f>
        <v>0</v>
      </c>
      <c r="E21" s="151">
        <f>'SO 14148'!P94</f>
        <v>0.01</v>
      </c>
      <c r="F21" s="151">
        <f>'SO 14148'!S94</f>
        <v>4.57</v>
      </c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49" t="s">
        <v>84</v>
      </c>
      <c r="B22" s="150">
        <f>'SO 14148'!L101</f>
        <v>0</v>
      </c>
      <c r="C22" s="150">
        <f>'SO 14148'!M101</f>
        <v>0</v>
      </c>
      <c r="D22" s="150">
        <f>'SO 14148'!I101</f>
        <v>0</v>
      </c>
      <c r="E22" s="151">
        <f>'SO 14148'!P101</f>
        <v>0.01</v>
      </c>
      <c r="F22" s="151">
        <f>'SO 14148'!S101</f>
        <v>0.44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85</v>
      </c>
      <c r="B23" s="150">
        <f>'SO 14148'!L108</f>
        <v>0</v>
      </c>
      <c r="C23" s="150">
        <f>'SO 14148'!M108</f>
        <v>0</v>
      </c>
      <c r="D23" s="150">
        <f>'SO 14148'!I108</f>
        <v>0</v>
      </c>
      <c r="E23" s="151">
        <f>'SO 14148'!P108</f>
        <v>0.03</v>
      </c>
      <c r="F23" s="151">
        <f>'SO 14148'!S108</f>
        <v>0.26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49" t="s">
        <v>86</v>
      </c>
      <c r="B24" s="150">
        <f>'SO 14148'!L119</f>
        <v>0</v>
      </c>
      <c r="C24" s="150">
        <f>'SO 14148'!M119</f>
        <v>0</v>
      </c>
      <c r="D24" s="150">
        <f>'SO 14148'!I119</f>
        <v>0</v>
      </c>
      <c r="E24" s="151">
        <f>'SO 14148'!P119</f>
        <v>0.18</v>
      </c>
      <c r="F24" s="151">
        <f>'SO 14148'!S119</f>
        <v>12.46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149" t="s">
        <v>87</v>
      </c>
      <c r="B25" s="150">
        <f>'SO 14148'!L128</f>
        <v>0</v>
      </c>
      <c r="C25" s="150">
        <f>'SO 14148'!M128</f>
        <v>0</v>
      </c>
      <c r="D25" s="150">
        <f>'SO 14148'!I128</f>
        <v>0</v>
      </c>
      <c r="E25" s="151">
        <f>'SO 14148'!P128</f>
        <v>0.01</v>
      </c>
      <c r="F25" s="151">
        <f>'SO 14148'!S128</f>
        <v>0.78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49" t="s">
        <v>88</v>
      </c>
      <c r="B26" s="150">
        <f>'SO 14148'!L136</f>
        <v>0</v>
      </c>
      <c r="C26" s="150">
        <f>'SO 14148'!M136</f>
        <v>0</v>
      </c>
      <c r="D26" s="150">
        <f>'SO 14148'!I136</f>
        <v>0</v>
      </c>
      <c r="E26" s="151">
        <f>'SO 14148'!P136</f>
        <v>0.05</v>
      </c>
      <c r="F26" s="151">
        <f>'SO 14148'!S136</f>
        <v>0.28999999999999998</v>
      </c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</row>
    <row r="27" spans="1:26" x14ac:dyDescent="0.25">
      <c r="A27" s="149" t="s">
        <v>89</v>
      </c>
      <c r="B27" s="150">
        <f>'SO 14148'!L162</f>
        <v>0</v>
      </c>
      <c r="C27" s="150">
        <f>'SO 14148'!M162</f>
        <v>0</v>
      </c>
      <c r="D27" s="150">
        <f>'SO 14148'!I162</f>
        <v>0</v>
      </c>
      <c r="E27" s="151">
        <f>'SO 14148'!P162</f>
        <v>0.03</v>
      </c>
      <c r="F27" s="151">
        <f>'SO 14148'!S162</f>
        <v>31.49</v>
      </c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6" x14ac:dyDescent="0.25">
      <c r="A28" s="149" t="s">
        <v>90</v>
      </c>
      <c r="B28" s="150">
        <f>'SO 14148'!L169</f>
        <v>0</v>
      </c>
      <c r="C28" s="150">
        <f>'SO 14148'!M169</f>
        <v>0</v>
      </c>
      <c r="D28" s="150">
        <f>'SO 14148'!I169</f>
        <v>0</v>
      </c>
      <c r="E28" s="151">
        <f>'SO 14148'!P169</f>
        <v>0.03</v>
      </c>
      <c r="F28" s="151">
        <f>'SO 14148'!S169</f>
        <v>0.31</v>
      </c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</row>
    <row r="29" spans="1:26" x14ac:dyDescent="0.25">
      <c r="A29" s="149" t="s">
        <v>91</v>
      </c>
      <c r="B29" s="150">
        <f>'SO 14148'!L177</f>
        <v>0</v>
      </c>
      <c r="C29" s="150">
        <f>'SO 14148'!M177</f>
        <v>0</v>
      </c>
      <c r="D29" s="150">
        <f>'SO 14148'!I177</f>
        <v>0</v>
      </c>
      <c r="E29" s="151">
        <f>'SO 14148'!P177</f>
        <v>0.01</v>
      </c>
      <c r="F29" s="151">
        <f>'SO 14148'!S177</f>
        <v>0.53</v>
      </c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</row>
    <row r="30" spans="1:26" x14ac:dyDescent="0.25">
      <c r="A30" s="149" t="s">
        <v>92</v>
      </c>
      <c r="B30" s="150">
        <f>'SO 14148'!L184</f>
        <v>0</v>
      </c>
      <c r="C30" s="150">
        <f>'SO 14148'!M184</f>
        <v>0</v>
      </c>
      <c r="D30" s="150">
        <f>'SO 14148'!I184</f>
        <v>0</v>
      </c>
      <c r="E30" s="151">
        <f>'SO 14148'!P184</f>
        <v>0.02</v>
      </c>
      <c r="F30" s="151">
        <f>'SO 14148'!S184</f>
        <v>2.56</v>
      </c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</row>
    <row r="31" spans="1:26" x14ac:dyDescent="0.25">
      <c r="A31" s="149" t="s">
        <v>93</v>
      </c>
      <c r="B31" s="150">
        <f>'SO 14148'!L190</f>
        <v>0</v>
      </c>
      <c r="C31" s="150">
        <f>'SO 14148'!M190</f>
        <v>0</v>
      </c>
      <c r="D31" s="150">
        <f>'SO 14148'!I190</f>
        <v>0</v>
      </c>
      <c r="E31" s="151">
        <f>'SO 14148'!P190</f>
        <v>0</v>
      </c>
      <c r="F31" s="151">
        <f>'SO 14148'!S190</f>
        <v>0.42</v>
      </c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</row>
    <row r="32" spans="1:26" x14ac:dyDescent="0.25">
      <c r="A32" s="2" t="s">
        <v>82</v>
      </c>
      <c r="B32" s="152">
        <f>'SO 14148'!L192</f>
        <v>0</v>
      </c>
      <c r="C32" s="152">
        <f>'SO 14148'!M192</f>
        <v>0</v>
      </c>
      <c r="D32" s="152">
        <f>'SO 14148'!I192</f>
        <v>0</v>
      </c>
      <c r="E32" s="153">
        <f>'SO 14148'!P192</f>
        <v>0.38</v>
      </c>
      <c r="F32" s="153">
        <f>'SO 14148'!S192</f>
        <v>54.11</v>
      </c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</row>
    <row r="33" spans="1:26" x14ac:dyDescent="0.25">
      <c r="A33" s="1"/>
      <c r="B33" s="142"/>
      <c r="C33" s="142"/>
      <c r="D33" s="142"/>
      <c r="E33" s="141"/>
      <c r="F33" s="141"/>
    </row>
    <row r="34" spans="1:26" x14ac:dyDescent="0.25">
      <c r="A34" s="2" t="s">
        <v>94</v>
      </c>
      <c r="B34" s="152"/>
      <c r="C34" s="150"/>
      <c r="D34" s="150"/>
      <c r="E34" s="151"/>
      <c r="F34" s="151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</row>
    <row r="35" spans="1:26" x14ac:dyDescent="0.25">
      <c r="A35" s="149" t="s">
        <v>95</v>
      </c>
      <c r="B35" s="150">
        <f>'SO 14148'!L198</f>
        <v>0</v>
      </c>
      <c r="C35" s="150">
        <f>'SO 14148'!M198</f>
        <v>0</v>
      </c>
      <c r="D35" s="150">
        <f>'SO 14148'!I198</f>
        <v>0</v>
      </c>
      <c r="E35" s="151">
        <f>'SO 14148'!P198</f>
        <v>0</v>
      </c>
      <c r="F35" s="151">
        <f>'SO 14148'!S198</f>
        <v>60.86</v>
      </c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</row>
    <row r="36" spans="1:26" x14ac:dyDescent="0.25">
      <c r="A36" s="2" t="s">
        <v>94</v>
      </c>
      <c r="B36" s="152">
        <f>'SO 14148'!L200</f>
        <v>0</v>
      </c>
      <c r="C36" s="152">
        <f>'SO 14148'!M200</f>
        <v>0</v>
      </c>
      <c r="D36" s="152">
        <f>'SO 14148'!I200</f>
        <v>0</v>
      </c>
      <c r="E36" s="153">
        <f>'SO 14148'!S200</f>
        <v>60.86</v>
      </c>
      <c r="F36" s="153">
        <f>'SO 14148'!V200</f>
        <v>0</v>
      </c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</row>
    <row r="37" spans="1:26" x14ac:dyDescent="0.25">
      <c r="A37" s="1"/>
      <c r="B37" s="142"/>
      <c r="C37" s="142"/>
      <c r="D37" s="142"/>
      <c r="E37" s="141"/>
      <c r="F37" s="141"/>
    </row>
    <row r="38" spans="1:26" x14ac:dyDescent="0.25">
      <c r="A38" s="2" t="s">
        <v>96</v>
      </c>
      <c r="B38" s="152">
        <f>'SO 14148'!L201</f>
        <v>0</v>
      </c>
      <c r="C38" s="152">
        <f>'SO 14148'!M201</f>
        <v>0</v>
      </c>
      <c r="D38" s="152">
        <f>'SO 14148'!I201</f>
        <v>0</v>
      </c>
      <c r="E38" s="153">
        <f>'SO 14148'!S201</f>
        <v>2012.69</v>
      </c>
      <c r="F38" s="153">
        <f>'SO 14148'!V201</f>
        <v>0</v>
      </c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</row>
    <row r="39" spans="1:26" x14ac:dyDescent="0.25">
      <c r="A39" s="1"/>
      <c r="B39" s="142"/>
      <c r="C39" s="142"/>
      <c r="D39" s="142"/>
      <c r="E39" s="141"/>
      <c r="F39" s="141"/>
    </row>
    <row r="40" spans="1:26" x14ac:dyDescent="0.25">
      <c r="A40" s="1"/>
      <c r="B40" s="142"/>
      <c r="C40" s="142"/>
      <c r="D40" s="142"/>
      <c r="E40" s="141"/>
      <c r="F40" s="141"/>
    </row>
    <row r="41" spans="1:26" x14ac:dyDescent="0.25">
      <c r="A41" s="1"/>
      <c r="B41" s="142"/>
      <c r="C41" s="142"/>
      <c r="D41" s="142"/>
      <c r="E41" s="141"/>
      <c r="F41" s="141"/>
    </row>
    <row r="42" spans="1:26" x14ac:dyDescent="0.25">
      <c r="A42" s="1"/>
      <c r="B42" s="142"/>
      <c r="C42" s="142"/>
      <c r="D42" s="142"/>
      <c r="E42" s="141"/>
      <c r="F42" s="141"/>
    </row>
    <row r="43" spans="1:26" x14ac:dyDescent="0.25">
      <c r="A43" s="1"/>
      <c r="B43" s="142"/>
      <c r="C43" s="142"/>
      <c r="D43" s="142"/>
      <c r="E43" s="141"/>
      <c r="F43" s="141"/>
    </row>
    <row r="44" spans="1:26" x14ac:dyDescent="0.25">
      <c r="A44" s="1"/>
      <c r="B44" s="142"/>
      <c r="C44" s="142"/>
      <c r="D44" s="142"/>
      <c r="E44" s="141"/>
      <c r="F44" s="141"/>
    </row>
    <row r="45" spans="1:26" x14ac:dyDescent="0.25">
      <c r="A45" s="1"/>
      <c r="B45" s="142"/>
      <c r="C45" s="142"/>
      <c r="D45" s="142"/>
      <c r="E45" s="141"/>
      <c r="F45" s="141"/>
    </row>
    <row r="46" spans="1:26" x14ac:dyDescent="0.25">
      <c r="A46" s="1"/>
      <c r="B46" s="142"/>
      <c r="C46" s="142"/>
      <c r="D46" s="142"/>
      <c r="E46" s="141"/>
      <c r="F46" s="141"/>
    </row>
    <row r="47" spans="1:26" x14ac:dyDescent="0.25">
      <c r="A47" s="1"/>
      <c r="B47" s="142"/>
      <c r="C47" s="142"/>
      <c r="D47" s="142"/>
      <c r="E47" s="141"/>
      <c r="F47" s="141"/>
    </row>
    <row r="48" spans="1:2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1"/>
  <sheetViews>
    <sheetView topLeftCell="B1" workbookViewId="0">
      <pane ySplit="8" topLeftCell="A186" activePane="bottomLeft" state="frozen"/>
      <selection pane="bottomLeft" activeCell="D190" sqref="D190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9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6" t="s">
        <v>31</v>
      </c>
      <c r="C1" s="217"/>
      <c r="D1" s="217"/>
      <c r="E1" s="217"/>
      <c r="F1" s="217"/>
      <c r="G1" s="217"/>
      <c r="H1" s="218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6" t="s">
        <v>32</v>
      </c>
      <c r="C2" s="217"/>
      <c r="D2" s="217"/>
      <c r="E2" s="217"/>
      <c r="F2" s="217"/>
      <c r="G2" s="217"/>
      <c r="H2" s="218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6" t="s">
        <v>33</v>
      </c>
      <c r="C3" s="217"/>
      <c r="D3" s="217"/>
      <c r="E3" s="217"/>
      <c r="F3" s="217"/>
      <c r="G3" s="217"/>
      <c r="H3" s="218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110</v>
      </c>
      <c r="D11" s="168" t="s">
        <v>111</v>
      </c>
      <c r="E11" s="168" t="s">
        <v>112</v>
      </c>
      <c r="F11" s="169">
        <v>322.57499999999999</v>
      </c>
      <c r="G11" s="170"/>
      <c r="H11" s="170"/>
      <c r="I11" s="170">
        <f t="shared" ref="I11:I21" si="0">ROUND(F11*(G11+H11),2)</f>
        <v>0</v>
      </c>
      <c r="J11" s="168">
        <f t="shared" ref="J11:J21" si="1">ROUND(F11*(N11),2)</f>
        <v>238.71</v>
      </c>
      <c r="K11" s="1">
        <f t="shared" ref="K11:K21" si="2">ROUND(F11*(O11),2)</f>
        <v>0</v>
      </c>
      <c r="L11" s="1">
        <f t="shared" ref="L11:L19" si="3">ROUND(F11*(G11),2)</f>
        <v>0</v>
      </c>
      <c r="M11" s="1"/>
      <c r="N11" s="1">
        <v>0.74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109</v>
      </c>
      <c r="C12" s="172" t="s">
        <v>113</v>
      </c>
      <c r="D12" s="168" t="s">
        <v>114</v>
      </c>
      <c r="E12" s="168" t="s">
        <v>112</v>
      </c>
      <c r="F12" s="169">
        <v>116.87999999999998</v>
      </c>
      <c r="G12" s="170"/>
      <c r="H12" s="170"/>
      <c r="I12" s="170">
        <f t="shared" si="0"/>
        <v>0</v>
      </c>
      <c r="J12" s="168">
        <f t="shared" si="1"/>
        <v>1047.24</v>
      </c>
      <c r="K12" s="1">
        <f t="shared" si="2"/>
        <v>0</v>
      </c>
      <c r="L12" s="1">
        <f t="shared" si="3"/>
        <v>0</v>
      </c>
      <c r="M12" s="1"/>
      <c r="N12" s="1">
        <v>8.9600000000000009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115</v>
      </c>
      <c r="D13" s="168" t="s">
        <v>116</v>
      </c>
      <c r="E13" s="168" t="s">
        <v>112</v>
      </c>
      <c r="F13" s="169">
        <v>58.44</v>
      </c>
      <c r="G13" s="170"/>
      <c r="H13" s="170"/>
      <c r="I13" s="170">
        <f t="shared" si="0"/>
        <v>0</v>
      </c>
      <c r="J13" s="168">
        <f t="shared" si="1"/>
        <v>52.01</v>
      </c>
      <c r="K13" s="1">
        <f t="shared" si="2"/>
        <v>0</v>
      </c>
      <c r="L13" s="1">
        <f t="shared" si="3"/>
        <v>0</v>
      </c>
      <c r="M13" s="1"/>
      <c r="N13" s="1">
        <v>0.89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117</v>
      </c>
      <c r="D14" s="168" t="s">
        <v>118</v>
      </c>
      <c r="E14" s="168" t="s">
        <v>112</v>
      </c>
      <c r="F14" s="169">
        <v>2.0699999999999998</v>
      </c>
      <c r="G14" s="170"/>
      <c r="H14" s="170"/>
      <c r="I14" s="170">
        <f t="shared" si="0"/>
        <v>0</v>
      </c>
      <c r="J14" s="168">
        <f t="shared" si="1"/>
        <v>80.400000000000006</v>
      </c>
      <c r="K14" s="1">
        <f t="shared" si="2"/>
        <v>0</v>
      </c>
      <c r="L14" s="1">
        <f t="shared" si="3"/>
        <v>0</v>
      </c>
      <c r="M14" s="1"/>
      <c r="N14" s="1">
        <v>38.840000000000003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119</v>
      </c>
      <c r="D15" s="168" t="s">
        <v>120</v>
      </c>
      <c r="E15" s="168" t="s">
        <v>112</v>
      </c>
      <c r="F15" s="169">
        <v>1.0349999999999999</v>
      </c>
      <c r="G15" s="170"/>
      <c r="H15" s="170"/>
      <c r="I15" s="170">
        <f t="shared" si="0"/>
        <v>0</v>
      </c>
      <c r="J15" s="168">
        <f t="shared" si="1"/>
        <v>5.5</v>
      </c>
      <c r="K15" s="1">
        <f t="shared" si="2"/>
        <v>0</v>
      </c>
      <c r="L15" s="1">
        <f t="shared" si="3"/>
        <v>0</v>
      </c>
      <c r="M15" s="1"/>
      <c r="N15" s="1">
        <v>5.31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109</v>
      </c>
      <c r="C16" s="172" t="s">
        <v>121</v>
      </c>
      <c r="D16" s="168" t="s">
        <v>122</v>
      </c>
      <c r="E16" s="168" t="s">
        <v>112</v>
      </c>
      <c r="F16" s="169">
        <v>118.94999999999999</v>
      </c>
      <c r="G16" s="170"/>
      <c r="H16" s="170"/>
      <c r="I16" s="170">
        <f t="shared" si="0"/>
        <v>0</v>
      </c>
      <c r="J16" s="168">
        <f t="shared" si="1"/>
        <v>149.88</v>
      </c>
      <c r="K16" s="1">
        <f t="shared" si="2"/>
        <v>0</v>
      </c>
      <c r="L16" s="1">
        <f t="shared" si="3"/>
        <v>0</v>
      </c>
      <c r="M16" s="1"/>
      <c r="N16" s="1">
        <v>1.26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109</v>
      </c>
      <c r="C17" s="172" t="s">
        <v>123</v>
      </c>
      <c r="D17" s="168" t="s">
        <v>124</v>
      </c>
      <c r="E17" s="168" t="s">
        <v>112</v>
      </c>
      <c r="F17" s="169">
        <v>560.99322000000006</v>
      </c>
      <c r="G17" s="170"/>
      <c r="H17" s="170"/>
      <c r="I17" s="170">
        <f t="shared" si="0"/>
        <v>0</v>
      </c>
      <c r="J17" s="168">
        <f t="shared" si="1"/>
        <v>1323.94</v>
      </c>
      <c r="K17" s="1">
        <f t="shared" si="2"/>
        <v>0</v>
      </c>
      <c r="L17" s="1">
        <f t="shared" si="3"/>
        <v>0</v>
      </c>
      <c r="M17" s="1"/>
      <c r="N17" s="1">
        <v>2.36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109</v>
      </c>
      <c r="C18" s="172" t="s">
        <v>125</v>
      </c>
      <c r="D18" s="168" t="s">
        <v>126</v>
      </c>
      <c r="E18" s="168" t="s">
        <v>112</v>
      </c>
      <c r="F18" s="169">
        <v>0</v>
      </c>
      <c r="G18" s="170"/>
      <c r="H18" s="170"/>
      <c r="I18" s="170">
        <f t="shared" si="0"/>
        <v>0</v>
      </c>
      <c r="J18" s="168">
        <f t="shared" si="1"/>
        <v>0</v>
      </c>
      <c r="K18" s="1">
        <f t="shared" si="2"/>
        <v>0</v>
      </c>
      <c r="L18" s="1">
        <f t="shared" si="3"/>
        <v>0</v>
      </c>
      <c r="M18" s="1"/>
      <c r="N18" s="1">
        <v>0.69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109</v>
      </c>
      <c r="C19" s="172" t="s">
        <v>127</v>
      </c>
      <c r="D19" s="168" t="s">
        <v>128</v>
      </c>
      <c r="E19" s="168" t="s">
        <v>129</v>
      </c>
      <c r="F19" s="169">
        <v>1075.25</v>
      </c>
      <c r="G19" s="170"/>
      <c r="H19" s="170"/>
      <c r="I19" s="170">
        <f t="shared" si="0"/>
        <v>0</v>
      </c>
      <c r="J19" s="168">
        <f t="shared" si="1"/>
        <v>322.58</v>
      </c>
      <c r="K19" s="1">
        <f t="shared" si="2"/>
        <v>0</v>
      </c>
      <c r="L19" s="1">
        <f t="shared" si="3"/>
        <v>0</v>
      </c>
      <c r="M19" s="1"/>
      <c r="N19" s="1">
        <v>0.3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130</v>
      </c>
      <c r="C20" s="172" t="s">
        <v>131</v>
      </c>
      <c r="D20" s="168" t="s">
        <v>132</v>
      </c>
      <c r="E20" s="168" t="s">
        <v>133</v>
      </c>
      <c r="F20" s="169">
        <v>105.965386</v>
      </c>
      <c r="G20" s="170"/>
      <c r="H20" s="170"/>
      <c r="I20" s="170">
        <f t="shared" si="0"/>
        <v>0</v>
      </c>
      <c r="J20" s="168">
        <f t="shared" si="1"/>
        <v>1004.55</v>
      </c>
      <c r="K20" s="1">
        <f t="shared" si="2"/>
        <v>0</v>
      </c>
      <c r="L20" s="1"/>
      <c r="M20" s="1">
        <f>ROUND(F20*(G20),2)</f>
        <v>0</v>
      </c>
      <c r="N20" s="1">
        <v>9.48</v>
      </c>
      <c r="O20" s="1"/>
      <c r="P20" s="167">
        <v>1</v>
      </c>
      <c r="Q20" s="173"/>
      <c r="R20" s="173">
        <v>1</v>
      </c>
      <c r="S20" s="149">
        <f>ROUND(F20*(R20),3)</f>
        <v>105.965</v>
      </c>
      <c r="V20" s="174"/>
      <c r="Z20">
        <v>0</v>
      </c>
    </row>
    <row r="21" spans="1:26" ht="24.95" customHeight="1" x14ac:dyDescent="0.25">
      <c r="A21" s="171"/>
      <c r="B21" s="168" t="s">
        <v>130</v>
      </c>
      <c r="C21" s="172" t="s">
        <v>134</v>
      </c>
      <c r="D21" s="168" t="s">
        <v>135</v>
      </c>
      <c r="E21" s="168" t="s">
        <v>133</v>
      </c>
      <c r="F21" s="169">
        <v>847.72308800000008</v>
      </c>
      <c r="G21" s="170"/>
      <c r="H21" s="170"/>
      <c r="I21" s="170">
        <f t="shared" si="0"/>
        <v>0</v>
      </c>
      <c r="J21" s="168">
        <f t="shared" si="1"/>
        <v>7502.35</v>
      </c>
      <c r="K21" s="1">
        <f t="shared" si="2"/>
        <v>0</v>
      </c>
      <c r="L21" s="1"/>
      <c r="M21" s="1">
        <f>ROUND(F21*(G21),2)</f>
        <v>0</v>
      </c>
      <c r="N21" s="1">
        <v>8.85</v>
      </c>
      <c r="O21" s="1"/>
      <c r="P21" s="167">
        <v>1</v>
      </c>
      <c r="Q21" s="173"/>
      <c r="R21" s="173">
        <v>1</v>
      </c>
      <c r="S21" s="149">
        <f>ROUND(F21*(R21),3)</f>
        <v>847.72299999999996</v>
      </c>
      <c r="V21" s="174"/>
      <c r="Z21">
        <v>0</v>
      </c>
    </row>
    <row r="22" spans="1:26" x14ac:dyDescent="0.25">
      <c r="A22" s="149"/>
      <c r="B22" s="149"/>
      <c r="C22" s="149"/>
      <c r="D22" s="149" t="s">
        <v>75</v>
      </c>
      <c r="E22" s="149"/>
      <c r="F22" s="167"/>
      <c r="G22" s="152"/>
      <c r="H22" s="152">
        <f>ROUND((SUM(M10:M21))/1,2)</f>
        <v>0</v>
      </c>
      <c r="I22" s="152">
        <f>ROUND((SUM(I10:I21))/1,2)</f>
        <v>0</v>
      </c>
      <c r="J22" s="149"/>
      <c r="K22" s="149"/>
      <c r="L22" s="149">
        <f>ROUND((SUM(L10:L21))/1,2)</f>
        <v>0</v>
      </c>
      <c r="M22" s="149">
        <f>ROUND((SUM(M10:M21))/1,2)</f>
        <v>0</v>
      </c>
      <c r="N22" s="149"/>
      <c r="O22" s="149"/>
      <c r="P22" s="175">
        <f>ROUND((SUM(P10:P21))/1,2)</f>
        <v>2</v>
      </c>
      <c r="Q22" s="146"/>
      <c r="R22" s="146"/>
      <c r="S22" s="175">
        <f>ROUND((SUM(S10:S21))/1,2)</f>
        <v>953.69</v>
      </c>
      <c r="T22" s="146"/>
      <c r="U22" s="146"/>
      <c r="V22" s="146"/>
      <c r="W22" s="146"/>
      <c r="X22" s="146"/>
      <c r="Y22" s="146"/>
      <c r="Z22" s="146"/>
    </row>
    <row r="23" spans="1:26" x14ac:dyDescent="0.25">
      <c r="A23" s="1"/>
      <c r="B23" s="1"/>
      <c r="C23" s="1"/>
      <c r="D23" s="1"/>
      <c r="E23" s="1"/>
      <c r="F23" s="160"/>
      <c r="G23" s="142"/>
      <c r="H23" s="142"/>
      <c r="I23" s="142"/>
      <c r="J23" s="1"/>
      <c r="K23" s="1"/>
      <c r="L23" s="1"/>
      <c r="M23" s="1"/>
      <c r="N23" s="1"/>
      <c r="O23" s="1"/>
      <c r="P23" s="1"/>
      <c r="S23" s="1"/>
    </row>
    <row r="24" spans="1:26" x14ac:dyDescent="0.25">
      <c r="A24" s="149"/>
      <c r="B24" s="149"/>
      <c r="C24" s="149"/>
      <c r="D24" s="149" t="s">
        <v>76</v>
      </c>
      <c r="E24" s="149"/>
      <c r="F24" s="167"/>
      <c r="G24" s="150"/>
      <c r="H24" s="150"/>
      <c r="I24" s="150"/>
      <c r="J24" s="149"/>
      <c r="K24" s="149"/>
      <c r="L24" s="149"/>
      <c r="M24" s="149"/>
      <c r="N24" s="149"/>
      <c r="O24" s="149"/>
      <c r="P24" s="149"/>
      <c r="Q24" s="146"/>
      <c r="R24" s="146"/>
      <c r="S24" s="149"/>
      <c r="T24" s="146"/>
      <c r="U24" s="146"/>
      <c r="V24" s="146"/>
      <c r="W24" s="146"/>
      <c r="X24" s="146"/>
      <c r="Y24" s="146"/>
      <c r="Z24" s="146"/>
    </row>
    <row r="25" spans="1:26" ht="24.95" customHeight="1" x14ac:dyDescent="0.25">
      <c r="A25" s="171"/>
      <c r="B25" s="168" t="s">
        <v>136</v>
      </c>
      <c r="C25" s="172" t="s">
        <v>137</v>
      </c>
      <c r="D25" s="168" t="s">
        <v>138</v>
      </c>
      <c r="E25" s="168" t="s">
        <v>129</v>
      </c>
      <c r="F25" s="169">
        <v>73.790000000000006</v>
      </c>
      <c r="G25" s="170"/>
      <c r="H25" s="170"/>
      <c r="I25" s="170">
        <f t="shared" ref="I25:I34" si="4">ROUND(F25*(G25+H25),2)</f>
        <v>0</v>
      </c>
      <c r="J25" s="168">
        <f t="shared" ref="J25:J34" si="5">ROUND(F25*(N25),2)</f>
        <v>26.56</v>
      </c>
      <c r="K25" s="1">
        <f t="shared" ref="K25:K34" si="6">ROUND(F25*(O25),2)</f>
        <v>0</v>
      </c>
      <c r="L25" s="1">
        <f t="shared" ref="L25:L33" si="7">ROUND(F25*(G25),2)</f>
        <v>0</v>
      </c>
      <c r="M25" s="1"/>
      <c r="N25" s="1">
        <v>0.36</v>
      </c>
      <c r="O25" s="1"/>
      <c r="P25" s="167">
        <v>3.0000000000000001E-5</v>
      </c>
      <c r="Q25" s="173"/>
      <c r="R25" s="173">
        <v>3.0000000000000001E-5</v>
      </c>
      <c r="S25" s="149">
        <f>ROUND(F25*(R25),3)</f>
        <v>2E-3</v>
      </c>
      <c r="V25" s="174"/>
      <c r="Z25">
        <v>0</v>
      </c>
    </row>
    <row r="26" spans="1:26" ht="24.95" customHeight="1" x14ac:dyDescent="0.25">
      <c r="A26" s="171"/>
      <c r="B26" s="168" t="s">
        <v>139</v>
      </c>
      <c r="C26" s="172" t="s">
        <v>140</v>
      </c>
      <c r="D26" s="168" t="s">
        <v>141</v>
      </c>
      <c r="E26" s="168" t="s">
        <v>112</v>
      </c>
      <c r="F26" s="169">
        <v>2.8329</v>
      </c>
      <c r="G26" s="170"/>
      <c r="H26" s="170"/>
      <c r="I26" s="170">
        <f t="shared" si="4"/>
        <v>0</v>
      </c>
      <c r="J26" s="168">
        <f t="shared" si="5"/>
        <v>176.94</v>
      </c>
      <c r="K26" s="1">
        <f t="shared" si="6"/>
        <v>0</v>
      </c>
      <c r="L26" s="1">
        <f t="shared" si="7"/>
        <v>0</v>
      </c>
      <c r="M26" s="1"/>
      <c r="N26" s="1">
        <v>62.46</v>
      </c>
      <c r="O26" s="1"/>
      <c r="P26" s="167">
        <v>2.2119</v>
      </c>
      <c r="Q26" s="173"/>
      <c r="R26" s="173">
        <v>2.2119</v>
      </c>
      <c r="S26" s="149">
        <f>ROUND(F26*(R26),3)</f>
        <v>6.266</v>
      </c>
      <c r="V26" s="174"/>
      <c r="Z26">
        <v>0</v>
      </c>
    </row>
    <row r="27" spans="1:26" ht="24.95" customHeight="1" x14ac:dyDescent="0.25">
      <c r="A27" s="171"/>
      <c r="B27" s="168" t="s">
        <v>139</v>
      </c>
      <c r="C27" s="172" t="s">
        <v>142</v>
      </c>
      <c r="D27" s="168" t="s">
        <v>143</v>
      </c>
      <c r="E27" s="168" t="s">
        <v>112</v>
      </c>
      <c r="F27" s="169">
        <v>120.97079999999997</v>
      </c>
      <c r="G27" s="170"/>
      <c r="H27" s="170"/>
      <c r="I27" s="170">
        <f t="shared" si="4"/>
        <v>0</v>
      </c>
      <c r="J27" s="168">
        <f t="shared" si="5"/>
        <v>7907.86</v>
      </c>
      <c r="K27" s="1">
        <f t="shared" si="6"/>
        <v>0</v>
      </c>
      <c r="L27" s="1">
        <f t="shared" si="7"/>
        <v>0</v>
      </c>
      <c r="M27" s="1"/>
      <c r="N27" s="1">
        <v>65.37</v>
      </c>
      <c r="O27" s="1"/>
      <c r="P27" s="167">
        <v>2.2121499999999998</v>
      </c>
      <c r="Q27" s="173"/>
      <c r="R27" s="173">
        <v>2.2121499999999998</v>
      </c>
      <c r="S27" s="149">
        <f>ROUND(F27*(R27),3)</f>
        <v>267.60599999999999</v>
      </c>
      <c r="V27" s="174"/>
      <c r="Z27">
        <v>0</v>
      </c>
    </row>
    <row r="28" spans="1:26" ht="24.95" customHeight="1" x14ac:dyDescent="0.25">
      <c r="A28" s="171"/>
      <c r="B28" s="168" t="s">
        <v>139</v>
      </c>
      <c r="C28" s="172" t="s">
        <v>144</v>
      </c>
      <c r="D28" s="168" t="s">
        <v>145</v>
      </c>
      <c r="E28" s="168" t="s">
        <v>129</v>
      </c>
      <c r="F28" s="169">
        <v>10.933999999999997</v>
      </c>
      <c r="G28" s="170"/>
      <c r="H28" s="170"/>
      <c r="I28" s="170">
        <f t="shared" si="4"/>
        <v>0</v>
      </c>
      <c r="J28" s="168">
        <f t="shared" si="5"/>
        <v>92.17</v>
      </c>
      <c r="K28" s="1">
        <f t="shared" si="6"/>
        <v>0</v>
      </c>
      <c r="L28" s="1">
        <f t="shared" si="7"/>
        <v>0</v>
      </c>
      <c r="M28" s="1"/>
      <c r="N28" s="1">
        <v>8.43</v>
      </c>
      <c r="O28" s="1"/>
      <c r="P28" s="167">
        <v>6.7000000000000002E-4</v>
      </c>
      <c r="Q28" s="173"/>
      <c r="R28" s="173">
        <v>6.7000000000000002E-4</v>
      </c>
      <c r="S28" s="149">
        <f>ROUND(F28*(R28),3)</f>
        <v>7.0000000000000001E-3</v>
      </c>
      <c r="V28" s="174"/>
      <c r="Z28">
        <v>0</v>
      </c>
    </row>
    <row r="29" spans="1:26" ht="24.95" customHeight="1" x14ac:dyDescent="0.25">
      <c r="A29" s="171"/>
      <c r="B29" s="168" t="s">
        <v>139</v>
      </c>
      <c r="C29" s="172" t="s">
        <v>146</v>
      </c>
      <c r="D29" s="168" t="s">
        <v>147</v>
      </c>
      <c r="E29" s="168" t="s">
        <v>129</v>
      </c>
      <c r="F29" s="169">
        <v>10.933999999999999</v>
      </c>
      <c r="G29" s="170"/>
      <c r="H29" s="170"/>
      <c r="I29" s="170">
        <f t="shared" si="4"/>
        <v>0</v>
      </c>
      <c r="J29" s="168">
        <f t="shared" si="5"/>
        <v>19.350000000000001</v>
      </c>
      <c r="K29" s="1">
        <f t="shared" si="6"/>
        <v>0</v>
      </c>
      <c r="L29" s="1">
        <f t="shared" si="7"/>
        <v>0</v>
      </c>
      <c r="M29" s="1"/>
      <c r="N29" s="1">
        <v>1.77</v>
      </c>
      <c r="O29" s="1"/>
      <c r="P29" s="160"/>
      <c r="Q29" s="173"/>
      <c r="R29" s="173"/>
      <c r="S29" s="149"/>
      <c r="V29" s="174"/>
      <c r="Z29">
        <v>0</v>
      </c>
    </row>
    <row r="30" spans="1:26" ht="24.95" customHeight="1" x14ac:dyDescent="0.25">
      <c r="A30" s="171"/>
      <c r="B30" s="168" t="s">
        <v>139</v>
      </c>
      <c r="C30" s="172" t="s">
        <v>148</v>
      </c>
      <c r="D30" s="168" t="s">
        <v>149</v>
      </c>
      <c r="E30" s="168" t="s">
        <v>133</v>
      </c>
      <c r="F30" s="169">
        <v>6.9956550000000002</v>
      </c>
      <c r="G30" s="170"/>
      <c r="H30" s="170"/>
      <c r="I30" s="170">
        <f t="shared" si="4"/>
        <v>0</v>
      </c>
      <c r="J30" s="168">
        <f t="shared" si="5"/>
        <v>5933.57</v>
      </c>
      <c r="K30" s="1">
        <f t="shared" si="6"/>
        <v>0</v>
      </c>
      <c r="L30" s="1">
        <f t="shared" si="7"/>
        <v>0</v>
      </c>
      <c r="M30" s="1"/>
      <c r="N30" s="1">
        <v>848.18</v>
      </c>
      <c r="O30" s="1"/>
      <c r="P30" s="167">
        <v>1.0345299999999999</v>
      </c>
      <c r="Q30" s="173"/>
      <c r="R30" s="173">
        <v>1.0345299999999999</v>
      </c>
      <c r="S30" s="149">
        <f>ROUND(F30*(R30),3)</f>
        <v>7.2370000000000001</v>
      </c>
      <c r="V30" s="174"/>
      <c r="Z30">
        <v>0</v>
      </c>
    </row>
    <row r="31" spans="1:26" ht="24.95" customHeight="1" x14ac:dyDescent="0.25">
      <c r="A31" s="171"/>
      <c r="B31" s="168" t="s">
        <v>139</v>
      </c>
      <c r="C31" s="172" t="s">
        <v>150</v>
      </c>
      <c r="D31" s="168" t="s">
        <v>151</v>
      </c>
      <c r="E31" s="168" t="s">
        <v>112</v>
      </c>
      <c r="F31" s="169">
        <v>0.65204999999999991</v>
      </c>
      <c r="G31" s="170"/>
      <c r="H31" s="170"/>
      <c r="I31" s="170">
        <f t="shared" si="4"/>
        <v>0</v>
      </c>
      <c r="J31" s="168">
        <f t="shared" si="5"/>
        <v>40.659999999999997</v>
      </c>
      <c r="K31" s="1">
        <f t="shared" si="6"/>
        <v>0</v>
      </c>
      <c r="L31" s="1">
        <f t="shared" si="7"/>
        <v>0</v>
      </c>
      <c r="M31" s="1"/>
      <c r="N31" s="1">
        <v>62.36</v>
      </c>
      <c r="O31" s="1"/>
      <c r="P31" s="167">
        <v>2.2111847400000002</v>
      </c>
      <c r="Q31" s="173"/>
      <c r="R31" s="173">
        <v>2.2111847400000002</v>
      </c>
      <c r="S31" s="149">
        <f>ROUND(F31*(R31),3)</f>
        <v>1.4419999999999999</v>
      </c>
      <c r="V31" s="174"/>
      <c r="Z31">
        <v>0</v>
      </c>
    </row>
    <row r="32" spans="1:26" ht="24.95" customHeight="1" x14ac:dyDescent="0.25">
      <c r="A32" s="171"/>
      <c r="B32" s="168" t="s">
        <v>139</v>
      </c>
      <c r="C32" s="172" t="s">
        <v>152</v>
      </c>
      <c r="D32" s="168" t="s">
        <v>153</v>
      </c>
      <c r="E32" s="168" t="s">
        <v>112</v>
      </c>
      <c r="F32" s="169">
        <v>1.49</v>
      </c>
      <c r="G32" s="170"/>
      <c r="H32" s="170"/>
      <c r="I32" s="170">
        <f t="shared" si="4"/>
        <v>0</v>
      </c>
      <c r="J32" s="168">
        <f t="shared" si="5"/>
        <v>93.15</v>
      </c>
      <c r="K32" s="1">
        <f t="shared" si="6"/>
        <v>0</v>
      </c>
      <c r="L32" s="1">
        <f t="shared" si="7"/>
        <v>0</v>
      </c>
      <c r="M32" s="1"/>
      <c r="N32" s="1">
        <v>62.52</v>
      </c>
      <c r="O32" s="1"/>
      <c r="P32" s="167">
        <v>2.2119</v>
      </c>
      <c r="Q32" s="173"/>
      <c r="R32" s="173">
        <v>2.2119</v>
      </c>
      <c r="S32" s="149">
        <f>ROUND(F32*(R32),3)</f>
        <v>3.2959999999999998</v>
      </c>
      <c r="V32" s="174"/>
      <c r="Z32">
        <v>0</v>
      </c>
    </row>
    <row r="33" spans="1:26" ht="24.95" customHeight="1" x14ac:dyDescent="0.25">
      <c r="A33" s="171"/>
      <c r="B33" s="168" t="s">
        <v>139</v>
      </c>
      <c r="C33" s="172" t="s">
        <v>154</v>
      </c>
      <c r="D33" s="168" t="s">
        <v>155</v>
      </c>
      <c r="E33" s="168" t="s">
        <v>133</v>
      </c>
      <c r="F33" s="169">
        <v>6.7049999999999998E-2</v>
      </c>
      <c r="G33" s="170"/>
      <c r="H33" s="170"/>
      <c r="I33" s="170">
        <f t="shared" si="4"/>
        <v>0</v>
      </c>
      <c r="J33" s="168">
        <f t="shared" si="5"/>
        <v>62.78</v>
      </c>
      <c r="K33" s="1">
        <f t="shared" si="6"/>
        <v>0</v>
      </c>
      <c r="L33" s="1">
        <f t="shared" si="7"/>
        <v>0</v>
      </c>
      <c r="M33" s="1"/>
      <c r="N33" s="1">
        <v>936.36</v>
      </c>
      <c r="O33" s="1"/>
      <c r="P33" s="167">
        <v>1.13453</v>
      </c>
      <c r="Q33" s="173"/>
      <c r="R33" s="173">
        <v>1.13453</v>
      </c>
      <c r="S33" s="149">
        <f>ROUND(F33*(R33),3)</f>
        <v>7.5999999999999998E-2</v>
      </c>
      <c r="V33" s="174"/>
      <c r="Z33">
        <v>0</v>
      </c>
    </row>
    <row r="34" spans="1:26" ht="24.95" customHeight="1" x14ac:dyDescent="0.25">
      <c r="A34" s="171"/>
      <c r="B34" s="168" t="s">
        <v>156</v>
      </c>
      <c r="C34" s="172" t="s">
        <v>157</v>
      </c>
      <c r="D34" s="168" t="s">
        <v>158</v>
      </c>
      <c r="E34" s="168" t="s">
        <v>129</v>
      </c>
      <c r="F34" s="169">
        <v>84.858500000000006</v>
      </c>
      <c r="G34" s="170"/>
      <c r="H34" s="170"/>
      <c r="I34" s="170">
        <f t="shared" si="4"/>
        <v>0</v>
      </c>
      <c r="J34" s="168">
        <f t="shared" si="5"/>
        <v>56.01</v>
      </c>
      <c r="K34" s="1">
        <f t="shared" si="6"/>
        <v>0</v>
      </c>
      <c r="L34" s="1"/>
      <c r="M34" s="1">
        <f>ROUND(F34*(G34),2)</f>
        <v>0</v>
      </c>
      <c r="N34" s="1">
        <v>0.66</v>
      </c>
      <c r="O34" s="1"/>
      <c r="P34" s="160"/>
      <c r="Q34" s="173"/>
      <c r="R34" s="173"/>
      <c r="S34" s="149"/>
      <c r="V34" s="174"/>
      <c r="Z34">
        <v>0</v>
      </c>
    </row>
    <row r="35" spans="1:26" x14ac:dyDescent="0.25">
      <c r="A35" s="149"/>
      <c r="B35" s="149"/>
      <c r="C35" s="149"/>
      <c r="D35" s="149" t="s">
        <v>76</v>
      </c>
      <c r="E35" s="149"/>
      <c r="F35" s="167"/>
      <c r="G35" s="152"/>
      <c r="H35" s="152">
        <f>ROUND((SUM(M24:M34))/1,2)</f>
        <v>0</v>
      </c>
      <c r="I35" s="152">
        <f>ROUND((SUM(I24:I34))/1,2)</f>
        <v>0</v>
      </c>
      <c r="J35" s="149"/>
      <c r="K35" s="149"/>
      <c r="L35" s="149">
        <f>ROUND((SUM(L24:L34))/1,2)</f>
        <v>0</v>
      </c>
      <c r="M35" s="149">
        <f>ROUND((SUM(M24:M34))/1,2)</f>
        <v>0</v>
      </c>
      <c r="N35" s="149"/>
      <c r="O35" s="149"/>
      <c r="P35" s="175">
        <f>ROUND((SUM(P24:P34))/1,2)</f>
        <v>11.02</v>
      </c>
      <c r="Q35" s="146"/>
      <c r="R35" s="146"/>
      <c r="S35" s="175">
        <f>ROUND((SUM(S24:S34))/1,2)</f>
        <v>285.93</v>
      </c>
      <c r="T35" s="146"/>
      <c r="U35" s="146"/>
      <c r="V35" s="146"/>
      <c r="W35" s="146"/>
      <c r="X35" s="146"/>
      <c r="Y35" s="146"/>
      <c r="Z35" s="146"/>
    </row>
    <row r="36" spans="1:26" x14ac:dyDescent="0.25">
      <c r="A36" s="1"/>
      <c r="B36" s="1"/>
      <c r="C36" s="1"/>
      <c r="D36" s="1"/>
      <c r="E36" s="1"/>
      <c r="F36" s="160"/>
      <c r="G36" s="142"/>
      <c r="H36" s="142"/>
      <c r="I36" s="142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49"/>
      <c r="B37" s="149"/>
      <c r="C37" s="149"/>
      <c r="D37" s="149" t="s">
        <v>77</v>
      </c>
      <c r="E37" s="149"/>
      <c r="F37" s="167"/>
      <c r="G37" s="150"/>
      <c r="H37" s="150"/>
      <c r="I37" s="150"/>
      <c r="J37" s="149"/>
      <c r="K37" s="149"/>
      <c r="L37" s="149"/>
      <c r="M37" s="149"/>
      <c r="N37" s="149"/>
      <c r="O37" s="149"/>
      <c r="P37" s="149"/>
      <c r="Q37" s="146"/>
      <c r="R37" s="146"/>
      <c r="S37" s="149"/>
      <c r="T37" s="146"/>
      <c r="U37" s="146"/>
      <c r="V37" s="146"/>
      <c r="W37" s="146"/>
      <c r="X37" s="146"/>
      <c r="Y37" s="146"/>
      <c r="Z37" s="146"/>
    </row>
    <row r="38" spans="1:26" ht="24.95" customHeight="1" x14ac:dyDescent="0.25">
      <c r="A38" s="171"/>
      <c r="B38" s="168" t="s">
        <v>139</v>
      </c>
      <c r="C38" s="172" t="s">
        <v>159</v>
      </c>
      <c r="D38" s="168" t="s">
        <v>160</v>
      </c>
      <c r="E38" s="168" t="s">
        <v>129</v>
      </c>
      <c r="F38" s="169">
        <v>109.3378</v>
      </c>
      <c r="G38" s="170"/>
      <c r="H38" s="170"/>
      <c r="I38" s="170">
        <f>ROUND(F38*(G38+H38),2)</f>
        <v>0</v>
      </c>
      <c r="J38" s="168">
        <f>ROUND(F38*(N38),2)</f>
        <v>1951.68</v>
      </c>
      <c r="K38" s="1">
        <f>ROUND(F38*(O38),2)</f>
        <v>0</v>
      </c>
      <c r="L38" s="1">
        <f>ROUND(F38*(G38),2)</f>
        <v>0</v>
      </c>
      <c r="M38" s="1"/>
      <c r="N38" s="1">
        <v>17.850000000000001</v>
      </c>
      <c r="O38" s="1"/>
      <c r="P38" s="167">
        <v>1.9390000000000001E-2</v>
      </c>
      <c r="Q38" s="173"/>
      <c r="R38" s="173">
        <v>1.9390000000000001E-2</v>
      </c>
      <c r="S38" s="149">
        <f>ROUND(F38*(R38),3)</f>
        <v>2.12</v>
      </c>
      <c r="V38" s="174"/>
      <c r="Z38">
        <v>0</v>
      </c>
    </row>
    <row r="39" spans="1:26" x14ac:dyDescent="0.25">
      <c r="A39" s="149"/>
      <c r="B39" s="149"/>
      <c r="C39" s="149"/>
      <c r="D39" s="149" t="s">
        <v>77</v>
      </c>
      <c r="E39" s="149"/>
      <c r="F39" s="167"/>
      <c r="G39" s="152"/>
      <c r="H39" s="152">
        <f>ROUND((SUM(M37:M38))/1,2)</f>
        <v>0</v>
      </c>
      <c r="I39" s="152">
        <f>ROUND((SUM(I37:I38))/1,2)</f>
        <v>0</v>
      </c>
      <c r="J39" s="149"/>
      <c r="K39" s="149"/>
      <c r="L39" s="149">
        <f>ROUND((SUM(L37:L38))/1,2)</f>
        <v>0</v>
      </c>
      <c r="M39" s="149">
        <f>ROUND((SUM(M37:M38))/1,2)</f>
        <v>0</v>
      </c>
      <c r="N39" s="149"/>
      <c r="O39" s="149"/>
      <c r="P39" s="175">
        <f>ROUND((SUM(P37:P38))/1,2)</f>
        <v>0.02</v>
      </c>
      <c r="Q39" s="146"/>
      <c r="R39" s="146"/>
      <c r="S39" s="175">
        <f>ROUND((SUM(S37:S38))/1,2)</f>
        <v>2.12</v>
      </c>
      <c r="T39" s="146"/>
      <c r="U39" s="146"/>
      <c r="V39" s="146"/>
      <c r="W39" s="146"/>
      <c r="X39" s="146"/>
      <c r="Y39" s="146"/>
      <c r="Z39" s="146"/>
    </row>
    <row r="40" spans="1:26" x14ac:dyDescent="0.25">
      <c r="A40" s="1"/>
      <c r="B40" s="1"/>
      <c r="C40" s="1"/>
      <c r="D40" s="1"/>
      <c r="E40" s="1"/>
      <c r="F40" s="160"/>
      <c r="G40" s="142"/>
      <c r="H40" s="142"/>
      <c r="I40" s="142"/>
      <c r="J40" s="1"/>
      <c r="K40" s="1"/>
      <c r="L40" s="1"/>
      <c r="M40" s="1"/>
      <c r="N40" s="1"/>
      <c r="O40" s="1"/>
      <c r="P40" s="1"/>
      <c r="S40" s="1"/>
    </row>
    <row r="41" spans="1:26" x14ac:dyDescent="0.25">
      <c r="A41" s="149"/>
      <c r="B41" s="149"/>
      <c r="C41" s="149"/>
      <c r="D41" s="149" t="s">
        <v>78</v>
      </c>
      <c r="E41" s="149"/>
      <c r="F41" s="167"/>
      <c r="G41" s="150"/>
      <c r="H41" s="150"/>
      <c r="I41" s="150"/>
      <c r="J41" s="149"/>
      <c r="K41" s="149"/>
      <c r="L41" s="149"/>
      <c r="M41" s="149"/>
      <c r="N41" s="149"/>
      <c r="O41" s="149"/>
      <c r="P41" s="149"/>
      <c r="Q41" s="146"/>
      <c r="R41" s="146"/>
      <c r="S41" s="149"/>
      <c r="T41" s="146"/>
      <c r="U41" s="146"/>
      <c r="V41" s="146"/>
      <c r="W41" s="146"/>
      <c r="X41" s="146"/>
      <c r="Y41" s="146"/>
      <c r="Z41" s="146"/>
    </row>
    <row r="42" spans="1:26" ht="24.95" customHeight="1" x14ac:dyDescent="0.25">
      <c r="A42" s="171"/>
      <c r="B42" s="168" t="s">
        <v>161</v>
      </c>
      <c r="C42" s="172" t="s">
        <v>162</v>
      </c>
      <c r="D42" s="168" t="s">
        <v>163</v>
      </c>
      <c r="E42" s="168" t="s">
        <v>129</v>
      </c>
      <c r="F42" s="169">
        <v>73.790000000000006</v>
      </c>
      <c r="G42" s="170"/>
      <c r="H42" s="170"/>
      <c r="I42" s="170">
        <f>ROUND(F42*(G42+H42),2)</f>
        <v>0</v>
      </c>
      <c r="J42" s="168">
        <f>ROUND(F42*(N42),2)</f>
        <v>113.64</v>
      </c>
      <c r="K42" s="1">
        <f>ROUND(F42*(O42),2)</f>
        <v>0</v>
      </c>
      <c r="L42" s="1">
        <f>ROUND(F42*(G42),2)</f>
        <v>0</v>
      </c>
      <c r="M42" s="1"/>
      <c r="N42" s="1">
        <v>1.54</v>
      </c>
      <c r="O42" s="1"/>
      <c r="P42" s="167">
        <v>0.2024</v>
      </c>
      <c r="Q42" s="173"/>
      <c r="R42" s="173">
        <v>0.2024</v>
      </c>
      <c r="S42" s="149">
        <f>ROUND(F42*(R42),3)</f>
        <v>14.935</v>
      </c>
      <c r="V42" s="174"/>
      <c r="Z42">
        <v>0</v>
      </c>
    </row>
    <row r="43" spans="1:26" ht="24.95" customHeight="1" x14ac:dyDescent="0.25">
      <c r="A43" s="171"/>
      <c r="B43" s="168" t="s">
        <v>164</v>
      </c>
      <c r="C43" s="172" t="s">
        <v>165</v>
      </c>
      <c r="D43" s="168" t="s">
        <v>166</v>
      </c>
      <c r="E43" s="168" t="s">
        <v>167</v>
      </c>
      <c r="F43" s="169">
        <v>73.790000000000006</v>
      </c>
      <c r="G43" s="170"/>
      <c r="H43" s="170"/>
      <c r="I43" s="170">
        <f>ROUND(F43*(G43+H43),2)</f>
        <v>0</v>
      </c>
      <c r="J43" s="168">
        <f>ROUND(F43*(N43),2)</f>
        <v>813.17</v>
      </c>
      <c r="K43" s="1">
        <f>ROUND(F43*(O43),2)</f>
        <v>0</v>
      </c>
      <c r="L43" s="1">
        <f>ROUND(F43*(G43),2)</f>
        <v>0</v>
      </c>
      <c r="M43" s="1"/>
      <c r="N43" s="1">
        <v>11.02</v>
      </c>
      <c r="O43" s="1"/>
      <c r="P43" s="160"/>
      <c r="Q43" s="173"/>
      <c r="R43" s="173"/>
      <c r="S43" s="149"/>
      <c r="V43" s="174"/>
      <c r="Z43">
        <v>0</v>
      </c>
    </row>
    <row r="44" spans="1:26" x14ac:dyDescent="0.25">
      <c r="A44" s="149"/>
      <c r="B44" s="149"/>
      <c r="C44" s="149"/>
      <c r="D44" s="149" t="s">
        <v>78</v>
      </c>
      <c r="E44" s="149"/>
      <c r="F44" s="167"/>
      <c r="G44" s="152"/>
      <c r="H44" s="152">
        <f>ROUND((SUM(M41:M43))/1,2)</f>
        <v>0</v>
      </c>
      <c r="I44" s="152">
        <f>ROUND((SUM(I41:I43))/1,2)</f>
        <v>0</v>
      </c>
      <c r="J44" s="149"/>
      <c r="K44" s="149"/>
      <c r="L44" s="149">
        <f>ROUND((SUM(L41:L43))/1,2)</f>
        <v>0</v>
      </c>
      <c r="M44" s="149">
        <f>ROUND((SUM(M41:M43))/1,2)</f>
        <v>0</v>
      </c>
      <c r="N44" s="149"/>
      <c r="O44" s="149"/>
      <c r="P44" s="175">
        <f>ROUND((SUM(P41:P43))/1,2)</f>
        <v>0.2</v>
      </c>
      <c r="Q44" s="146"/>
      <c r="R44" s="146"/>
      <c r="S44" s="175">
        <f>ROUND((SUM(S41:S43))/1,2)</f>
        <v>14.94</v>
      </c>
      <c r="T44" s="146"/>
      <c r="U44" s="146"/>
      <c r="V44" s="146"/>
      <c r="W44" s="146"/>
      <c r="X44" s="146"/>
      <c r="Y44" s="146"/>
      <c r="Z44" s="146"/>
    </row>
    <row r="45" spans="1:26" x14ac:dyDescent="0.25">
      <c r="A45" s="1"/>
      <c r="B45" s="1"/>
      <c r="C45" s="1"/>
      <c r="D45" s="1"/>
      <c r="E45" s="1"/>
      <c r="F45" s="160"/>
      <c r="G45" s="142"/>
      <c r="H45" s="142"/>
      <c r="I45" s="142"/>
      <c r="J45" s="1"/>
      <c r="K45" s="1"/>
      <c r="L45" s="1"/>
      <c r="M45" s="1"/>
      <c r="N45" s="1"/>
      <c r="O45" s="1"/>
      <c r="P45" s="1"/>
      <c r="S45" s="1"/>
    </row>
    <row r="46" spans="1:26" x14ac:dyDescent="0.25">
      <c r="A46" s="149"/>
      <c r="B46" s="149"/>
      <c r="C46" s="149"/>
      <c r="D46" s="149" t="s">
        <v>79</v>
      </c>
      <c r="E46" s="149"/>
      <c r="F46" s="167"/>
      <c r="G46" s="150"/>
      <c r="H46" s="150"/>
      <c r="I46" s="150"/>
      <c r="J46" s="149"/>
      <c r="K46" s="149"/>
      <c r="L46" s="149"/>
      <c r="M46" s="149"/>
      <c r="N46" s="149"/>
      <c r="O46" s="149"/>
      <c r="P46" s="149"/>
      <c r="Q46" s="146"/>
      <c r="R46" s="146"/>
      <c r="S46" s="149"/>
      <c r="T46" s="146"/>
      <c r="U46" s="146"/>
      <c r="V46" s="146"/>
      <c r="W46" s="146"/>
      <c r="X46" s="146"/>
      <c r="Y46" s="146"/>
      <c r="Z46" s="146"/>
    </row>
    <row r="47" spans="1:26" ht="35.1" customHeight="1" x14ac:dyDescent="0.25">
      <c r="A47" s="171"/>
      <c r="B47" s="168" t="s">
        <v>139</v>
      </c>
      <c r="C47" s="172" t="s">
        <v>168</v>
      </c>
      <c r="D47" s="168" t="s">
        <v>169</v>
      </c>
      <c r="E47" s="168" t="s">
        <v>129</v>
      </c>
      <c r="F47" s="169">
        <v>35.734000000000002</v>
      </c>
      <c r="G47" s="170"/>
      <c r="H47" s="170"/>
      <c r="I47" s="170">
        <f t="shared" ref="I47:I60" si="8">ROUND(F47*(G47+H47),2)</f>
        <v>0</v>
      </c>
      <c r="J47" s="168">
        <f t="shared" ref="J47:J60" si="9">ROUND(F47*(N47),2)</f>
        <v>627.85</v>
      </c>
      <c r="K47" s="1">
        <f t="shared" ref="K47:K60" si="10">ROUND(F47*(O47),2)</f>
        <v>0</v>
      </c>
      <c r="L47" s="1">
        <f t="shared" ref="L47:L60" si="11">ROUND(F47*(G47),2)</f>
        <v>0</v>
      </c>
      <c r="M47" s="1"/>
      <c r="N47" s="1">
        <v>17.57</v>
      </c>
      <c r="O47" s="1"/>
      <c r="P47" s="167">
        <v>6.5100000000000002E-3</v>
      </c>
      <c r="Q47" s="173"/>
      <c r="R47" s="173">
        <v>6.5100000000000002E-3</v>
      </c>
      <c r="S47" s="149">
        <f>ROUND(F47*(R47),3)</f>
        <v>0.23300000000000001</v>
      </c>
      <c r="V47" s="174"/>
      <c r="Z47">
        <v>0</v>
      </c>
    </row>
    <row r="48" spans="1:26" ht="35.1" customHeight="1" x14ac:dyDescent="0.25">
      <c r="A48" s="171"/>
      <c r="B48" s="168" t="s">
        <v>139</v>
      </c>
      <c r="C48" s="172" t="s">
        <v>170</v>
      </c>
      <c r="D48" s="168" t="s">
        <v>171</v>
      </c>
      <c r="E48" s="168" t="s">
        <v>129</v>
      </c>
      <c r="F48" s="169">
        <v>35.733600000000003</v>
      </c>
      <c r="G48" s="170"/>
      <c r="H48" s="170"/>
      <c r="I48" s="170">
        <f t="shared" si="8"/>
        <v>0</v>
      </c>
      <c r="J48" s="168">
        <f t="shared" si="9"/>
        <v>943.01</v>
      </c>
      <c r="K48" s="1">
        <f t="shared" si="10"/>
        <v>0</v>
      </c>
      <c r="L48" s="1">
        <f t="shared" si="11"/>
        <v>0</v>
      </c>
      <c r="M48" s="1"/>
      <c r="N48" s="1">
        <v>26.39</v>
      </c>
      <c r="O48" s="1"/>
      <c r="P48" s="167">
        <v>1.1169999999999999E-2</v>
      </c>
      <c r="Q48" s="173"/>
      <c r="R48" s="173">
        <v>1.1169999999999999E-2</v>
      </c>
      <c r="S48" s="149">
        <f>ROUND(F48*(R48),3)</f>
        <v>0.39900000000000002</v>
      </c>
      <c r="V48" s="174"/>
      <c r="Z48">
        <v>0</v>
      </c>
    </row>
    <row r="49" spans="1:26" ht="24.95" customHeight="1" x14ac:dyDescent="0.25">
      <c r="A49" s="171"/>
      <c r="B49" s="168" t="s">
        <v>139</v>
      </c>
      <c r="C49" s="172" t="s">
        <v>172</v>
      </c>
      <c r="D49" s="168" t="s">
        <v>173</v>
      </c>
      <c r="E49" s="168" t="s">
        <v>112</v>
      </c>
      <c r="F49" s="169">
        <v>10.14176</v>
      </c>
      <c r="G49" s="170"/>
      <c r="H49" s="170"/>
      <c r="I49" s="170">
        <f t="shared" si="8"/>
        <v>0</v>
      </c>
      <c r="J49" s="168">
        <f t="shared" si="9"/>
        <v>839.03</v>
      </c>
      <c r="K49" s="1">
        <f t="shared" si="10"/>
        <v>0</v>
      </c>
      <c r="L49" s="1">
        <f t="shared" si="11"/>
        <v>0</v>
      </c>
      <c r="M49" s="1"/>
      <c r="N49" s="1">
        <v>82.73</v>
      </c>
      <c r="O49" s="1"/>
      <c r="P49" s="167">
        <v>2.2395700000000001</v>
      </c>
      <c r="Q49" s="173"/>
      <c r="R49" s="173">
        <v>2.2395700000000001</v>
      </c>
      <c r="S49" s="149">
        <f>ROUND(F49*(R49),3)</f>
        <v>22.713000000000001</v>
      </c>
      <c r="V49" s="174"/>
      <c r="Z49">
        <v>0</v>
      </c>
    </row>
    <row r="50" spans="1:26" ht="24.95" customHeight="1" x14ac:dyDescent="0.25">
      <c r="A50" s="171"/>
      <c r="B50" s="168" t="s">
        <v>139</v>
      </c>
      <c r="C50" s="172" t="s">
        <v>174</v>
      </c>
      <c r="D50" s="168" t="s">
        <v>175</v>
      </c>
      <c r="E50" s="168" t="s">
        <v>112</v>
      </c>
      <c r="F50" s="169">
        <v>13.120536</v>
      </c>
      <c r="G50" s="170"/>
      <c r="H50" s="170"/>
      <c r="I50" s="170">
        <f t="shared" si="8"/>
        <v>0</v>
      </c>
      <c r="J50" s="168">
        <f t="shared" si="9"/>
        <v>1022.61</v>
      </c>
      <c r="K50" s="1">
        <f t="shared" si="10"/>
        <v>0</v>
      </c>
      <c r="L50" s="1">
        <f t="shared" si="11"/>
        <v>0</v>
      </c>
      <c r="M50" s="1"/>
      <c r="N50" s="1">
        <v>77.94</v>
      </c>
      <c r="O50" s="1"/>
      <c r="P50" s="167">
        <v>2.2395700000000001</v>
      </c>
      <c r="Q50" s="173"/>
      <c r="R50" s="173">
        <v>2.2395700000000001</v>
      </c>
      <c r="S50" s="149">
        <f>ROUND(F50*(R50),3)</f>
        <v>29.384</v>
      </c>
      <c r="V50" s="174"/>
      <c r="Z50">
        <v>0</v>
      </c>
    </row>
    <row r="51" spans="1:26" ht="24.95" customHeight="1" x14ac:dyDescent="0.25">
      <c r="A51" s="171"/>
      <c r="B51" s="168" t="s">
        <v>139</v>
      </c>
      <c r="C51" s="172" t="s">
        <v>176</v>
      </c>
      <c r="D51" s="168" t="s">
        <v>177</v>
      </c>
      <c r="E51" s="168" t="s">
        <v>112</v>
      </c>
      <c r="F51" s="169">
        <v>10.141999999999999</v>
      </c>
      <c r="G51" s="170"/>
      <c r="H51" s="170"/>
      <c r="I51" s="170">
        <f t="shared" si="8"/>
        <v>0</v>
      </c>
      <c r="J51" s="168">
        <f t="shared" si="9"/>
        <v>294.12</v>
      </c>
      <c r="K51" s="1">
        <f t="shared" si="10"/>
        <v>0</v>
      </c>
      <c r="L51" s="1">
        <f t="shared" si="11"/>
        <v>0</v>
      </c>
      <c r="M51" s="1"/>
      <c r="N51" s="1">
        <v>29</v>
      </c>
      <c r="O51" s="1"/>
      <c r="P51" s="167">
        <v>0.04</v>
      </c>
      <c r="Q51" s="173"/>
      <c r="R51" s="173">
        <v>0.04</v>
      </c>
      <c r="S51" s="149">
        <f>ROUND(F51*(R51),3)</f>
        <v>0.40600000000000003</v>
      </c>
      <c r="V51" s="174"/>
      <c r="Z51">
        <v>0</v>
      </c>
    </row>
    <row r="52" spans="1:26" ht="24.95" customHeight="1" x14ac:dyDescent="0.25">
      <c r="A52" s="171"/>
      <c r="B52" s="168" t="s">
        <v>139</v>
      </c>
      <c r="C52" s="172" t="s">
        <v>178</v>
      </c>
      <c r="D52" s="168" t="s">
        <v>179</v>
      </c>
      <c r="E52" s="168" t="s">
        <v>112</v>
      </c>
      <c r="F52" s="169">
        <v>10.141999999999999</v>
      </c>
      <c r="G52" s="170"/>
      <c r="H52" s="170"/>
      <c r="I52" s="170">
        <f t="shared" si="8"/>
        <v>0</v>
      </c>
      <c r="J52" s="168">
        <f t="shared" si="9"/>
        <v>79.92</v>
      </c>
      <c r="K52" s="1">
        <f t="shared" si="10"/>
        <v>0</v>
      </c>
      <c r="L52" s="1">
        <f t="shared" si="11"/>
        <v>0</v>
      </c>
      <c r="M52" s="1"/>
      <c r="N52" s="1">
        <v>7.88</v>
      </c>
      <c r="O52" s="1"/>
      <c r="P52" s="160"/>
      <c r="Q52" s="173"/>
      <c r="R52" s="173"/>
      <c r="S52" s="149"/>
      <c r="V52" s="174"/>
      <c r="Z52">
        <v>0</v>
      </c>
    </row>
    <row r="53" spans="1:26" ht="35.1" customHeight="1" x14ac:dyDescent="0.25">
      <c r="A53" s="171"/>
      <c r="B53" s="168" t="s">
        <v>139</v>
      </c>
      <c r="C53" s="172" t="s">
        <v>180</v>
      </c>
      <c r="D53" s="168" t="s">
        <v>181</v>
      </c>
      <c r="E53" s="168" t="s">
        <v>112</v>
      </c>
      <c r="F53" s="169">
        <v>220.13480000000001</v>
      </c>
      <c r="G53" s="170"/>
      <c r="H53" s="170"/>
      <c r="I53" s="170">
        <f t="shared" si="8"/>
        <v>0</v>
      </c>
      <c r="J53" s="168">
        <f t="shared" si="9"/>
        <v>32487.49</v>
      </c>
      <c r="K53" s="1">
        <f t="shared" si="10"/>
        <v>0</v>
      </c>
      <c r="L53" s="1">
        <f t="shared" si="11"/>
        <v>0</v>
      </c>
      <c r="M53" s="1"/>
      <c r="N53" s="1">
        <v>147.58000000000001</v>
      </c>
      <c r="O53" s="1"/>
      <c r="P53" s="167">
        <v>2.2656499999999999</v>
      </c>
      <c r="Q53" s="173"/>
      <c r="R53" s="173">
        <v>2.2656499999999999</v>
      </c>
      <c r="S53" s="149">
        <f>ROUND(F53*(R53),3)</f>
        <v>498.74799999999999</v>
      </c>
      <c r="V53" s="174"/>
      <c r="Z53">
        <v>0</v>
      </c>
    </row>
    <row r="54" spans="1:26" ht="24.95" customHeight="1" x14ac:dyDescent="0.25">
      <c r="A54" s="171"/>
      <c r="B54" s="168" t="s">
        <v>139</v>
      </c>
      <c r="C54" s="172" t="s">
        <v>182</v>
      </c>
      <c r="D54" s="168" t="s">
        <v>183</v>
      </c>
      <c r="E54" s="168" t="s">
        <v>129</v>
      </c>
      <c r="F54" s="169">
        <v>38.583599999999997</v>
      </c>
      <c r="G54" s="170"/>
      <c r="H54" s="170"/>
      <c r="I54" s="170">
        <f t="shared" si="8"/>
        <v>0</v>
      </c>
      <c r="J54" s="168">
        <f t="shared" si="9"/>
        <v>239.99</v>
      </c>
      <c r="K54" s="1">
        <f t="shared" si="10"/>
        <v>0</v>
      </c>
      <c r="L54" s="1">
        <f t="shared" si="11"/>
        <v>0</v>
      </c>
      <c r="M54" s="1"/>
      <c r="N54" s="1">
        <v>6.22</v>
      </c>
      <c r="O54" s="1"/>
      <c r="P54" s="167">
        <v>8.6099999999999996E-3</v>
      </c>
      <c r="Q54" s="173"/>
      <c r="R54" s="173">
        <v>8.6099999999999996E-3</v>
      </c>
      <c r="S54" s="149">
        <f>ROUND(F54*(R54),3)</f>
        <v>0.33200000000000002</v>
      </c>
      <c r="V54" s="174"/>
      <c r="Z54">
        <v>0</v>
      </c>
    </row>
    <row r="55" spans="1:26" ht="24.95" customHeight="1" x14ac:dyDescent="0.25">
      <c r="A55" s="171"/>
      <c r="B55" s="168" t="s">
        <v>139</v>
      </c>
      <c r="C55" s="172" t="s">
        <v>184</v>
      </c>
      <c r="D55" s="168" t="s">
        <v>185</v>
      </c>
      <c r="E55" s="168" t="s">
        <v>129</v>
      </c>
      <c r="F55" s="169">
        <v>38.584000000000003</v>
      </c>
      <c r="G55" s="170"/>
      <c r="H55" s="170"/>
      <c r="I55" s="170">
        <f t="shared" si="8"/>
        <v>0</v>
      </c>
      <c r="J55" s="168">
        <f t="shared" si="9"/>
        <v>89.13</v>
      </c>
      <c r="K55" s="1">
        <f t="shared" si="10"/>
        <v>0</v>
      </c>
      <c r="L55" s="1">
        <f t="shared" si="11"/>
        <v>0</v>
      </c>
      <c r="M55" s="1"/>
      <c r="N55" s="1">
        <v>2.31</v>
      </c>
      <c r="O55" s="1"/>
      <c r="P55" s="160"/>
      <c r="Q55" s="173"/>
      <c r="R55" s="173"/>
      <c r="S55" s="149"/>
      <c r="V55" s="174"/>
      <c r="Z55">
        <v>0</v>
      </c>
    </row>
    <row r="56" spans="1:26" ht="35.1" customHeight="1" x14ac:dyDescent="0.25">
      <c r="A56" s="171"/>
      <c r="B56" s="168" t="s">
        <v>139</v>
      </c>
      <c r="C56" s="172" t="s">
        <v>186</v>
      </c>
      <c r="D56" s="168" t="s">
        <v>187</v>
      </c>
      <c r="E56" s="168" t="s">
        <v>129</v>
      </c>
      <c r="F56" s="169">
        <v>126.77200000000001</v>
      </c>
      <c r="G56" s="170"/>
      <c r="H56" s="170"/>
      <c r="I56" s="170">
        <f t="shared" si="8"/>
        <v>0</v>
      </c>
      <c r="J56" s="168">
        <f t="shared" si="9"/>
        <v>438.63</v>
      </c>
      <c r="K56" s="1">
        <f t="shared" si="10"/>
        <v>0</v>
      </c>
      <c r="L56" s="1">
        <f t="shared" si="11"/>
        <v>0</v>
      </c>
      <c r="M56" s="1"/>
      <c r="N56" s="1">
        <v>3.46</v>
      </c>
      <c r="O56" s="1"/>
      <c r="P56" s="167">
        <v>4.9399999999999999E-3</v>
      </c>
      <c r="Q56" s="173"/>
      <c r="R56" s="173">
        <v>4.9399999999999999E-3</v>
      </c>
      <c r="S56" s="149">
        <f>ROUND(F56*(R56),3)</f>
        <v>0.626</v>
      </c>
      <c r="V56" s="174"/>
      <c r="Z56">
        <v>0</v>
      </c>
    </row>
    <row r="57" spans="1:26" ht="24.95" customHeight="1" x14ac:dyDescent="0.25">
      <c r="A57" s="171"/>
      <c r="B57" s="168" t="s">
        <v>139</v>
      </c>
      <c r="C57" s="172" t="s">
        <v>188</v>
      </c>
      <c r="D57" s="168" t="s">
        <v>189</v>
      </c>
      <c r="E57" s="168" t="s">
        <v>129</v>
      </c>
      <c r="F57" s="169">
        <v>2.42</v>
      </c>
      <c r="G57" s="170"/>
      <c r="H57" s="170"/>
      <c r="I57" s="170">
        <f t="shared" si="8"/>
        <v>0</v>
      </c>
      <c r="J57" s="168">
        <f t="shared" si="9"/>
        <v>12.78</v>
      </c>
      <c r="K57" s="1">
        <f t="shared" si="10"/>
        <v>0</v>
      </c>
      <c r="L57" s="1">
        <f t="shared" si="11"/>
        <v>0</v>
      </c>
      <c r="M57" s="1"/>
      <c r="N57" s="1">
        <v>5.28</v>
      </c>
      <c r="O57" s="1"/>
      <c r="P57" s="167">
        <v>6.003E-2</v>
      </c>
      <c r="Q57" s="173"/>
      <c r="R57" s="173">
        <v>6.003E-2</v>
      </c>
      <c r="S57" s="149">
        <f>ROUND(F57*(R57),3)</f>
        <v>0.14499999999999999</v>
      </c>
      <c r="V57" s="174"/>
      <c r="Z57">
        <v>0</v>
      </c>
    </row>
    <row r="58" spans="1:26" ht="24.95" customHeight="1" x14ac:dyDescent="0.25">
      <c r="A58" s="171"/>
      <c r="B58" s="168" t="s">
        <v>139</v>
      </c>
      <c r="C58" s="172" t="s">
        <v>190</v>
      </c>
      <c r="D58" s="168" t="s">
        <v>191</v>
      </c>
      <c r="E58" s="168" t="s">
        <v>129</v>
      </c>
      <c r="F58" s="169">
        <v>9.5579999999999998</v>
      </c>
      <c r="G58" s="170"/>
      <c r="H58" s="170"/>
      <c r="I58" s="170">
        <f t="shared" si="8"/>
        <v>0</v>
      </c>
      <c r="J58" s="168">
        <f t="shared" si="9"/>
        <v>154.65</v>
      </c>
      <c r="K58" s="1">
        <f t="shared" si="10"/>
        <v>0</v>
      </c>
      <c r="L58" s="1">
        <f t="shared" si="11"/>
        <v>0</v>
      </c>
      <c r="M58" s="1"/>
      <c r="N58" s="1">
        <v>16.18</v>
      </c>
      <c r="O58" s="1"/>
      <c r="P58" s="167">
        <v>7.3349999999999999E-2</v>
      </c>
      <c r="Q58" s="173"/>
      <c r="R58" s="173">
        <v>7.3349999999999999E-2</v>
      </c>
      <c r="S58" s="149">
        <f>ROUND(F58*(R58),3)</f>
        <v>0.70099999999999996</v>
      </c>
      <c r="V58" s="174"/>
      <c r="Z58">
        <v>0</v>
      </c>
    </row>
    <row r="59" spans="1:26" ht="24.95" customHeight="1" x14ac:dyDescent="0.25">
      <c r="A59" s="171"/>
      <c r="B59" s="168" t="s">
        <v>139</v>
      </c>
      <c r="C59" s="172" t="s">
        <v>192</v>
      </c>
      <c r="D59" s="168" t="s">
        <v>193</v>
      </c>
      <c r="E59" s="168" t="s">
        <v>129</v>
      </c>
      <c r="F59" s="169">
        <v>106.27</v>
      </c>
      <c r="G59" s="170"/>
      <c r="H59" s="170"/>
      <c r="I59" s="170">
        <f t="shared" si="8"/>
        <v>0</v>
      </c>
      <c r="J59" s="168">
        <f t="shared" si="9"/>
        <v>871.41</v>
      </c>
      <c r="K59" s="1">
        <f t="shared" si="10"/>
        <v>0</v>
      </c>
      <c r="L59" s="1">
        <f t="shared" si="11"/>
        <v>0</v>
      </c>
      <c r="M59" s="1"/>
      <c r="N59" s="1">
        <v>8.1999999999999993</v>
      </c>
      <c r="O59" s="1"/>
      <c r="P59" s="167">
        <v>7.9299999999999995E-3</v>
      </c>
      <c r="Q59" s="173"/>
      <c r="R59" s="173">
        <v>7.9299999999999995E-3</v>
      </c>
      <c r="S59" s="149">
        <f>ROUND(F59*(R59),3)</f>
        <v>0.84299999999999997</v>
      </c>
      <c r="V59" s="174"/>
      <c r="Z59">
        <v>0</v>
      </c>
    </row>
    <row r="60" spans="1:26" ht="24.95" customHeight="1" x14ac:dyDescent="0.25">
      <c r="A60" s="171"/>
      <c r="B60" s="168" t="s">
        <v>139</v>
      </c>
      <c r="C60" s="172" t="s">
        <v>194</v>
      </c>
      <c r="D60" s="168" t="s">
        <v>195</v>
      </c>
      <c r="E60" s="168" t="s">
        <v>129</v>
      </c>
      <c r="F60" s="169">
        <v>13</v>
      </c>
      <c r="G60" s="170"/>
      <c r="H60" s="170"/>
      <c r="I60" s="170">
        <f t="shared" si="8"/>
        <v>0</v>
      </c>
      <c r="J60" s="168">
        <f t="shared" si="9"/>
        <v>255.71</v>
      </c>
      <c r="K60" s="1">
        <f t="shared" si="10"/>
        <v>0</v>
      </c>
      <c r="L60" s="1">
        <f t="shared" si="11"/>
        <v>0</v>
      </c>
      <c r="M60" s="1"/>
      <c r="N60" s="1">
        <v>19.670000000000002</v>
      </c>
      <c r="O60" s="1"/>
      <c r="P60" s="167">
        <v>0.32423999999999997</v>
      </c>
      <c r="Q60" s="173"/>
      <c r="R60" s="173">
        <v>0.32423999999999997</v>
      </c>
      <c r="S60" s="149">
        <f>ROUND(F60*(R60),3)</f>
        <v>4.2149999999999999</v>
      </c>
      <c r="V60" s="174"/>
      <c r="Z60">
        <v>0</v>
      </c>
    </row>
    <row r="61" spans="1:26" x14ac:dyDescent="0.25">
      <c r="A61" s="149"/>
      <c r="B61" s="149"/>
      <c r="C61" s="149"/>
      <c r="D61" s="149" t="s">
        <v>79</v>
      </c>
      <c r="E61" s="149"/>
      <c r="F61" s="167"/>
      <c r="G61" s="152"/>
      <c r="H61" s="152">
        <f>ROUND((SUM(M46:M60))/1,2)</f>
        <v>0</v>
      </c>
      <c r="I61" s="152">
        <f>ROUND((SUM(I46:I60))/1,2)</f>
        <v>0</v>
      </c>
      <c r="J61" s="149"/>
      <c r="K61" s="149"/>
      <c r="L61" s="149">
        <f>ROUND((SUM(L46:L60))/1,2)</f>
        <v>0</v>
      </c>
      <c r="M61" s="149">
        <f>ROUND((SUM(M46:M60))/1,2)</f>
        <v>0</v>
      </c>
      <c r="N61" s="149"/>
      <c r="O61" s="149"/>
      <c r="P61" s="175">
        <f>ROUND((SUM(P46:P60))/1,2)</f>
        <v>7.28</v>
      </c>
      <c r="Q61" s="146"/>
      <c r="R61" s="146"/>
      <c r="S61" s="175">
        <f>ROUND((SUM(S46:S60))/1,2)</f>
        <v>558.75</v>
      </c>
      <c r="T61" s="146"/>
      <c r="U61" s="146"/>
      <c r="V61" s="146"/>
      <c r="W61" s="146"/>
      <c r="X61" s="146"/>
      <c r="Y61" s="146"/>
      <c r="Z61" s="146"/>
    </row>
    <row r="62" spans="1:26" x14ac:dyDescent="0.25">
      <c r="A62" s="1"/>
      <c r="B62" s="1"/>
      <c r="C62" s="1"/>
      <c r="D62" s="1"/>
      <c r="E62" s="1"/>
      <c r="F62" s="160"/>
      <c r="G62" s="142"/>
      <c r="H62" s="142"/>
      <c r="I62" s="142"/>
      <c r="J62" s="1"/>
      <c r="K62" s="1"/>
      <c r="L62" s="1"/>
      <c r="M62" s="1"/>
      <c r="N62" s="1"/>
      <c r="O62" s="1"/>
      <c r="P62" s="1"/>
      <c r="S62" s="1"/>
    </row>
    <row r="63" spans="1:26" x14ac:dyDescent="0.25">
      <c r="A63" s="149"/>
      <c r="B63" s="149"/>
      <c r="C63" s="149"/>
      <c r="D63" s="149" t="s">
        <v>80</v>
      </c>
      <c r="E63" s="149"/>
      <c r="F63" s="167"/>
      <c r="G63" s="150"/>
      <c r="H63" s="150"/>
      <c r="I63" s="150"/>
      <c r="J63" s="149"/>
      <c r="K63" s="149"/>
      <c r="L63" s="149"/>
      <c r="M63" s="149"/>
      <c r="N63" s="149"/>
      <c r="O63" s="149"/>
      <c r="P63" s="149"/>
      <c r="Q63" s="146"/>
      <c r="R63" s="146"/>
      <c r="S63" s="149"/>
      <c r="T63" s="146"/>
      <c r="U63" s="146"/>
      <c r="V63" s="146"/>
      <c r="W63" s="146"/>
      <c r="X63" s="146"/>
      <c r="Y63" s="146"/>
      <c r="Z63" s="146"/>
    </row>
    <row r="64" spans="1:26" ht="24.95" customHeight="1" x14ac:dyDescent="0.25">
      <c r="A64" s="171"/>
      <c r="B64" s="168" t="s">
        <v>196</v>
      </c>
      <c r="C64" s="172" t="s">
        <v>197</v>
      </c>
      <c r="D64" s="168" t="s">
        <v>198</v>
      </c>
      <c r="E64" s="168" t="s">
        <v>129</v>
      </c>
      <c r="F64" s="169">
        <v>1182.7953</v>
      </c>
      <c r="G64" s="170"/>
      <c r="H64" s="170"/>
      <c r="I64" s="170">
        <f t="shared" ref="I64:I76" si="12">ROUND(F64*(G64+H64),2)</f>
        <v>0</v>
      </c>
      <c r="J64" s="168">
        <f t="shared" ref="J64:J76" si="13">ROUND(F64*(N64),2)</f>
        <v>1608.6</v>
      </c>
      <c r="K64" s="1">
        <f t="shared" ref="K64:K76" si="14">ROUND(F64*(O64),2)</f>
        <v>0</v>
      </c>
      <c r="L64" s="1">
        <f t="shared" ref="L64:L75" si="15">ROUND(F64*(G64),2)</f>
        <v>0</v>
      </c>
      <c r="M64" s="1"/>
      <c r="N64" s="1">
        <v>1.3599999999999999</v>
      </c>
      <c r="O64" s="1"/>
      <c r="P64" s="167">
        <v>2.572E-2</v>
      </c>
      <c r="Q64" s="173"/>
      <c r="R64" s="173">
        <v>2.572E-2</v>
      </c>
      <c r="S64" s="149">
        <f>ROUND(F64*(R64),3)</f>
        <v>30.420999999999999</v>
      </c>
      <c r="V64" s="174"/>
      <c r="Z64">
        <v>0</v>
      </c>
    </row>
    <row r="65" spans="1:26" ht="24.95" customHeight="1" x14ac:dyDescent="0.25">
      <c r="A65" s="171"/>
      <c r="B65" s="168" t="s">
        <v>196</v>
      </c>
      <c r="C65" s="172" t="s">
        <v>199</v>
      </c>
      <c r="D65" s="168" t="s">
        <v>200</v>
      </c>
      <c r="E65" s="168" t="s">
        <v>129</v>
      </c>
      <c r="F65" s="169">
        <v>2365.59</v>
      </c>
      <c r="G65" s="170"/>
      <c r="H65" s="170"/>
      <c r="I65" s="170">
        <f t="shared" si="12"/>
        <v>0</v>
      </c>
      <c r="J65" s="168">
        <f t="shared" si="13"/>
        <v>2247.31</v>
      </c>
      <c r="K65" s="1">
        <f t="shared" si="14"/>
        <v>0</v>
      </c>
      <c r="L65" s="1">
        <f t="shared" si="15"/>
        <v>0</v>
      </c>
      <c r="M65" s="1"/>
      <c r="N65" s="1">
        <v>0.95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196</v>
      </c>
      <c r="C66" s="172" t="s">
        <v>201</v>
      </c>
      <c r="D66" s="168" t="s">
        <v>202</v>
      </c>
      <c r="E66" s="168" t="s">
        <v>129</v>
      </c>
      <c r="F66" s="169">
        <v>212.36</v>
      </c>
      <c r="G66" s="170"/>
      <c r="H66" s="170"/>
      <c r="I66" s="170">
        <f t="shared" si="12"/>
        <v>0</v>
      </c>
      <c r="J66" s="168">
        <f t="shared" si="13"/>
        <v>524.53</v>
      </c>
      <c r="K66" s="1">
        <f t="shared" si="14"/>
        <v>0</v>
      </c>
      <c r="L66" s="1">
        <f t="shared" si="15"/>
        <v>0</v>
      </c>
      <c r="M66" s="1"/>
      <c r="N66" s="1">
        <v>2.4699999999999998</v>
      </c>
      <c r="O66" s="1"/>
      <c r="P66" s="167">
        <v>1.92E-3</v>
      </c>
      <c r="Q66" s="173"/>
      <c r="R66" s="173">
        <v>1.92E-3</v>
      </c>
      <c r="S66" s="149">
        <f>ROUND(F66*(R66),3)</f>
        <v>0.40799999999999997</v>
      </c>
      <c r="V66" s="174"/>
      <c r="Z66">
        <v>0</v>
      </c>
    </row>
    <row r="67" spans="1:26" ht="24.95" customHeight="1" x14ac:dyDescent="0.25">
      <c r="A67" s="171"/>
      <c r="B67" s="168" t="s">
        <v>196</v>
      </c>
      <c r="C67" s="172" t="s">
        <v>203</v>
      </c>
      <c r="D67" s="168" t="s">
        <v>204</v>
      </c>
      <c r="E67" s="168" t="s">
        <v>112</v>
      </c>
      <c r="F67" s="169">
        <v>7771.40445</v>
      </c>
      <c r="G67" s="170"/>
      <c r="H67" s="170"/>
      <c r="I67" s="170">
        <f t="shared" si="12"/>
        <v>0</v>
      </c>
      <c r="J67" s="168">
        <f t="shared" si="13"/>
        <v>2564.56</v>
      </c>
      <c r="K67" s="1">
        <f t="shared" si="14"/>
        <v>0</v>
      </c>
      <c r="L67" s="1">
        <f t="shared" si="15"/>
        <v>0</v>
      </c>
      <c r="M67" s="1"/>
      <c r="N67" s="1">
        <v>0.33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196</v>
      </c>
      <c r="C68" s="172" t="s">
        <v>205</v>
      </c>
      <c r="D68" s="168" t="s">
        <v>206</v>
      </c>
      <c r="E68" s="168" t="s">
        <v>112</v>
      </c>
      <c r="F68" s="169">
        <v>15542.808000000001</v>
      </c>
      <c r="G68" s="170"/>
      <c r="H68" s="170"/>
      <c r="I68" s="170">
        <f t="shared" si="12"/>
        <v>0</v>
      </c>
      <c r="J68" s="168">
        <f t="shared" si="13"/>
        <v>7771.4</v>
      </c>
      <c r="K68" s="1">
        <f t="shared" si="14"/>
        <v>0</v>
      </c>
      <c r="L68" s="1">
        <f t="shared" si="15"/>
        <v>0</v>
      </c>
      <c r="M68" s="1"/>
      <c r="N68" s="1">
        <v>0.5</v>
      </c>
      <c r="O68" s="1"/>
      <c r="P68" s="167">
        <v>1.2E-4</v>
      </c>
      <c r="Q68" s="173"/>
      <c r="R68" s="173">
        <v>1.2E-4</v>
      </c>
      <c r="S68" s="149">
        <f>ROUND(F68*(R68),3)</f>
        <v>1.865</v>
      </c>
      <c r="V68" s="174"/>
      <c r="Z68">
        <v>0</v>
      </c>
    </row>
    <row r="69" spans="1:26" ht="24.95" customHeight="1" x14ac:dyDescent="0.25">
      <c r="A69" s="171"/>
      <c r="B69" s="168" t="s">
        <v>196</v>
      </c>
      <c r="C69" s="172" t="s">
        <v>207</v>
      </c>
      <c r="D69" s="168" t="s">
        <v>208</v>
      </c>
      <c r="E69" s="168" t="s">
        <v>129</v>
      </c>
      <c r="F69" s="169">
        <v>1573.3</v>
      </c>
      <c r="G69" s="170"/>
      <c r="H69" s="170"/>
      <c r="I69" s="170">
        <f t="shared" si="12"/>
        <v>0</v>
      </c>
      <c r="J69" s="168">
        <f t="shared" si="13"/>
        <v>1337.31</v>
      </c>
      <c r="K69" s="1">
        <f t="shared" si="14"/>
        <v>0</v>
      </c>
      <c r="L69" s="1">
        <f t="shared" si="15"/>
        <v>0</v>
      </c>
      <c r="M69" s="1"/>
      <c r="N69" s="1">
        <v>0.85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196</v>
      </c>
      <c r="C70" s="172" t="s">
        <v>209</v>
      </c>
      <c r="D70" s="168" t="s">
        <v>210</v>
      </c>
      <c r="E70" s="168" t="s">
        <v>129</v>
      </c>
      <c r="F70" s="169">
        <v>3146.6</v>
      </c>
      <c r="G70" s="170"/>
      <c r="H70" s="170"/>
      <c r="I70" s="170">
        <f t="shared" si="12"/>
        <v>0</v>
      </c>
      <c r="J70" s="168">
        <f t="shared" si="13"/>
        <v>2800.47</v>
      </c>
      <c r="K70" s="1">
        <f t="shared" si="14"/>
        <v>0</v>
      </c>
      <c r="L70" s="1">
        <f t="shared" si="15"/>
        <v>0</v>
      </c>
      <c r="M70" s="1"/>
      <c r="N70" s="1">
        <v>0.89</v>
      </c>
      <c r="O70" s="1"/>
      <c r="P70" s="167">
        <v>4.0999999999999999E-4</v>
      </c>
      <c r="Q70" s="173"/>
      <c r="R70" s="173">
        <v>4.0999999999999999E-4</v>
      </c>
      <c r="S70" s="149">
        <f>ROUND(F70*(R70),3)</f>
        <v>1.29</v>
      </c>
      <c r="V70" s="174"/>
      <c r="Z70">
        <v>0</v>
      </c>
    </row>
    <row r="71" spans="1:26" ht="24.95" customHeight="1" x14ac:dyDescent="0.25">
      <c r="A71" s="171"/>
      <c r="B71" s="168" t="s">
        <v>211</v>
      </c>
      <c r="C71" s="172" t="s">
        <v>212</v>
      </c>
      <c r="D71" s="168" t="s">
        <v>213</v>
      </c>
      <c r="E71" s="168" t="s">
        <v>129</v>
      </c>
      <c r="F71" s="169">
        <v>1182.7950000000001</v>
      </c>
      <c r="G71" s="170"/>
      <c r="H71" s="170"/>
      <c r="I71" s="170">
        <f t="shared" si="12"/>
        <v>0</v>
      </c>
      <c r="J71" s="168">
        <f t="shared" si="13"/>
        <v>1017.2</v>
      </c>
      <c r="K71" s="1">
        <f t="shared" si="14"/>
        <v>0</v>
      </c>
      <c r="L71" s="1">
        <f t="shared" si="15"/>
        <v>0</v>
      </c>
      <c r="M71" s="1"/>
      <c r="N71" s="1">
        <v>0.86</v>
      </c>
      <c r="O71" s="1"/>
      <c r="P71" s="167">
        <v>2.572E-2</v>
      </c>
      <c r="Q71" s="173"/>
      <c r="R71" s="173">
        <v>2.572E-2</v>
      </c>
      <c r="S71" s="149">
        <f>ROUND(F71*(R71),3)</f>
        <v>30.420999999999999</v>
      </c>
      <c r="V71" s="174"/>
      <c r="Z71">
        <v>0</v>
      </c>
    </row>
    <row r="72" spans="1:26" ht="24.95" customHeight="1" x14ac:dyDescent="0.25">
      <c r="A72" s="171"/>
      <c r="B72" s="168" t="s">
        <v>211</v>
      </c>
      <c r="C72" s="172" t="s">
        <v>214</v>
      </c>
      <c r="D72" s="168" t="s">
        <v>215</v>
      </c>
      <c r="E72" s="168" t="s">
        <v>112</v>
      </c>
      <c r="F72" s="169">
        <v>7771.4040000000005</v>
      </c>
      <c r="G72" s="170"/>
      <c r="H72" s="170"/>
      <c r="I72" s="170">
        <f t="shared" si="12"/>
        <v>0</v>
      </c>
      <c r="J72" s="168">
        <f t="shared" si="13"/>
        <v>1476.57</v>
      </c>
      <c r="K72" s="1">
        <f t="shared" si="14"/>
        <v>0</v>
      </c>
      <c r="L72" s="1">
        <f t="shared" si="15"/>
        <v>0</v>
      </c>
      <c r="M72" s="1"/>
      <c r="N72" s="1">
        <v>0.19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211</v>
      </c>
      <c r="C73" s="172" t="s">
        <v>216</v>
      </c>
      <c r="D73" s="168" t="s">
        <v>217</v>
      </c>
      <c r="E73" s="168" t="s">
        <v>129</v>
      </c>
      <c r="F73" s="169">
        <v>1573.3</v>
      </c>
      <c r="G73" s="170"/>
      <c r="H73" s="170"/>
      <c r="I73" s="170">
        <f t="shared" si="12"/>
        <v>0</v>
      </c>
      <c r="J73" s="168">
        <f t="shared" si="13"/>
        <v>943.98</v>
      </c>
      <c r="K73" s="1">
        <f t="shared" si="14"/>
        <v>0</v>
      </c>
      <c r="L73" s="1">
        <f t="shared" si="15"/>
        <v>0</v>
      </c>
      <c r="M73" s="1"/>
      <c r="N73" s="1">
        <v>0.6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139</v>
      </c>
      <c r="C74" s="172" t="s">
        <v>218</v>
      </c>
      <c r="D74" s="168" t="s">
        <v>219</v>
      </c>
      <c r="E74" s="168" t="s">
        <v>129</v>
      </c>
      <c r="F74" s="169">
        <v>1311.18</v>
      </c>
      <c r="G74" s="170"/>
      <c r="H74" s="170"/>
      <c r="I74" s="170">
        <f t="shared" si="12"/>
        <v>0</v>
      </c>
      <c r="J74" s="168">
        <f t="shared" si="13"/>
        <v>2950.16</v>
      </c>
      <c r="K74" s="1">
        <f t="shared" si="14"/>
        <v>0</v>
      </c>
      <c r="L74" s="1">
        <f t="shared" si="15"/>
        <v>0</v>
      </c>
      <c r="M74" s="1"/>
      <c r="N74" s="1">
        <v>2.25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161</v>
      </c>
      <c r="C75" s="172" t="s">
        <v>220</v>
      </c>
      <c r="D75" s="168" t="s">
        <v>221</v>
      </c>
      <c r="E75" s="168" t="s">
        <v>222</v>
      </c>
      <c r="F75" s="169">
        <v>147.58000000000001</v>
      </c>
      <c r="G75" s="170"/>
      <c r="H75" s="170"/>
      <c r="I75" s="170">
        <f t="shared" si="12"/>
        <v>0</v>
      </c>
      <c r="J75" s="168">
        <f t="shared" si="13"/>
        <v>503.25</v>
      </c>
      <c r="K75" s="1">
        <f t="shared" si="14"/>
        <v>0</v>
      </c>
      <c r="L75" s="1">
        <f t="shared" si="15"/>
        <v>0</v>
      </c>
      <c r="M75" s="1"/>
      <c r="N75" s="1">
        <v>3.41</v>
      </c>
      <c r="O75" s="1"/>
      <c r="P75" s="167">
        <v>9.7960000000000005E-2</v>
      </c>
      <c r="Q75" s="173"/>
      <c r="R75" s="173">
        <v>9.7960000000000005E-2</v>
      </c>
      <c r="S75" s="149">
        <f>ROUND(F75*(R75),3)</f>
        <v>14.457000000000001</v>
      </c>
      <c r="V75" s="174"/>
      <c r="Z75">
        <v>0</v>
      </c>
    </row>
    <row r="76" spans="1:26" ht="24.95" customHeight="1" x14ac:dyDescent="0.25">
      <c r="A76" s="171"/>
      <c r="B76" s="168" t="s">
        <v>223</v>
      </c>
      <c r="C76" s="172" t="s">
        <v>224</v>
      </c>
      <c r="D76" s="168" t="s">
        <v>1381</v>
      </c>
      <c r="E76" s="168" t="s">
        <v>225</v>
      </c>
      <c r="F76" s="169">
        <v>149.0558</v>
      </c>
      <c r="G76" s="170"/>
      <c r="H76" s="170"/>
      <c r="I76" s="170">
        <f t="shared" si="12"/>
        <v>0</v>
      </c>
      <c r="J76" s="168">
        <f t="shared" si="13"/>
        <v>406.92</v>
      </c>
      <c r="K76" s="1">
        <f t="shared" si="14"/>
        <v>0</v>
      </c>
      <c r="L76" s="1"/>
      <c r="M76" s="1">
        <f>ROUND(F76*(G76),2)</f>
        <v>0</v>
      </c>
      <c r="N76" s="1">
        <v>2.73</v>
      </c>
      <c r="O76" s="1"/>
      <c r="P76" s="167">
        <v>2.3E-2</v>
      </c>
      <c r="Q76" s="173"/>
      <c r="R76" s="173">
        <v>2.3E-2</v>
      </c>
      <c r="S76" s="149">
        <f>ROUND(F76*(R76),3)</f>
        <v>3.4279999999999999</v>
      </c>
      <c r="V76" s="174"/>
      <c r="Z76">
        <v>0</v>
      </c>
    </row>
    <row r="77" spans="1:26" x14ac:dyDescent="0.25">
      <c r="A77" s="149"/>
      <c r="B77" s="149"/>
      <c r="C77" s="149"/>
      <c r="D77" s="149" t="s">
        <v>80</v>
      </c>
      <c r="E77" s="149"/>
      <c r="F77" s="167"/>
      <c r="G77" s="152"/>
      <c r="H77" s="152">
        <f>ROUND((SUM(M63:M76))/1,2)</f>
        <v>0</v>
      </c>
      <c r="I77" s="152">
        <f>ROUND((SUM(I63:I76))/1,2)</f>
        <v>0</v>
      </c>
      <c r="J77" s="149"/>
      <c r="K77" s="149"/>
      <c r="L77" s="149">
        <f>ROUND((SUM(L63:L76))/1,2)</f>
        <v>0</v>
      </c>
      <c r="M77" s="149">
        <f>ROUND((SUM(M63:M76))/1,2)</f>
        <v>0</v>
      </c>
      <c r="N77" s="149"/>
      <c r="O77" s="149"/>
      <c r="P77" s="175">
        <f>ROUND((SUM(P63:P76))/1,2)</f>
        <v>0.17</v>
      </c>
      <c r="Q77" s="146"/>
      <c r="R77" s="146"/>
      <c r="S77" s="175">
        <f>ROUND((SUM(S63:S76))/1,2)</f>
        <v>82.29</v>
      </c>
      <c r="T77" s="146"/>
      <c r="U77" s="146"/>
      <c r="V77" s="146"/>
      <c r="W77" s="146"/>
      <c r="X77" s="146"/>
      <c r="Y77" s="146"/>
      <c r="Z77" s="146"/>
    </row>
    <row r="78" spans="1:26" x14ac:dyDescent="0.25">
      <c r="A78" s="1"/>
      <c r="B78" s="1"/>
      <c r="C78" s="1"/>
      <c r="D78" s="1"/>
      <c r="E78" s="1"/>
      <c r="F78" s="160"/>
      <c r="G78" s="142"/>
      <c r="H78" s="142"/>
      <c r="I78" s="142"/>
      <c r="J78" s="1"/>
      <c r="K78" s="1"/>
      <c r="L78" s="1"/>
      <c r="M78" s="1"/>
      <c r="N78" s="1"/>
      <c r="O78" s="1"/>
      <c r="P78" s="1"/>
      <c r="S78" s="1"/>
    </row>
    <row r="79" spans="1:26" x14ac:dyDescent="0.25">
      <c r="A79" s="149"/>
      <c r="B79" s="149"/>
      <c r="C79" s="149"/>
      <c r="D79" s="149" t="s">
        <v>81</v>
      </c>
      <c r="E79" s="149"/>
      <c r="F79" s="167"/>
      <c r="G79" s="150"/>
      <c r="H79" s="150"/>
      <c r="I79" s="150"/>
      <c r="J79" s="149"/>
      <c r="K79" s="149"/>
      <c r="L79" s="149"/>
      <c r="M79" s="149"/>
      <c r="N79" s="149"/>
      <c r="O79" s="149"/>
      <c r="P79" s="149"/>
      <c r="Q79" s="146"/>
      <c r="R79" s="146"/>
      <c r="S79" s="149"/>
      <c r="T79" s="146"/>
      <c r="U79" s="146"/>
      <c r="V79" s="146"/>
      <c r="W79" s="146"/>
      <c r="X79" s="146"/>
      <c r="Y79" s="146"/>
      <c r="Z79" s="146"/>
    </row>
    <row r="80" spans="1:26" ht="24.95" customHeight="1" x14ac:dyDescent="0.25">
      <c r="A80" s="171"/>
      <c r="B80" s="168" t="s">
        <v>139</v>
      </c>
      <c r="C80" s="172" t="s">
        <v>226</v>
      </c>
      <c r="D80" s="168" t="s">
        <v>227</v>
      </c>
      <c r="E80" s="168" t="s">
        <v>133</v>
      </c>
      <c r="F80" s="169">
        <v>1897.7128662420873</v>
      </c>
      <c r="G80" s="170"/>
      <c r="H80" s="170"/>
      <c r="I80" s="170">
        <f>ROUND(F80*(G80+H80),2)</f>
        <v>0</v>
      </c>
      <c r="J80" s="168">
        <f>ROUND(F80*(N80),2)</f>
        <v>10513.33</v>
      </c>
      <c r="K80" s="1">
        <f>ROUND(F80*(O80),2)</f>
        <v>0</v>
      </c>
      <c r="L80" s="1">
        <f>ROUND(F80*(G80),2)</f>
        <v>0</v>
      </c>
      <c r="M80" s="1"/>
      <c r="N80" s="1">
        <v>5.54</v>
      </c>
      <c r="O80" s="1"/>
      <c r="P80" s="160"/>
      <c r="Q80" s="173"/>
      <c r="R80" s="173"/>
      <c r="S80" s="149"/>
      <c r="V80" s="174"/>
      <c r="Z80">
        <v>0</v>
      </c>
    </row>
    <row r="81" spans="1:26" x14ac:dyDescent="0.25">
      <c r="A81" s="149"/>
      <c r="B81" s="149"/>
      <c r="C81" s="149"/>
      <c r="D81" s="149" t="s">
        <v>81</v>
      </c>
      <c r="E81" s="149"/>
      <c r="F81" s="167"/>
      <c r="G81" s="152"/>
      <c r="H81" s="152">
        <f>ROUND((SUM(M79:M80))/1,2)</f>
        <v>0</v>
      </c>
      <c r="I81" s="152">
        <f>ROUND((SUM(I79:I80))/1,2)</f>
        <v>0</v>
      </c>
      <c r="J81" s="149"/>
      <c r="K81" s="149"/>
      <c r="L81" s="149">
        <f>ROUND((SUM(L79:L80))/1,2)</f>
        <v>0</v>
      </c>
      <c r="M81" s="149">
        <f>ROUND((SUM(M79:M80))/1,2)</f>
        <v>0</v>
      </c>
      <c r="N81" s="149"/>
      <c r="O81" s="149"/>
      <c r="P81" s="175">
        <f>ROUND((SUM(P79:P80))/1,2)</f>
        <v>0</v>
      </c>
      <c r="Q81" s="146"/>
      <c r="R81" s="146"/>
      <c r="S81" s="175">
        <f>ROUND((SUM(S79:S80))/1,2)</f>
        <v>0</v>
      </c>
      <c r="T81" s="146"/>
      <c r="U81" s="146"/>
      <c r="V81" s="146"/>
      <c r="W81" s="146"/>
      <c r="X81" s="146"/>
      <c r="Y81" s="146"/>
      <c r="Z81" s="146"/>
    </row>
    <row r="82" spans="1:26" x14ac:dyDescent="0.25">
      <c r="A82" s="1"/>
      <c r="B82" s="1"/>
      <c r="C82" s="1"/>
      <c r="D82" s="1"/>
      <c r="E82" s="1"/>
      <c r="F82" s="160"/>
      <c r="G82" s="142"/>
      <c r="H82" s="142"/>
      <c r="I82" s="142"/>
      <c r="J82" s="1"/>
      <c r="K82" s="1"/>
      <c r="L82" s="1"/>
      <c r="M82" s="1"/>
      <c r="N82" s="1"/>
      <c r="O82" s="1"/>
      <c r="P82" s="1"/>
      <c r="S82" s="1"/>
    </row>
    <row r="83" spans="1:26" x14ac:dyDescent="0.25">
      <c r="A83" s="149"/>
      <c r="B83" s="149"/>
      <c r="C83" s="149"/>
      <c r="D83" s="2" t="s">
        <v>74</v>
      </c>
      <c r="E83" s="149"/>
      <c r="F83" s="167"/>
      <c r="G83" s="152"/>
      <c r="H83" s="152">
        <f>ROUND((SUM(M9:M82))/2,2)</f>
        <v>0</v>
      </c>
      <c r="I83" s="152">
        <f>ROUND((SUM(I9:I82))/2,2)</f>
        <v>0</v>
      </c>
      <c r="J83" s="150"/>
      <c r="K83" s="149"/>
      <c r="L83" s="150">
        <f>ROUND((SUM(L9:L82))/2,2)</f>
        <v>0</v>
      </c>
      <c r="M83" s="150">
        <f>ROUND((SUM(M9:M82))/2,2)</f>
        <v>0</v>
      </c>
      <c r="N83" s="149"/>
      <c r="O83" s="149"/>
      <c r="P83" s="175">
        <f>ROUND((SUM(P9:P82))/2,2)</f>
        <v>20.69</v>
      </c>
      <c r="S83" s="175">
        <f>ROUND((SUM(S9:S82))/2,2)</f>
        <v>1897.72</v>
      </c>
    </row>
    <row r="84" spans="1:26" x14ac:dyDescent="0.25">
      <c r="A84" s="1"/>
      <c r="B84" s="1"/>
      <c r="C84" s="1"/>
      <c r="D84" s="1"/>
      <c r="E84" s="1"/>
      <c r="F84" s="160"/>
      <c r="G84" s="142"/>
      <c r="H84" s="142"/>
      <c r="I84" s="142"/>
      <c r="J84" s="1"/>
      <c r="K84" s="1"/>
      <c r="L84" s="1"/>
      <c r="M84" s="1"/>
      <c r="N84" s="1"/>
      <c r="O84" s="1"/>
      <c r="P84" s="1"/>
      <c r="S84" s="1"/>
    </row>
    <row r="85" spans="1:26" x14ac:dyDescent="0.25">
      <c r="A85" s="149"/>
      <c r="B85" s="149"/>
      <c r="C85" s="149"/>
      <c r="D85" s="2" t="s">
        <v>82</v>
      </c>
      <c r="E85" s="149"/>
      <c r="F85" s="167"/>
      <c r="G85" s="150"/>
      <c r="H85" s="150"/>
      <c r="I85" s="150"/>
      <c r="J85" s="149"/>
      <c r="K85" s="149"/>
      <c r="L85" s="149"/>
      <c r="M85" s="149"/>
      <c r="N85" s="149"/>
      <c r="O85" s="149"/>
      <c r="P85" s="149"/>
      <c r="Q85" s="146"/>
      <c r="R85" s="146"/>
      <c r="S85" s="149"/>
      <c r="T85" s="146"/>
      <c r="U85" s="146"/>
      <c r="V85" s="146"/>
      <c r="W85" s="146"/>
      <c r="X85" s="146"/>
      <c r="Y85" s="146"/>
      <c r="Z85" s="146"/>
    </row>
    <row r="86" spans="1:26" x14ac:dyDescent="0.25">
      <c r="A86" s="149"/>
      <c r="B86" s="149"/>
      <c r="C86" s="149"/>
      <c r="D86" s="149" t="s">
        <v>83</v>
      </c>
      <c r="E86" s="149"/>
      <c r="F86" s="167"/>
      <c r="G86" s="150"/>
      <c r="H86" s="150"/>
      <c r="I86" s="150"/>
      <c r="J86" s="149"/>
      <c r="K86" s="149"/>
      <c r="L86" s="149"/>
      <c r="M86" s="149"/>
      <c r="N86" s="149"/>
      <c r="O86" s="149"/>
      <c r="P86" s="149"/>
      <c r="Q86" s="146"/>
      <c r="R86" s="146"/>
      <c r="S86" s="149"/>
      <c r="T86" s="146"/>
      <c r="U86" s="146"/>
      <c r="V86" s="146"/>
      <c r="W86" s="146"/>
      <c r="X86" s="146"/>
      <c r="Y86" s="146"/>
      <c r="Z86" s="146"/>
    </row>
    <row r="87" spans="1:26" ht="24.95" customHeight="1" x14ac:dyDescent="0.25">
      <c r="A87" s="171"/>
      <c r="B87" s="168" t="s">
        <v>228</v>
      </c>
      <c r="C87" s="172" t="s">
        <v>229</v>
      </c>
      <c r="D87" s="168" t="s">
        <v>1382</v>
      </c>
      <c r="E87" s="168" t="s">
        <v>129</v>
      </c>
      <c r="F87" s="169">
        <v>13</v>
      </c>
      <c r="G87" s="170"/>
      <c r="H87" s="170"/>
      <c r="I87" s="170">
        <f t="shared" ref="I87:I93" si="16">ROUND(F87*(G87+H87),2)</f>
        <v>0</v>
      </c>
      <c r="J87" s="168">
        <f t="shared" ref="J87:J93" si="17">ROUND(F87*(N87),2)</f>
        <v>95.94</v>
      </c>
      <c r="K87" s="1">
        <f t="shared" ref="K87:K93" si="18">ROUND(F87*(O87),2)</f>
        <v>0</v>
      </c>
      <c r="L87" s="1">
        <f>ROUND(F87*(G87),2)</f>
        <v>0</v>
      </c>
      <c r="M87" s="1"/>
      <c r="N87" s="1">
        <v>7.38</v>
      </c>
      <c r="O87" s="1"/>
      <c r="P87" s="167">
        <v>3.5000000000000001E-3</v>
      </c>
      <c r="Q87" s="173"/>
      <c r="R87" s="173">
        <v>3.5000000000000001E-3</v>
      </c>
      <c r="S87" s="149">
        <f>ROUND(F87*(R87),3)</f>
        <v>4.5999999999999999E-2</v>
      </c>
      <c r="V87" s="174"/>
      <c r="Z87">
        <v>0</v>
      </c>
    </row>
    <row r="88" spans="1:26" ht="24.95" customHeight="1" x14ac:dyDescent="0.25">
      <c r="A88" s="171"/>
      <c r="B88" s="168" t="s">
        <v>228</v>
      </c>
      <c r="C88" s="172" t="s">
        <v>230</v>
      </c>
      <c r="D88" s="168" t="s">
        <v>1383</v>
      </c>
      <c r="E88" s="168" t="s">
        <v>129</v>
      </c>
      <c r="F88" s="169">
        <v>1220.0640000000001</v>
      </c>
      <c r="G88" s="170"/>
      <c r="H88" s="170"/>
      <c r="I88" s="170">
        <f t="shared" si="16"/>
        <v>0</v>
      </c>
      <c r="J88" s="168">
        <f t="shared" si="17"/>
        <v>4831.45</v>
      </c>
      <c r="K88" s="1">
        <f t="shared" si="18"/>
        <v>0</v>
      </c>
      <c r="L88" s="1">
        <f>ROUND(F88*(G88),2)</f>
        <v>0</v>
      </c>
      <c r="M88" s="1"/>
      <c r="N88" s="1">
        <v>3.96</v>
      </c>
      <c r="O88" s="1"/>
      <c r="P88" s="167">
        <v>3.0000000000000001E-5</v>
      </c>
      <c r="Q88" s="173"/>
      <c r="R88" s="173">
        <v>3.0000000000000001E-5</v>
      </c>
      <c r="S88" s="149">
        <f>ROUND(F88*(R88),3)</f>
        <v>3.6999999999999998E-2</v>
      </c>
      <c r="V88" s="174"/>
      <c r="Z88">
        <v>0</v>
      </c>
    </row>
    <row r="89" spans="1:26" ht="24.95" customHeight="1" x14ac:dyDescent="0.25">
      <c r="A89" s="171"/>
      <c r="B89" s="168" t="s">
        <v>228</v>
      </c>
      <c r="C89" s="172" t="s">
        <v>231</v>
      </c>
      <c r="D89" s="168" t="s">
        <v>232</v>
      </c>
      <c r="E89" s="168" t="s">
        <v>129</v>
      </c>
      <c r="F89" s="169">
        <v>1220.0644</v>
      </c>
      <c r="G89" s="170"/>
      <c r="H89" s="170"/>
      <c r="I89" s="170">
        <f t="shared" si="16"/>
        <v>0</v>
      </c>
      <c r="J89" s="168">
        <f t="shared" si="17"/>
        <v>1293.27</v>
      </c>
      <c r="K89" s="1">
        <f t="shared" si="18"/>
        <v>0</v>
      </c>
      <c r="L89" s="1">
        <f>ROUND(F89*(G89),2)</f>
        <v>0</v>
      </c>
      <c r="M89" s="1"/>
      <c r="N89" s="1">
        <v>1.06</v>
      </c>
      <c r="O89" s="1"/>
      <c r="P89" s="160"/>
      <c r="Q89" s="173"/>
      <c r="R89" s="173"/>
      <c r="S89" s="149"/>
      <c r="V89" s="174"/>
      <c r="Z89">
        <v>0</v>
      </c>
    </row>
    <row r="90" spans="1:26" ht="24.95" customHeight="1" x14ac:dyDescent="0.25">
      <c r="A90" s="171"/>
      <c r="B90" s="168" t="s">
        <v>228</v>
      </c>
      <c r="C90" s="172" t="s">
        <v>233</v>
      </c>
      <c r="D90" s="168" t="s">
        <v>234</v>
      </c>
      <c r="E90" s="168" t="s">
        <v>129</v>
      </c>
      <c r="F90" s="169">
        <v>1220.0640000000001</v>
      </c>
      <c r="G90" s="170"/>
      <c r="H90" s="170"/>
      <c r="I90" s="170">
        <f t="shared" si="16"/>
        <v>0</v>
      </c>
      <c r="J90" s="168">
        <f t="shared" si="17"/>
        <v>1561.68</v>
      </c>
      <c r="K90" s="1">
        <f t="shared" si="18"/>
        <v>0</v>
      </c>
      <c r="L90" s="1">
        <f>ROUND(F90*(G90),2)</f>
        <v>0</v>
      </c>
      <c r="M90" s="1"/>
      <c r="N90" s="1">
        <v>1.28</v>
      </c>
      <c r="O90" s="1"/>
      <c r="P90" s="160"/>
      <c r="Q90" s="173"/>
      <c r="R90" s="173"/>
      <c r="S90" s="149"/>
      <c r="V90" s="174"/>
      <c r="Z90">
        <v>0</v>
      </c>
    </row>
    <row r="91" spans="1:26" ht="24.95" customHeight="1" x14ac:dyDescent="0.25">
      <c r="A91" s="171"/>
      <c r="B91" s="168" t="s">
        <v>228</v>
      </c>
      <c r="C91" s="172" t="s">
        <v>235</v>
      </c>
      <c r="D91" s="168" t="s">
        <v>236</v>
      </c>
      <c r="E91" s="168" t="s">
        <v>133</v>
      </c>
      <c r="F91" s="169">
        <v>4.5719374400000001</v>
      </c>
      <c r="G91" s="170"/>
      <c r="H91" s="170"/>
      <c r="I91" s="170">
        <f t="shared" si="16"/>
        <v>0</v>
      </c>
      <c r="J91" s="168">
        <f t="shared" si="17"/>
        <v>93.18</v>
      </c>
      <c r="K91" s="1">
        <f t="shared" si="18"/>
        <v>0</v>
      </c>
      <c r="L91" s="1">
        <f>ROUND(F91*(G91),2)</f>
        <v>0</v>
      </c>
      <c r="M91" s="1"/>
      <c r="N91" s="1">
        <v>20.38</v>
      </c>
      <c r="O91" s="1"/>
      <c r="P91" s="160"/>
      <c r="Q91" s="173"/>
      <c r="R91" s="173"/>
      <c r="S91" s="149"/>
      <c r="V91" s="174"/>
      <c r="Z91">
        <v>0</v>
      </c>
    </row>
    <row r="92" spans="1:26" ht="24.95" customHeight="1" x14ac:dyDescent="0.25">
      <c r="A92" s="171"/>
      <c r="B92" s="168" t="s">
        <v>237</v>
      </c>
      <c r="C92" s="172" t="s">
        <v>238</v>
      </c>
      <c r="D92" s="168" t="s">
        <v>1384</v>
      </c>
      <c r="E92" s="168" t="s">
        <v>129</v>
      </c>
      <c r="F92" s="169">
        <v>1403.0735999999999</v>
      </c>
      <c r="G92" s="170"/>
      <c r="H92" s="170"/>
      <c r="I92" s="170">
        <f t="shared" si="16"/>
        <v>0</v>
      </c>
      <c r="J92" s="168">
        <f t="shared" si="17"/>
        <v>12403.17</v>
      </c>
      <c r="K92" s="1">
        <f t="shared" si="18"/>
        <v>0</v>
      </c>
      <c r="L92" s="1"/>
      <c r="M92" s="1">
        <f>ROUND(F92*(G92),2)</f>
        <v>0</v>
      </c>
      <c r="N92" s="1">
        <v>8.84</v>
      </c>
      <c r="O92" s="1"/>
      <c r="P92" s="167">
        <v>2.2000000000000001E-3</v>
      </c>
      <c r="Q92" s="173"/>
      <c r="R92" s="173">
        <v>2.2000000000000001E-3</v>
      </c>
      <c r="S92" s="149">
        <f>ROUND(F92*(R92),3)</f>
        <v>3.0870000000000002</v>
      </c>
      <c r="V92" s="174"/>
      <c r="Z92">
        <v>0</v>
      </c>
    </row>
    <row r="93" spans="1:26" ht="24.95" customHeight="1" x14ac:dyDescent="0.25">
      <c r="A93" s="171"/>
      <c r="B93" s="168" t="s">
        <v>239</v>
      </c>
      <c r="C93" s="172" t="s">
        <v>240</v>
      </c>
      <c r="D93" s="168" t="s">
        <v>241</v>
      </c>
      <c r="E93" s="168" t="s">
        <v>129</v>
      </c>
      <c r="F93" s="169">
        <v>2806.1471999999999</v>
      </c>
      <c r="G93" s="170"/>
      <c r="H93" s="170"/>
      <c r="I93" s="170">
        <f t="shared" si="16"/>
        <v>0</v>
      </c>
      <c r="J93" s="168">
        <f t="shared" si="17"/>
        <v>3591.87</v>
      </c>
      <c r="K93" s="1">
        <f t="shared" si="18"/>
        <v>0</v>
      </c>
      <c r="L93" s="1"/>
      <c r="M93" s="1">
        <f>ROUND(F93*(G93),2)</f>
        <v>0</v>
      </c>
      <c r="N93" s="1">
        <v>1.28</v>
      </c>
      <c r="O93" s="1"/>
      <c r="P93" s="167">
        <v>5.0000000000000001E-4</v>
      </c>
      <c r="Q93" s="173"/>
      <c r="R93" s="173">
        <v>5.0000000000000001E-4</v>
      </c>
      <c r="S93" s="149">
        <f>ROUND(F93*(R93),3)</f>
        <v>1.403</v>
      </c>
      <c r="V93" s="174"/>
      <c r="Z93">
        <v>0</v>
      </c>
    </row>
    <row r="94" spans="1:26" x14ac:dyDescent="0.25">
      <c r="A94" s="149"/>
      <c r="B94" s="149"/>
      <c r="C94" s="149"/>
      <c r="D94" s="149" t="s">
        <v>83</v>
      </c>
      <c r="E94" s="149"/>
      <c r="F94" s="167"/>
      <c r="G94" s="152"/>
      <c r="H94" s="152">
        <f>ROUND((SUM(M86:M93))/1,2)</f>
        <v>0</v>
      </c>
      <c r="I94" s="152">
        <f>ROUND((SUM(I86:I93))/1,2)</f>
        <v>0</v>
      </c>
      <c r="J94" s="149"/>
      <c r="K94" s="149"/>
      <c r="L94" s="149">
        <f>ROUND((SUM(L86:L93))/1,2)</f>
        <v>0</v>
      </c>
      <c r="M94" s="149">
        <f>ROUND((SUM(M86:M93))/1,2)</f>
        <v>0</v>
      </c>
      <c r="N94" s="149"/>
      <c r="O94" s="149"/>
      <c r="P94" s="175">
        <f>ROUND((SUM(P86:P93))/1,2)</f>
        <v>0.01</v>
      </c>
      <c r="Q94" s="146"/>
      <c r="R94" s="146"/>
      <c r="S94" s="175">
        <f>ROUND((SUM(S86:S93))/1,2)</f>
        <v>4.57</v>
      </c>
      <c r="T94" s="146"/>
      <c r="U94" s="146"/>
      <c r="V94" s="146"/>
      <c r="W94" s="146"/>
      <c r="X94" s="146"/>
      <c r="Y94" s="146"/>
      <c r="Z94" s="146"/>
    </row>
    <row r="95" spans="1:26" x14ac:dyDescent="0.25">
      <c r="A95" s="1"/>
      <c r="B95" s="1"/>
      <c r="C95" s="1"/>
      <c r="D95" s="1"/>
      <c r="E95" s="1"/>
      <c r="F95" s="160"/>
      <c r="G95" s="142"/>
      <c r="H95" s="142"/>
      <c r="I95" s="142"/>
      <c r="J95" s="1"/>
      <c r="K95" s="1"/>
      <c r="L95" s="1"/>
      <c r="M95" s="1"/>
      <c r="N95" s="1"/>
      <c r="O95" s="1"/>
      <c r="P95" s="1"/>
      <c r="S95" s="1"/>
    </row>
    <row r="96" spans="1:26" x14ac:dyDescent="0.25">
      <c r="A96" s="149"/>
      <c r="B96" s="149"/>
      <c r="C96" s="149"/>
      <c r="D96" s="149" t="s">
        <v>84</v>
      </c>
      <c r="E96" s="149"/>
      <c r="F96" s="167"/>
      <c r="G96" s="150"/>
      <c r="H96" s="150"/>
      <c r="I96" s="150"/>
      <c r="J96" s="149"/>
      <c r="K96" s="149"/>
      <c r="L96" s="149"/>
      <c r="M96" s="149"/>
      <c r="N96" s="149"/>
      <c r="O96" s="149"/>
      <c r="P96" s="149"/>
      <c r="Q96" s="146"/>
      <c r="R96" s="146"/>
      <c r="S96" s="149"/>
      <c r="T96" s="146"/>
      <c r="U96" s="146"/>
      <c r="V96" s="146"/>
      <c r="W96" s="146"/>
      <c r="X96" s="146"/>
      <c r="Y96" s="146"/>
      <c r="Z96" s="146"/>
    </row>
    <row r="97" spans="1:26" ht="24.95" customHeight="1" x14ac:dyDescent="0.25">
      <c r="A97" s="171"/>
      <c r="B97" s="168" t="s">
        <v>242</v>
      </c>
      <c r="C97" s="172" t="s">
        <v>243</v>
      </c>
      <c r="D97" s="168" t="s">
        <v>244</v>
      </c>
      <c r="E97" s="168" t="s">
        <v>129</v>
      </c>
      <c r="F97" s="169">
        <v>126.7722</v>
      </c>
      <c r="G97" s="170"/>
      <c r="H97" s="170"/>
      <c r="I97" s="170">
        <f>ROUND(F97*(G97+H97),2)</f>
        <v>0</v>
      </c>
      <c r="J97" s="168">
        <f>ROUND(F97*(N97),2)</f>
        <v>67.19</v>
      </c>
      <c r="K97" s="1">
        <f>ROUND(F97*(O97),2)</f>
        <v>0</v>
      </c>
      <c r="L97" s="1">
        <f>ROUND(F97*(G97),2)</f>
        <v>0</v>
      </c>
      <c r="M97" s="1"/>
      <c r="N97" s="1">
        <v>0.53</v>
      </c>
      <c r="O97" s="1"/>
      <c r="P97" s="160"/>
      <c r="Q97" s="173"/>
      <c r="R97" s="173"/>
      <c r="S97" s="149"/>
      <c r="V97" s="174"/>
      <c r="Z97">
        <v>0</v>
      </c>
    </row>
    <row r="98" spans="1:26" ht="24.95" customHeight="1" x14ac:dyDescent="0.25">
      <c r="A98" s="171"/>
      <c r="B98" s="168" t="s">
        <v>245</v>
      </c>
      <c r="C98" s="172" t="s">
        <v>246</v>
      </c>
      <c r="D98" s="168" t="s">
        <v>247</v>
      </c>
      <c r="E98" s="168" t="s">
        <v>133</v>
      </c>
      <c r="F98" s="169">
        <v>0.44163878400000001</v>
      </c>
      <c r="G98" s="170"/>
      <c r="H98" s="170"/>
      <c r="I98" s="170">
        <f>ROUND(F98*(G98+H98),2)</f>
        <v>0</v>
      </c>
      <c r="J98" s="168">
        <f>ROUND(F98*(N98),2)</f>
        <v>9.52</v>
      </c>
      <c r="K98" s="1">
        <f>ROUND(F98*(O98),2)</f>
        <v>0</v>
      </c>
      <c r="L98" s="1">
        <f>ROUND(F98*(G98),2)</f>
        <v>0</v>
      </c>
      <c r="M98" s="1"/>
      <c r="N98" s="1">
        <v>21.55</v>
      </c>
      <c r="O98" s="1"/>
      <c r="P98" s="160"/>
      <c r="Q98" s="173"/>
      <c r="R98" s="173"/>
      <c r="S98" s="149"/>
      <c r="V98" s="174"/>
      <c r="Z98">
        <v>0</v>
      </c>
    </row>
    <row r="99" spans="1:26" ht="24.95" customHeight="1" x14ac:dyDescent="0.25">
      <c r="A99" s="171"/>
      <c r="B99" s="168" t="s">
        <v>237</v>
      </c>
      <c r="C99" s="172" t="s">
        <v>248</v>
      </c>
      <c r="D99" s="168" t="s">
        <v>1385</v>
      </c>
      <c r="E99" s="168" t="s">
        <v>129</v>
      </c>
      <c r="F99" s="169">
        <v>13.26</v>
      </c>
      <c r="G99" s="170"/>
      <c r="H99" s="170"/>
      <c r="I99" s="170">
        <f>ROUND(F99*(G99+H99),2)</f>
        <v>0</v>
      </c>
      <c r="J99" s="168">
        <f>ROUND(F99*(N99),2)</f>
        <v>129.02000000000001</v>
      </c>
      <c r="K99" s="1">
        <f>ROUND(F99*(O99),2)</f>
        <v>0</v>
      </c>
      <c r="L99" s="1"/>
      <c r="M99" s="1">
        <f>ROUND(F99*(G99),2)</f>
        <v>0</v>
      </c>
      <c r="N99" s="1">
        <v>9.73</v>
      </c>
      <c r="O99" s="1"/>
      <c r="P99" s="167">
        <v>1.8E-3</v>
      </c>
      <c r="Q99" s="173"/>
      <c r="R99" s="173">
        <v>1.8E-3</v>
      </c>
      <c r="S99" s="149">
        <f>ROUND(F99*(R99),3)</f>
        <v>2.4E-2</v>
      </c>
      <c r="V99" s="174"/>
      <c r="Z99">
        <v>0</v>
      </c>
    </row>
    <row r="100" spans="1:26" ht="24.95" customHeight="1" x14ac:dyDescent="0.25">
      <c r="A100" s="171"/>
      <c r="B100" s="168" t="s">
        <v>237</v>
      </c>
      <c r="C100" s="172" t="s">
        <v>249</v>
      </c>
      <c r="D100" s="168" t="s">
        <v>1386</v>
      </c>
      <c r="E100" s="168" t="s">
        <v>129</v>
      </c>
      <c r="F100" s="169">
        <v>116.04743999999999</v>
      </c>
      <c r="G100" s="170"/>
      <c r="H100" s="170"/>
      <c r="I100" s="170">
        <f>ROUND(F100*(G100+H100),2)</f>
        <v>0</v>
      </c>
      <c r="J100" s="168">
        <f>ROUND(F100*(N100),2)</f>
        <v>2252.48</v>
      </c>
      <c r="K100" s="1">
        <f>ROUND(F100*(O100),2)</f>
        <v>0</v>
      </c>
      <c r="L100" s="1"/>
      <c r="M100" s="1">
        <f>ROUND(F100*(G100),2)</f>
        <v>0</v>
      </c>
      <c r="N100" s="1">
        <v>19.41</v>
      </c>
      <c r="O100" s="1"/>
      <c r="P100" s="167">
        <v>3.5999999999999999E-3</v>
      </c>
      <c r="Q100" s="173"/>
      <c r="R100" s="173">
        <v>3.5999999999999999E-3</v>
      </c>
      <c r="S100" s="149">
        <f>ROUND(F100*(R100),3)</f>
        <v>0.41799999999999998</v>
      </c>
      <c r="V100" s="174"/>
      <c r="Z100">
        <v>0</v>
      </c>
    </row>
    <row r="101" spans="1:26" x14ac:dyDescent="0.25">
      <c r="A101" s="149"/>
      <c r="B101" s="149"/>
      <c r="C101" s="149"/>
      <c r="D101" s="149" t="s">
        <v>84</v>
      </c>
      <c r="E101" s="149"/>
      <c r="F101" s="167"/>
      <c r="G101" s="152"/>
      <c r="H101" s="152">
        <f>ROUND((SUM(M96:M100))/1,2)</f>
        <v>0</v>
      </c>
      <c r="I101" s="152">
        <f>ROUND((SUM(I96:I100))/1,2)</f>
        <v>0</v>
      </c>
      <c r="J101" s="149"/>
      <c r="K101" s="149"/>
      <c r="L101" s="149">
        <f>ROUND((SUM(L96:L100))/1,2)</f>
        <v>0</v>
      </c>
      <c r="M101" s="149">
        <f>ROUND((SUM(M96:M100))/1,2)</f>
        <v>0</v>
      </c>
      <c r="N101" s="149"/>
      <c r="O101" s="149"/>
      <c r="P101" s="175">
        <f>ROUND((SUM(P96:P100))/1,2)</f>
        <v>0.01</v>
      </c>
      <c r="Q101" s="146"/>
      <c r="R101" s="146"/>
      <c r="S101" s="175">
        <f>ROUND((SUM(S96:S100))/1,2)</f>
        <v>0.44</v>
      </c>
      <c r="T101" s="146"/>
      <c r="U101" s="146"/>
      <c r="V101" s="146"/>
      <c r="W101" s="146"/>
      <c r="X101" s="146"/>
      <c r="Y101" s="146"/>
      <c r="Z101" s="146"/>
    </row>
    <row r="102" spans="1:26" x14ac:dyDescent="0.25">
      <c r="A102" s="1"/>
      <c r="B102" s="1"/>
      <c r="C102" s="1"/>
      <c r="D102" s="1"/>
      <c r="E102" s="1"/>
      <c r="F102" s="160"/>
      <c r="G102" s="142"/>
      <c r="H102" s="142"/>
      <c r="I102" s="142"/>
      <c r="J102" s="1"/>
      <c r="K102" s="1"/>
      <c r="L102" s="1"/>
      <c r="M102" s="1"/>
      <c r="N102" s="1"/>
      <c r="O102" s="1"/>
      <c r="P102" s="1"/>
      <c r="S102" s="1"/>
    </row>
    <row r="103" spans="1:26" x14ac:dyDescent="0.25">
      <c r="A103" s="149"/>
      <c r="B103" s="149"/>
      <c r="C103" s="149"/>
      <c r="D103" s="149" t="s">
        <v>85</v>
      </c>
      <c r="E103" s="149"/>
      <c r="F103" s="167"/>
      <c r="G103" s="150"/>
      <c r="H103" s="150"/>
      <c r="I103" s="150"/>
      <c r="J103" s="149"/>
      <c r="K103" s="149"/>
      <c r="L103" s="149"/>
      <c r="M103" s="149"/>
      <c r="N103" s="149"/>
      <c r="O103" s="149"/>
      <c r="P103" s="149"/>
      <c r="Q103" s="146"/>
      <c r="R103" s="146"/>
      <c r="S103" s="149"/>
      <c r="T103" s="146"/>
      <c r="U103" s="146"/>
      <c r="V103" s="146"/>
      <c r="W103" s="146"/>
      <c r="X103" s="146"/>
      <c r="Y103" s="146"/>
      <c r="Z103" s="146"/>
    </row>
    <row r="104" spans="1:26" ht="24.95" customHeight="1" x14ac:dyDescent="0.25">
      <c r="A104" s="171"/>
      <c r="B104" s="168" t="s">
        <v>250</v>
      </c>
      <c r="C104" s="172" t="s">
        <v>251</v>
      </c>
      <c r="D104" s="168" t="s">
        <v>252</v>
      </c>
      <c r="E104" s="168" t="s">
        <v>253</v>
      </c>
      <c r="F104" s="169">
        <v>12</v>
      </c>
      <c r="G104" s="170"/>
      <c r="H104" s="170"/>
      <c r="I104" s="170">
        <f>ROUND(F104*(G104+H104),2)</f>
        <v>0</v>
      </c>
      <c r="J104" s="168">
        <f>ROUND(F104*(N104),2)</f>
        <v>31.44</v>
      </c>
      <c r="K104" s="1">
        <f>ROUND(F104*(O104),2)</f>
        <v>0</v>
      </c>
      <c r="L104" s="1">
        <f>ROUND(F104*(G104),2)</f>
        <v>0</v>
      </c>
      <c r="M104" s="1"/>
      <c r="N104" s="1">
        <v>2.62</v>
      </c>
      <c r="O104" s="1"/>
      <c r="P104" s="160"/>
      <c r="Q104" s="173"/>
      <c r="R104" s="173"/>
      <c r="S104" s="149"/>
      <c r="V104" s="174"/>
      <c r="Z104">
        <v>0</v>
      </c>
    </row>
    <row r="105" spans="1:26" ht="24.95" customHeight="1" x14ac:dyDescent="0.25">
      <c r="A105" s="171"/>
      <c r="B105" s="168" t="s">
        <v>250</v>
      </c>
      <c r="C105" s="172" t="s">
        <v>254</v>
      </c>
      <c r="D105" s="168" t="s">
        <v>255</v>
      </c>
      <c r="E105" s="168" t="s">
        <v>253</v>
      </c>
      <c r="F105" s="169">
        <v>12</v>
      </c>
      <c r="G105" s="170"/>
      <c r="H105" s="170"/>
      <c r="I105" s="170">
        <f>ROUND(F105*(G105+H105),2)</f>
        <v>0</v>
      </c>
      <c r="J105" s="168">
        <f>ROUND(F105*(N105),2)</f>
        <v>597.72</v>
      </c>
      <c r="K105" s="1">
        <f>ROUND(F105*(O105),2)</f>
        <v>0</v>
      </c>
      <c r="L105" s="1">
        <f>ROUND(F105*(G105),2)</f>
        <v>0</v>
      </c>
      <c r="M105" s="1"/>
      <c r="N105" s="1">
        <v>49.81</v>
      </c>
      <c r="O105" s="1"/>
      <c r="P105" s="167">
        <v>2.1219999999999999E-2</v>
      </c>
      <c r="Q105" s="173"/>
      <c r="R105" s="173">
        <v>2.1219999999999999E-2</v>
      </c>
      <c r="S105" s="149">
        <f>ROUND(F105*(R105),3)</f>
        <v>0.255</v>
      </c>
      <c r="V105" s="174"/>
      <c r="Z105">
        <v>0</v>
      </c>
    </row>
    <row r="106" spans="1:26" ht="24.95" customHeight="1" x14ac:dyDescent="0.25">
      <c r="A106" s="171"/>
      <c r="B106" s="168" t="s">
        <v>250</v>
      </c>
      <c r="C106" s="172" t="s">
        <v>256</v>
      </c>
      <c r="D106" s="168" t="s">
        <v>257</v>
      </c>
      <c r="E106" s="168" t="s">
        <v>253</v>
      </c>
      <c r="F106" s="169">
        <v>2</v>
      </c>
      <c r="G106" s="170"/>
      <c r="H106" s="170"/>
      <c r="I106" s="170">
        <f>ROUND(F106*(G106+H106),2)</f>
        <v>0</v>
      </c>
      <c r="J106" s="168">
        <f>ROUND(F106*(N106),2)</f>
        <v>48.82</v>
      </c>
      <c r="K106" s="1">
        <f>ROUND(F106*(O106),2)</f>
        <v>0</v>
      </c>
      <c r="L106" s="1">
        <f>ROUND(F106*(G106),2)</f>
        <v>0</v>
      </c>
      <c r="M106" s="1"/>
      <c r="N106" s="1">
        <v>24.41</v>
      </c>
      <c r="O106" s="1"/>
      <c r="P106" s="167">
        <v>4.15E-3</v>
      </c>
      <c r="Q106" s="173"/>
      <c r="R106" s="173">
        <v>4.15E-3</v>
      </c>
      <c r="S106" s="149">
        <f>ROUND(F106*(R106),3)</f>
        <v>8.0000000000000002E-3</v>
      </c>
      <c r="V106" s="174"/>
      <c r="Z106">
        <v>0</v>
      </c>
    </row>
    <row r="107" spans="1:26" ht="24.95" customHeight="1" x14ac:dyDescent="0.25">
      <c r="A107" s="171"/>
      <c r="B107" s="168" t="s">
        <v>250</v>
      </c>
      <c r="C107" s="172" t="s">
        <v>258</v>
      </c>
      <c r="D107" s="168" t="s">
        <v>259</v>
      </c>
      <c r="E107" s="168" t="s">
        <v>133</v>
      </c>
      <c r="F107" s="169">
        <v>0.26294000000000001</v>
      </c>
      <c r="G107" s="170"/>
      <c r="H107" s="170"/>
      <c r="I107" s="170">
        <f>ROUND(F107*(G107+H107),2)</f>
        <v>0</v>
      </c>
      <c r="J107" s="168">
        <f>ROUND(F107*(N107),2)</f>
        <v>3.92</v>
      </c>
      <c r="K107" s="1">
        <f>ROUND(F107*(O107),2)</f>
        <v>0</v>
      </c>
      <c r="L107" s="1">
        <f>ROUND(F107*(G107),2)</f>
        <v>0</v>
      </c>
      <c r="M107" s="1"/>
      <c r="N107" s="1">
        <v>14.89</v>
      </c>
      <c r="O107" s="1"/>
      <c r="P107" s="160"/>
      <c r="Q107" s="173"/>
      <c r="R107" s="173"/>
      <c r="S107" s="149"/>
      <c r="V107" s="174"/>
      <c r="Z107">
        <v>0</v>
      </c>
    </row>
    <row r="108" spans="1:26" x14ac:dyDescent="0.25">
      <c r="A108" s="149"/>
      <c r="B108" s="149"/>
      <c r="C108" s="149"/>
      <c r="D108" s="149" t="s">
        <v>85</v>
      </c>
      <c r="E108" s="149"/>
      <c r="F108" s="167"/>
      <c r="G108" s="152"/>
      <c r="H108" s="152">
        <f>ROUND((SUM(M103:M107))/1,2)</f>
        <v>0</v>
      </c>
      <c r="I108" s="152">
        <f>ROUND((SUM(I103:I107))/1,2)</f>
        <v>0</v>
      </c>
      <c r="J108" s="149"/>
      <c r="K108" s="149"/>
      <c r="L108" s="149">
        <f>ROUND((SUM(L103:L107))/1,2)</f>
        <v>0</v>
      </c>
      <c r="M108" s="149">
        <f>ROUND((SUM(M103:M107))/1,2)</f>
        <v>0</v>
      </c>
      <c r="N108" s="149"/>
      <c r="O108" s="149"/>
      <c r="P108" s="175">
        <f>ROUND((SUM(P103:P107))/1,2)</f>
        <v>0.03</v>
      </c>
      <c r="Q108" s="146"/>
      <c r="R108" s="146"/>
      <c r="S108" s="175">
        <f>ROUND((SUM(S103:S107))/1,2)</f>
        <v>0.26</v>
      </c>
      <c r="T108" s="146"/>
      <c r="U108" s="146"/>
      <c r="V108" s="146"/>
      <c r="W108" s="146"/>
      <c r="X108" s="146"/>
      <c r="Y108" s="146"/>
      <c r="Z108" s="146"/>
    </row>
    <row r="109" spans="1:26" x14ac:dyDescent="0.25">
      <c r="A109" s="1"/>
      <c r="B109" s="1"/>
      <c r="C109" s="1"/>
      <c r="D109" s="1"/>
      <c r="E109" s="1"/>
      <c r="F109" s="160"/>
      <c r="G109" s="142"/>
      <c r="H109" s="142"/>
      <c r="I109" s="142"/>
      <c r="J109" s="1"/>
      <c r="K109" s="1"/>
      <c r="L109" s="1"/>
      <c r="M109" s="1"/>
      <c r="N109" s="1"/>
      <c r="O109" s="1"/>
      <c r="P109" s="1"/>
      <c r="S109" s="1"/>
    </row>
    <row r="110" spans="1:26" x14ac:dyDescent="0.25">
      <c r="A110" s="149"/>
      <c r="B110" s="149"/>
      <c r="C110" s="149"/>
      <c r="D110" s="149" t="s">
        <v>86</v>
      </c>
      <c r="E110" s="149"/>
      <c r="F110" s="167"/>
      <c r="G110" s="150"/>
      <c r="H110" s="150"/>
      <c r="I110" s="150"/>
      <c r="J110" s="149"/>
      <c r="K110" s="149"/>
      <c r="L110" s="149"/>
      <c r="M110" s="149"/>
      <c r="N110" s="149"/>
      <c r="O110" s="149"/>
      <c r="P110" s="149"/>
      <c r="Q110" s="146"/>
      <c r="R110" s="146"/>
      <c r="S110" s="149"/>
      <c r="T110" s="146"/>
      <c r="U110" s="146"/>
      <c r="V110" s="146"/>
      <c r="W110" s="146"/>
      <c r="X110" s="146"/>
      <c r="Y110" s="146"/>
      <c r="Z110" s="146"/>
    </row>
    <row r="111" spans="1:26" ht="50.1" customHeight="1" x14ac:dyDescent="0.25">
      <c r="A111" s="171"/>
      <c r="B111" s="168" t="s">
        <v>260</v>
      </c>
      <c r="C111" s="172" t="s">
        <v>261</v>
      </c>
      <c r="D111" s="168" t="s">
        <v>1387</v>
      </c>
      <c r="E111" s="168" t="s">
        <v>129</v>
      </c>
      <c r="F111" s="169">
        <v>182.0326</v>
      </c>
      <c r="G111" s="170"/>
      <c r="H111" s="170"/>
      <c r="I111" s="170">
        <f t="shared" ref="I111:I118" si="19">ROUND(F111*(G111+H111),2)</f>
        <v>0</v>
      </c>
      <c r="J111" s="168">
        <f t="shared" ref="J111:J118" si="20">ROUND(F111*(N111),2)</f>
        <v>4680.0600000000004</v>
      </c>
      <c r="K111" s="1">
        <f t="shared" ref="K111:K118" si="21">ROUND(F111*(O111),2)</f>
        <v>0</v>
      </c>
      <c r="L111" s="1">
        <f t="shared" ref="L111:L118" si="22">ROUND(F111*(G111),2)</f>
        <v>0</v>
      </c>
      <c r="M111" s="1"/>
      <c r="N111" s="1">
        <v>25.71</v>
      </c>
      <c r="O111" s="1"/>
      <c r="P111" s="167">
        <v>2.8070000000000001E-2</v>
      </c>
      <c r="Q111" s="173"/>
      <c r="R111" s="173">
        <v>2.8070000000000001E-2</v>
      </c>
      <c r="S111" s="149">
        <f t="shared" ref="S111:S117" si="23">ROUND(F111*(R111),3)</f>
        <v>5.1100000000000003</v>
      </c>
      <c r="V111" s="174"/>
      <c r="Z111">
        <v>0</v>
      </c>
    </row>
    <row r="112" spans="1:26" ht="50.1" customHeight="1" x14ac:dyDescent="0.25">
      <c r="A112" s="171"/>
      <c r="B112" s="168" t="s">
        <v>260</v>
      </c>
      <c r="C112" s="172" t="s">
        <v>262</v>
      </c>
      <c r="D112" s="168" t="s">
        <v>1388</v>
      </c>
      <c r="E112" s="168" t="s">
        <v>129</v>
      </c>
      <c r="F112" s="169">
        <v>167.76150000000001</v>
      </c>
      <c r="G112" s="170"/>
      <c r="H112" s="170"/>
      <c r="I112" s="170">
        <f t="shared" si="19"/>
        <v>0</v>
      </c>
      <c r="J112" s="168">
        <f t="shared" si="20"/>
        <v>4509.43</v>
      </c>
      <c r="K112" s="1">
        <f t="shared" si="21"/>
        <v>0</v>
      </c>
      <c r="L112" s="1">
        <f t="shared" si="22"/>
        <v>0</v>
      </c>
      <c r="M112" s="1"/>
      <c r="N112" s="1">
        <v>26.88</v>
      </c>
      <c r="O112" s="1"/>
      <c r="P112" s="167">
        <v>2.8729999999999999E-2</v>
      </c>
      <c r="Q112" s="173"/>
      <c r="R112" s="173">
        <v>2.8729999999999999E-2</v>
      </c>
      <c r="S112" s="149">
        <f t="shared" si="23"/>
        <v>4.82</v>
      </c>
      <c r="V112" s="174"/>
      <c r="Z112">
        <v>0</v>
      </c>
    </row>
    <row r="113" spans="1:26" ht="50.1" customHeight="1" x14ac:dyDescent="0.25">
      <c r="A113" s="171"/>
      <c r="B113" s="168" t="s">
        <v>260</v>
      </c>
      <c r="C113" s="172" t="s">
        <v>263</v>
      </c>
      <c r="D113" s="168" t="s">
        <v>1389</v>
      </c>
      <c r="E113" s="168" t="s">
        <v>129</v>
      </c>
      <c r="F113" s="169">
        <v>13.05</v>
      </c>
      <c r="G113" s="170"/>
      <c r="H113" s="170"/>
      <c r="I113" s="170">
        <f t="shared" si="19"/>
        <v>0</v>
      </c>
      <c r="J113" s="168">
        <f t="shared" si="20"/>
        <v>262.04000000000002</v>
      </c>
      <c r="K113" s="1">
        <f t="shared" si="21"/>
        <v>0</v>
      </c>
      <c r="L113" s="1">
        <f t="shared" si="22"/>
        <v>0</v>
      </c>
      <c r="M113" s="1"/>
      <c r="N113" s="1">
        <v>20.079999999999998</v>
      </c>
      <c r="O113" s="1"/>
      <c r="P113" s="167">
        <v>2.3910000000000001E-2</v>
      </c>
      <c r="Q113" s="173"/>
      <c r="R113" s="173">
        <v>2.3910000000000001E-2</v>
      </c>
      <c r="S113" s="149">
        <f t="shared" si="23"/>
        <v>0.312</v>
      </c>
      <c r="V113" s="174"/>
      <c r="Z113">
        <v>0</v>
      </c>
    </row>
    <row r="114" spans="1:26" ht="24.95" customHeight="1" x14ac:dyDescent="0.25">
      <c r="A114" s="171"/>
      <c r="B114" s="168" t="s">
        <v>260</v>
      </c>
      <c r="C114" s="172" t="s">
        <v>264</v>
      </c>
      <c r="D114" s="168" t="s">
        <v>265</v>
      </c>
      <c r="E114" s="168" t="s">
        <v>129</v>
      </c>
      <c r="F114" s="169">
        <v>106.09</v>
      </c>
      <c r="G114" s="170"/>
      <c r="H114" s="170"/>
      <c r="I114" s="170">
        <f t="shared" si="19"/>
        <v>0</v>
      </c>
      <c r="J114" s="168">
        <f t="shared" si="20"/>
        <v>2521.7600000000002</v>
      </c>
      <c r="K114" s="1">
        <f t="shared" si="21"/>
        <v>0</v>
      </c>
      <c r="L114" s="1">
        <f t="shared" si="22"/>
        <v>0</v>
      </c>
      <c r="M114" s="1"/>
      <c r="N114" s="1">
        <v>23.77</v>
      </c>
      <c r="O114" s="1"/>
      <c r="P114" s="167">
        <v>1.6777344E-2</v>
      </c>
      <c r="Q114" s="173"/>
      <c r="R114" s="173">
        <v>1.6777344E-2</v>
      </c>
      <c r="S114" s="149">
        <f t="shared" si="23"/>
        <v>1.78</v>
      </c>
      <c r="V114" s="174"/>
      <c r="Z114">
        <v>0</v>
      </c>
    </row>
    <row r="115" spans="1:26" ht="24.95" customHeight="1" x14ac:dyDescent="0.25">
      <c r="A115" s="171"/>
      <c r="B115" s="168" t="s">
        <v>260</v>
      </c>
      <c r="C115" s="172" t="s">
        <v>266</v>
      </c>
      <c r="D115" s="168" t="s">
        <v>267</v>
      </c>
      <c r="E115" s="168" t="s">
        <v>253</v>
      </c>
      <c r="F115" s="169">
        <v>5</v>
      </c>
      <c r="G115" s="170"/>
      <c r="H115" s="170"/>
      <c r="I115" s="170">
        <f t="shared" si="19"/>
        <v>0</v>
      </c>
      <c r="J115" s="168">
        <f t="shared" si="20"/>
        <v>265.7</v>
      </c>
      <c r="K115" s="1">
        <f t="shared" si="21"/>
        <v>0</v>
      </c>
      <c r="L115" s="1">
        <f t="shared" si="22"/>
        <v>0</v>
      </c>
      <c r="M115" s="1"/>
      <c r="N115" s="1">
        <v>53.14</v>
      </c>
      <c r="O115" s="1"/>
      <c r="P115" s="167">
        <v>2.6960000000000001E-2</v>
      </c>
      <c r="Q115" s="173"/>
      <c r="R115" s="173">
        <v>2.6960000000000001E-2</v>
      </c>
      <c r="S115" s="149">
        <f t="shared" si="23"/>
        <v>0.13500000000000001</v>
      </c>
      <c r="V115" s="174"/>
      <c r="Z115">
        <v>0</v>
      </c>
    </row>
    <row r="116" spans="1:26" ht="24.95" customHeight="1" x14ac:dyDescent="0.25">
      <c r="A116" s="171"/>
      <c r="B116" s="168" t="s">
        <v>260</v>
      </c>
      <c r="C116" s="172" t="s">
        <v>268</v>
      </c>
      <c r="D116" s="168" t="s">
        <v>269</v>
      </c>
      <c r="E116" s="168" t="s">
        <v>253</v>
      </c>
      <c r="F116" s="169">
        <v>10</v>
      </c>
      <c r="G116" s="170"/>
      <c r="H116" s="170"/>
      <c r="I116" s="170">
        <f t="shared" si="19"/>
        <v>0</v>
      </c>
      <c r="J116" s="168">
        <f t="shared" si="20"/>
        <v>546.70000000000005</v>
      </c>
      <c r="K116" s="1">
        <f t="shared" si="21"/>
        <v>0</v>
      </c>
      <c r="L116" s="1">
        <f t="shared" si="22"/>
        <v>0</v>
      </c>
      <c r="M116" s="1"/>
      <c r="N116" s="1">
        <v>54.67</v>
      </c>
      <c r="O116" s="1"/>
      <c r="P116" s="167">
        <v>2.7570000000000001E-2</v>
      </c>
      <c r="Q116" s="173"/>
      <c r="R116" s="173">
        <v>2.7570000000000001E-2</v>
      </c>
      <c r="S116" s="149">
        <f t="shared" si="23"/>
        <v>0.27600000000000002</v>
      </c>
      <c r="V116" s="174"/>
      <c r="Z116">
        <v>0</v>
      </c>
    </row>
    <row r="117" spans="1:26" ht="24.95" customHeight="1" x14ac:dyDescent="0.25">
      <c r="A117" s="171"/>
      <c r="B117" s="168" t="s">
        <v>260</v>
      </c>
      <c r="C117" s="172" t="s">
        <v>270</v>
      </c>
      <c r="D117" s="168" t="s">
        <v>271</v>
      </c>
      <c r="E117" s="168" t="s">
        <v>253</v>
      </c>
      <c r="F117" s="169">
        <v>1</v>
      </c>
      <c r="G117" s="170"/>
      <c r="H117" s="170"/>
      <c r="I117" s="170">
        <f t="shared" si="19"/>
        <v>0</v>
      </c>
      <c r="J117" s="168">
        <f t="shared" si="20"/>
        <v>54.82</v>
      </c>
      <c r="K117" s="1">
        <f t="shared" si="21"/>
        <v>0</v>
      </c>
      <c r="L117" s="1">
        <f t="shared" si="22"/>
        <v>0</v>
      </c>
      <c r="M117" s="1"/>
      <c r="N117" s="1">
        <v>54.82</v>
      </c>
      <c r="O117" s="1"/>
      <c r="P117" s="167">
        <v>2.7810000000000001E-2</v>
      </c>
      <c r="Q117" s="173"/>
      <c r="R117" s="173">
        <v>2.7810000000000001E-2</v>
      </c>
      <c r="S117" s="149">
        <f t="shared" si="23"/>
        <v>2.8000000000000001E-2</v>
      </c>
      <c r="V117" s="174"/>
      <c r="Z117">
        <v>0</v>
      </c>
    </row>
    <row r="118" spans="1:26" ht="24.95" customHeight="1" x14ac:dyDescent="0.25">
      <c r="A118" s="171"/>
      <c r="B118" s="168" t="s">
        <v>272</v>
      </c>
      <c r="C118" s="172" t="s">
        <v>273</v>
      </c>
      <c r="D118" s="168" t="s">
        <v>274</v>
      </c>
      <c r="E118" s="168" t="s">
        <v>275</v>
      </c>
      <c r="F118" s="169">
        <v>12.45968690196</v>
      </c>
      <c r="G118" s="170"/>
      <c r="H118" s="170"/>
      <c r="I118" s="170">
        <f t="shared" si="19"/>
        <v>0</v>
      </c>
      <c r="J118" s="168">
        <f t="shared" si="20"/>
        <v>203.59</v>
      </c>
      <c r="K118" s="1">
        <f t="shared" si="21"/>
        <v>0</v>
      </c>
      <c r="L118" s="1">
        <f t="shared" si="22"/>
        <v>0</v>
      </c>
      <c r="M118" s="1"/>
      <c r="N118" s="1">
        <v>16.34</v>
      </c>
      <c r="O118" s="1"/>
      <c r="P118" s="160"/>
      <c r="Q118" s="173"/>
      <c r="R118" s="173"/>
      <c r="S118" s="149"/>
      <c r="V118" s="174"/>
      <c r="Z118">
        <v>0</v>
      </c>
    </row>
    <row r="119" spans="1:26" x14ac:dyDescent="0.25">
      <c r="A119" s="149"/>
      <c r="B119" s="149"/>
      <c r="C119" s="149"/>
      <c r="D119" s="149" t="s">
        <v>86</v>
      </c>
      <c r="E119" s="149"/>
      <c r="F119" s="167"/>
      <c r="G119" s="152"/>
      <c r="H119" s="152">
        <f>ROUND((SUM(M110:M118))/1,2)</f>
        <v>0</v>
      </c>
      <c r="I119" s="152">
        <f>ROUND((SUM(I110:I118))/1,2)</f>
        <v>0</v>
      </c>
      <c r="J119" s="149"/>
      <c r="K119" s="149"/>
      <c r="L119" s="149">
        <f>ROUND((SUM(L110:L118))/1,2)</f>
        <v>0</v>
      </c>
      <c r="M119" s="149">
        <f>ROUND((SUM(M110:M118))/1,2)</f>
        <v>0</v>
      </c>
      <c r="N119" s="149"/>
      <c r="O119" s="149"/>
      <c r="P119" s="175">
        <f>ROUND((SUM(P110:P118))/1,2)</f>
        <v>0.18</v>
      </c>
      <c r="Q119" s="146"/>
      <c r="R119" s="146"/>
      <c r="S119" s="175">
        <f>ROUND((SUM(S110:S118))/1,2)</f>
        <v>12.46</v>
      </c>
      <c r="T119" s="146"/>
      <c r="U119" s="146"/>
      <c r="V119" s="146"/>
      <c r="W119" s="146"/>
      <c r="X119" s="146"/>
      <c r="Y119" s="146"/>
      <c r="Z119" s="146"/>
    </row>
    <row r="120" spans="1:26" x14ac:dyDescent="0.25">
      <c r="A120" s="1"/>
      <c r="B120" s="1"/>
      <c r="C120" s="1"/>
      <c r="D120" s="1"/>
      <c r="E120" s="1"/>
      <c r="F120" s="160"/>
      <c r="G120" s="142"/>
      <c r="H120" s="142"/>
      <c r="I120" s="142"/>
      <c r="J120" s="1"/>
      <c r="K120" s="1"/>
      <c r="L120" s="1"/>
      <c r="M120" s="1"/>
      <c r="N120" s="1"/>
      <c r="O120" s="1"/>
      <c r="P120" s="1"/>
      <c r="S120" s="1"/>
    </row>
    <row r="121" spans="1:26" x14ac:dyDescent="0.25">
      <c r="A121" s="149"/>
      <c r="B121" s="149"/>
      <c r="C121" s="149"/>
      <c r="D121" s="149" t="s">
        <v>87</v>
      </c>
      <c r="E121" s="149"/>
      <c r="F121" s="167"/>
      <c r="G121" s="150"/>
      <c r="H121" s="150"/>
      <c r="I121" s="150"/>
      <c r="J121" s="149"/>
      <c r="K121" s="149"/>
      <c r="L121" s="149"/>
      <c r="M121" s="149"/>
      <c r="N121" s="149"/>
      <c r="O121" s="149"/>
      <c r="P121" s="149"/>
      <c r="Q121" s="146"/>
      <c r="R121" s="146"/>
      <c r="S121" s="149"/>
      <c r="T121" s="146"/>
      <c r="U121" s="146"/>
      <c r="V121" s="146"/>
      <c r="W121" s="146"/>
      <c r="X121" s="146"/>
      <c r="Y121" s="146"/>
      <c r="Z121" s="146"/>
    </row>
    <row r="122" spans="1:26" ht="24.95" customHeight="1" x14ac:dyDescent="0.25">
      <c r="A122" s="171"/>
      <c r="B122" s="168" t="s">
        <v>276</v>
      </c>
      <c r="C122" s="172" t="s">
        <v>277</v>
      </c>
      <c r="D122" s="168" t="s">
        <v>278</v>
      </c>
      <c r="E122" s="168" t="s">
        <v>279</v>
      </c>
      <c r="F122" s="169">
        <v>12</v>
      </c>
      <c r="G122" s="170"/>
      <c r="H122" s="170"/>
      <c r="I122" s="170">
        <f t="shared" ref="I122:I127" si="24">ROUND(F122*(G122+H122),2)</f>
        <v>0</v>
      </c>
      <c r="J122" s="168">
        <f t="shared" ref="J122:J127" si="25">ROUND(F122*(N122),2)</f>
        <v>96.36</v>
      </c>
      <c r="K122" s="1">
        <f t="shared" ref="K122:K127" si="26">ROUND(F122*(O122),2)</f>
        <v>0</v>
      </c>
      <c r="L122" s="1">
        <f t="shared" ref="L122:L127" si="27">ROUND(F122*(G122),2)</f>
        <v>0</v>
      </c>
      <c r="M122" s="1"/>
      <c r="N122" s="1">
        <v>8.0299999999999994</v>
      </c>
      <c r="O122" s="1"/>
      <c r="P122" s="167">
        <v>1E-3</v>
      </c>
      <c r="Q122" s="173"/>
      <c r="R122" s="173">
        <v>1E-3</v>
      </c>
      <c r="S122" s="149">
        <f>ROUND(F122*(R122),3)</f>
        <v>1.2E-2</v>
      </c>
      <c r="V122" s="174"/>
      <c r="Z122">
        <v>0</v>
      </c>
    </row>
    <row r="123" spans="1:26" ht="24.95" customHeight="1" x14ac:dyDescent="0.25">
      <c r="A123" s="171"/>
      <c r="B123" s="168" t="s">
        <v>276</v>
      </c>
      <c r="C123" s="172" t="s">
        <v>280</v>
      </c>
      <c r="D123" s="168" t="s">
        <v>281</v>
      </c>
      <c r="E123" s="168" t="s">
        <v>222</v>
      </c>
      <c r="F123" s="169">
        <v>108</v>
      </c>
      <c r="G123" s="170"/>
      <c r="H123" s="170"/>
      <c r="I123" s="170">
        <f t="shared" si="24"/>
        <v>0</v>
      </c>
      <c r="J123" s="168">
        <f t="shared" si="25"/>
        <v>1169.6400000000001</v>
      </c>
      <c r="K123" s="1">
        <f t="shared" si="26"/>
        <v>0</v>
      </c>
      <c r="L123" s="1">
        <f t="shared" si="27"/>
        <v>0</v>
      </c>
      <c r="M123" s="1"/>
      <c r="N123" s="1">
        <v>10.83</v>
      </c>
      <c r="O123" s="1"/>
      <c r="P123" s="167">
        <v>2.6900000000000001E-3</v>
      </c>
      <c r="Q123" s="173"/>
      <c r="R123" s="173">
        <v>2.6900000000000001E-3</v>
      </c>
      <c r="S123" s="149">
        <f>ROUND(F123*(R123),3)</f>
        <v>0.29099999999999998</v>
      </c>
      <c r="V123" s="174"/>
      <c r="Z123">
        <v>0</v>
      </c>
    </row>
    <row r="124" spans="1:26" ht="24.95" customHeight="1" x14ac:dyDescent="0.25">
      <c r="A124" s="171"/>
      <c r="B124" s="168" t="s">
        <v>276</v>
      </c>
      <c r="C124" s="172" t="s">
        <v>282</v>
      </c>
      <c r="D124" s="168" t="s">
        <v>283</v>
      </c>
      <c r="E124" s="168" t="s">
        <v>222</v>
      </c>
      <c r="F124" s="169">
        <v>89.6</v>
      </c>
      <c r="G124" s="170"/>
      <c r="H124" s="170"/>
      <c r="I124" s="170">
        <f t="shared" si="24"/>
        <v>0</v>
      </c>
      <c r="J124" s="168">
        <f t="shared" si="25"/>
        <v>950.66</v>
      </c>
      <c r="K124" s="1">
        <f t="shared" si="26"/>
        <v>0</v>
      </c>
      <c r="L124" s="1">
        <f t="shared" si="27"/>
        <v>0</v>
      </c>
      <c r="M124" s="1"/>
      <c r="N124" s="1">
        <v>10.61</v>
      </c>
      <c r="O124" s="1"/>
      <c r="P124" s="167">
        <v>3.3395E-3</v>
      </c>
      <c r="Q124" s="173"/>
      <c r="R124" s="173">
        <v>3.3395E-3</v>
      </c>
      <c r="S124" s="149">
        <f>ROUND(F124*(R124),3)</f>
        <v>0.29899999999999999</v>
      </c>
      <c r="V124" s="174"/>
      <c r="Z124">
        <v>0</v>
      </c>
    </row>
    <row r="125" spans="1:26" ht="24.95" customHeight="1" x14ac:dyDescent="0.25">
      <c r="A125" s="171"/>
      <c r="B125" s="168" t="s">
        <v>276</v>
      </c>
      <c r="C125" s="172" t="s">
        <v>284</v>
      </c>
      <c r="D125" s="168" t="s">
        <v>285</v>
      </c>
      <c r="E125" s="168" t="s">
        <v>222</v>
      </c>
      <c r="F125" s="169">
        <v>136</v>
      </c>
      <c r="G125" s="170"/>
      <c r="H125" s="170"/>
      <c r="I125" s="170">
        <f t="shared" si="24"/>
        <v>0</v>
      </c>
      <c r="J125" s="168">
        <f t="shared" si="25"/>
        <v>2074</v>
      </c>
      <c r="K125" s="1">
        <f t="shared" si="26"/>
        <v>0</v>
      </c>
      <c r="L125" s="1">
        <f t="shared" si="27"/>
        <v>0</v>
      </c>
      <c r="M125" s="1"/>
      <c r="N125" s="1">
        <v>15.25</v>
      </c>
      <c r="O125" s="1"/>
      <c r="P125" s="167">
        <v>1.31E-3</v>
      </c>
      <c r="Q125" s="173"/>
      <c r="R125" s="173">
        <v>1.31E-3</v>
      </c>
      <c r="S125" s="149">
        <f>ROUND(F125*(R125),3)</f>
        <v>0.17799999999999999</v>
      </c>
      <c r="V125" s="174"/>
      <c r="Z125">
        <v>0</v>
      </c>
    </row>
    <row r="126" spans="1:26" ht="24.95" customHeight="1" x14ac:dyDescent="0.25">
      <c r="A126" s="171"/>
      <c r="B126" s="168" t="s">
        <v>286</v>
      </c>
      <c r="C126" s="172" t="s">
        <v>287</v>
      </c>
      <c r="D126" s="168" t="s">
        <v>288</v>
      </c>
      <c r="E126" s="168" t="s">
        <v>133</v>
      </c>
      <c r="F126" s="169">
        <v>0.77989920000000001</v>
      </c>
      <c r="G126" s="170"/>
      <c r="H126" s="170"/>
      <c r="I126" s="170">
        <f t="shared" si="24"/>
        <v>0</v>
      </c>
      <c r="J126" s="168">
        <f t="shared" si="25"/>
        <v>31.22</v>
      </c>
      <c r="K126" s="1">
        <f t="shared" si="26"/>
        <v>0</v>
      </c>
      <c r="L126" s="1">
        <f t="shared" si="27"/>
        <v>0</v>
      </c>
      <c r="M126" s="1"/>
      <c r="N126" s="1">
        <v>40.03</v>
      </c>
      <c r="O126" s="1"/>
      <c r="P126" s="160"/>
      <c r="Q126" s="173"/>
      <c r="R126" s="173"/>
      <c r="S126" s="149"/>
      <c r="V126" s="174"/>
      <c r="Z126">
        <v>0</v>
      </c>
    </row>
    <row r="127" spans="1:26" ht="35.1" customHeight="1" x14ac:dyDescent="0.25">
      <c r="A127" s="171"/>
      <c r="B127" s="168" t="s">
        <v>164</v>
      </c>
      <c r="C127" s="172" t="s">
        <v>289</v>
      </c>
      <c r="D127" s="168" t="s">
        <v>290</v>
      </c>
      <c r="E127" s="168" t="s">
        <v>253</v>
      </c>
      <c r="F127" s="169">
        <v>1</v>
      </c>
      <c r="G127" s="170"/>
      <c r="H127" s="170"/>
      <c r="I127" s="170">
        <f t="shared" si="24"/>
        <v>0</v>
      </c>
      <c r="J127" s="168">
        <f t="shared" si="25"/>
        <v>140.91</v>
      </c>
      <c r="K127" s="1">
        <f t="shared" si="26"/>
        <v>0</v>
      </c>
      <c r="L127" s="1">
        <f t="shared" si="27"/>
        <v>0</v>
      </c>
      <c r="M127" s="1"/>
      <c r="N127" s="1">
        <v>140.91</v>
      </c>
      <c r="O127" s="1"/>
      <c r="P127" s="160"/>
      <c r="Q127" s="173"/>
      <c r="R127" s="173"/>
      <c r="S127" s="149"/>
      <c r="V127" s="174"/>
      <c r="Z127">
        <v>0</v>
      </c>
    </row>
    <row r="128" spans="1:26" x14ac:dyDescent="0.25">
      <c r="A128" s="149"/>
      <c r="B128" s="149"/>
      <c r="C128" s="149"/>
      <c r="D128" s="149" t="s">
        <v>87</v>
      </c>
      <c r="E128" s="149"/>
      <c r="F128" s="167"/>
      <c r="G128" s="152"/>
      <c r="H128" s="152">
        <f>ROUND((SUM(M121:M127))/1,2)</f>
        <v>0</v>
      </c>
      <c r="I128" s="152">
        <f>ROUND((SUM(I121:I127))/1,2)</f>
        <v>0</v>
      </c>
      <c r="J128" s="149"/>
      <c r="K128" s="149"/>
      <c r="L128" s="149">
        <f>ROUND((SUM(L121:L127))/1,2)</f>
        <v>0</v>
      </c>
      <c r="M128" s="149">
        <f>ROUND((SUM(M121:M127))/1,2)</f>
        <v>0</v>
      </c>
      <c r="N128" s="149"/>
      <c r="O128" s="149"/>
      <c r="P128" s="175">
        <f>ROUND((SUM(P121:P127))/1,2)</f>
        <v>0.01</v>
      </c>
      <c r="Q128" s="146"/>
      <c r="R128" s="146"/>
      <c r="S128" s="175">
        <f>ROUND((SUM(S121:S127))/1,2)</f>
        <v>0.78</v>
      </c>
      <c r="T128" s="146"/>
      <c r="U128" s="146"/>
      <c r="V128" s="146"/>
      <c r="W128" s="146"/>
      <c r="X128" s="146"/>
      <c r="Y128" s="146"/>
      <c r="Z128" s="146"/>
    </row>
    <row r="129" spans="1:26" x14ac:dyDescent="0.25">
      <c r="A129" s="1"/>
      <c r="B129" s="1"/>
      <c r="C129" s="1"/>
      <c r="D129" s="1"/>
      <c r="E129" s="1"/>
      <c r="F129" s="160"/>
      <c r="G129" s="142"/>
      <c r="H129" s="142"/>
      <c r="I129" s="142"/>
      <c r="J129" s="1"/>
      <c r="K129" s="1"/>
      <c r="L129" s="1"/>
      <c r="M129" s="1"/>
      <c r="N129" s="1"/>
      <c r="O129" s="1"/>
      <c r="P129" s="1"/>
      <c r="S129" s="1"/>
    </row>
    <row r="130" spans="1:26" x14ac:dyDescent="0.25">
      <c r="A130" s="149"/>
      <c r="B130" s="149"/>
      <c r="C130" s="149"/>
      <c r="D130" s="149" t="s">
        <v>88</v>
      </c>
      <c r="E130" s="149"/>
      <c r="F130" s="167"/>
      <c r="G130" s="150"/>
      <c r="H130" s="150"/>
      <c r="I130" s="150"/>
      <c r="J130" s="149"/>
      <c r="K130" s="149"/>
      <c r="L130" s="149"/>
      <c r="M130" s="149"/>
      <c r="N130" s="149"/>
      <c r="O130" s="149"/>
      <c r="P130" s="149"/>
      <c r="Q130" s="146"/>
      <c r="R130" s="146"/>
      <c r="S130" s="149"/>
      <c r="T130" s="146"/>
      <c r="U130" s="146"/>
      <c r="V130" s="146"/>
      <c r="W130" s="146"/>
      <c r="X130" s="146"/>
      <c r="Y130" s="146"/>
      <c r="Z130" s="146"/>
    </row>
    <row r="131" spans="1:26" ht="24.95" customHeight="1" x14ac:dyDescent="0.25">
      <c r="A131" s="171"/>
      <c r="B131" s="168" t="s">
        <v>291</v>
      </c>
      <c r="C131" s="172" t="s">
        <v>292</v>
      </c>
      <c r="D131" s="168" t="s">
        <v>293</v>
      </c>
      <c r="E131" s="168" t="s">
        <v>253</v>
      </c>
      <c r="F131" s="169">
        <v>16</v>
      </c>
      <c r="G131" s="170"/>
      <c r="H131" s="170"/>
      <c r="I131" s="170">
        <f>ROUND(F131*(G131+H131),2)</f>
        <v>0</v>
      </c>
      <c r="J131" s="168">
        <f>ROUND(F131*(N131),2)</f>
        <v>60.64</v>
      </c>
      <c r="K131" s="1">
        <f>ROUND(F131*(O131),2)</f>
        <v>0</v>
      </c>
      <c r="L131" s="1">
        <f>ROUND(F131*(G131),2)</f>
        <v>0</v>
      </c>
      <c r="M131" s="1"/>
      <c r="N131" s="1">
        <v>3.79</v>
      </c>
      <c r="O131" s="1"/>
      <c r="P131" s="160"/>
      <c r="Q131" s="173"/>
      <c r="R131" s="173"/>
      <c r="S131" s="149"/>
      <c r="V131" s="174"/>
      <c r="Z131">
        <v>0</v>
      </c>
    </row>
    <row r="132" spans="1:26" ht="24.95" customHeight="1" x14ac:dyDescent="0.25">
      <c r="A132" s="171"/>
      <c r="B132" s="168" t="s">
        <v>291</v>
      </c>
      <c r="C132" s="172" t="s">
        <v>294</v>
      </c>
      <c r="D132" s="168" t="s">
        <v>295</v>
      </c>
      <c r="E132" s="168" t="s">
        <v>133</v>
      </c>
      <c r="F132" s="169">
        <v>0.28799999999999998</v>
      </c>
      <c r="G132" s="170"/>
      <c r="H132" s="170"/>
      <c r="I132" s="170">
        <f>ROUND(F132*(G132+H132),2)</f>
        <v>0</v>
      </c>
      <c r="J132" s="168">
        <f>ROUND(F132*(N132),2)</f>
        <v>6.6</v>
      </c>
      <c r="K132" s="1">
        <f>ROUND(F132*(O132),2)</f>
        <v>0</v>
      </c>
      <c r="L132" s="1">
        <f>ROUND(F132*(G132),2)</f>
        <v>0</v>
      </c>
      <c r="M132" s="1"/>
      <c r="N132" s="1">
        <v>22.92</v>
      </c>
      <c r="O132" s="1"/>
      <c r="P132" s="160"/>
      <c r="Q132" s="173"/>
      <c r="R132" s="173"/>
      <c r="S132" s="149"/>
      <c r="V132" s="174"/>
      <c r="Z132">
        <v>0</v>
      </c>
    </row>
    <row r="133" spans="1:26" ht="35.1" customHeight="1" x14ac:dyDescent="0.25">
      <c r="A133" s="171"/>
      <c r="B133" s="168" t="s">
        <v>239</v>
      </c>
      <c r="C133" s="172" t="s">
        <v>296</v>
      </c>
      <c r="D133" s="168" t="s">
        <v>1390</v>
      </c>
      <c r="E133" s="168" t="s">
        <v>253</v>
      </c>
      <c r="F133" s="169">
        <v>5</v>
      </c>
      <c r="G133" s="170"/>
      <c r="H133" s="170"/>
      <c r="I133" s="170">
        <f>ROUND(F133*(G133+H133),2)</f>
        <v>0</v>
      </c>
      <c r="J133" s="168">
        <f>ROUND(F133*(N133),2)</f>
        <v>704.55</v>
      </c>
      <c r="K133" s="1">
        <f>ROUND(F133*(O133),2)</f>
        <v>0</v>
      </c>
      <c r="L133" s="1"/>
      <c r="M133" s="1">
        <f>ROUND(F133*(G133),2)</f>
        <v>0</v>
      </c>
      <c r="N133" s="1">
        <v>140.91</v>
      </c>
      <c r="O133" s="1"/>
      <c r="P133" s="167">
        <v>1.7999999999999999E-2</v>
      </c>
      <c r="Q133" s="173"/>
      <c r="R133" s="173">
        <v>1.7999999999999999E-2</v>
      </c>
      <c r="S133" s="149">
        <f>ROUND(F133*(R133),3)</f>
        <v>0.09</v>
      </c>
      <c r="V133" s="174"/>
      <c r="Z133">
        <v>0</v>
      </c>
    </row>
    <row r="134" spans="1:26" ht="50.1" customHeight="1" x14ac:dyDescent="0.25">
      <c r="A134" s="171"/>
      <c r="B134" s="168" t="s">
        <v>239</v>
      </c>
      <c r="C134" s="172" t="s">
        <v>297</v>
      </c>
      <c r="D134" s="168" t="s">
        <v>1391</v>
      </c>
      <c r="E134" s="168" t="s">
        <v>298</v>
      </c>
      <c r="F134" s="169">
        <v>10</v>
      </c>
      <c r="G134" s="170"/>
      <c r="H134" s="170"/>
      <c r="I134" s="170">
        <f>ROUND(F134*(G134+H134),2)</f>
        <v>0</v>
      </c>
      <c r="J134" s="168">
        <f>ROUND(F134*(N134),2)</f>
        <v>1569.3</v>
      </c>
      <c r="K134" s="1">
        <f>ROUND(F134*(O134),2)</f>
        <v>0</v>
      </c>
      <c r="L134" s="1"/>
      <c r="M134" s="1">
        <f>ROUND(F134*(G134),2)</f>
        <v>0</v>
      </c>
      <c r="N134" s="1">
        <v>156.93</v>
      </c>
      <c r="O134" s="1"/>
      <c r="P134" s="167">
        <v>1.7999999999999999E-2</v>
      </c>
      <c r="Q134" s="173"/>
      <c r="R134" s="173">
        <v>1.7999999999999999E-2</v>
      </c>
      <c r="S134" s="149">
        <f>ROUND(F134*(R134),3)</f>
        <v>0.18</v>
      </c>
      <c r="V134" s="174"/>
      <c r="Z134">
        <v>0</v>
      </c>
    </row>
    <row r="135" spans="1:26" ht="50.1" customHeight="1" x14ac:dyDescent="0.25">
      <c r="A135" s="171"/>
      <c r="B135" s="168" t="s">
        <v>239</v>
      </c>
      <c r="C135" s="172" t="s">
        <v>299</v>
      </c>
      <c r="D135" s="168" t="s">
        <v>1392</v>
      </c>
      <c r="E135" s="168" t="s">
        <v>298</v>
      </c>
      <c r="F135" s="169">
        <v>1</v>
      </c>
      <c r="G135" s="170"/>
      <c r="H135" s="170"/>
      <c r="I135" s="170">
        <f>ROUND(F135*(G135+H135),2)</f>
        <v>0</v>
      </c>
      <c r="J135" s="168">
        <f>ROUND(F135*(N135),2)</f>
        <v>190.32</v>
      </c>
      <c r="K135" s="1">
        <f>ROUND(F135*(O135),2)</f>
        <v>0</v>
      </c>
      <c r="L135" s="1"/>
      <c r="M135" s="1">
        <f>ROUND(F135*(G135),2)</f>
        <v>0</v>
      </c>
      <c r="N135" s="1">
        <v>190.32</v>
      </c>
      <c r="O135" s="1"/>
      <c r="P135" s="167">
        <v>1.7999999999999999E-2</v>
      </c>
      <c r="Q135" s="173"/>
      <c r="R135" s="173">
        <v>1.7999999999999999E-2</v>
      </c>
      <c r="S135" s="149">
        <f>ROUND(F135*(R135),3)</f>
        <v>1.7999999999999999E-2</v>
      </c>
      <c r="V135" s="174"/>
      <c r="Z135">
        <v>0</v>
      </c>
    </row>
    <row r="136" spans="1:26" x14ac:dyDescent="0.25">
      <c r="A136" s="149"/>
      <c r="B136" s="149"/>
      <c r="C136" s="149"/>
      <c r="D136" s="149" t="s">
        <v>88</v>
      </c>
      <c r="E136" s="149"/>
      <c r="F136" s="167"/>
      <c r="G136" s="152"/>
      <c r="H136" s="152">
        <f>ROUND((SUM(M130:M135))/1,2)</f>
        <v>0</v>
      </c>
      <c r="I136" s="152">
        <f>ROUND((SUM(I130:I135))/1,2)</f>
        <v>0</v>
      </c>
      <c r="J136" s="149"/>
      <c r="K136" s="149"/>
      <c r="L136" s="149">
        <f>ROUND((SUM(L130:L135))/1,2)</f>
        <v>0</v>
      </c>
      <c r="M136" s="149">
        <f>ROUND((SUM(M130:M135))/1,2)</f>
        <v>0</v>
      </c>
      <c r="N136" s="149"/>
      <c r="O136" s="149"/>
      <c r="P136" s="175">
        <f>ROUND((SUM(P130:P135))/1,2)</f>
        <v>0.05</v>
      </c>
      <c r="Q136" s="146"/>
      <c r="R136" s="146"/>
      <c r="S136" s="175">
        <f>ROUND((SUM(S130:S135))/1,2)</f>
        <v>0.28999999999999998</v>
      </c>
      <c r="T136" s="146"/>
      <c r="U136" s="146"/>
      <c r="V136" s="146"/>
      <c r="W136" s="146"/>
      <c r="X136" s="146"/>
      <c r="Y136" s="146"/>
      <c r="Z136" s="146"/>
    </row>
    <row r="137" spans="1:26" x14ac:dyDescent="0.25">
      <c r="A137" s="1"/>
      <c r="B137" s="1"/>
      <c r="C137" s="1"/>
      <c r="D137" s="1"/>
      <c r="E137" s="1"/>
      <c r="F137" s="160"/>
      <c r="G137" s="142"/>
      <c r="H137" s="142"/>
      <c r="I137" s="142"/>
      <c r="J137" s="1"/>
      <c r="K137" s="1"/>
      <c r="L137" s="1"/>
      <c r="M137" s="1"/>
      <c r="N137" s="1"/>
      <c r="O137" s="1"/>
      <c r="P137" s="1"/>
      <c r="S137" s="1"/>
    </row>
    <row r="138" spans="1:26" x14ac:dyDescent="0.25">
      <c r="A138" s="149"/>
      <c r="B138" s="149"/>
      <c r="C138" s="149"/>
      <c r="D138" s="149" t="s">
        <v>89</v>
      </c>
      <c r="E138" s="149"/>
      <c r="F138" s="167"/>
      <c r="G138" s="150"/>
      <c r="H138" s="150"/>
      <c r="I138" s="150"/>
      <c r="J138" s="149"/>
      <c r="K138" s="149"/>
      <c r="L138" s="149"/>
      <c r="M138" s="149"/>
      <c r="N138" s="149"/>
      <c r="O138" s="149"/>
      <c r="P138" s="149"/>
      <c r="Q138" s="146"/>
      <c r="R138" s="146"/>
      <c r="S138" s="149"/>
      <c r="T138" s="146"/>
      <c r="U138" s="146"/>
      <c r="V138" s="146"/>
      <c r="W138" s="146"/>
      <c r="X138" s="146"/>
      <c r="Y138" s="146"/>
      <c r="Z138" s="146"/>
    </row>
    <row r="139" spans="1:26" ht="35.1" customHeight="1" x14ac:dyDescent="0.25">
      <c r="A139" s="171"/>
      <c r="B139" s="168" t="s">
        <v>250</v>
      </c>
      <c r="C139" s="172" t="s">
        <v>300</v>
      </c>
      <c r="D139" s="168" t="s">
        <v>1393</v>
      </c>
      <c r="E139" s="168" t="s">
        <v>225</v>
      </c>
      <c r="F139" s="169">
        <v>4</v>
      </c>
      <c r="G139" s="170"/>
      <c r="H139" s="170"/>
      <c r="I139" s="170">
        <f t="shared" ref="I139:I161" si="28">ROUND(F139*(G139+H139),2)</f>
        <v>0</v>
      </c>
      <c r="J139" s="168">
        <f t="shared" ref="J139:J161" si="29">ROUND(F139*(N139),2)</f>
        <v>1295.52</v>
      </c>
      <c r="K139" s="1">
        <f t="shared" ref="K139:K161" si="30">ROUND(F139*(O139),2)</f>
        <v>0</v>
      </c>
      <c r="L139" s="1">
        <f t="shared" ref="L139:L149" si="31">ROUND(F139*(G139),2)</f>
        <v>0</v>
      </c>
      <c r="M139" s="1"/>
      <c r="N139" s="1">
        <v>323.88</v>
      </c>
      <c r="O139" s="1"/>
      <c r="P139" s="167">
        <v>3.7000000000000002E-3</v>
      </c>
      <c r="Q139" s="173"/>
      <c r="R139" s="173">
        <v>3.7000000000000002E-3</v>
      </c>
      <c r="S139" s="149">
        <f>ROUND(F139*(R139),3)</f>
        <v>1.4999999999999999E-2</v>
      </c>
      <c r="V139" s="174"/>
      <c r="Z139">
        <v>0</v>
      </c>
    </row>
    <row r="140" spans="1:26" ht="24.95" customHeight="1" x14ac:dyDescent="0.25">
      <c r="A140" s="171"/>
      <c r="B140" s="168" t="s">
        <v>301</v>
      </c>
      <c r="C140" s="172" t="s">
        <v>302</v>
      </c>
      <c r="D140" s="168" t="s">
        <v>303</v>
      </c>
      <c r="E140" s="168" t="s">
        <v>304</v>
      </c>
      <c r="F140" s="169">
        <v>361.2</v>
      </c>
      <c r="G140" s="170"/>
      <c r="H140" s="170"/>
      <c r="I140" s="170">
        <f t="shared" si="28"/>
        <v>0</v>
      </c>
      <c r="J140" s="168">
        <f t="shared" si="29"/>
        <v>3016.02</v>
      </c>
      <c r="K140" s="1">
        <f t="shared" si="30"/>
        <v>0</v>
      </c>
      <c r="L140" s="1">
        <f t="shared" si="31"/>
        <v>0</v>
      </c>
      <c r="M140" s="1"/>
      <c r="N140" s="1">
        <v>8.35</v>
      </c>
      <c r="O140" s="1"/>
      <c r="P140" s="167">
        <v>2E-3</v>
      </c>
      <c r="Q140" s="173"/>
      <c r="R140" s="173">
        <v>2E-3</v>
      </c>
      <c r="S140" s="149">
        <f>ROUND(F140*(R140),3)</f>
        <v>0.72199999999999998</v>
      </c>
      <c r="V140" s="174"/>
      <c r="Z140">
        <v>0</v>
      </c>
    </row>
    <row r="141" spans="1:26" ht="24.95" customHeight="1" x14ac:dyDescent="0.25">
      <c r="A141" s="171"/>
      <c r="B141" s="168" t="s">
        <v>305</v>
      </c>
      <c r="C141" s="172" t="s">
        <v>306</v>
      </c>
      <c r="D141" s="168" t="s">
        <v>307</v>
      </c>
      <c r="E141" s="168" t="s">
        <v>129</v>
      </c>
      <c r="F141" s="169">
        <v>1334.74</v>
      </c>
      <c r="G141" s="170"/>
      <c r="H141" s="170"/>
      <c r="I141" s="170">
        <f t="shared" si="28"/>
        <v>0</v>
      </c>
      <c r="J141" s="168">
        <f t="shared" si="29"/>
        <v>9917.1200000000008</v>
      </c>
      <c r="K141" s="1">
        <f t="shared" si="30"/>
        <v>0</v>
      </c>
      <c r="L141" s="1">
        <f t="shared" si="31"/>
        <v>0</v>
      </c>
      <c r="M141" s="1"/>
      <c r="N141" s="1">
        <v>7.43</v>
      </c>
      <c r="O141" s="1"/>
      <c r="P141" s="167">
        <v>4.8999999999999998E-4</v>
      </c>
      <c r="Q141" s="173"/>
      <c r="R141" s="173">
        <v>4.8999999999999998E-4</v>
      </c>
      <c r="S141" s="149">
        <f>ROUND(F141*(R141),3)</f>
        <v>0.65400000000000003</v>
      </c>
      <c r="V141" s="174"/>
      <c r="Z141">
        <v>0</v>
      </c>
    </row>
    <row r="142" spans="1:26" ht="24.95" customHeight="1" x14ac:dyDescent="0.25">
      <c r="A142" s="171"/>
      <c r="B142" s="168" t="s">
        <v>305</v>
      </c>
      <c r="C142" s="172" t="s">
        <v>308</v>
      </c>
      <c r="D142" s="168" t="s">
        <v>309</v>
      </c>
      <c r="E142" s="168" t="s">
        <v>129</v>
      </c>
      <c r="F142" s="169">
        <v>950.27530000000013</v>
      </c>
      <c r="G142" s="170"/>
      <c r="H142" s="170"/>
      <c r="I142" s="170">
        <f t="shared" si="28"/>
        <v>0</v>
      </c>
      <c r="J142" s="168">
        <f t="shared" si="29"/>
        <v>9274.69</v>
      </c>
      <c r="K142" s="1">
        <f t="shared" si="30"/>
        <v>0</v>
      </c>
      <c r="L142" s="1">
        <f t="shared" si="31"/>
        <v>0</v>
      </c>
      <c r="M142" s="1"/>
      <c r="N142" s="1">
        <v>9.76</v>
      </c>
      <c r="O142" s="1"/>
      <c r="P142" s="167">
        <v>4.4999999999999999E-4</v>
      </c>
      <c r="Q142" s="173"/>
      <c r="R142" s="173">
        <v>4.4999999999999999E-4</v>
      </c>
      <c r="S142" s="149">
        <f>ROUND(F142*(R142),3)</f>
        <v>0.42799999999999999</v>
      </c>
      <c r="V142" s="174"/>
      <c r="Z142">
        <v>0</v>
      </c>
    </row>
    <row r="143" spans="1:26" ht="24.95" customHeight="1" x14ac:dyDescent="0.25">
      <c r="A143" s="171"/>
      <c r="B143" s="168" t="s">
        <v>310</v>
      </c>
      <c r="C143" s="172" t="s">
        <v>311</v>
      </c>
      <c r="D143" s="168" t="s">
        <v>312</v>
      </c>
      <c r="E143" s="168" t="s">
        <v>133</v>
      </c>
      <c r="F143" s="169">
        <v>31.490963884999999</v>
      </c>
      <c r="G143" s="170"/>
      <c r="H143" s="170"/>
      <c r="I143" s="170">
        <f t="shared" si="28"/>
        <v>0</v>
      </c>
      <c r="J143" s="168">
        <f t="shared" si="29"/>
        <v>884.9</v>
      </c>
      <c r="K143" s="1">
        <f t="shared" si="30"/>
        <v>0</v>
      </c>
      <c r="L143" s="1">
        <f t="shared" si="31"/>
        <v>0</v>
      </c>
      <c r="M143" s="1"/>
      <c r="N143" s="1">
        <v>28.1</v>
      </c>
      <c r="O143" s="1"/>
      <c r="P143" s="160"/>
      <c r="Q143" s="173"/>
      <c r="R143" s="173"/>
      <c r="S143" s="149"/>
      <c r="V143" s="174"/>
      <c r="Z143">
        <v>0</v>
      </c>
    </row>
    <row r="144" spans="1:26" ht="35.1" customHeight="1" x14ac:dyDescent="0.25">
      <c r="A144" s="171"/>
      <c r="B144" s="168" t="s">
        <v>164</v>
      </c>
      <c r="C144" s="172" t="s">
        <v>313</v>
      </c>
      <c r="D144" s="168" t="s">
        <v>314</v>
      </c>
      <c r="E144" s="168" t="s">
        <v>253</v>
      </c>
      <c r="F144" s="169">
        <v>1</v>
      </c>
      <c r="G144" s="170"/>
      <c r="H144" s="170"/>
      <c r="I144" s="170">
        <f t="shared" si="28"/>
        <v>0</v>
      </c>
      <c r="J144" s="168">
        <f t="shared" si="29"/>
        <v>373.97</v>
      </c>
      <c r="K144" s="1">
        <f t="shared" si="30"/>
        <v>0</v>
      </c>
      <c r="L144" s="1">
        <f t="shared" si="31"/>
        <v>0</v>
      </c>
      <c r="M144" s="1"/>
      <c r="N144" s="1">
        <v>373.97</v>
      </c>
      <c r="O144" s="1"/>
      <c r="P144" s="160"/>
      <c r="Q144" s="173"/>
      <c r="R144" s="173"/>
      <c r="S144" s="149"/>
      <c r="V144" s="174"/>
      <c r="Z144">
        <v>0</v>
      </c>
    </row>
    <row r="145" spans="1:26" ht="35.1" customHeight="1" x14ac:dyDescent="0.25">
      <c r="A145" s="171"/>
      <c r="B145" s="168" t="s">
        <v>164</v>
      </c>
      <c r="C145" s="172" t="s">
        <v>315</v>
      </c>
      <c r="D145" s="168" t="s">
        <v>316</v>
      </c>
      <c r="E145" s="168" t="s">
        <v>253</v>
      </c>
      <c r="F145" s="169">
        <v>2</v>
      </c>
      <c r="G145" s="170"/>
      <c r="H145" s="170"/>
      <c r="I145" s="170">
        <f t="shared" si="28"/>
        <v>0</v>
      </c>
      <c r="J145" s="168">
        <f t="shared" si="29"/>
        <v>1282.18</v>
      </c>
      <c r="K145" s="1">
        <f t="shared" si="30"/>
        <v>0</v>
      </c>
      <c r="L145" s="1">
        <f t="shared" si="31"/>
        <v>0</v>
      </c>
      <c r="M145" s="1"/>
      <c r="N145" s="1">
        <v>641.09</v>
      </c>
      <c r="O145" s="1"/>
      <c r="P145" s="160"/>
      <c r="Q145" s="173"/>
      <c r="R145" s="173"/>
      <c r="S145" s="149"/>
      <c r="V145" s="174"/>
      <c r="Z145">
        <v>0</v>
      </c>
    </row>
    <row r="146" spans="1:26" ht="35.1" customHeight="1" x14ac:dyDescent="0.25">
      <c r="A146" s="171"/>
      <c r="B146" s="168" t="s">
        <v>164</v>
      </c>
      <c r="C146" s="172" t="s">
        <v>317</v>
      </c>
      <c r="D146" s="168" t="s">
        <v>318</v>
      </c>
      <c r="E146" s="168" t="s">
        <v>253</v>
      </c>
      <c r="F146" s="169">
        <v>3</v>
      </c>
      <c r="G146" s="170"/>
      <c r="H146" s="170"/>
      <c r="I146" s="170">
        <f t="shared" si="28"/>
        <v>0</v>
      </c>
      <c r="J146" s="168">
        <f t="shared" si="29"/>
        <v>1642.8</v>
      </c>
      <c r="K146" s="1">
        <f t="shared" si="30"/>
        <v>0</v>
      </c>
      <c r="L146" s="1">
        <f t="shared" si="31"/>
        <v>0</v>
      </c>
      <c r="M146" s="1"/>
      <c r="N146" s="1">
        <v>547.6</v>
      </c>
      <c r="O146" s="1"/>
      <c r="P146" s="160"/>
      <c r="Q146" s="173"/>
      <c r="R146" s="173"/>
      <c r="S146" s="149"/>
      <c r="V146" s="174"/>
      <c r="Z146">
        <v>0</v>
      </c>
    </row>
    <row r="147" spans="1:26" ht="35.1" customHeight="1" x14ac:dyDescent="0.25">
      <c r="A147" s="171"/>
      <c r="B147" s="168" t="s">
        <v>164</v>
      </c>
      <c r="C147" s="172" t="s">
        <v>319</v>
      </c>
      <c r="D147" s="168" t="s">
        <v>320</v>
      </c>
      <c r="E147" s="168" t="s">
        <v>253</v>
      </c>
      <c r="F147" s="169">
        <v>4</v>
      </c>
      <c r="G147" s="170"/>
      <c r="H147" s="170"/>
      <c r="I147" s="170">
        <f t="shared" si="28"/>
        <v>0</v>
      </c>
      <c r="J147" s="168">
        <f t="shared" si="29"/>
        <v>4861.6000000000004</v>
      </c>
      <c r="K147" s="1">
        <f t="shared" si="30"/>
        <v>0</v>
      </c>
      <c r="L147" s="1">
        <f t="shared" si="31"/>
        <v>0</v>
      </c>
      <c r="M147" s="1"/>
      <c r="N147" s="1">
        <v>1215.4000000000001</v>
      </c>
      <c r="O147" s="1"/>
      <c r="P147" s="160"/>
      <c r="Q147" s="173"/>
      <c r="R147" s="173"/>
      <c r="S147" s="149"/>
      <c r="V147" s="174"/>
      <c r="Z147">
        <v>0</v>
      </c>
    </row>
    <row r="148" spans="1:26" ht="24.95" customHeight="1" x14ac:dyDescent="0.25">
      <c r="A148" s="171"/>
      <c r="B148" s="168" t="s">
        <v>164</v>
      </c>
      <c r="C148" s="172" t="s">
        <v>321</v>
      </c>
      <c r="D148" s="168" t="s">
        <v>322</v>
      </c>
      <c r="E148" s="168" t="s">
        <v>253</v>
      </c>
      <c r="F148" s="169">
        <v>1</v>
      </c>
      <c r="G148" s="170"/>
      <c r="H148" s="170"/>
      <c r="I148" s="170">
        <f t="shared" si="28"/>
        <v>0</v>
      </c>
      <c r="J148" s="168">
        <f t="shared" si="29"/>
        <v>524.22</v>
      </c>
      <c r="K148" s="1">
        <f t="shared" si="30"/>
        <v>0</v>
      </c>
      <c r="L148" s="1">
        <f t="shared" si="31"/>
        <v>0</v>
      </c>
      <c r="M148" s="1"/>
      <c r="N148" s="1">
        <v>524.22</v>
      </c>
      <c r="O148" s="1"/>
      <c r="P148" s="160"/>
      <c r="Q148" s="173"/>
      <c r="R148" s="173"/>
      <c r="S148" s="149"/>
      <c r="V148" s="174"/>
      <c r="Z148">
        <v>0</v>
      </c>
    </row>
    <row r="149" spans="1:26" ht="24.95" customHeight="1" x14ac:dyDescent="0.25">
      <c r="A149" s="171"/>
      <c r="B149" s="168" t="s">
        <v>164</v>
      </c>
      <c r="C149" s="172" t="s">
        <v>323</v>
      </c>
      <c r="D149" s="168" t="s">
        <v>324</v>
      </c>
      <c r="E149" s="168" t="s">
        <v>253</v>
      </c>
      <c r="F149" s="169">
        <v>1</v>
      </c>
      <c r="G149" s="170"/>
      <c r="H149" s="170"/>
      <c r="I149" s="170">
        <f t="shared" si="28"/>
        <v>0</v>
      </c>
      <c r="J149" s="168">
        <f t="shared" si="29"/>
        <v>140.91</v>
      </c>
      <c r="K149" s="1">
        <f t="shared" si="30"/>
        <v>0</v>
      </c>
      <c r="L149" s="1">
        <f t="shared" si="31"/>
        <v>0</v>
      </c>
      <c r="M149" s="1"/>
      <c r="N149" s="1">
        <v>140.91</v>
      </c>
      <c r="O149" s="1"/>
      <c r="P149" s="160"/>
      <c r="Q149" s="173"/>
      <c r="R149" s="173"/>
      <c r="S149" s="149"/>
      <c r="V149" s="174"/>
      <c r="Z149">
        <v>0</v>
      </c>
    </row>
    <row r="150" spans="1:26" ht="57" x14ac:dyDescent="0.25">
      <c r="A150" s="171"/>
      <c r="B150" s="168" t="s">
        <v>325</v>
      </c>
      <c r="C150" s="172" t="s">
        <v>326</v>
      </c>
      <c r="D150" s="168" t="s">
        <v>1394</v>
      </c>
      <c r="E150" s="168" t="s">
        <v>253</v>
      </c>
      <c r="F150" s="169">
        <v>2</v>
      </c>
      <c r="G150" s="170"/>
      <c r="H150" s="170"/>
      <c r="I150" s="170">
        <f t="shared" si="28"/>
        <v>0</v>
      </c>
      <c r="J150" s="168">
        <f t="shared" si="29"/>
        <v>1068.48</v>
      </c>
      <c r="K150" s="1">
        <f t="shared" si="30"/>
        <v>0</v>
      </c>
      <c r="L150" s="1"/>
      <c r="M150" s="1">
        <f t="shared" ref="M150:M161" si="32">ROUND(F150*(G150),2)</f>
        <v>0</v>
      </c>
      <c r="N150" s="1">
        <v>534.24</v>
      </c>
      <c r="O150" s="1"/>
      <c r="P150" s="160"/>
      <c r="Q150" s="173"/>
      <c r="R150" s="173"/>
      <c r="S150" s="149"/>
      <c r="V150" s="174"/>
      <c r="Z150">
        <v>0</v>
      </c>
    </row>
    <row r="151" spans="1:26" ht="57" x14ac:dyDescent="0.25">
      <c r="A151" s="171"/>
      <c r="B151" s="168" t="s">
        <v>325</v>
      </c>
      <c r="C151" s="172" t="s">
        <v>327</v>
      </c>
      <c r="D151" s="168" t="s">
        <v>1395</v>
      </c>
      <c r="E151" s="168" t="s">
        <v>253</v>
      </c>
      <c r="F151" s="169">
        <v>34</v>
      </c>
      <c r="G151" s="170"/>
      <c r="H151" s="170"/>
      <c r="I151" s="170">
        <f t="shared" si="28"/>
        <v>0</v>
      </c>
      <c r="J151" s="168">
        <f t="shared" si="29"/>
        <v>9082.08</v>
      </c>
      <c r="K151" s="1">
        <f t="shared" si="30"/>
        <v>0</v>
      </c>
      <c r="L151" s="1"/>
      <c r="M151" s="1">
        <f t="shared" si="32"/>
        <v>0</v>
      </c>
      <c r="N151" s="1">
        <v>267.12</v>
      </c>
      <c r="O151" s="1"/>
      <c r="P151" s="160"/>
      <c r="Q151" s="173"/>
      <c r="R151" s="173"/>
      <c r="S151" s="149"/>
      <c r="V151" s="174"/>
      <c r="Z151">
        <v>0</v>
      </c>
    </row>
    <row r="152" spans="1:26" ht="57" x14ac:dyDescent="0.25">
      <c r="A152" s="171"/>
      <c r="B152" s="168" t="s">
        <v>325</v>
      </c>
      <c r="C152" s="172" t="s">
        <v>328</v>
      </c>
      <c r="D152" s="168" t="s">
        <v>1396</v>
      </c>
      <c r="E152" s="168" t="s">
        <v>253</v>
      </c>
      <c r="F152" s="169">
        <v>1</v>
      </c>
      <c r="G152" s="170"/>
      <c r="H152" s="170"/>
      <c r="I152" s="170">
        <f t="shared" si="28"/>
        <v>0</v>
      </c>
      <c r="J152" s="168">
        <f t="shared" si="29"/>
        <v>283.82</v>
      </c>
      <c r="K152" s="1">
        <f t="shared" si="30"/>
        <v>0</v>
      </c>
      <c r="L152" s="1"/>
      <c r="M152" s="1">
        <f t="shared" si="32"/>
        <v>0</v>
      </c>
      <c r="N152" s="1">
        <v>283.82</v>
      </c>
      <c r="O152" s="1"/>
      <c r="P152" s="160"/>
      <c r="Q152" s="173"/>
      <c r="R152" s="173"/>
      <c r="S152" s="149"/>
      <c r="V152" s="174"/>
      <c r="Z152">
        <v>0</v>
      </c>
    </row>
    <row r="153" spans="1:26" ht="57" x14ac:dyDescent="0.25">
      <c r="A153" s="171"/>
      <c r="B153" s="168" t="s">
        <v>325</v>
      </c>
      <c r="C153" s="172" t="s">
        <v>329</v>
      </c>
      <c r="D153" s="168" t="s">
        <v>1397</v>
      </c>
      <c r="E153" s="168" t="s">
        <v>253</v>
      </c>
      <c r="F153" s="169">
        <v>1</v>
      </c>
      <c r="G153" s="170"/>
      <c r="H153" s="170"/>
      <c r="I153" s="170">
        <f t="shared" si="28"/>
        <v>0</v>
      </c>
      <c r="J153" s="168">
        <f t="shared" si="29"/>
        <v>133.56</v>
      </c>
      <c r="K153" s="1">
        <f t="shared" si="30"/>
        <v>0</v>
      </c>
      <c r="L153" s="1"/>
      <c r="M153" s="1">
        <f t="shared" si="32"/>
        <v>0</v>
      </c>
      <c r="N153" s="1">
        <v>133.56</v>
      </c>
      <c r="O153" s="1"/>
      <c r="P153" s="160"/>
      <c r="Q153" s="173"/>
      <c r="R153" s="173"/>
      <c r="S153" s="149"/>
      <c r="V153" s="174"/>
      <c r="Z153">
        <v>0</v>
      </c>
    </row>
    <row r="154" spans="1:26" ht="57" x14ac:dyDescent="0.25">
      <c r="A154" s="171"/>
      <c r="B154" s="168" t="s">
        <v>325</v>
      </c>
      <c r="C154" s="172" t="s">
        <v>330</v>
      </c>
      <c r="D154" s="168" t="s">
        <v>1398</v>
      </c>
      <c r="E154" s="168" t="s">
        <v>253</v>
      </c>
      <c r="F154" s="169">
        <v>1</v>
      </c>
      <c r="G154" s="170"/>
      <c r="H154" s="170"/>
      <c r="I154" s="170">
        <f t="shared" si="28"/>
        <v>0</v>
      </c>
      <c r="J154" s="168">
        <f t="shared" si="29"/>
        <v>373.97</v>
      </c>
      <c r="K154" s="1">
        <f t="shared" si="30"/>
        <v>0</v>
      </c>
      <c r="L154" s="1"/>
      <c r="M154" s="1">
        <f t="shared" si="32"/>
        <v>0</v>
      </c>
      <c r="N154" s="1">
        <v>373.97</v>
      </c>
      <c r="O154" s="1"/>
      <c r="P154" s="160"/>
      <c r="Q154" s="173"/>
      <c r="R154" s="173"/>
      <c r="S154" s="149"/>
      <c r="V154" s="174"/>
      <c r="Z154">
        <v>0</v>
      </c>
    </row>
    <row r="155" spans="1:26" ht="57" x14ac:dyDescent="0.25">
      <c r="A155" s="171"/>
      <c r="B155" s="168" t="s">
        <v>325</v>
      </c>
      <c r="C155" s="172" t="s">
        <v>331</v>
      </c>
      <c r="D155" s="168" t="s">
        <v>1399</v>
      </c>
      <c r="E155" s="168" t="s">
        <v>253</v>
      </c>
      <c r="F155" s="169">
        <v>1</v>
      </c>
      <c r="G155" s="170"/>
      <c r="H155" s="170"/>
      <c r="I155" s="170">
        <f t="shared" si="28"/>
        <v>0</v>
      </c>
      <c r="J155" s="168">
        <f t="shared" si="29"/>
        <v>186.98</v>
      </c>
      <c r="K155" s="1">
        <f t="shared" si="30"/>
        <v>0</v>
      </c>
      <c r="L155" s="1"/>
      <c r="M155" s="1">
        <f t="shared" si="32"/>
        <v>0</v>
      </c>
      <c r="N155" s="1">
        <v>186.98</v>
      </c>
      <c r="O155" s="1"/>
      <c r="P155" s="160"/>
      <c r="Q155" s="173"/>
      <c r="R155" s="173"/>
      <c r="S155" s="149"/>
      <c r="V155" s="174"/>
      <c r="Z155">
        <v>0</v>
      </c>
    </row>
    <row r="156" spans="1:26" ht="57" x14ac:dyDescent="0.25">
      <c r="A156" s="171"/>
      <c r="B156" s="168" t="s">
        <v>325</v>
      </c>
      <c r="C156" s="172" t="s">
        <v>332</v>
      </c>
      <c r="D156" s="168" t="s">
        <v>1400</v>
      </c>
      <c r="E156" s="168" t="s">
        <v>253</v>
      </c>
      <c r="F156" s="169">
        <v>1</v>
      </c>
      <c r="G156" s="170"/>
      <c r="H156" s="170"/>
      <c r="I156" s="170">
        <f t="shared" si="28"/>
        <v>0</v>
      </c>
      <c r="J156" s="168">
        <f t="shared" si="29"/>
        <v>133.56</v>
      </c>
      <c r="K156" s="1">
        <f t="shared" si="30"/>
        <v>0</v>
      </c>
      <c r="L156" s="1"/>
      <c r="M156" s="1">
        <f t="shared" si="32"/>
        <v>0</v>
      </c>
      <c r="N156" s="1">
        <v>133.56</v>
      </c>
      <c r="O156" s="1"/>
      <c r="P156" s="160"/>
      <c r="Q156" s="173"/>
      <c r="R156" s="173"/>
      <c r="S156" s="149"/>
      <c r="V156" s="174"/>
      <c r="Z156">
        <v>0</v>
      </c>
    </row>
    <row r="157" spans="1:26" ht="57" x14ac:dyDescent="0.25">
      <c r="A157" s="171"/>
      <c r="B157" s="168" t="s">
        <v>325</v>
      </c>
      <c r="C157" s="172" t="s">
        <v>333</v>
      </c>
      <c r="D157" s="168" t="s">
        <v>1401</v>
      </c>
      <c r="E157" s="168" t="s">
        <v>253</v>
      </c>
      <c r="F157" s="169">
        <v>1</v>
      </c>
      <c r="G157" s="170"/>
      <c r="H157" s="170"/>
      <c r="I157" s="170">
        <f t="shared" si="28"/>
        <v>0</v>
      </c>
      <c r="J157" s="168">
        <f t="shared" si="29"/>
        <v>66.78</v>
      </c>
      <c r="K157" s="1">
        <f t="shared" si="30"/>
        <v>0</v>
      </c>
      <c r="L157" s="1"/>
      <c r="M157" s="1">
        <f t="shared" si="32"/>
        <v>0</v>
      </c>
      <c r="N157" s="1">
        <v>66.78</v>
      </c>
      <c r="O157" s="1"/>
      <c r="P157" s="160"/>
      <c r="Q157" s="173"/>
      <c r="R157" s="173"/>
      <c r="S157" s="149"/>
      <c r="V157" s="174"/>
      <c r="Z157">
        <v>0</v>
      </c>
    </row>
    <row r="158" spans="1:26" ht="57" x14ac:dyDescent="0.25">
      <c r="A158" s="171"/>
      <c r="B158" s="168" t="s">
        <v>325</v>
      </c>
      <c r="C158" s="172" t="s">
        <v>334</v>
      </c>
      <c r="D158" s="168" t="s">
        <v>1402</v>
      </c>
      <c r="E158" s="168" t="s">
        <v>279</v>
      </c>
      <c r="F158" s="169">
        <v>1</v>
      </c>
      <c r="G158" s="170"/>
      <c r="H158" s="170"/>
      <c r="I158" s="170">
        <f t="shared" si="28"/>
        <v>0</v>
      </c>
      <c r="J158" s="168">
        <f t="shared" si="29"/>
        <v>1322.24</v>
      </c>
      <c r="K158" s="1">
        <f t="shared" si="30"/>
        <v>0</v>
      </c>
      <c r="L158" s="1"/>
      <c r="M158" s="1">
        <f t="shared" si="32"/>
        <v>0</v>
      </c>
      <c r="N158" s="1">
        <v>1322.24</v>
      </c>
      <c r="O158" s="1"/>
      <c r="P158" s="160"/>
      <c r="Q158" s="173"/>
      <c r="R158" s="173"/>
      <c r="S158" s="149"/>
      <c r="V158" s="174"/>
      <c r="Z158">
        <v>0</v>
      </c>
    </row>
    <row r="159" spans="1:26" ht="45.75" x14ac:dyDescent="0.25">
      <c r="A159" s="171"/>
      <c r="B159" s="168" t="s">
        <v>325</v>
      </c>
      <c r="C159" s="172" t="s">
        <v>334</v>
      </c>
      <c r="D159" s="168" t="s">
        <v>1403</v>
      </c>
      <c r="E159" s="168" t="s">
        <v>279</v>
      </c>
      <c r="F159" s="169">
        <v>4</v>
      </c>
      <c r="G159" s="170"/>
      <c r="H159" s="170"/>
      <c r="I159" s="170">
        <f t="shared" si="28"/>
        <v>0</v>
      </c>
      <c r="J159" s="168">
        <f t="shared" si="29"/>
        <v>12020.4</v>
      </c>
      <c r="K159" s="1">
        <f t="shared" si="30"/>
        <v>0</v>
      </c>
      <c r="L159" s="1"/>
      <c r="M159" s="1">
        <f t="shared" si="32"/>
        <v>0</v>
      </c>
      <c r="N159" s="1">
        <v>3005.1</v>
      </c>
      <c r="O159" s="1"/>
      <c r="P159" s="160"/>
      <c r="Q159" s="173"/>
      <c r="R159" s="173"/>
      <c r="S159" s="149"/>
      <c r="V159" s="174"/>
      <c r="Z159">
        <v>0</v>
      </c>
    </row>
    <row r="160" spans="1:26" ht="57" x14ac:dyDescent="0.25">
      <c r="A160" s="171"/>
      <c r="B160" s="168" t="s">
        <v>335</v>
      </c>
      <c r="C160" s="172" t="s">
        <v>336</v>
      </c>
      <c r="D160" s="168" t="s">
        <v>1404</v>
      </c>
      <c r="E160" s="168" t="s">
        <v>129</v>
      </c>
      <c r="F160" s="169">
        <v>950.27499999999998</v>
      </c>
      <c r="G160" s="170"/>
      <c r="H160" s="170"/>
      <c r="I160" s="170">
        <f t="shared" si="28"/>
        <v>0</v>
      </c>
      <c r="J160" s="168">
        <f t="shared" si="29"/>
        <v>33003.050000000003</v>
      </c>
      <c r="K160" s="1">
        <f t="shared" si="30"/>
        <v>0</v>
      </c>
      <c r="L160" s="1"/>
      <c r="M160" s="1">
        <f t="shared" si="32"/>
        <v>0</v>
      </c>
      <c r="N160" s="1">
        <v>34.729999999999997</v>
      </c>
      <c r="O160" s="1"/>
      <c r="P160" s="167">
        <v>1.26E-2</v>
      </c>
      <c r="Q160" s="173"/>
      <c r="R160" s="173">
        <v>1.26E-2</v>
      </c>
      <c r="S160" s="149">
        <f>ROUND(F160*(R160),3)</f>
        <v>11.973000000000001</v>
      </c>
      <c r="V160" s="174"/>
      <c r="Z160">
        <v>0</v>
      </c>
    </row>
    <row r="161" spans="1:26" ht="50.1" customHeight="1" x14ac:dyDescent="0.25">
      <c r="A161" s="171"/>
      <c r="B161" s="168" t="s">
        <v>335</v>
      </c>
      <c r="C161" s="172" t="s">
        <v>337</v>
      </c>
      <c r="D161" s="168" t="s">
        <v>1405</v>
      </c>
      <c r="E161" s="168" t="s">
        <v>129</v>
      </c>
      <c r="F161" s="169">
        <v>1334.74</v>
      </c>
      <c r="G161" s="170"/>
      <c r="H161" s="170"/>
      <c r="I161" s="170">
        <f t="shared" si="28"/>
        <v>0</v>
      </c>
      <c r="J161" s="168">
        <f t="shared" si="29"/>
        <v>48130.720000000001</v>
      </c>
      <c r="K161" s="1">
        <f t="shared" si="30"/>
        <v>0</v>
      </c>
      <c r="L161" s="1"/>
      <c r="M161" s="1">
        <f t="shared" si="32"/>
        <v>0</v>
      </c>
      <c r="N161" s="1">
        <v>36.06</v>
      </c>
      <c r="O161" s="1"/>
      <c r="P161" s="167">
        <v>1.3259999999999999E-2</v>
      </c>
      <c r="Q161" s="173"/>
      <c r="R161" s="173">
        <v>1.3259999999999999E-2</v>
      </c>
      <c r="S161" s="149">
        <f>ROUND(F161*(R161),3)</f>
        <v>17.699000000000002</v>
      </c>
      <c r="V161" s="174"/>
      <c r="Z161">
        <v>0</v>
      </c>
    </row>
    <row r="162" spans="1:26" x14ac:dyDescent="0.25">
      <c r="A162" s="149"/>
      <c r="B162" s="149"/>
      <c r="C162" s="149"/>
      <c r="D162" s="149" t="s">
        <v>89</v>
      </c>
      <c r="E162" s="149"/>
      <c r="F162" s="167"/>
      <c r="G162" s="152"/>
      <c r="H162" s="152">
        <f>ROUND((SUM(M138:M161))/1,2)</f>
        <v>0</v>
      </c>
      <c r="I162" s="152">
        <f>ROUND((SUM(I138:I161))/1,2)</f>
        <v>0</v>
      </c>
      <c r="J162" s="149"/>
      <c r="K162" s="149"/>
      <c r="L162" s="149">
        <f>ROUND((SUM(L138:L161))/1,2)</f>
        <v>0</v>
      </c>
      <c r="M162" s="149">
        <f>ROUND((SUM(M138:M161))/1,2)</f>
        <v>0</v>
      </c>
      <c r="N162" s="149"/>
      <c r="O162" s="149"/>
      <c r="P162" s="175">
        <f>ROUND((SUM(P138:P161))/1,2)</f>
        <v>0.03</v>
      </c>
      <c r="Q162" s="146"/>
      <c r="R162" s="146"/>
      <c r="S162" s="175">
        <f>ROUND((SUM(S138:S161))/1,2)</f>
        <v>31.49</v>
      </c>
      <c r="T162" s="146"/>
      <c r="U162" s="146"/>
      <c r="V162" s="146"/>
      <c r="W162" s="146"/>
      <c r="X162" s="146"/>
      <c r="Y162" s="146"/>
      <c r="Z162" s="146"/>
    </row>
    <row r="163" spans="1:26" x14ac:dyDescent="0.25">
      <c r="A163" s="1"/>
      <c r="B163" s="1"/>
      <c r="C163" s="1"/>
      <c r="D163" s="1"/>
      <c r="E163" s="1"/>
      <c r="F163" s="160"/>
      <c r="G163" s="142"/>
      <c r="H163" s="142"/>
      <c r="I163" s="142"/>
      <c r="J163" s="1"/>
      <c r="K163" s="1"/>
      <c r="L163" s="1"/>
      <c r="M163" s="1"/>
      <c r="N163" s="1"/>
      <c r="O163" s="1"/>
      <c r="P163" s="1"/>
      <c r="S163" s="1"/>
    </row>
    <row r="164" spans="1:26" x14ac:dyDescent="0.25">
      <c r="A164" s="149"/>
      <c r="B164" s="149"/>
      <c r="C164" s="149"/>
      <c r="D164" s="149" t="s">
        <v>90</v>
      </c>
      <c r="E164" s="149"/>
      <c r="F164" s="167"/>
      <c r="G164" s="150"/>
      <c r="H164" s="150"/>
      <c r="I164" s="150"/>
      <c r="J164" s="149"/>
      <c r="K164" s="149"/>
      <c r="L164" s="149"/>
      <c r="M164" s="149"/>
      <c r="N164" s="149"/>
      <c r="O164" s="149"/>
      <c r="P164" s="149"/>
      <c r="Q164" s="146"/>
      <c r="R164" s="146"/>
      <c r="S164" s="149"/>
      <c r="T164" s="146"/>
      <c r="U164" s="146"/>
      <c r="V164" s="146"/>
      <c r="W164" s="146"/>
      <c r="X164" s="146"/>
      <c r="Y164" s="146"/>
      <c r="Z164" s="146"/>
    </row>
    <row r="165" spans="1:26" ht="24.95" customHeight="1" x14ac:dyDescent="0.25">
      <c r="A165" s="171"/>
      <c r="B165" s="168" t="s">
        <v>338</v>
      </c>
      <c r="C165" s="172" t="s">
        <v>339</v>
      </c>
      <c r="D165" s="168" t="s">
        <v>340</v>
      </c>
      <c r="E165" s="168" t="s">
        <v>129</v>
      </c>
      <c r="F165" s="169">
        <v>9.5579999999999998</v>
      </c>
      <c r="G165" s="170"/>
      <c r="H165" s="170"/>
      <c r="I165" s="170">
        <f>ROUND(F165*(G165+H165),2)</f>
        <v>0</v>
      </c>
      <c r="J165" s="168">
        <f>ROUND(F165*(N165),2)</f>
        <v>119.67</v>
      </c>
      <c r="K165" s="1">
        <f>ROUND(F165*(O165),2)</f>
        <v>0</v>
      </c>
      <c r="L165" s="1">
        <f>ROUND(F165*(G165),2)</f>
        <v>0</v>
      </c>
      <c r="M165" s="1"/>
      <c r="N165" s="1">
        <v>12.52</v>
      </c>
      <c r="O165" s="1"/>
      <c r="P165" s="167">
        <v>7.6600000000000001E-3</v>
      </c>
      <c r="Q165" s="173"/>
      <c r="R165" s="173">
        <v>7.6600000000000001E-3</v>
      </c>
      <c r="S165" s="149">
        <f>ROUND(F165*(R165),3)</f>
        <v>7.2999999999999995E-2</v>
      </c>
      <c r="V165" s="174"/>
      <c r="Z165">
        <v>0</v>
      </c>
    </row>
    <row r="166" spans="1:26" ht="24.95" customHeight="1" x14ac:dyDescent="0.25">
      <c r="A166" s="171"/>
      <c r="B166" s="168" t="s">
        <v>338</v>
      </c>
      <c r="C166" s="172" t="s">
        <v>341</v>
      </c>
      <c r="D166" s="168" t="s">
        <v>342</v>
      </c>
      <c r="E166" s="168" t="s">
        <v>129</v>
      </c>
      <c r="F166" s="169">
        <v>2.42</v>
      </c>
      <c r="G166" s="170"/>
      <c r="H166" s="170"/>
      <c r="I166" s="170">
        <f>ROUND(F166*(G166+H166),2)</f>
        <v>0</v>
      </c>
      <c r="J166" s="168">
        <f>ROUND(F166*(N166),2)</f>
        <v>20.13</v>
      </c>
      <c r="K166" s="1">
        <f>ROUND(F166*(O166),2)</f>
        <v>0</v>
      </c>
      <c r="L166" s="1">
        <f>ROUND(F166*(G166),2)</f>
        <v>0</v>
      </c>
      <c r="M166" s="1"/>
      <c r="N166" s="1">
        <v>8.32</v>
      </c>
      <c r="O166" s="1"/>
      <c r="P166" s="167">
        <v>4.9100000000000003E-3</v>
      </c>
      <c r="Q166" s="173"/>
      <c r="R166" s="173">
        <v>4.9100000000000003E-3</v>
      </c>
      <c r="S166" s="149">
        <f>ROUND(F166*(R166),3)</f>
        <v>1.2E-2</v>
      </c>
      <c r="V166" s="174"/>
      <c r="Z166">
        <v>0</v>
      </c>
    </row>
    <row r="167" spans="1:26" ht="24.95" customHeight="1" x14ac:dyDescent="0.25">
      <c r="A167" s="171"/>
      <c r="B167" s="168" t="s">
        <v>338</v>
      </c>
      <c r="C167" s="172" t="s">
        <v>343</v>
      </c>
      <c r="D167" s="168" t="s">
        <v>344</v>
      </c>
      <c r="E167" s="168" t="s">
        <v>133</v>
      </c>
      <c r="F167" s="169">
        <v>0.30501255999999999</v>
      </c>
      <c r="G167" s="170"/>
      <c r="H167" s="170"/>
      <c r="I167" s="170">
        <f>ROUND(F167*(G167+H167),2)</f>
        <v>0</v>
      </c>
      <c r="J167" s="168">
        <f>ROUND(F167*(N167),2)</f>
        <v>3.9</v>
      </c>
      <c r="K167" s="1">
        <f>ROUND(F167*(O167),2)</f>
        <v>0</v>
      </c>
      <c r="L167" s="1">
        <f>ROUND(F167*(G167),2)</f>
        <v>0</v>
      </c>
      <c r="M167" s="1"/>
      <c r="N167" s="1">
        <v>12.77</v>
      </c>
      <c r="O167" s="1"/>
      <c r="P167" s="160"/>
      <c r="Q167" s="173"/>
      <c r="R167" s="173"/>
      <c r="S167" s="149"/>
      <c r="V167" s="174"/>
      <c r="Z167">
        <v>0</v>
      </c>
    </row>
    <row r="168" spans="1:26" ht="24.95" customHeight="1" x14ac:dyDescent="0.25">
      <c r="A168" s="171"/>
      <c r="B168" s="168" t="s">
        <v>223</v>
      </c>
      <c r="C168" s="172" t="s">
        <v>345</v>
      </c>
      <c r="D168" s="168" t="s">
        <v>346</v>
      </c>
      <c r="E168" s="168" t="s">
        <v>129</v>
      </c>
      <c r="F168" s="169">
        <v>12.217560000000001</v>
      </c>
      <c r="G168" s="170"/>
      <c r="H168" s="170"/>
      <c r="I168" s="170">
        <f>ROUND(F168*(G168+H168),2)</f>
        <v>0</v>
      </c>
      <c r="J168" s="168">
        <f>ROUND(F168*(N168),2)</f>
        <v>127.31</v>
      </c>
      <c r="K168" s="1">
        <f>ROUND(F168*(O168),2)</f>
        <v>0</v>
      </c>
      <c r="L168" s="1"/>
      <c r="M168" s="1">
        <f>ROUND(F168*(G168),2)</f>
        <v>0</v>
      </c>
      <c r="N168" s="1">
        <v>10.42</v>
      </c>
      <c r="O168" s="1"/>
      <c r="P168" s="167">
        <v>1.7999999999999999E-2</v>
      </c>
      <c r="Q168" s="173"/>
      <c r="R168" s="173">
        <v>1.7999999999999999E-2</v>
      </c>
      <c r="S168" s="149">
        <f>ROUND(F168*(R168),3)</f>
        <v>0.22</v>
      </c>
      <c r="V168" s="174"/>
      <c r="Z168">
        <v>0</v>
      </c>
    </row>
    <row r="169" spans="1:26" x14ac:dyDescent="0.25">
      <c r="A169" s="149"/>
      <c r="B169" s="149"/>
      <c r="C169" s="149"/>
      <c r="D169" s="149" t="s">
        <v>90</v>
      </c>
      <c r="E169" s="149"/>
      <c r="F169" s="167"/>
      <c r="G169" s="152"/>
      <c r="H169" s="152">
        <f>ROUND((SUM(M164:M168))/1,2)</f>
        <v>0</v>
      </c>
      <c r="I169" s="152">
        <f>ROUND((SUM(I164:I168))/1,2)</f>
        <v>0</v>
      </c>
      <c r="J169" s="149"/>
      <c r="K169" s="149"/>
      <c r="L169" s="149">
        <f>ROUND((SUM(L164:L168))/1,2)</f>
        <v>0</v>
      </c>
      <c r="M169" s="149">
        <f>ROUND((SUM(M164:M168))/1,2)</f>
        <v>0</v>
      </c>
      <c r="N169" s="149"/>
      <c r="O169" s="149"/>
      <c r="P169" s="175">
        <f>ROUND((SUM(P164:P168))/1,2)</f>
        <v>0.03</v>
      </c>
      <c r="Q169" s="146"/>
      <c r="R169" s="146"/>
      <c r="S169" s="175">
        <f>ROUND((SUM(S164:S168))/1,2)</f>
        <v>0.31</v>
      </c>
      <c r="T169" s="146"/>
      <c r="U169" s="146"/>
      <c r="V169" s="146"/>
      <c r="W169" s="146"/>
      <c r="X169" s="146"/>
      <c r="Y169" s="146"/>
      <c r="Z169" s="146"/>
    </row>
    <row r="170" spans="1:26" x14ac:dyDescent="0.25">
      <c r="A170" s="1"/>
      <c r="B170" s="1"/>
      <c r="C170" s="1"/>
      <c r="D170" s="1"/>
      <c r="E170" s="1"/>
      <c r="F170" s="160"/>
      <c r="G170" s="142"/>
      <c r="H170" s="142"/>
      <c r="I170" s="142"/>
      <c r="J170" s="1"/>
      <c r="K170" s="1"/>
      <c r="L170" s="1"/>
      <c r="M170" s="1"/>
      <c r="N170" s="1"/>
      <c r="O170" s="1"/>
      <c r="P170" s="1"/>
      <c r="S170" s="1"/>
    </row>
    <row r="171" spans="1:26" x14ac:dyDescent="0.25">
      <c r="A171" s="149"/>
      <c r="B171" s="149"/>
      <c r="C171" s="149"/>
      <c r="D171" s="149" t="s">
        <v>91</v>
      </c>
      <c r="E171" s="149"/>
      <c r="F171" s="167"/>
      <c r="G171" s="150"/>
      <c r="H171" s="150"/>
      <c r="I171" s="150"/>
      <c r="J171" s="149"/>
      <c r="K171" s="149"/>
      <c r="L171" s="149"/>
      <c r="M171" s="149"/>
      <c r="N171" s="149"/>
      <c r="O171" s="149"/>
      <c r="P171" s="149"/>
      <c r="Q171" s="146"/>
      <c r="R171" s="146"/>
      <c r="S171" s="149"/>
      <c r="T171" s="146"/>
      <c r="U171" s="146"/>
      <c r="V171" s="146"/>
      <c r="W171" s="146"/>
      <c r="X171" s="146"/>
      <c r="Y171" s="146"/>
      <c r="Z171" s="146"/>
    </row>
    <row r="172" spans="1:26" ht="24.95" customHeight="1" x14ac:dyDescent="0.25">
      <c r="A172" s="171"/>
      <c r="B172" s="168" t="s">
        <v>347</v>
      </c>
      <c r="C172" s="172" t="s">
        <v>348</v>
      </c>
      <c r="D172" s="168" t="s">
        <v>349</v>
      </c>
      <c r="E172" s="168" t="s">
        <v>222</v>
      </c>
      <c r="F172" s="169">
        <v>197.72</v>
      </c>
      <c r="G172" s="170"/>
      <c r="H172" s="170"/>
      <c r="I172" s="170">
        <f>ROUND(F172*(G172+H172),2)</f>
        <v>0</v>
      </c>
      <c r="J172" s="168">
        <f>ROUND(F172*(N172),2)</f>
        <v>73.16</v>
      </c>
      <c r="K172" s="1">
        <f>ROUND(F172*(O172),2)</f>
        <v>0</v>
      </c>
      <c r="L172" s="1">
        <f>ROUND(F172*(G172),2)</f>
        <v>0</v>
      </c>
      <c r="M172" s="1"/>
      <c r="N172" s="1">
        <v>0.37</v>
      </c>
      <c r="O172" s="1"/>
      <c r="P172" s="167">
        <v>1.0000000000000001E-5</v>
      </c>
      <c r="Q172" s="173"/>
      <c r="R172" s="173">
        <v>1.0000000000000001E-5</v>
      </c>
      <c r="S172" s="149">
        <f>ROUND(F172*(R172),3)</f>
        <v>2E-3</v>
      </c>
      <c r="V172" s="174"/>
      <c r="Z172">
        <v>0</v>
      </c>
    </row>
    <row r="173" spans="1:26" ht="24.95" customHeight="1" x14ac:dyDescent="0.25">
      <c r="A173" s="171"/>
      <c r="B173" s="168" t="s">
        <v>347</v>
      </c>
      <c r="C173" s="172" t="s">
        <v>350</v>
      </c>
      <c r="D173" s="168" t="s">
        <v>351</v>
      </c>
      <c r="E173" s="168" t="s">
        <v>133</v>
      </c>
      <c r="F173" s="169">
        <v>0.5267522</v>
      </c>
      <c r="G173" s="170"/>
      <c r="H173" s="170"/>
      <c r="I173" s="170">
        <f>ROUND(F173*(G173+H173),2)</f>
        <v>0</v>
      </c>
      <c r="J173" s="168">
        <f>ROUND(F173*(N173),2)</f>
        <v>5.68</v>
      </c>
      <c r="K173" s="1">
        <f>ROUND(F173*(O173),2)</f>
        <v>0</v>
      </c>
      <c r="L173" s="1">
        <f>ROUND(F173*(G173),2)</f>
        <v>0</v>
      </c>
      <c r="M173" s="1"/>
      <c r="N173" s="1">
        <v>10.79</v>
      </c>
      <c r="O173" s="1"/>
      <c r="P173" s="160"/>
      <c r="Q173" s="173"/>
      <c r="R173" s="173"/>
      <c r="S173" s="149"/>
      <c r="V173" s="174"/>
      <c r="Z173">
        <v>0</v>
      </c>
    </row>
    <row r="174" spans="1:26" ht="24.95" customHeight="1" x14ac:dyDescent="0.25">
      <c r="A174" s="171"/>
      <c r="B174" s="168" t="s">
        <v>164</v>
      </c>
      <c r="C174" s="172" t="s">
        <v>352</v>
      </c>
      <c r="D174" s="168" t="s">
        <v>1406</v>
      </c>
      <c r="E174" s="168" t="s">
        <v>167</v>
      </c>
      <c r="F174" s="169">
        <v>67.180000000000007</v>
      </c>
      <c r="G174" s="170"/>
      <c r="H174" s="170"/>
      <c r="I174" s="170">
        <f>ROUND(F174*(G174+H174),2)</f>
        <v>0</v>
      </c>
      <c r="J174" s="168">
        <f>ROUND(F174*(N174),2)</f>
        <v>2296.88</v>
      </c>
      <c r="K174" s="1">
        <f>ROUND(F174*(O174),2)</f>
        <v>0</v>
      </c>
      <c r="L174" s="1">
        <f>ROUND(F174*(G174),2)</f>
        <v>0</v>
      </c>
      <c r="M174" s="1"/>
      <c r="N174" s="1">
        <v>34.19</v>
      </c>
      <c r="O174" s="1"/>
      <c r="P174" s="167">
        <v>2.5000000000000001E-3</v>
      </c>
      <c r="Q174" s="173"/>
      <c r="R174" s="173">
        <v>2.5000000000000001E-3</v>
      </c>
      <c r="S174" s="149">
        <f>ROUND(F174*(R174),3)</f>
        <v>0.16800000000000001</v>
      </c>
      <c r="V174" s="174"/>
      <c r="Z174">
        <v>0</v>
      </c>
    </row>
    <row r="175" spans="1:26" ht="24.95" customHeight="1" x14ac:dyDescent="0.25">
      <c r="A175" s="171"/>
      <c r="B175" s="168" t="s">
        <v>353</v>
      </c>
      <c r="C175" s="172" t="s">
        <v>354</v>
      </c>
      <c r="D175" s="168" t="s">
        <v>1407</v>
      </c>
      <c r="E175" s="168" t="s">
        <v>129</v>
      </c>
      <c r="F175" s="169">
        <v>142.72999999999999</v>
      </c>
      <c r="G175" s="170"/>
      <c r="H175" s="170"/>
      <c r="I175" s="170">
        <f>ROUND(F175*(G175+H175),2)</f>
        <v>0</v>
      </c>
      <c r="J175" s="168">
        <f>ROUND(F175*(N175),2)</f>
        <v>5071.2</v>
      </c>
      <c r="K175" s="1">
        <f>ROUND(F175*(O175),2)</f>
        <v>0</v>
      </c>
      <c r="L175" s="1">
        <f>ROUND(F175*(G175),2)</f>
        <v>0</v>
      </c>
      <c r="M175" s="1"/>
      <c r="N175" s="1">
        <v>35.53</v>
      </c>
      <c r="O175" s="1"/>
      <c r="P175" s="167">
        <v>2.5000000000000001E-3</v>
      </c>
      <c r="Q175" s="173"/>
      <c r="R175" s="173">
        <v>2.5000000000000001E-3</v>
      </c>
      <c r="S175" s="149">
        <f>ROUND(F175*(R175),3)</f>
        <v>0.35699999999999998</v>
      </c>
      <c r="V175" s="174"/>
      <c r="Z175">
        <v>0</v>
      </c>
    </row>
    <row r="176" spans="1:26" ht="24.95" customHeight="1" x14ac:dyDescent="0.25">
      <c r="A176" s="171"/>
      <c r="B176" s="168" t="s">
        <v>325</v>
      </c>
      <c r="C176" s="172" t="s">
        <v>334</v>
      </c>
      <c r="D176" s="168" t="s">
        <v>355</v>
      </c>
      <c r="E176" s="168" t="s">
        <v>222</v>
      </c>
      <c r="F176" s="169">
        <v>207.60599999999999</v>
      </c>
      <c r="G176" s="170"/>
      <c r="H176" s="170"/>
      <c r="I176" s="170">
        <f>ROUND(F176*(G176+H176),2)</f>
        <v>0</v>
      </c>
      <c r="J176" s="168">
        <f>ROUND(F176*(N176),2)</f>
        <v>172.31</v>
      </c>
      <c r="K176" s="1">
        <f>ROUND(F176*(O176),2)</f>
        <v>0</v>
      </c>
      <c r="L176" s="1"/>
      <c r="M176" s="1">
        <f>ROUND(F176*(G176),2)</f>
        <v>0</v>
      </c>
      <c r="N176" s="1">
        <v>0.83</v>
      </c>
      <c r="O176" s="1"/>
      <c r="P176" s="160"/>
      <c r="Q176" s="173"/>
      <c r="R176" s="173"/>
      <c r="S176" s="149"/>
      <c r="V176" s="174"/>
      <c r="Z176">
        <v>0</v>
      </c>
    </row>
    <row r="177" spans="1:26" x14ac:dyDescent="0.25">
      <c r="A177" s="149"/>
      <c r="B177" s="149"/>
      <c r="C177" s="149"/>
      <c r="D177" s="149" t="s">
        <v>91</v>
      </c>
      <c r="E177" s="149"/>
      <c r="F177" s="167"/>
      <c r="G177" s="152"/>
      <c r="H177" s="152">
        <f>ROUND((SUM(M171:M176))/1,2)</f>
        <v>0</v>
      </c>
      <c r="I177" s="152">
        <f>ROUND((SUM(I171:I176))/1,2)</f>
        <v>0</v>
      </c>
      <c r="J177" s="149"/>
      <c r="K177" s="149"/>
      <c r="L177" s="149">
        <f>ROUND((SUM(L171:L176))/1,2)</f>
        <v>0</v>
      </c>
      <c r="M177" s="149">
        <f>ROUND((SUM(M171:M176))/1,2)</f>
        <v>0</v>
      </c>
      <c r="N177" s="149"/>
      <c r="O177" s="149"/>
      <c r="P177" s="175">
        <f>ROUND((SUM(P171:P176))/1,2)</f>
        <v>0.01</v>
      </c>
      <c r="Q177" s="146"/>
      <c r="R177" s="146"/>
      <c r="S177" s="175">
        <f>ROUND((SUM(S171:S176))/1,2)</f>
        <v>0.53</v>
      </c>
      <c r="T177" s="146"/>
      <c r="U177" s="146"/>
      <c r="V177" s="146"/>
      <c r="W177" s="146"/>
      <c r="X177" s="146"/>
      <c r="Y177" s="146"/>
      <c r="Z177" s="146"/>
    </row>
    <row r="178" spans="1:26" x14ac:dyDescent="0.25">
      <c r="A178" s="1"/>
      <c r="B178" s="1"/>
      <c r="C178" s="1"/>
      <c r="D178" s="1"/>
      <c r="E178" s="1"/>
      <c r="F178" s="160"/>
      <c r="G178" s="142"/>
      <c r="H178" s="142"/>
      <c r="I178" s="142"/>
      <c r="J178" s="1"/>
      <c r="K178" s="1"/>
      <c r="L178" s="1"/>
      <c r="M178" s="1"/>
      <c r="N178" s="1"/>
      <c r="O178" s="1"/>
      <c r="P178" s="1"/>
      <c r="S178" s="1"/>
    </row>
    <row r="179" spans="1:26" x14ac:dyDescent="0.25">
      <c r="A179" s="149"/>
      <c r="B179" s="149"/>
      <c r="C179" s="149"/>
      <c r="D179" s="149" t="s">
        <v>92</v>
      </c>
      <c r="E179" s="149"/>
      <c r="F179" s="167"/>
      <c r="G179" s="150"/>
      <c r="H179" s="150"/>
      <c r="I179" s="150"/>
      <c r="J179" s="149"/>
      <c r="K179" s="149"/>
      <c r="L179" s="149"/>
      <c r="M179" s="149"/>
      <c r="N179" s="149"/>
      <c r="O179" s="149"/>
      <c r="P179" s="149"/>
      <c r="Q179" s="146"/>
      <c r="R179" s="146"/>
      <c r="S179" s="149"/>
      <c r="T179" s="146"/>
      <c r="U179" s="146"/>
      <c r="V179" s="146"/>
      <c r="W179" s="146"/>
      <c r="X179" s="146"/>
      <c r="Y179" s="146"/>
      <c r="Z179" s="146"/>
    </row>
    <row r="180" spans="1:26" ht="24.95" customHeight="1" x14ac:dyDescent="0.25">
      <c r="A180" s="171"/>
      <c r="B180" s="168" t="s">
        <v>356</v>
      </c>
      <c r="C180" s="172" t="s">
        <v>357</v>
      </c>
      <c r="D180" s="168" t="s">
        <v>358</v>
      </c>
      <c r="E180" s="168" t="s">
        <v>129</v>
      </c>
      <c r="F180" s="169">
        <v>116.82</v>
      </c>
      <c r="G180" s="170"/>
      <c r="H180" s="170"/>
      <c r="I180" s="170">
        <f>ROUND(F180*(G180+H180),2)</f>
        <v>0</v>
      </c>
      <c r="J180" s="168">
        <f>ROUND(F180*(N180),2)</f>
        <v>1531.51</v>
      </c>
      <c r="K180" s="1">
        <f>ROUND(F180*(O180),2)</f>
        <v>0</v>
      </c>
      <c r="L180" s="1">
        <f>ROUND(F180*(G180),2)</f>
        <v>0</v>
      </c>
      <c r="M180" s="1"/>
      <c r="N180" s="1">
        <v>13.11</v>
      </c>
      <c r="O180" s="1"/>
      <c r="P180" s="167">
        <v>4.9830600000000001E-4</v>
      </c>
      <c r="Q180" s="173"/>
      <c r="R180" s="173">
        <v>4.9830600000000001E-4</v>
      </c>
      <c r="S180" s="149">
        <f>ROUND(F180*(R180),3)</f>
        <v>5.8000000000000003E-2</v>
      </c>
      <c r="V180" s="174"/>
      <c r="Z180">
        <v>0</v>
      </c>
    </row>
    <row r="181" spans="1:26" ht="24.95" customHeight="1" x14ac:dyDescent="0.25">
      <c r="A181" s="171"/>
      <c r="B181" s="168" t="s">
        <v>356</v>
      </c>
      <c r="C181" s="172" t="s">
        <v>359</v>
      </c>
      <c r="D181" s="168" t="s">
        <v>360</v>
      </c>
      <c r="E181" s="168" t="s">
        <v>133</v>
      </c>
      <c r="F181" s="169">
        <v>2.5604965069199999</v>
      </c>
      <c r="G181" s="170"/>
      <c r="H181" s="170"/>
      <c r="I181" s="170">
        <f>ROUND(F181*(G181+H181),2)</f>
        <v>0</v>
      </c>
      <c r="J181" s="168">
        <f>ROUND(F181*(N181),2)</f>
        <v>32.700000000000003</v>
      </c>
      <c r="K181" s="1">
        <f>ROUND(F181*(O181),2)</f>
        <v>0</v>
      </c>
      <c r="L181" s="1">
        <f>ROUND(F181*(G181),2)</f>
        <v>0</v>
      </c>
      <c r="M181" s="1"/>
      <c r="N181" s="1">
        <v>12.77</v>
      </c>
      <c r="O181" s="1"/>
      <c r="P181" s="160"/>
      <c r="Q181" s="173"/>
      <c r="R181" s="173"/>
      <c r="S181" s="149"/>
      <c r="V181" s="174"/>
      <c r="Z181">
        <v>0</v>
      </c>
    </row>
    <row r="182" spans="1:26" ht="24.95" customHeight="1" x14ac:dyDescent="0.25">
      <c r="A182" s="171"/>
      <c r="B182" s="168" t="s">
        <v>353</v>
      </c>
      <c r="C182" s="172" t="s">
        <v>361</v>
      </c>
      <c r="D182" s="168" t="s">
        <v>362</v>
      </c>
      <c r="E182" s="168" t="s">
        <v>129</v>
      </c>
      <c r="F182" s="169">
        <v>116.82</v>
      </c>
      <c r="G182" s="170"/>
      <c r="H182" s="170"/>
      <c r="I182" s="170">
        <f>ROUND(F182*(G182+H182),2)</f>
        <v>0</v>
      </c>
      <c r="J182" s="168">
        <f>ROUND(F182*(N182),2)</f>
        <v>242.99</v>
      </c>
      <c r="K182" s="1">
        <f>ROUND(F182*(O182),2)</f>
        <v>0</v>
      </c>
      <c r="L182" s="1">
        <f>ROUND(F182*(G182),2)</f>
        <v>0</v>
      </c>
      <c r="M182" s="1"/>
      <c r="N182" s="1">
        <v>2.08</v>
      </c>
      <c r="O182" s="1"/>
      <c r="P182" s="160"/>
      <c r="Q182" s="173"/>
      <c r="R182" s="173"/>
      <c r="S182" s="149"/>
      <c r="V182" s="174"/>
      <c r="Z182">
        <v>0</v>
      </c>
    </row>
    <row r="183" spans="1:26" ht="24.95" customHeight="1" x14ac:dyDescent="0.25">
      <c r="A183" s="171"/>
      <c r="B183" s="168" t="s">
        <v>156</v>
      </c>
      <c r="C183" s="172" t="s">
        <v>363</v>
      </c>
      <c r="D183" s="168" t="s">
        <v>364</v>
      </c>
      <c r="E183" s="168" t="s">
        <v>365</v>
      </c>
      <c r="F183" s="169">
        <v>119.1564</v>
      </c>
      <c r="G183" s="170"/>
      <c r="H183" s="170"/>
      <c r="I183" s="170">
        <f>ROUND(F183*(G183+H183),2)</f>
        <v>0</v>
      </c>
      <c r="J183" s="168">
        <f>ROUND(F183*(N183),2)</f>
        <v>954.44</v>
      </c>
      <c r="K183" s="1">
        <f>ROUND(F183*(O183),2)</f>
        <v>0</v>
      </c>
      <c r="L183" s="1"/>
      <c r="M183" s="1">
        <f>ROUND(F183*(G183),2)</f>
        <v>0</v>
      </c>
      <c r="N183" s="1">
        <v>8.01</v>
      </c>
      <c r="O183" s="1"/>
      <c r="P183" s="167">
        <v>2.1000000000000001E-2</v>
      </c>
      <c r="Q183" s="173"/>
      <c r="R183" s="173">
        <v>2.1000000000000001E-2</v>
      </c>
      <c r="S183" s="149">
        <f>ROUND(F183*(R183),3)</f>
        <v>2.5019999999999998</v>
      </c>
      <c r="V183" s="174"/>
      <c r="Z183">
        <v>0</v>
      </c>
    </row>
    <row r="184" spans="1:26" x14ac:dyDescent="0.25">
      <c r="A184" s="149"/>
      <c r="B184" s="149"/>
      <c r="C184" s="149"/>
      <c r="D184" s="149" t="s">
        <v>92</v>
      </c>
      <c r="E184" s="149"/>
      <c r="F184" s="167"/>
      <c r="G184" s="152"/>
      <c r="H184" s="152">
        <f>ROUND((SUM(M179:M183))/1,2)</f>
        <v>0</v>
      </c>
      <c r="I184" s="152">
        <f>ROUND((SUM(I179:I183))/1,2)</f>
        <v>0</v>
      </c>
      <c r="J184" s="149"/>
      <c r="K184" s="149"/>
      <c r="L184" s="149">
        <f>ROUND((SUM(L179:L183))/1,2)</f>
        <v>0</v>
      </c>
      <c r="M184" s="149">
        <f>ROUND((SUM(M179:M183))/1,2)</f>
        <v>0</v>
      </c>
      <c r="N184" s="149"/>
      <c r="O184" s="149"/>
      <c r="P184" s="175">
        <f>ROUND((SUM(P179:P183))/1,2)</f>
        <v>0.02</v>
      </c>
      <c r="Q184" s="146"/>
      <c r="R184" s="146"/>
      <c r="S184" s="175">
        <f>ROUND((SUM(S179:S183))/1,2)</f>
        <v>2.56</v>
      </c>
      <c r="T184" s="146"/>
      <c r="U184" s="146"/>
      <c r="V184" s="146"/>
      <c r="W184" s="146"/>
      <c r="X184" s="146"/>
      <c r="Y184" s="146"/>
      <c r="Z184" s="146"/>
    </row>
    <row r="185" spans="1:26" x14ac:dyDescent="0.25">
      <c r="A185" s="1"/>
      <c r="B185" s="1"/>
      <c r="C185" s="1"/>
      <c r="D185" s="1"/>
      <c r="E185" s="1"/>
      <c r="F185" s="160"/>
      <c r="G185" s="142"/>
      <c r="H185" s="142"/>
      <c r="I185" s="142"/>
      <c r="J185" s="1"/>
      <c r="K185" s="1"/>
      <c r="L185" s="1"/>
      <c r="M185" s="1"/>
      <c r="N185" s="1"/>
      <c r="O185" s="1"/>
      <c r="P185" s="1"/>
      <c r="S185" s="1"/>
    </row>
    <row r="186" spans="1:26" x14ac:dyDescent="0.25">
      <c r="A186" s="149"/>
      <c r="B186" s="149"/>
      <c r="C186" s="149"/>
      <c r="D186" s="149" t="s">
        <v>93</v>
      </c>
      <c r="E186" s="149"/>
      <c r="F186" s="167"/>
      <c r="G186" s="150"/>
      <c r="H186" s="150"/>
      <c r="I186" s="150"/>
      <c r="J186" s="149"/>
      <c r="K186" s="149"/>
      <c r="L186" s="149"/>
      <c r="M186" s="149"/>
      <c r="N186" s="149"/>
      <c r="O186" s="149"/>
      <c r="P186" s="149"/>
      <c r="Q186" s="146"/>
      <c r="R186" s="146"/>
      <c r="S186" s="149"/>
      <c r="T186" s="146"/>
      <c r="U186" s="146"/>
      <c r="V186" s="146"/>
      <c r="W186" s="146"/>
      <c r="X186" s="146"/>
      <c r="Y186" s="146"/>
      <c r="Z186" s="146"/>
    </row>
    <row r="187" spans="1:26" ht="24.95" customHeight="1" x14ac:dyDescent="0.25">
      <c r="A187" s="171"/>
      <c r="B187" s="168" t="s">
        <v>366</v>
      </c>
      <c r="C187" s="172" t="s">
        <v>367</v>
      </c>
      <c r="D187" s="168" t="s">
        <v>1408</v>
      </c>
      <c r="E187" s="168" t="s">
        <v>129</v>
      </c>
      <c r="F187" s="169">
        <v>14.988</v>
      </c>
      <c r="G187" s="170"/>
      <c r="H187" s="170"/>
      <c r="I187" s="170">
        <f>ROUND(F187*(G187+H187),2)</f>
        <v>0</v>
      </c>
      <c r="J187" s="168">
        <f>ROUND(F187*(N187),2)</f>
        <v>54.71</v>
      </c>
      <c r="K187" s="1">
        <f>ROUND(F187*(O187),2)</f>
        <v>0</v>
      </c>
      <c r="L187" s="1">
        <f>ROUND(F187*(G187),2)</f>
        <v>0</v>
      </c>
      <c r="M187" s="1"/>
      <c r="N187" s="1">
        <v>3.65</v>
      </c>
      <c r="O187" s="1"/>
      <c r="P187" s="167">
        <v>2.3000000000000001E-4</v>
      </c>
      <c r="Q187" s="173"/>
      <c r="R187" s="173">
        <v>2.3000000000000001E-4</v>
      </c>
      <c r="S187" s="149">
        <f>ROUND(F187*(R187),3)</f>
        <v>3.0000000000000001E-3</v>
      </c>
      <c r="V187" s="174"/>
      <c r="Z187">
        <v>0</v>
      </c>
    </row>
    <row r="188" spans="1:26" ht="24.95" customHeight="1" x14ac:dyDescent="0.25">
      <c r="A188" s="171"/>
      <c r="B188" s="168" t="s">
        <v>366</v>
      </c>
      <c r="C188" s="172" t="s">
        <v>368</v>
      </c>
      <c r="D188" s="168" t="s">
        <v>1409</v>
      </c>
      <c r="E188" s="168" t="s">
        <v>129</v>
      </c>
      <c r="F188" s="169">
        <v>106.09</v>
      </c>
      <c r="G188" s="170"/>
      <c r="H188" s="170"/>
      <c r="I188" s="170">
        <f>ROUND(F188*(G188+H188),2)</f>
        <v>0</v>
      </c>
      <c r="J188" s="168">
        <f>ROUND(F188*(N188),2)</f>
        <v>182.47</v>
      </c>
      <c r="K188" s="1">
        <f>ROUND(F188*(O188),2)</f>
        <v>0</v>
      </c>
      <c r="L188" s="1">
        <f>ROUND(F188*(G188),2)</f>
        <v>0</v>
      </c>
      <c r="M188" s="1"/>
      <c r="N188" s="1">
        <v>1.72</v>
      </c>
      <c r="O188" s="1"/>
      <c r="P188" s="167">
        <v>3.3E-4</v>
      </c>
      <c r="Q188" s="173"/>
      <c r="R188" s="173">
        <v>3.3E-4</v>
      </c>
      <c r="S188" s="149">
        <f>ROUND(F188*(R188),3)</f>
        <v>3.5000000000000003E-2</v>
      </c>
      <c r="V188" s="174"/>
      <c r="Z188">
        <v>0</v>
      </c>
    </row>
    <row r="189" spans="1:26" ht="24.95" customHeight="1" x14ac:dyDescent="0.25">
      <c r="A189" s="171"/>
      <c r="B189" s="168" t="s">
        <v>366</v>
      </c>
      <c r="C189" s="172" t="s">
        <v>369</v>
      </c>
      <c r="D189" s="168" t="s">
        <v>1410</v>
      </c>
      <c r="E189" s="168" t="s">
        <v>129</v>
      </c>
      <c r="F189" s="169">
        <v>481.71485000000001</v>
      </c>
      <c r="G189" s="170"/>
      <c r="H189" s="170"/>
      <c r="I189" s="170">
        <f>ROUND(F189*(G189+H189),2)</f>
        <v>0</v>
      </c>
      <c r="J189" s="168">
        <f>ROUND(F189*(N189),2)</f>
        <v>659.95</v>
      </c>
      <c r="K189" s="1">
        <f>ROUND(F189*(O189),2)</f>
        <v>0</v>
      </c>
      <c r="L189" s="1">
        <f>ROUND(F189*(G189),2)</f>
        <v>0</v>
      </c>
      <c r="M189" s="1"/>
      <c r="N189" s="1">
        <v>1.37</v>
      </c>
      <c r="O189" s="1"/>
      <c r="P189" s="167">
        <v>8.0000000000000004E-4</v>
      </c>
      <c r="Q189" s="173"/>
      <c r="R189" s="173">
        <v>8.0000000000000004E-4</v>
      </c>
      <c r="S189" s="149">
        <f>ROUND(F189*(R189),3)</f>
        <v>0.38500000000000001</v>
      </c>
      <c r="V189" s="174"/>
      <c r="Z189">
        <v>0</v>
      </c>
    </row>
    <row r="190" spans="1:26" x14ac:dyDescent="0.25">
      <c r="A190" s="149"/>
      <c r="B190" s="149"/>
      <c r="C190" s="149"/>
      <c r="D190" s="149" t="s">
        <v>93</v>
      </c>
      <c r="E190" s="149"/>
      <c r="F190" s="167"/>
      <c r="G190" s="152"/>
      <c r="H190" s="152">
        <f>ROUND((SUM(M186:M189))/1,2)</f>
        <v>0</v>
      </c>
      <c r="I190" s="152">
        <f>ROUND((SUM(I186:I189))/1,2)</f>
        <v>0</v>
      </c>
      <c r="J190" s="149"/>
      <c r="K190" s="149"/>
      <c r="L190" s="149">
        <f>ROUND((SUM(L186:L189))/1,2)</f>
        <v>0</v>
      </c>
      <c r="M190" s="149">
        <f>ROUND((SUM(M186:M189))/1,2)</f>
        <v>0</v>
      </c>
      <c r="N190" s="149"/>
      <c r="O190" s="149"/>
      <c r="P190" s="175">
        <f>ROUND((SUM(P186:P189))/1,2)</f>
        <v>0</v>
      </c>
      <c r="Q190" s="146"/>
      <c r="R190" s="146"/>
      <c r="S190" s="175">
        <f>ROUND((SUM(S186:S189))/1,2)</f>
        <v>0.42</v>
      </c>
      <c r="T190" s="146"/>
      <c r="U190" s="146"/>
      <c r="V190" s="146"/>
      <c r="W190" s="146"/>
      <c r="X190" s="146"/>
      <c r="Y190" s="146"/>
      <c r="Z190" s="146"/>
    </row>
    <row r="191" spans="1:26" x14ac:dyDescent="0.25">
      <c r="A191" s="1"/>
      <c r="B191" s="1"/>
      <c r="C191" s="1"/>
      <c r="D191" s="1"/>
      <c r="E191" s="1"/>
      <c r="F191" s="160"/>
      <c r="G191" s="142"/>
      <c r="H191" s="142"/>
      <c r="I191" s="142"/>
      <c r="J191" s="1"/>
      <c r="K191" s="1"/>
      <c r="L191" s="1"/>
      <c r="M191" s="1"/>
      <c r="N191" s="1"/>
      <c r="O191" s="1"/>
      <c r="P191" s="1"/>
      <c r="S191" s="1"/>
    </row>
    <row r="192" spans="1:26" x14ac:dyDescent="0.25">
      <c r="A192" s="149"/>
      <c r="B192" s="149"/>
      <c r="C192" s="149"/>
      <c r="D192" s="2" t="s">
        <v>82</v>
      </c>
      <c r="E192" s="149"/>
      <c r="F192" s="167"/>
      <c r="G192" s="152"/>
      <c r="H192" s="152">
        <f>ROUND((SUM(M85:M191))/2,2)</f>
        <v>0</v>
      </c>
      <c r="I192" s="152">
        <f>ROUND((SUM(I85:I191))/2,2)</f>
        <v>0</v>
      </c>
      <c r="J192" s="150"/>
      <c r="K192" s="149"/>
      <c r="L192" s="150">
        <f>ROUND((SUM(L85:L191))/2,2)</f>
        <v>0</v>
      </c>
      <c r="M192" s="150">
        <f>ROUND((SUM(M85:M191))/2,2)</f>
        <v>0</v>
      </c>
      <c r="N192" s="149"/>
      <c r="O192" s="149"/>
      <c r="P192" s="175">
        <f>ROUND((SUM(P85:P191))/2,2)</f>
        <v>0.38</v>
      </c>
      <c r="S192" s="175">
        <f>ROUND((SUM(S85:S191))/2,2)</f>
        <v>54.11</v>
      </c>
    </row>
    <row r="193" spans="1:26" x14ac:dyDescent="0.25">
      <c r="A193" s="1"/>
      <c r="B193" s="1"/>
      <c r="C193" s="1"/>
      <c r="D193" s="1"/>
      <c r="E193" s="1"/>
      <c r="F193" s="160"/>
      <c r="G193" s="142"/>
      <c r="H193" s="142"/>
      <c r="I193" s="142"/>
      <c r="J193" s="1"/>
      <c r="K193" s="1"/>
      <c r="L193" s="1"/>
      <c r="M193" s="1"/>
      <c r="N193" s="1"/>
      <c r="O193" s="1"/>
      <c r="P193" s="1"/>
      <c r="S193" s="1"/>
    </row>
    <row r="194" spans="1:26" x14ac:dyDescent="0.25">
      <c r="A194" s="149"/>
      <c r="B194" s="149"/>
      <c r="C194" s="149"/>
      <c r="D194" s="2" t="s">
        <v>94</v>
      </c>
      <c r="E194" s="149"/>
      <c r="F194" s="167"/>
      <c r="G194" s="150"/>
      <c r="H194" s="150"/>
      <c r="I194" s="150"/>
      <c r="J194" s="149"/>
      <c r="K194" s="149"/>
      <c r="L194" s="149"/>
      <c r="M194" s="149"/>
      <c r="N194" s="149"/>
      <c r="O194" s="149"/>
      <c r="P194" s="149"/>
      <c r="Q194" s="146"/>
      <c r="R194" s="146"/>
      <c r="S194" s="149"/>
      <c r="T194" s="146"/>
      <c r="U194" s="146"/>
      <c r="V194" s="146"/>
      <c r="W194" s="146"/>
      <c r="X194" s="146"/>
      <c r="Y194" s="146"/>
      <c r="Z194" s="146"/>
    </row>
    <row r="195" spans="1:26" x14ac:dyDescent="0.25">
      <c r="A195" s="149"/>
      <c r="B195" s="149"/>
      <c r="C195" s="149"/>
      <c r="D195" s="149" t="s">
        <v>95</v>
      </c>
      <c r="E195" s="149"/>
      <c r="F195" s="167"/>
      <c r="G195" s="150"/>
      <c r="H195" s="150"/>
      <c r="I195" s="150"/>
      <c r="J195" s="149"/>
      <c r="K195" s="149"/>
      <c r="L195" s="149"/>
      <c r="M195" s="149"/>
      <c r="N195" s="149"/>
      <c r="O195" s="149"/>
      <c r="P195" s="149"/>
      <c r="Q195" s="146"/>
      <c r="R195" s="146"/>
      <c r="S195" s="149"/>
      <c r="T195" s="146"/>
      <c r="U195" s="146"/>
      <c r="V195" s="146"/>
      <c r="W195" s="146"/>
      <c r="X195" s="146"/>
      <c r="Y195" s="146"/>
      <c r="Z195" s="146"/>
    </row>
    <row r="196" spans="1:26" ht="24.95" customHeight="1" x14ac:dyDescent="0.25">
      <c r="A196" s="171"/>
      <c r="B196" s="168" t="s">
        <v>370</v>
      </c>
      <c r="C196" s="172" t="s">
        <v>371</v>
      </c>
      <c r="D196" s="168" t="s">
        <v>372</v>
      </c>
      <c r="E196" s="168" t="s">
        <v>373</v>
      </c>
      <c r="F196" s="169">
        <v>60862.559999999998</v>
      </c>
      <c r="G196" s="170"/>
      <c r="H196" s="170"/>
      <c r="I196" s="170">
        <f>ROUND(F196*(G196+H196),2)</f>
        <v>0</v>
      </c>
      <c r="J196" s="168">
        <f>ROUND(F196*(N196),2)</f>
        <v>44429.67</v>
      </c>
      <c r="K196" s="1">
        <f>ROUND(F196*(O196),2)</f>
        <v>0</v>
      </c>
      <c r="L196" s="1">
        <f>ROUND(F196*(G196),2)</f>
        <v>0</v>
      </c>
      <c r="M196" s="1"/>
      <c r="N196" s="1">
        <v>0.73</v>
      </c>
      <c r="O196" s="1"/>
      <c r="P196" s="160"/>
      <c r="Q196" s="173"/>
      <c r="R196" s="173"/>
      <c r="S196" s="149"/>
      <c r="V196" s="174"/>
      <c r="Z196">
        <v>0</v>
      </c>
    </row>
    <row r="197" spans="1:26" ht="24.95" customHeight="1" x14ac:dyDescent="0.25">
      <c r="A197" s="171"/>
      <c r="B197" s="168" t="s">
        <v>325</v>
      </c>
      <c r="C197" s="172" t="s">
        <v>374</v>
      </c>
      <c r="D197" s="168" t="s">
        <v>375</v>
      </c>
      <c r="E197" s="168" t="s">
        <v>373</v>
      </c>
      <c r="F197" s="169">
        <v>60862.559999999998</v>
      </c>
      <c r="G197" s="170"/>
      <c r="H197" s="170"/>
      <c r="I197" s="170">
        <f>ROUND(F197*(G197+H197),2)</f>
        <v>0</v>
      </c>
      <c r="J197" s="168">
        <f>ROUND(F197*(N197),2)</f>
        <v>81555.83</v>
      </c>
      <c r="K197" s="1">
        <f>ROUND(F197*(O197),2)</f>
        <v>0</v>
      </c>
      <c r="L197" s="1"/>
      <c r="M197" s="1">
        <f>ROUND(F197*(G197),2)</f>
        <v>0</v>
      </c>
      <c r="N197" s="1">
        <v>1.34</v>
      </c>
      <c r="O197" s="1"/>
      <c r="P197" s="167">
        <v>1E-3</v>
      </c>
      <c r="Q197" s="173"/>
      <c r="R197" s="173">
        <v>1E-3</v>
      </c>
      <c r="S197" s="149">
        <f>ROUND(F197*(R197),3)</f>
        <v>60.863</v>
      </c>
      <c r="V197" s="174"/>
      <c r="Z197">
        <v>0</v>
      </c>
    </row>
    <row r="198" spans="1:26" x14ac:dyDescent="0.25">
      <c r="A198" s="149"/>
      <c r="B198" s="149"/>
      <c r="C198" s="149"/>
      <c r="D198" s="149" t="s">
        <v>95</v>
      </c>
      <c r="E198" s="149"/>
      <c r="F198" s="167"/>
      <c r="G198" s="152"/>
      <c r="H198" s="152"/>
      <c r="I198" s="152">
        <f>ROUND((SUM(I195:I197))/1,2)</f>
        <v>0</v>
      </c>
      <c r="J198" s="149"/>
      <c r="K198" s="149"/>
      <c r="L198" s="149">
        <f>ROUND((SUM(L195:L197))/1,2)</f>
        <v>0</v>
      </c>
      <c r="M198" s="149">
        <f>ROUND((SUM(M195:M197))/1,2)</f>
        <v>0</v>
      </c>
      <c r="N198" s="149"/>
      <c r="O198" s="149"/>
      <c r="P198" s="175"/>
      <c r="S198" s="167">
        <f>ROUND((SUM(S195:S197))/1,2)</f>
        <v>60.86</v>
      </c>
      <c r="V198">
        <f>ROUND((SUM(V195:V197))/1,2)</f>
        <v>0</v>
      </c>
    </row>
    <row r="199" spans="1:26" x14ac:dyDescent="0.25">
      <c r="A199" s="1"/>
      <c r="B199" s="1"/>
      <c r="C199" s="1"/>
      <c r="D199" s="1"/>
      <c r="E199" s="1"/>
      <c r="F199" s="160"/>
      <c r="G199" s="142"/>
      <c r="H199" s="142"/>
      <c r="I199" s="142"/>
      <c r="J199" s="1"/>
      <c r="K199" s="1"/>
      <c r="L199" s="1"/>
      <c r="M199" s="1"/>
      <c r="N199" s="1"/>
      <c r="O199" s="1"/>
      <c r="P199" s="1"/>
      <c r="S199" s="1"/>
    </row>
    <row r="200" spans="1:26" x14ac:dyDescent="0.25">
      <c r="A200" s="149"/>
      <c r="B200" s="149"/>
      <c r="C200" s="149"/>
      <c r="D200" s="2" t="s">
        <v>94</v>
      </c>
      <c r="E200" s="149"/>
      <c r="F200" s="167"/>
      <c r="G200" s="152"/>
      <c r="H200" s="152">
        <f>ROUND((SUM(M194:M199))/2,2)</f>
        <v>0</v>
      </c>
      <c r="I200" s="152">
        <f>ROUND((SUM(I194:I199))/2,2)</f>
        <v>0</v>
      </c>
      <c r="J200" s="149"/>
      <c r="K200" s="149"/>
      <c r="L200" s="149">
        <f>ROUND((SUM(L194:L199))/2,2)</f>
        <v>0</v>
      </c>
      <c r="M200" s="149">
        <f>ROUND((SUM(M194:M199))/2,2)</f>
        <v>0</v>
      </c>
      <c r="N200" s="149"/>
      <c r="O200" s="149"/>
      <c r="P200" s="175"/>
      <c r="S200" s="175">
        <f>ROUND((SUM(S194:S199))/2,2)</f>
        <v>60.86</v>
      </c>
      <c r="V200">
        <f>ROUND((SUM(V194:V199))/2,2)</f>
        <v>0</v>
      </c>
    </row>
    <row r="201" spans="1:26" x14ac:dyDescent="0.25">
      <c r="A201" s="176"/>
      <c r="B201" s="176"/>
      <c r="C201" s="176"/>
      <c r="D201" s="176" t="s">
        <v>96</v>
      </c>
      <c r="E201" s="176"/>
      <c r="F201" s="177"/>
      <c r="G201" s="178"/>
      <c r="H201" s="178">
        <f>ROUND((SUM(M9:M200))/3,2)</f>
        <v>0</v>
      </c>
      <c r="I201" s="196">
        <f>ROUND((SUM(I9:I200))/3,2)</f>
        <v>0</v>
      </c>
      <c r="J201" s="197"/>
      <c r="K201" s="197">
        <f>ROUND((SUM(K9:K200))/3,2)</f>
        <v>0</v>
      </c>
      <c r="L201" s="197">
        <f>ROUND((SUM(L9:L200))/3,2)</f>
        <v>0</v>
      </c>
      <c r="M201" s="197">
        <f>ROUND((SUM(M9:M200))/3,2)</f>
        <v>0</v>
      </c>
      <c r="N201" s="197"/>
      <c r="O201" s="197"/>
      <c r="P201" s="198"/>
      <c r="Q201" s="199"/>
      <c r="R201" s="199"/>
      <c r="S201" s="198">
        <f>ROUND((SUM(S9:S200))/3,2)</f>
        <v>2012.69</v>
      </c>
      <c r="T201" s="199"/>
      <c r="U201" s="199"/>
      <c r="V201" s="199">
        <f>ROUND((SUM(V9:V200))/3,2)</f>
        <v>0</v>
      </c>
      <c r="Z201">
        <f>(SUM(Z9:Z200))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Výstavba haly v priemyselnom parku Ferovo / SO 01 Oceľová hala - ASR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25">
      <c r="A3" s="11"/>
      <c r="B3" s="34" t="s">
        <v>376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4" t="s">
        <v>31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07" t="s">
        <v>32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07" t="s">
        <v>33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/>
      <c r="E16" s="88"/>
      <c r="F16" s="97"/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/>
      <c r="E17" s="67"/>
      <c r="F17" s="72"/>
      <c r="G17" s="53">
        <v>7</v>
      </c>
      <c r="H17" s="107" t="s">
        <v>44</v>
      </c>
      <c r="I17" s="120"/>
      <c r="J17" s="118">
        <f>'SO 14249'!Z185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14249'!B13</f>
        <v>0</v>
      </c>
      <c r="E18" s="68">
        <f>'Rekap 14249'!C13</f>
        <v>0</v>
      </c>
      <c r="F18" s="73">
        <f>'Rekap 14249'!D13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14249'!K9:'SO 14249'!K184)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14249'!K9:'SO 14249'!K184)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3" t="s">
        <v>31</v>
      </c>
      <c r="B1" s="214"/>
      <c r="C1" s="214"/>
      <c r="D1" s="215"/>
      <c r="E1" s="137" t="s">
        <v>28</v>
      </c>
      <c r="F1" s="136"/>
      <c r="W1">
        <v>30.126000000000001</v>
      </c>
    </row>
    <row r="2" spans="1:26" ht="20.100000000000001" customHeight="1" x14ac:dyDescent="0.25">
      <c r="A2" s="213" t="s">
        <v>32</v>
      </c>
      <c r="B2" s="214"/>
      <c r="C2" s="214"/>
      <c r="D2" s="215"/>
      <c r="E2" s="137" t="s">
        <v>26</v>
      </c>
      <c r="F2" s="136"/>
    </row>
    <row r="3" spans="1:26" ht="20.100000000000001" customHeight="1" x14ac:dyDescent="0.25">
      <c r="A3" s="213" t="s">
        <v>33</v>
      </c>
      <c r="B3" s="214"/>
      <c r="C3" s="214"/>
      <c r="D3" s="215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376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94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377</v>
      </c>
      <c r="B11" s="150">
        <f>'SO 14249'!L169</f>
        <v>0</v>
      </c>
      <c r="C11" s="150">
        <f>'SO 14249'!M169</f>
        <v>0</v>
      </c>
      <c r="D11" s="150">
        <f>'SO 14249'!I169</f>
        <v>0</v>
      </c>
      <c r="E11" s="151">
        <f>'SO 14249'!P169</f>
        <v>0</v>
      </c>
      <c r="F11" s="151">
        <f>'SO 14249'!S169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378</v>
      </c>
      <c r="B12" s="150">
        <f>'SO 14249'!L182</f>
        <v>0</v>
      </c>
      <c r="C12" s="150">
        <f>'SO 14249'!M182</f>
        <v>0</v>
      </c>
      <c r="D12" s="150">
        <f>'SO 14249'!I182</f>
        <v>0</v>
      </c>
      <c r="E12" s="151">
        <f>'SO 14249'!P182</f>
        <v>0</v>
      </c>
      <c r="F12" s="151">
        <f>'SO 14249'!S182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2" t="s">
        <v>94</v>
      </c>
      <c r="B13" s="152">
        <f>'SO 14249'!L184</f>
        <v>0</v>
      </c>
      <c r="C13" s="152">
        <f>'SO 14249'!M184</f>
        <v>0</v>
      </c>
      <c r="D13" s="152">
        <f>'SO 14249'!I184</f>
        <v>0</v>
      </c>
      <c r="E13" s="153">
        <f>'SO 14249'!S184</f>
        <v>0</v>
      </c>
      <c r="F13" s="153">
        <f>'SO 14249'!V184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"/>
      <c r="B14" s="142"/>
      <c r="C14" s="142"/>
      <c r="D14" s="142"/>
      <c r="E14" s="141"/>
      <c r="F14" s="141"/>
    </row>
    <row r="15" spans="1:26" x14ac:dyDescent="0.25">
      <c r="A15" s="2" t="s">
        <v>96</v>
      </c>
      <c r="B15" s="152">
        <f>'SO 14249'!L185</f>
        <v>0</v>
      </c>
      <c r="C15" s="152">
        <f>'SO 14249'!M185</f>
        <v>0</v>
      </c>
      <c r="D15" s="152">
        <f>'SO 14249'!I185</f>
        <v>0</v>
      </c>
      <c r="E15" s="153">
        <f>'SO 14249'!S185</f>
        <v>0</v>
      </c>
      <c r="F15" s="153">
        <f>'SO 14249'!V185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6" x14ac:dyDescent="0.25">
      <c r="A17" s="1"/>
      <c r="B17" s="142"/>
      <c r="C17" s="142"/>
      <c r="D17" s="142"/>
      <c r="E17" s="141"/>
      <c r="F17" s="141"/>
    </row>
    <row r="18" spans="1:6" x14ac:dyDescent="0.25">
      <c r="A18" s="1"/>
      <c r="B18" s="142"/>
      <c r="C18" s="142"/>
      <c r="D18" s="142"/>
      <c r="E18" s="141"/>
      <c r="F18" s="141"/>
    </row>
    <row r="19" spans="1:6" x14ac:dyDescent="0.25">
      <c r="A19" s="1"/>
      <c r="B19" s="142"/>
      <c r="C19" s="142"/>
      <c r="D19" s="142"/>
      <c r="E19" s="141"/>
      <c r="F19" s="141"/>
    </row>
    <row r="20" spans="1:6" x14ac:dyDescent="0.25">
      <c r="A20" s="1"/>
      <c r="B20" s="142"/>
      <c r="C20" s="142"/>
      <c r="D20" s="142"/>
      <c r="E20" s="141"/>
      <c r="F20" s="141"/>
    </row>
    <row r="21" spans="1:6" x14ac:dyDescent="0.25">
      <c r="A21" s="1"/>
      <c r="B21" s="142"/>
      <c r="C21" s="142"/>
      <c r="D21" s="142"/>
      <c r="E21" s="141"/>
      <c r="F21" s="141"/>
    </row>
    <row r="22" spans="1:6" x14ac:dyDescent="0.25">
      <c r="A22" s="1"/>
      <c r="B22" s="142"/>
      <c r="C22" s="142"/>
      <c r="D22" s="142"/>
      <c r="E22" s="141"/>
      <c r="F22" s="141"/>
    </row>
    <row r="23" spans="1:6" x14ac:dyDescent="0.25">
      <c r="A23" s="1"/>
      <c r="B23" s="142"/>
      <c r="C23" s="142"/>
      <c r="D23" s="142"/>
      <c r="E23" s="141"/>
      <c r="F23" s="141"/>
    </row>
    <row r="24" spans="1:6" x14ac:dyDescent="0.25">
      <c r="A24" s="1"/>
      <c r="B24" s="142"/>
      <c r="C24" s="142"/>
      <c r="D24" s="142"/>
      <c r="E24" s="141"/>
      <c r="F24" s="141"/>
    </row>
    <row r="25" spans="1:6" x14ac:dyDescent="0.25">
      <c r="A25" s="1"/>
      <c r="B25" s="142"/>
      <c r="C25" s="142"/>
      <c r="D25" s="142"/>
      <c r="E25" s="141"/>
      <c r="F25" s="141"/>
    </row>
    <row r="26" spans="1:6" x14ac:dyDescent="0.25">
      <c r="A26" s="1"/>
      <c r="B26" s="142"/>
      <c r="C26" s="142"/>
      <c r="D26" s="142"/>
      <c r="E26" s="141"/>
      <c r="F26" s="141"/>
    </row>
    <row r="27" spans="1:6" x14ac:dyDescent="0.25">
      <c r="A27" s="1"/>
      <c r="B27" s="142"/>
      <c r="C27" s="142"/>
      <c r="D27" s="142"/>
      <c r="E27" s="141"/>
      <c r="F27" s="141"/>
    </row>
    <row r="28" spans="1:6" x14ac:dyDescent="0.25">
      <c r="A28" s="1"/>
      <c r="B28" s="142"/>
      <c r="C28" s="142"/>
      <c r="D28" s="142"/>
      <c r="E28" s="141"/>
      <c r="F28" s="141"/>
    </row>
    <row r="29" spans="1:6" x14ac:dyDescent="0.25">
      <c r="A29" s="1"/>
      <c r="B29" s="142"/>
      <c r="C29" s="142"/>
      <c r="D29" s="142"/>
      <c r="E29" s="141"/>
      <c r="F29" s="141"/>
    </row>
    <row r="30" spans="1:6" x14ac:dyDescent="0.25">
      <c r="A30" s="1"/>
      <c r="B30" s="142"/>
      <c r="C30" s="142"/>
      <c r="D30" s="142"/>
      <c r="E30" s="141"/>
      <c r="F30" s="141"/>
    </row>
    <row r="31" spans="1:6" x14ac:dyDescent="0.25">
      <c r="A31" s="1"/>
      <c r="B31" s="142"/>
      <c r="C31" s="142"/>
      <c r="D31" s="142"/>
      <c r="E31" s="141"/>
      <c r="F31" s="141"/>
    </row>
    <row r="32" spans="1: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5"/>
  <sheetViews>
    <sheetView topLeftCell="B1" workbookViewId="0">
      <pane ySplit="8" topLeftCell="A175" activePane="bottomLeft" state="frozen"/>
      <selection pane="bottomLeft" activeCell="D101" sqref="D101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6" t="s">
        <v>31</v>
      </c>
      <c r="C1" s="217"/>
      <c r="D1" s="217"/>
      <c r="E1" s="217"/>
      <c r="F1" s="217"/>
      <c r="G1" s="217"/>
      <c r="H1" s="218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6" t="s">
        <v>32</v>
      </c>
      <c r="C2" s="217"/>
      <c r="D2" s="217"/>
      <c r="E2" s="217"/>
      <c r="F2" s="217"/>
      <c r="G2" s="217"/>
      <c r="H2" s="218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6" t="s">
        <v>33</v>
      </c>
      <c r="C3" s="217"/>
      <c r="D3" s="217"/>
      <c r="E3" s="217"/>
      <c r="F3" s="217"/>
      <c r="G3" s="217"/>
      <c r="H3" s="218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376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94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377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379</v>
      </c>
      <c r="C11" s="172" t="s">
        <v>380</v>
      </c>
      <c r="D11" s="168" t="s">
        <v>381</v>
      </c>
      <c r="E11" s="168" t="s">
        <v>279</v>
      </c>
      <c r="F11" s="169">
        <v>77</v>
      </c>
      <c r="G11" s="170"/>
      <c r="H11" s="170"/>
      <c r="I11" s="170">
        <f t="shared" ref="I11:I42" si="0">ROUND(F11*(G11+H11),2)</f>
        <v>0</v>
      </c>
      <c r="J11" s="168">
        <f t="shared" ref="J11:J42" si="1">ROUND(F11*(N11),2)</f>
        <v>50.82</v>
      </c>
      <c r="K11" s="1">
        <f t="shared" ref="K11:K42" si="2">ROUND(F11*(O11),2)</f>
        <v>0</v>
      </c>
      <c r="L11" s="1">
        <f t="shared" ref="L11:L42" si="3">ROUND(F11*(G11),2)</f>
        <v>0</v>
      </c>
      <c r="M11" s="1"/>
      <c r="N11" s="1">
        <v>0.66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379</v>
      </c>
      <c r="C12" s="172" t="s">
        <v>382</v>
      </c>
      <c r="D12" s="168" t="s">
        <v>383</v>
      </c>
      <c r="E12" s="168" t="s">
        <v>279</v>
      </c>
      <c r="F12" s="169">
        <v>22</v>
      </c>
      <c r="G12" s="170"/>
      <c r="H12" s="170"/>
      <c r="I12" s="170">
        <f t="shared" si="0"/>
        <v>0</v>
      </c>
      <c r="J12" s="168">
        <f t="shared" si="1"/>
        <v>32.56</v>
      </c>
      <c r="K12" s="1">
        <f t="shared" si="2"/>
        <v>0</v>
      </c>
      <c r="L12" s="1">
        <f t="shared" si="3"/>
        <v>0</v>
      </c>
      <c r="M12" s="1"/>
      <c r="N12" s="1">
        <v>1.48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379</v>
      </c>
      <c r="C13" s="172" t="s">
        <v>384</v>
      </c>
      <c r="D13" s="168" t="s">
        <v>385</v>
      </c>
      <c r="E13" s="168" t="s">
        <v>279</v>
      </c>
      <c r="F13" s="169">
        <v>500</v>
      </c>
      <c r="G13" s="170"/>
      <c r="H13" s="170"/>
      <c r="I13" s="170">
        <f t="shared" si="0"/>
        <v>0</v>
      </c>
      <c r="J13" s="168">
        <f t="shared" si="1"/>
        <v>245</v>
      </c>
      <c r="K13" s="1">
        <f t="shared" si="2"/>
        <v>0</v>
      </c>
      <c r="L13" s="1">
        <f t="shared" si="3"/>
        <v>0</v>
      </c>
      <c r="M13" s="1"/>
      <c r="N13" s="1">
        <v>0.49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379</v>
      </c>
      <c r="C14" s="172" t="s">
        <v>386</v>
      </c>
      <c r="D14" s="168" t="s">
        <v>387</v>
      </c>
      <c r="E14" s="168" t="s">
        <v>222</v>
      </c>
      <c r="F14" s="169">
        <v>214</v>
      </c>
      <c r="G14" s="170"/>
      <c r="H14" s="170"/>
      <c r="I14" s="170">
        <f t="shared" si="0"/>
        <v>0</v>
      </c>
      <c r="J14" s="168">
        <f t="shared" si="1"/>
        <v>1373.88</v>
      </c>
      <c r="K14" s="1">
        <f t="shared" si="2"/>
        <v>0</v>
      </c>
      <c r="L14" s="1">
        <f t="shared" si="3"/>
        <v>0</v>
      </c>
      <c r="M14" s="1"/>
      <c r="N14" s="1">
        <v>6.42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379</v>
      </c>
      <c r="C15" s="172" t="s">
        <v>388</v>
      </c>
      <c r="D15" s="168" t="s">
        <v>389</v>
      </c>
      <c r="E15" s="168" t="s">
        <v>279</v>
      </c>
      <c r="F15" s="169">
        <v>13</v>
      </c>
      <c r="G15" s="170"/>
      <c r="H15" s="170"/>
      <c r="I15" s="170">
        <f t="shared" si="0"/>
        <v>0</v>
      </c>
      <c r="J15" s="168">
        <f t="shared" si="1"/>
        <v>70.2</v>
      </c>
      <c r="K15" s="1">
        <f t="shared" si="2"/>
        <v>0</v>
      </c>
      <c r="L15" s="1">
        <f t="shared" si="3"/>
        <v>0</v>
      </c>
      <c r="M15" s="1"/>
      <c r="N15" s="1">
        <v>5.4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379</v>
      </c>
      <c r="C16" s="172" t="s">
        <v>390</v>
      </c>
      <c r="D16" s="168" t="s">
        <v>391</v>
      </c>
      <c r="E16" s="168" t="s">
        <v>279</v>
      </c>
      <c r="F16" s="169">
        <v>0.72</v>
      </c>
      <c r="G16" s="170"/>
      <c r="H16" s="170"/>
      <c r="I16" s="170">
        <f t="shared" si="0"/>
        <v>0</v>
      </c>
      <c r="J16" s="168">
        <f t="shared" si="1"/>
        <v>52.89</v>
      </c>
      <c r="K16" s="1">
        <f t="shared" si="2"/>
        <v>0</v>
      </c>
      <c r="L16" s="1">
        <f t="shared" si="3"/>
        <v>0</v>
      </c>
      <c r="M16" s="1"/>
      <c r="N16" s="1">
        <v>73.459999999999994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379</v>
      </c>
      <c r="C17" s="172" t="s">
        <v>392</v>
      </c>
      <c r="D17" s="168" t="s">
        <v>393</v>
      </c>
      <c r="E17" s="168" t="s">
        <v>279</v>
      </c>
      <c r="F17" s="169">
        <v>0.71</v>
      </c>
      <c r="G17" s="170"/>
      <c r="H17" s="170"/>
      <c r="I17" s="170">
        <f t="shared" si="0"/>
        <v>0</v>
      </c>
      <c r="J17" s="168">
        <f t="shared" si="1"/>
        <v>42.67</v>
      </c>
      <c r="K17" s="1">
        <f t="shared" si="2"/>
        <v>0</v>
      </c>
      <c r="L17" s="1">
        <f t="shared" si="3"/>
        <v>0</v>
      </c>
      <c r="M17" s="1"/>
      <c r="N17" s="1">
        <v>60.1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379</v>
      </c>
      <c r="C18" s="172" t="s">
        <v>394</v>
      </c>
      <c r="D18" s="168" t="s">
        <v>395</v>
      </c>
      <c r="E18" s="168" t="s">
        <v>279</v>
      </c>
      <c r="F18" s="169">
        <v>1.02</v>
      </c>
      <c r="G18" s="170"/>
      <c r="H18" s="170"/>
      <c r="I18" s="170">
        <f t="shared" si="0"/>
        <v>0</v>
      </c>
      <c r="J18" s="168">
        <f t="shared" si="1"/>
        <v>6.81</v>
      </c>
      <c r="K18" s="1">
        <f t="shared" si="2"/>
        <v>0</v>
      </c>
      <c r="L18" s="1">
        <f t="shared" si="3"/>
        <v>0</v>
      </c>
      <c r="M18" s="1"/>
      <c r="N18" s="1">
        <v>6.68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379</v>
      </c>
      <c r="C19" s="172" t="s">
        <v>396</v>
      </c>
      <c r="D19" s="168" t="s">
        <v>397</v>
      </c>
      <c r="E19" s="168" t="s">
        <v>279</v>
      </c>
      <c r="F19" s="169">
        <v>5.37</v>
      </c>
      <c r="G19" s="170"/>
      <c r="H19" s="170"/>
      <c r="I19" s="170">
        <f t="shared" si="0"/>
        <v>0</v>
      </c>
      <c r="J19" s="168">
        <f t="shared" si="1"/>
        <v>57.35</v>
      </c>
      <c r="K19" s="1">
        <f t="shared" si="2"/>
        <v>0</v>
      </c>
      <c r="L19" s="1">
        <f t="shared" si="3"/>
        <v>0</v>
      </c>
      <c r="M19" s="1"/>
      <c r="N19" s="1">
        <v>10.68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379</v>
      </c>
      <c r="C20" s="172" t="s">
        <v>398</v>
      </c>
      <c r="D20" s="168" t="s">
        <v>1411</v>
      </c>
      <c r="E20" s="168" t="s">
        <v>279</v>
      </c>
      <c r="F20" s="169">
        <v>9</v>
      </c>
      <c r="G20" s="170"/>
      <c r="H20" s="170"/>
      <c r="I20" s="170">
        <f t="shared" si="0"/>
        <v>0</v>
      </c>
      <c r="J20" s="168">
        <f t="shared" si="1"/>
        <v>11.07</v>
      </c>
      <c r="K20" s="1">
        <f t="shared" si="2"/>
        <v>0</v>
      </c>
      <c r="L20" s="1">
        <f t="shared" si="3"/>
        <v>0</v>
      </c>
      <c r="M20" s="1"/>
      <c r="N20" s="1">
        <v>1.23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379</v>
      </c>
      <c r="C21" s="172" t="s">
        <v>399</v>
      </c>
      <c r="D21" s="168" t="s">
        <v>1412</v>
      </c>
      <c r="E21" s="168" t="s">
        <v>279</v>
      </c>
      <c r="F21" s="169">
        <v>3</v>
      </c>
      <c r="G21" s="170"/>
      <c r="H21" s="170"/>
      <c r="I21" s="170">
        <f t="shared" si="0"/>
        <v>0</v>
      </c>
      <c r="J21" s="168">
        <f t="shared" si="1"/>
        <v>4.2</v>
      </c>
      <c r="K21" s="1">
        <f t="shared" si="2"/>
        <v>0</v>
      </c>
      <c r="L21" s="1">
        <f t="shared" si="3"/>
        <v>0</v>
      </c>
      <c r="M21" s="1"/>
      <c r="N21" s="1">
        <v>1.4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379</v>
      </c>
      <c r="C22" s="172" t="s">
        <v>400</v>
      </c>
      <c r="D22" s="168" t="s">
        <v>1413</v>
      </c>
      <c r="E22" s="168" t="s">
        <v>279</v>
      </c>
      <c r="F22" s="169">
        <v>2</v>
      </c>
      <c r="G22" s="170"/>
      <c r="H22" s="170"/>
      <c r="I22" s="170">
        <f t="shared" si="0"/>
        <v>0</v>
      </c>
      <c r="J22" s="168">
        <f t="shared" si="1"/>
        <v>2.8</v>
      </c>
      <c r="K22" s="1">
        <f t="shared" si="2"/>
        <v>0</v>
      </c>
      <c r="L22" s="1">
        <f t="shared" si="3"/>
        <v>0</v>
      </c>
      <c r="M22" s="1"/>
      <c r="N22" s="1">
        <v>1.4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379</v>
      </c>
      <c r="C23" s="172" t="s">
        <v>401</v>
      </c>
      <c r="D23" s="168" t="s">
        <v>1414</v>
      </c>
      <c r="E23" s="168" t="s">
        <v>279</v>
      </c>
      <c r="F23" s="169">
        <v>5</v>
      </c>
      <c r="G23" s="170"/>
      <c r="H23" s="170"/>
      <c r="I23" s="170">
        <f t="shared" si="0"/>
        <v>0</v>
      </c>
      <c r="J23" s="168">
        <f t="shared" si="1"/>
        <v>18.45</v>
      </c>
      <c r="K23" s="1">
        <f t="shared" si="2"/>
        <v>0</v>
      </c>
      <c r="L23" s="1">
        <f t="shared" si="3"/>
        <v>0</v>
      </c>
      <c r="M23" s="1"/>
      <c r="N23" s="1">
        <v>3.69</v>
      </c>
      <c r="O23" s="1"/>
      <c r="P23" s="160"/>
      <c r="Q23" s="173"/>
      <c r="R23" s="173"/>
      <c r="S23" s="149"/>
      <c r="V23" s="174"/>
      <c r="Z23">
        <v>0</v>
      </c>
    </row>
    <row r="24" spans="1:26" ht="24.95" customHeight="1" x14ac:dyDescent="0.25">
      <c r="A24" s="171"/>
      <c r="B24" s="168" t="s">
        <v>379</v>
      </c>
      <c r="C24" s="172" t="s">
        <v>402</v>
      </c>
      <c r="D24" s="168" t="s">
        <v>1415</v>
      </c>
      <c r="E24" s="168" t="s">
        <v>279</v>
      </c>
      <c r="F24" s="169">
        <v>26</v>
      </c>
      <c r="G24" s="170"/>
      <c r="H24" s="170"/>
      <c r="I24" s="170">
        <f t="shared" si="0"/>
        <v>0</v>
      </c>
      <c r="J24" s="168">
        <f t="shared" si="1"/>
        <v>70.459999999999994</v>
      </c>
      <c r="K24" s="1">
        <f t="shared" si="2"/>
        <v>0</v>
      </c>
      <c r="L24" s="1">
        <f t="shared" si="3"/>
        <v>0</v>
      </c>
      <c r="M24" s="1"/>
      <c r="N24" s="1">
        <v>2.71</v>
      </c>
      <c r="O24" s="1"/>
      <c r="P24" s="160"/>
      <c r="Q24" s="173"/>
      <c r="R24" s="173"/>
      <c r="S24" s="149"/>
      <c r="V24" s="174"/>
      <c r="Z24">
        <v>0</v>
      </c>
    </row>
    <row r="25" spans="1:26" ht="24.95" customHeight="1" x14ac:dyDescent="0.25">
      <c r="A25" s="171"/>
      <c r="B25" s="168" t="s">
        <v>379</v>
      </c>
      <c r="C25" s="172" t="s">
        <v>403</v>
      </c>
      <c r="D25" s="168" t="s">
        <v>404</v>
      </c>
      <c r="E25" s="168" t="s">
        <v>279</v>
      </c>
      <c r="F25" s="169">
        <v>8</v>
      </c>
      <c r="G25" s="170"/>
      <c r="H25" s="170"/>
      <c r="I25" s="170">
        <f t="shared" si="0"/>
        <v>0</v>
      </c>
      <c r="J25" s="168">
        <f t="shared" si="1"/>
        <v>321.60000000000002</v>
      </c>
      <c r="K25" s="1">
        <f t="shared" si="2"/>
        <v>0</v>
      </c>
      <c r="L25" s="1">
        <f t="shared" si="3"/>
        <v>0</v>
      </c>
      <c r="M25" s="1"/>
      <c r="N25" s="1">
        <v>40.200000000000003</v>
      </c>
      <c r="O25" s="1"/>
      <c r="P25" s="160"/>
      <c r="Q25" s="173"/>
      <c r="R25" s="173"/>
      <c r="S25" s="149"/>
      <c r="V25" s="174"/>
      <c r="Z25">
        <v>0</v>
      </c>
    </row>
    <row r="26" spans="1:26" ht="24.95" customHeight="1" x14ac:dyDescent="0.25">
      <c r="A26" s="171"/>
      <c r="B26" s="168" t="s">
        <v>379</v>
      </c>
      <c r="C26" s="172" t="s">
        <v>405</v>
      </c>
      <c r="D26" s="168" t="s">
        <v>406</v>
      </c>
      <c r="E26" s="168" t="s">
        <v>279</v>
      </c>
      <c r="F26" s="169">
        <v>1</v>
      </c>
      <c r="G26" s="170"/>
      <c r="H26" s="170"/>
      <c r="I26" s="170">
        <f t="shared" si="0"/>
        <v>0</v>
      </c>
      <c r="J26" s="168">
        <f t="shared" si="1"/>
        <v>7.67</v>
      </c>
      <c r="K26" s="1">
        <f t="shared" si="2"/>
        <v>0</v>
      </c>
      <c r="L26" s="1">
        <f t="shared" si="3"/>
        <v>0</v>
      </c>
      <c r="M26" s="1"/>
      <c r="N26" s="1">
        <v>7.67</v>
      </c>
      <c r="O26" s="1"/>
      <c r="P26" s="160"/>
      <c r="Q26" s="173"/>
      <c r="R26" s="173"/>
      <c r="S26" s="149"/>
      <c r="V26" s="174"/>
      <c r="Z26">
        <v>0</v>
      </c>
    </row>
    <row r="27" spans="1:26" ht="24.95" customHeight="1" x14ac:dyDescent="0.25">
      <c r="A27" s="171"/>
      <c r="B27" s="168" t="s">
        <v>379</v>
      </c>
      <c r="C27" s="172" t="s">
        <v>407</v>
      </c>
      <c r="D27" s="168" t="s">
        <v>408</v>
      </c>
      <c r="E27" s="168" t="s">
        <v>279</v>
      </c>
      <c r="F27" s="169">
        <v>1</v>
      </c>
      <c r="G27" s="170"/>
      <c r="H27" s="170"/>
      <c r="I27" s="170">
        <f t="shared" si="0"/>
        <v>0</v>
      </c>
      <c r="J27" s="168">
        <f t="shared" si="1"/>
        <v>14.99</v>
      </c>
      <c r="K27" s="1">
        <f t="shared" si="2"/>
        <v>0</v>
      </c>
      <c r="L27" s="1">
        <f t="shared" si="3"/>
        <v>0</v>
      </c>
      <c r="M27" s="1"/>
      <c r="N27" s="1">
        <v>14.99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379</v>
      </c>
      <c r="C28" s="172" t="s">
        <v>407</v>
      </c>
      <c r="D28" s="168" t="s">
        <v>409</v>
      </c>
      <c r="E28" s="168" t="s">
        <v>279</v>
      </c>
      <c r="F28" s="169">
        <v>1</v>
      </c>
      <c r="G28" s="170"/>
      <c r="H28" s="170"/>
      <c r="I28" s="170">
        <f t="shared" si="0"/>
        <v>0</v>
      </c>
      <c r="J28" s="168">
        <f t="shared" si="1"/>
        <v>14.99</v>
      </c>
      <c r="K28" s="1">
        <f t="shared" si="2"/>
        <v>0</v>
      </c>
      <c r="L28" s="1">
        <f t="shared" si="3"/>
        <v>0</v>
      </c>
      <c r="M28" s="1"/>
      <c r="N28" s="1">
        <v>14.99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379</v>
      </c>
      <c r="C29" s="172" t="s">
        <v>410</v>
      </c>
      <c r="D29" s="168" t="s">
        <v>411</v>
      </c>
      <c r="E29" s="168" t="s">
        <v>279</v>
      </c>
      <c r="F29" s="169">
        <v>3</v>
      </c>
      <c r="G29" s="170"/>
      <c r="H29" s="170"/>
      <c r="I29" s="170">
        <f t="shared" si="0"/>
        <v>0</v>
      </c>
      <c r="J29" s="168">
        <f t="shared" si="1"/>
        <v>124.08</v>
      </c>
      <c r="K29" s="1">
        <f t="shared" si="2"/>
        <v>0</v>
      </c>
      <c r="L29" s="1">
        <f t="shared" si="3"/>
        <v>0</v>
      </c>
      <c r="M29" s="1"/>
      <c r="N29" s="1">
        <v>41.36</v>
      </c>
      <c r="O29" s="1"/>
      <c r="P29" s="160"/>
      <c r="Q29" s="173"/>
      <c r="R29" s="173"/>
      <c r="S29" s="149"/>
      <c r="V29" s="174"/>
      <c r="Z29">
        <v>0</v>
      </c>
    </row>
    <row r="30" spans="1:26" ht="35.1" customHeight="1" x14ac:dyDescent="0.25">
      <c r="A30" s="171"/>
      <c r="B30" s="168" t="s">
        <v>379</v>
      </c>
      <c r="C30" s="172" t="s">
        <v>412</v>
      </c>
      <c r="D30" s="168" t="s">
        <v>1416</v>
      </c>
      <c r="E30" s="168" t="s">
        <v>279</v>
      </c>
      <c r="F30" s="169">
        <v>8</v>
      </c>
      <c r="G30" s="170"/>
      <c r="H30" s="170"/>
      <c r="I30" s="170">
        <f t="shared" si="0"/>
        <v>0</v>
      </c>
      <c r="J30" s="168">
        <f t="shared" si="1"/>
        <v>123.52</v>
      </c>
      <c r="K30" s="1">
        <f t="shared" si="2"/>
        <v>0</v>
      </c>
      <c r="L30" s="1">
        <f t="shared" si="3"/>
        <v>0</v>
      </c>
      <c r="M30" s="1"/>
      <c r="N30" s="1">
        <v>15.44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379</v>
      </c>
      <c r="C31" s="172" t="s">
        <v>413</v>
      </c>
      <c r="D31" s="168" t="s">
        <v>1417</v>
      </c>
      <c r="E31" s="168" t="s">
        <v>279</v>
      </c>
      <c r="F31" s="169">
        <v>44</v>
      </c>
      <c r="G31" s="170"/>
      <c r="H31" s="170"/>
      <c r="I31" s="170">
        <f t="shared" si="0"/>
        <v>0</v>
      </c>
      <c r="J31" s="168">
        <f t="shared" si="1"/>
        <v>135.96</v>
      </c>
      <c r="K31" s="1">
        <f t="shared" si="2"/>
        <v>0</v>
      </c>
      <c r="L31" s="1">
        <f t="shared" si="3"/>
        <v>0</v>
      </c>
      <c r="M31" s="1"/>
      <c r="N31" s="1">
        <v>3.09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379</v>
      </c>
      <c r="C32" s="172" t="s">
        <v>413</v>
      </c>
      <c r="D32" s="168" t="s">
        <v>1418</v>
      </c>
      <c r="E32" s="168" t="s">
        <v>279</v>
      </c>
      <c r="F32" s="169">
        <v>2</v>
      </c>
      <c r="G32" s="170"/>
      <c r="H32" s="170"/>
      <c r="I32" s="170">
        <f t="shared" si="0"/>
        <v>0</v>
      </c>
      <c r="J32" s="168">
        <f t="shared" si="1"/>
        <v>6.18</v>
      </c>
      <c r="K32" s="1">
        <f t="shared" si="2"/>
        <v>0</v>
      </c>
      <c r="L32" s="1">
        <f t="shared" si="3"/>
        <v>0</v>
      </c>
      <c r="M32" s="1"/>
      <c r="N32" s="1">
        <v>3.09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379</v>
      </c>
      <c r="C33" s="172" t="s">
        <v>413</v>
      </c>
      <c r="D33" s="168" t="s">
        <v>1419</v>
      </c>
      <c r="E33" s="168" t="s">
        <v>279</v>
      </c>
      <c r="F33" s="169">
        <v>3</v>
      </c>
      <c r="G33" s="170"/>
      <c r="H33" s="170"/>
      <c r="I33" s="170">
        <f t="shared" si="0"/>
        <v>0</v>
      </c>
      <c r="J33" s="168">
        <f t="shared" si="1"/>
        <v>9.27</v>
      </c>
      <c r="K33" s="1">
        <f t="shared" si="2"/>
        <v>0</v>
      </c>
      <c r="L33" s="1">
        <f t="shared" si="3"/>
        <v>0</v>
      </c>
      <c r="M33" s="1"/>
      <c r="N33" s="1">
        <v>3.09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379</v>
      </c>
      <c r="C34" s="172" t="s">
        <v>414</v>
      </c>
      <c r="D34" s="168" t="s">
        <v>1420</v>
      </c>
      <c r="E34" s="168" t="s">
        <v>279</v>
      </c>
      <c r="F34" s="169">
        <v>3</v>
      </c>
      <c r="G34" s="170"/>
      <c r="H34" s="170"/>
      <c r="I34" s="170">
        <f t="shared" si="0"/>
        <v>0</v>
      </c>
      <c r="J34" s="168">
        <f t="shared" si="1"/>
        <v>9.81</v>
      </c>
      <c r="K34" s="1">
        <f t="shared" si="2"/>
        <v>0</v>
      </c>
      <c r="L34" s="1">
        <f t="shared" si="3"/>
        <v>0</v>
      </c>
      <c r="M34" s="1"/>
      <c r="N34" s="1">
        <v>3.27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379</v>
      </c>
      <c r="C35" s="172" t="s">
        <v>415</v>
      </c>
      <c r="D35" s="168" t="s">
        <v>416</v>
      </c>
      <c r="E35" s="168" t="s">
        <v>279</v>
      </c>
      <c r="F35" s="169">
        <v>6</v>
      </c>
      <c r="G35" s="170"/>
      <c r="H35" s="170"/>
      <c r="I35" s="170">
        <f t="shared" si="0"/>
        <v>0</v>
      </c>
      <c r="J35" s="168">
        <f t="shared" si="1"/>
        <v>106.98</v>
      </c>
      <c r="K35" s="1">
        <f t="shared" si="2"/>
        <v>0</v>
      </c>
      <c r="L35" s="1">
        <f t="shared" si="3"/>
        <v>0</v>
      </c>
      <c r="M35" s="1"/>
      <c r="N35" s="1">
        <v>17.829999999999998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379</v>
      </c>
      <c r="C36" s="172" t="s">
        <v>417</v>
      </c>
      <c r="D36" s="168" t="s">
        <v>418</v>
      </c>
      <c r="E36" s="168" t="s">
        <v>222</v>
      </c>
      <c r="F36" s="169">
        <v>40</v>
      </c>
      <c r="G36" s="170"/>
      <c r="H36" s="170"/>
      <c r="I36" s="170">
        <f t="shared" si="0"/>
        <v>0</v>
      </c>
      <c r="J36" s="168">
        <f t="shared" si="1"/>
        <v>60</v>
      </c>
      <c r="K36" s="1">
        <f t="shared" si="2"/>
        <v>0</v>
      </c>
      <c r="L36" s="1">
        <f t="shared" si="3"/>
        <v>0</v>
      </c>
      <c r="M36" s="1"/>
      <c r="N36" s="1">
        <v>1.5</v>
      </c>
      <c r="O36" s="1"/>
      <c r="P36" s="160"/>
      <c r="Q36" s="173"/>
      <c r="R36" s="173"/>
      <c r="S36" s="149"/>
      <c r="V36" s="174"/>
      <c r="Z36">
        <v>0</v>
      </c>
    </row>
    <row r="37" spans="1:26" ht="24.95" customHeight="1" x14ac:dyDescent="0.25">
      <c r="A37" s="171"/>
      <c r="B37" s="168" t="s">
        <v>379</v>
      </c>
      <c r="C37" s="172" t="s">
        <v>417</v>
      </c>
      <c r="D37" s="168" t="s">
        <v>419</v>
      </c>
      <c r="E37" s="168" t="s">
        <v>222</v>
      </c>
      <c r="F37" s="169">
        <v>5</v>
      </c>
      <c r="G37" s="170"/>
      <c r="H37" s="170"/>
      <c r="I37" s="170">
        <f t="shared" si="0"/>
        <v>0</v>
      </c>
      <c r="J37" s="168">
        <f t="shared" si="1"/>
        <v>7.5</v>
      </c>
      <c r="K37" s="1">
        <f t="shared" si="2"/>
        <v>0</v>
      </c>
      <c r="L37" s="1">
        <f t="shared" si="3"/>
        <v>0</v>
      </c>
      <c r="M37" s="1"/>
      <c r="N37" s="1">
        <v>1.5</v>
      </c>
      <c r="O37" s="1"/>
      <c r="P37" s="160"/>
      <c r="Q37" s="173"/>
      <c r="R37" s="173"/>
      <c r="S37" s="149"/>
      <c r="V37" s="174"/>
      <c r="Z37">
        <v>0</v>
      </c>
    </row>
    <row r="38" spans="1:26" ht="24.95" customHeight="1" x14ac:dyDescent="0.25">
      <c r="A38" s="171"/>
      <c r="B38" s="168" t="s">
        <v>379</v>
      </c>
      <c r="C38" s="172" t="s">
        <v>420</v>
      </c>
      <c r="D38" s="168" t="s">
        <v>421</v>
      </c>
      <c r="E38" s="168" t="s">
        <v>222</v>
      </c>
      <c r="F38" s="169">
        <v>262</v>
      </c>
      <c r="G38" s="170"/>
      <c r="H38" s="170"/>
      <c r="I38" s="170">
        <f t="shared" si="0"/>
        <v>0</v>
      </c>
      <c r="J38" s="168">
        <f t="shared" si="1"/>
        <v>172.92</v>
      </c>
      <c r="K38" s="1">
        <f t="shared" si="2"/>
        <v>0</v>
      </c>
      <c r="L38" s="1">
        <f t="shared" si="3"/>
        <v>0</v>
      </c>
      <c r="M38" s="1"/>
      <c r="N38" s="1">
        <v>0.66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379</v>
      </c>
      <c r="C39" s="172" t="s">
        <v>422</v>
      </c>
      <c r="D39" s="168" t="s">
        <v>423</v>
      </c>
      <c r="E39" s="168" t="s">
        <v>279</v>
      </c>
      <c r="F39" s="169">
        <v>184</v>
      </c>
      <c r="G39" s="170"/>
      <c r="H39" s="170"/>
      <c r="I39" s="170">
        <f t="shared" si="0"/>
        <v>0</v>
      </c>
      <c r="J39" s="168">
        <f t="shared" si="1"/>
        <v>187.68</v>
      </c>
      <c r="K39" s="1">
        <f t="shared" si="2"/>
        <v>0</v>
      </c>
      <c r="L39" s="1">
        <f t="shared" si="3"/>
        <v>0</v>
      </c>
      <c r="M39" s="1"/>
      <c r="N39" s="1">
        <v>1.02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379</v>
      </c>
      <c r="C40" s="172" t="s">
        <v>424</v>
      </c>
      <c r="D40" s="168" t="s">
        <v>425</v>
      </c>
      <c r="E40" s="168" t="s">
        <v>279</v>
      </c>
      <c r="F40" s="169">
        <v>65</v>
      </c>
      <c r="G40" s="170"/>
      <c r="H40" s="170"/>
      <c r="I40" s="170">
        <f t="shared" si="0"/>
        <v>0</v>
      </c>
      <c r="J40" s="168">
        <f t="shared" si="1"/>
        <v>78</v>
      </c>
      <c r="K40" s="1">
        <f t="shared" si="2"/>
        <v>0</v>
      </c>
      <c r="L40" s="1">
        <f t="shared" si="3"/>
        <v>0</v>
      </c>
      <c r="M40" s="1"/>
      <c r="N40" s="1">
        <v>1.2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379</v>
      </c>
      <c r="C41" s="172" t="s">
        <v>426</v>
      </c>
      <c r="D41" s="168" t="s">
        <v>427</v>
      </c>
      <c r="E41" s="168" t="s">
        <v>279</v>
      </c>
      <c r="F41" s="169">
        <v>5</v>
      </c>
      <c r="G41" s="170"/>
      <c r="H41" s="170"/>
      <c r="I41" s="170">
        <f t="shared" si="0"/>
        <v>0</v>
      </c>
      <c r="J41" s="168">
        <f t="shared" si="1"/>
        <v>21.35</v>
      </c>
      <c r="K41" s="1">
        <f t="shared" si="2"/>
        <v>0</v>
      </c>
      <c r="L41" s="1">
        <f t="shared" si="3"/>
        <v>0</v>
      </c>
      <c r="M41" s="1"/>
      <c r="N41" s="1">
        <v>4.2699999999999996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379</v>
      </c>
      <c r="C42" s="172" t="s">
        <v>428</v>
      </c>
      <c r="D42" s="168" t="s">
        <v>429</v>
      </c>
      <c r="E42" s="168" t="s">
        <v>279</v>
      </c>
      <c r="F42" s="169">
        <v>27</v>
      </c>
      <c r="G42" s="170"/>
      <c r="H42" s="170"/>
      <c r="I42" s="170">
        <f t="shared" si="0"/>
        <v>0</v>
      </c>
      <c r="J42" s="168">
        <f t="shared" si="1"/>
        <v>39.96</v>
      </c>
      <c r="K42" s="1">
        <f t="shared" si="2"/>
        <v>0</v>
      </c>
      <c r="L42" s="1">
        <f t="shared" si="3"/>
        <v>0</v>
      </c>
      <c r="M42" s="1"/>
      <c r="N42" s="1">
        <v>1.48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379</v>
      </c>
      <c r="C43" s="172" t="s">
        <v>430</v>
      </c>
      <c r="D43" s="168" t="s">
        <v>431</v>
      </c>
      <c r="E43" s="168" t="s">
        <v>279</v>
      </c>
      <c r="F43" s="169">
        <v>246</v>
      </c>
      <c r="G43" s="170"/>
      <c r="H43" s="170"/>
      <c r="I43" s="170">
        <f t="shared" ref="I43:I74" si="4">ROUND(F43*(G43+H43),2)</f>
        <v>0</v>
      </c>
      <c r="J43" s="168">
        <f t="shared" ref="J43:J74" si="5">ROUND(F43*(N43),2)</f>
        <v>255.84</v>
      </c>
      <c r="K43" s="1">
        <f t="shared" ref="K43:K74" si="6">ROUND(F43*(O43),2)</f>
        <v>0</v>
      </c>
      <c r="L43" s="1">
        <f t="shared" ref="L43:L74" si="7">ROUND(F43*(G43),2)</f>
        <v>0</v>
      </c>
      <c r="M43" s="1"/>
      <c r="N43" s="1">
        <v>1.04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379</v>
      </c>
      <c r="C44" s="172" t="s">
        <v>432</v>
      </c>
      <c r="D44" s="168" t="s">
        <v>433</v>
      </c>
      <c r="E44" s="168" t="s">
        <v>279</v>
      </c>
      <c r="F44" s="169">
        <v>12</v>
      </c>
      <c r="G44" s="170"/>
      <c r="H44" s="170"/>
      <c r="I44" s="170">
        <f t="shared" si="4"/>
        <v>0</v>
      </c>
      <c r="J44" s="168">
        <f t="shared" si="5"/>
        <v>17.760000000000002</v>
      </c>
      <c r="K44" s="1">
        <f t="shared" si="6"/>
        <v>0</v>
      </c>
      <c r="L44" s="1">
        <f t="shared" si="7"/>
        <v>0</v>
      </c>
      <c r="M44" s="1"/>
      <c r="N44" s="1">
        <v>1.48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379</v>
      </c>
      <c r="C45" s="172" t="s">
        <v>434</v>
      </c>
      <c r="D45" s="168" t="s">
        <v>435</v>
      </c>
      <c r="E45" s="168" t="s">
        <v>279</v>
      </c>
      <c r="F45" s="169">
        <v>14</v>
      </c>
      <c r="G45" s="170"/>
      <c r="H45" s="170"/>
      <c r="I45" s="170">
        <f t="shared" si="4"/>
        <v>0</v>
      </c>
      <c r="J45" s="168">
        <f t="shared" si="5"/>
        <v>30.94</v>
      </c>
      <c r="K45" s="1">
        <f t="shared" si="6"/>
        <v>0</v>
      </c>
      <c r="L45" s="1">
        <f t="shared" si="7"/>
        <v>0</v>
      </c>
      <c r="M45" s="1"/>
      <c r="N45" s="1">
        <v>2.21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379</v>
      </c>
      <c r="C46" s="172" t="s">
        <v>436</v>
      </c>
      <c r="D46" s="168" t="s">
        <v>437</v>
      </c>
      <c r="E46" s="168" t="s">
        <v>279</v>
      </c>
      <c r="F46" s="169">
        <v>64</v>
      </c>
      <c r="G46" s="170"/>
      <c r="H46" s="170"/>
      <c r="I46" s="170">
        <f t="shared" si="4"/>
        <v>0</v>
      </c>
      <c r="J46" s="168">
        <f t="shared" si="5"/>
        <v>94.72</v>
      </c>
      <c r="K46" s="1">
        <f t="shared" si="6"/>
        <v>0</v>
      </c>
      <c r="L46" s="1">
        <f t="shared" si="7"/>
        <v>0</v>
      </c>
      <c r="M46" s="1"/>
      <c r="N46" s="1">
        <v>1.48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379</v>
      </c>
      <c r="C47" s="172" t="s">
        <v>438</v>
      </c>
      <c r="D47" s="168" t="s">
        <v>439</v>
      </c>
      <c r="E47" s="168" t="s">
        <v>279</v>
      </c>
      <c r="F47" s="169">
        <v>26</v>
      </c>
      <c r="G47" s="170"/>
      <c r="H47" s="170"/>
      <c r="I47" s="170">
        <f t="shared" si="4"/>
        <v>0</v>
      </c>
      <c r="J47" s="168">
        <f t="shared" si="5"/>
        <v>38.479999999999997</v>
      </c>
      <c r="K47" s="1">
        <f t="shared" si="6"/>
        <v>0</v>
      </c>
      <c r="L47" s="1">
        <f t="shared" si="7"/>
        <v>0</v>
      </c>
      <c r="M47" s="1"/>
      <c r="N47" s="1">
        <v>1.48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379</v>
      </c>
      <c r="C48" s="172" t="s">
        <v>440</v>
      </c>
      <c r="D48" s="168" t="s">
        <v>441</v>
      </c>
      <c r="E48" s="168" t="s">
        <v>222</v>
      </c>
      <c r="F48" s="169">
        <v>593</v>
      </c>
      <c r="G48" s="170"/>
      <c r="H48" s="170"/>
      <c r="I48" s="170">
        <f t="shared" si="4"/>
        <v>0</v>
      </c>
      <c r="J48" s="168">
        <f t="shared" si="5"/>
        <v>652.29999999999995</v>
      </c>
      <c r="K48" s="1">
        <f t="shared" si="6"/>
        <v>0</v>
      </c>
      <c r="L48" s="1">
        <f t="shared" si="7"/>
        <v>0</v>
      </c>
      <c r="M48" s="1"/>
      <c r="N48" s="1">
        <v>1.1000000000000001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379</v>
      </c>
      <c r="C49" s="172" t="s">
        <v>442</v>
      </c>
      <c r="D49" s="168" t="s">
        <v>443</v>
      </c>
      <c r="E49" s="168" t="s">
        <v>279</v>
      </c>
      <c r="F49" s="169">
        <v>1</v>
      </c>
      <c r="G49" s="170"/>
      <c r="H49" s="170"/>
      <c r="I49" s="170">
        <f t="shared" si="4"/>
        <v>0</v>
      </c>
      <c r="J49" s="168">
        <f t="shared" si="5"/>
        <v>1.82</v>
      </c>
      <c r="K49" s="1">
        <f t="shared" si="6"/>
        <v>0</v>
      </c>
      <c r="L49" s="1">
        <f t="shared" si="7"/>
        <v>0</v>
      </c>
      <c r="M49" s="1"/>
      <c r="N49" s="1">
        <v>1.8199999999999998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444</v>
      </c>
      <c r="C50" s="172" t="s">
        <v>445</v>
      </c>
      <c r="D50" s="168" t="s">
        <v>446</v>
      </c>
      <c r="E50" s="168" t="s">
        <v>279</v>
      </c>
      <c r="F50" s="169">
        <v>40</v>
      </c>
      <c r="G50" s="170"/>
      <c r="H50" s="170"/>
      <c r="I50" s="170">
        <f t="shared" si="4"/>
        <v>0</v>
      </c>
      <c r="J50" s="168">
        <f t="shared" si="5"/>
        <v>258.39999999999998</v>
      </c>
      <c r="K50" s="1">
        <f t="shared" si="6"/>
        <v>0</v>
      </c>
      <c r="L50" s="1">
        <f t="shared" si="7"/>
        <v>0</v>
      </c>
      <c r="M50" s="1"/>
      <c r="N50" s="1">
        <v>6.46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164</v>
      </c>
      <c r="C51" s="172" t="s">
        <v>447</v>
      </c>
      <c r="D51" s="168" t="s">
        <v>448</v>
      </c>
      <c r="E51" s="168" t="s">
        <v>222</v>
      </c>
      <c r="F51" s="169">
        <v>429</v>
      </c>
      <c r="G51" s="170"/>
      <c r="H51" s="170"/>
      <c r="I51" s="170">
        <f t="shared" si="4"/>
        <v>0</v>
      </c>
      <c r="J51" s="168">
        <f t="shared" si="5"/>
        <v>210.21</v>
      </c>
      <c r="K51" s="1">
        <f t="shared" si="6"/>
        <v>0</v>
      </c>
      <c r="L51" s="1">
        <f t="shared" si="7"/>
        <v>0</v>
      </c>
      <c r="M51" s="1"/>
      <c r="N51" s="1">
        <v>0.49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353</v>
      </c>
      <c r="C52" s="172" t="s">
        <v>449</v>
      </c>
      <c r="D52" s="168" t="s">
        <v>450</v>
      </c>
      <c r="E52" s="168" t="s">
        <v>222</v>
      </c>
      <c r="F52" s="169">
        <v>850</v>
      </c>
      <c r="G52" s="170"/>
      <c r="H52" s="170"/>
      <c r="I52" s="170">
        <f t="shared" si="4"/>
        <v>0</v>
      </c>
      <c r="J52" s="168">
        <f t="shared" si="5"/>
        <v>637.5</v>
      </c>
      <c r="K52" s="1">
        <f t="shared" si="6"/>
        <v>0</v>
      </c>
      <c r="L52" s="1">
        <f t="shared" si="7"/>
        <v>0</v>
      </c>
      <c r="M52" s="1"/>
      <c r="N52" s="1">
        <v>0.75</v>
      </c>
      <c r="O52" s="1"/>
      <c r="P52" s="160"/>
      <c r="Q52" s="173"/>
      <c r="R52" s="173"/>
      <c r="S52" s="149"/>
      <c r="V52" s="174"/>
      <c r="Z52">
        <v>0</v>
      </c>
    </row>
    <row r="53" spans="1:26" ht="24.95" customHeight="1" x14ac:dyDescent="0.25">
      <c r="A53" s="171"/>
      <c r="B53" s="168" t="s">
        <v>353</v>
      </c>
      <c r="C53" s="172" t="s">
        <v>451</v>
      </c>
      <c r="D53" s="168" t="s">
        <v>452</v>
      </c>
      <c r="E53" s="168" t="s">
        <v>222</v>
      </c>
      <c r="F53" s="169">
        <v>100</v>
      </c>
      <c r="G53" s="170"/>
      <c r="H53" s="170"/>
      <c r="I53" s="170">
        <f t="shared" si="4"/>
        <v>0</v>
      </c>
      <c r="J53" s="168">
        <f t="shared" si="5"/>
        <v>94</v>
      </c>
      <c r="K53" s="1">
        <f t="shared" si="6"/>
        <v>0</v>
      </c>
      <c r="L53" s="1">
        <f t="shared" si="7"/>
        <v>0</v>
      </c>
      <c r="M53" s="1"/>
      <c r="N53" s="1">
        <v>0.94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353</v>
      </c>
      <c r="C54" s="172" t="s">
        <v>453</v>
      </c>
      <c r="D54" s="168" t="s">
        <v>454</v>
      </c>
      <c r="E54" s="168" t="s">
        <v>222</v>
      </c>
      <c r="F54" s="169">
        <v>60</v>
      </c>
      <c r="G54" s="170"/>
      <c r="H54" s="170"/>
      <c r="I54" s="170">
        <f t="shared" si="4"/>
        <v>0</v>
      </c>
      <c r="J54" s="168">
        <f t="shared" si="5"/>
        <v>45</v>
      </c>
      <c r="K54" s="1">
        <f t="shared" si="6"/>
        <v>0</v>
      </c>
      <c r="L54" s="1">
        <f t="shared" si="7"/>
        <v>0</v>
      </c>
      <c r="M54" s="1"/>
      <c r="N54" s="1">
        <v>0.75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353</v>
      </c>
      <c r="C55" s="172" t="s">
        <v>455</v>
      </c>
      <c r="D55" s="168" t="s">
        <v>456</v>
      </c>
      <c r="E55" s="168" t="s">
        <v>222</v>
      </c>
      <c r="F55" s="169">
        <v>210</v>
      </c>
      <c r="G55" s="170"/>
      <c r="H55" s="170"/>
      <c r="I55" s="170">
        <f t="shared" si="4"/>
        <v>0</v>
      </c>
      <c r="J55" s="168">
        <f t="shared" si="5"/>
        <v>182.7</v>
      </c>
      <c r="K55" s="1">
        <f t="shared" si="6"/>
        <v>0</v>
      </c>
      <c r="L55" s="1">
        <f t="shared" si="7"/>
        <v>0</v>
      </c>
      <c r="M55" s="1"/>
      <c r="N55" s="1">
        <v>0.87</v>
      </c>
      <c r="O55" s="1"/>
      <c r="P55" s="160"/>
      <c r="Q55" s="173"/>
      <c r="R55" s="173"/>
      <c r="S55" s="149"/>
      <c r="V55" s="174"/>
      <c r="Z55">
        <v>0</v>
      </c>
    </row>
    <row r="56" spans="1:26" ht="24.95" customHeight="1" x14ac:dyDescent="0.25">
      <c r="A56" s="171"/>
      <c r="B56" s="168" t="s">
        <v>353</v>
      </c>
      <c r="C56" s="172" t="s">
        <v>457</v>
      </c>
      <c r="D56" s="168" t="s">
        <v>458</v>
      </c>
      <c r="E56" s="168" t="s">
        <v>279</v>
      </c>
      <c r="F56" s="169">
        <v>4</v>
      </c>
      <c r="G56" s="170"/>
      <c r="H56" s="170"/>
      <c r="I56" s="170">
        <f t="shared" si="4"/>
        <v>0</v>
      </c>
      <c r="J56" s="168">
        <f t="shared" si="5"/>
        <v>19.96</v>
      </c>
      <c r="K56" s="1">
        <f t="shared" si="6"/>
        <v>0</v>
      </c>
      <c r="L56" s="1">
        <f t="shared" si="7"/>
        <v>0</v>
      </c>
      <c r="M56" s="1"/>
      <c r="N56" s="1">
        <v>4.99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353</v>
      </c>
      <c r="C57" s="172" t="s">
        <v>457</v>
      </c>
      <c r="D57" s="168" t="s">
        <v>459</v>
      </c>
      <c r="E57" s="168" t="s">
        <v>279</v>
      </c>
      <c r="F57" s="169">
        <v>5</v>
      </c>
      <c r="G57" s="170"/>
      <c r="H57" s="170"/>
      <c r="I57" s="170">
        <f t="shared" si="4"/>
        <v>0</v>
      </c>
      <c r="J57" s="168">
        <f t="shared" si="5"/>
        <v>25.85</v>
      </c>
      <c r="K57" s="1">
        <f t="shared" si="6"/>
        <v>0</v>
      </c>
      <c r="L57" s="1">
        <f t="shared" si="7"/>
        <v>0</v>
      </c>
      <c r="M57" s="1"/>
      <c r="N57" s="1">
        <v>5.17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353</v>
      </c>
      <c r="C58" s="172" t="s">
        <v>460</v>
      </c>
      <c r="D58" s="168" t="s">
        <v>461</v>
      </c>
      <c r="E58" s="168" t="s">
        <v>373</v>
      </c>
      <c r="F58" s="169">
        <v>2</v>
      </c>
      <c r="G58" s="170"/>
      <c r="H58" s="170"/>
      <c r="I58" s="170">
        <f t="shared" si="4"/>
        <v>0</v>
      </c>
      <c r="J58" s="168">
        <f t="shared" si="5"/>
        <v>313.32</v>
      </c>
      <c r="K58" s="1">
        <f t="shared" si="6"/>
        <v>0</v>
      </c>
      <c r="L58" s="1">
        <f t="shared" si="7"/>
        <v>0</v>
      </c>
      <c r="M58" s="1"/>
      <c r="N58" s="1">
        <v>156.66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353</v>
      </c>
      <c r="C59" s="172" t="s">
        <v>462</v>
      </c>
      <c r="D59" s="168" t="s">
        <v>463</v>
      </c>
      <c r="E59" s="168" t="s">
        <v>279</v>
      </c>
      <c r="F59" s="169">
        <v>2</v>
      </c>
      <c r="G59" s="170"/>
      <c r="H59" s="170"/>
      <c r="I59" s="170">
        <f t="shared" si="4"/>
        <v>0</v>
      </c>
      <c r="J59" s="168">
        <f t="shared" si="5"/>
        <v>6.48</v>
      </c>
      <c r="K59" s="1">
        <f t="shared" si="6"/>
        <v>0</v>
      </c>
      <c r="L59" s="1">
        <f t="shared" si="7"/>
        <v>0</v>
      </c>
      <c r="M59" s="1"/>
      <c r="N59" s="1">
        <v>3.24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353</v>
      </c>
      <c r="C60" s="172" t="s">
        <v>464</v>
      </c>
      <c r="D60" s="168" t="s">
        <v>465</v>
      </c>
      <c r="E60" s="168" t="s">
        <v>279</v>
      </c>
      <c r="F60" s="169">
        <v>6</v>
      </c>
      <c r="G60" s="170"/>
      <c r="H60" s="170"/>
      <c r="I60" s="170">
        <f t="shared" si="4"/>
        <v>0</v>
      </c>
      <c r="J60" s="168">
        <f t="shared" si="5"/>
        <v>22.32</v>
      </c>
      <c r="K60" s="1">
        <f t="shared" si="6"/>
        <v>0</v>
      </c>
      <c r="L60" s="1">
        <f t="shared" si="7"/>
        <v>0</v>
      </c>
      <c r="M60" s="1"/>
      <c r="N60" s="1">
        <v>3.7199999999999998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353</v>
      </c>
      <c r="C61" s="172" t="s">
        <v>466</v>
      </c>
      <c r="D61" s="168" t="s">
        <v>467</v>
      </c>
      <c r="E61" s="168" t="s">
        <v>279</v>
      </c>
      <c r="F61" s="169">
        <v>30</v>
      </c>
      <c r="G61" s="170"/>
      <c r="H61" s="170"/>
      <c r="I61" s="170">
        <f t="shared" si="4"/>
        <v>0</v>
      </c>
      <c r="J61" s="168">
        <f t="shared" si="5"/>
        <v>29.1</v>
      </c>
      <c r="K61" s="1">
        <f t="shared" si="6"/>
        <v>0</v>
      </c>
      <c r="L61" s="1">
        <f t="shared" si="7"/>
        <v>0</v>
      </c>
      <c r="M61" s="1"/>
      <c r="N61" s="1">
        <v>0.97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353</v>
      </c>
      <c r="C62" s="172" t="s">
        <v>468</v>
      </c>
      <c r="D62" s="168" t="s">
        <v>1421</v>
      </c>
      <c r="E62" s="168" t="s">
        <v>279</v>
      </c>
      <c r="F62" s="169">
        <v>30</v>
      </c>
      <c r="G62" s="170"/>
      <c r="H62" s="170"/>
      <c r="I62" s="170">
        <f t="shared" si="4"/>
        <v>0</v>
      </c>
      <c r="J62" s="168">
        <f t="shared" si="5"/>
        <v>103.2</v>
      </c>
      <c r="K62" s="1">
        <f t="shared" si="6"/>
        <v>0</v>
      </c>
      <c r="L62" s="1">
        <f t="shared" si="7"/>
        <v>0</v>
      </c>
      <c r="M62" s="1"/>
      <c r="N62" s="1">
        <v>3.44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353</v>
      </c>
      <c r="C63" s="172" t="s">
        <v>469</v>
      </c>
      <c r="D63" s="168" t="s">
        <v>470</v>
      </c>
      <c r="E63" s="168" t="s">
        <v>279</v>
      </c>
      <c r="F63" s="169">
        <v>11</v>
      </c>
      <c r="G63" s="170"/>
      <c r="H63" s="170"/>
      <c r="I63" s="170">
        <f t="shared" si="4"/>
        <v>0</v>
      </c>
      <c r="J63" s="168">
        <f t="shared" si="5"/>
        <v>29.04</v>
      </c>
      <c r="K63" s="1">
        <f t="shared" si="6"/>
        <v>0</v>
      </c>
      <c r="L63" s="1">
        <f t="shared" si="7"/>
        <v>0</v>
      </c>
      <c r="M63" s="1"/>
      <c r="N63" s="1">
        <v>2.64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353</v>
      </c>
      <c r="C64" s="172" t="s">
        <v>471</v>
      </c>
      <c r="D64" s="168" t="s">
        <v>1422</v>
      </c>
      <c r="E64" s="168" t="s">
        <v>279</v>
      </c>
      <c r="F64" s="169">
        <v>6</v>
      </c>
      <c r="G64" s="170"/>
      <c r="H64" s="170"/>
      <c r="I64" s="170">
        <f t="shared" si="4"/>
        <v>0</v>
      </c>
      <c r="J64" s="168">
        <f t="shared" si="5"/>
        <v>73.02</v>
      </c>
      <c r="K64" s="1">
        <f t="shared" si="6"/>
        <v>0</v>
      </c>
      <c r="L64" s="1">
        <f t="shared" si="7"/>
        <v>0</v>
      </c>
      <c r="M64" s="1"/>
      <c r="N64" s="1">
        <v>12.17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353</v>
      </c>
      <c r="C65" s="172" t="s">
        <v>472</v>
      </c>
      <c r="D65" s="168" t="s">
        <v>473</v>
      </c>
      <c r="E65" s="168" t="s">
        <v>279</v>
      </c>
      <c r="F65" s="169">
        <v>11</v>
      </c>
      <c r="G65" s="170"/>
      <c r="H65" s="170"/>
      <c r="I65" s="170">
        <f t="shared" si="4"/>
        <v>0</v>
      </c>
      <c r="J65" s="168">
        <f t="shared" si="5"/>
        <v>47.52</v>
      </c>
      <c r="K65" s="1">
        <f t="shared" si="6"/>
        <v>0</v>
      </c>
      <c r="L65" s="1">
        <f t="shared" si="7"/>
        <v>0</v>
      </c>
      <c r="M65" s="1"/>
      <c r="N65" s="1">
        <v>4.32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353</v>
      </c>
      <c r="C66" s="172" t="s">
        <v>474</v>
      </c>
      <c r="D66" s="168" t="s">
        <v>475</v>
      </c>
      <c r="E66" s="168" t="s">
        <v>279</v>
      </c>
      <c r="F66" s="169">
        <v>52</v>
      </c>
      <c r="G66" s="170"/>
      <c r="H66" s="170"/>
      <c r="I66" s="170">
        <f t="shared" si="4"/>
        <v>0</v>
      </c>
      <c r="J66" s="168">
        <f t="shared" si="5"/>
        <v>238.68</v>
      </c>
      <c r="K66" s="1">
        <f t="shared" si="6"/>
        <v>0</v>
      </c>
      <c r="L66" s="1">
        <f t="shared" si="7"/>
        <v>0</v>
      </c>
      <c r="M66" s="1"/>
      <c r="N66" s="1">
        <v>4.59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353</v>
      </c>
      <c r="C67" s="172" t="s">
        <v>476</v>
      </c>
      <c r="D67" s="168" t="s">
        <v>477</v>
      </c>
      <c r="E67" s="168" t="s">
        <v>279</v>
      </c>
      <c r="F67" s="169">
        <v>30</v>
      </c>
      <c r="G67" s="170"/>
      <c r="H67" s="170"/>
      <c r="I67" s="170">
        <f t="shared" si="4"/>
        <v>0</v>
      </c>
      <c r="J67" s="168">
        <f t="shared" si="5"/>
        <v>259.2</v>
      </c>
      <c r="K67" s="1">
        <f t="shared" si="6"/>
        <v>0</v>
      </c>
      <c r="L67" s="1">
        <f t="shared" si="7"/>
        <v>0</v>
      </c>
      <c r="M67" s="1"/>
      <c r="N67" s="1">
        <v>8.64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353</v>
      </c>
      <c r="C68" s="172" t="s">
        <v>476</v>
      </c>
      <c r="D68" s="168" t="s">
        <v>478</v>
      </c>
      <c r="E68" s="168" t="s">
        <v>279</v>
      </c>
      <c r="F68" s="169">
        <v>6</v>
      </c>
      <c r="G68" s="170"/>
      <c r="H68" s="170"/>
      <c r="I68" s="170">
        <f t="shared" si="4"/>
        <v>0</v>
      </c>
      <c r="J68" s="168">
        <f t="shared" si="5"/>
        <v>43.92</v>
      </c>
      <c r="K68" s="1">
        <f t="shared" si="6"/>
        <v>0</v>
      </c>
      <c r="L68" s="1">
        <f t="shared" si="7"/>
        <v>0</v>
      </c>
      <c r="M68" s="1"/>
      <c r="N68" s="1">
        <v>7.32</v>
      </c>
      <c r="O68" s="1"/>
      <c r="P68" s="160"/>
      <c r="Q68" s="173"/>
      <c r="R68" s="173"/>
      <c r="S68" s="149"/>
      <c r="V68" s="174"/>
      <c r="Z68">
        <v>0</v>
      </c>
    </row>
    <row r="69" spans="1:26" ht="24.95" customHeight="1" x14ac:dyDescent="0.25">
      <c r="A69" s="171"/>
      <c r="B69" s="168" t="s">
        <v>353</v>
      </c>
      <c r="C69" s="172" t="s">
        <v>479</v>
      </c>
      <c r="D69" s="168" t="s">
        <v>480</v>
      </c>
      <c r="E69" s="168" t="s">
        <v>222</v>
      </c>
      <c r="F69" s="169">
        <v>25</v>
      </c>
      <c r="G69" s="170"/>
      <c r="H69" s="170"/>
      <c r="I69" s="170">
        <f t="shared" si="4"/>
        <v>0</v>
      </c>
      <c r="J69" s="168">
        <f t="shared" si="5"/>
        <v>63.25</v>
      </c>
      <c r="K69" s="1">
        <f t="shared" si="6"/>
        <v>0</v>
      </c>
      <c r="L69" s="1">
        <f t="shared" si="7"/>
        <v>0</v>
      </c>
      <c r="M69" s="1"/>
      <c r="N69" s="1">
        <v>2.5300000000000002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353</v>
      </c>
      <c r="C70" s="172" t="s">
        <v>481</v>
      </c>
      <c r="D70" s="168" t="s">
        <v>482</v>
      </c>
      <c r="E70" s="168" t="s">
        <v>222</v>
      </c>
      <c r="F70" s="169">
        <v>160</v>
      </c>
      <c r="G70" s="170"/>
      <c r="H70" s="170"/>
      <c r="I70" s="170">
        <f t="shared" si="4"/>
        <v>0</v>
      </c>
      <c r="J70" s="168">
        <f t="shared" si="5"/>
        <v>88</v>
      </c>
      <c r="K70" s="1">
        <f t="shared" si="6"/>
        <v>0</v>
      </c>
      <c r="L70" s="1">
        <f t="shared" si="7"/>
        <v>0</v>
      </c>
      <c r="M70" s="1"/>
      <c r="N70" s="1">
        <v>0.55000000000000004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353</v>
      </c>
      <c r="C71" s="172" t="s">
        <v>483</v>
      </c>
      <c r="D71" s="168" t="s">
        <v>484</v>
      </c>
      <c r="E71" s="168" t="s">
        <v>222</v>
      </c>
      <c r="F71" s="169">
        <v>150</v>
      </c>
      <c r="G71" s="170"/>
      <c r="H71" s="170"/>
      <c r="I71" s="170">
        <f t="shared" si="4"/>
        <v>0</v>
      </c>
      <c r="J71" s="168">
        <f t="shared" si="5"/>
        <v>40.5</v>
      </c>
      <c r="K71" s="1">
        <f t="shared" si="6"/>
        <v>0</v>
      </c>
      <c r="L71" s="1">
        <f t="shared" si="7"/>
        <v>0</v>
      </c>
      <c r="M71" s="1"/>
      <c r="N71" s="1">
        <v>0.27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353</v>
      </c>
      <c r="C72" s="172" t="s">
        <v>485</v>
      </c>
      <c r="D72" s="168" t="s">
        <v>486</v>
      </c>
      <c r="E72" s="168" t="s">
        <v>222</v>
      </c>
      <c r="F72" s="169">
        <v>300</v>
      </c>
      <c r="G72" s="170"/>
      <c r="H72" s="170"/>
      <c r="I72" s="170">
        <f t="shared" si="4"/>
        <v>0</v>
      </c>
      <c r="J72" s="168">
        <f t="shared" si="5"/>
        <v>171</v>
      </c>
      <c r="K72" s="1">
        <f t="shared" si="6"/>
        <v>0</v>
      </c>
      <c r="L72" s="1">
        <f t="shared" si="7"/>
        <v>0</v>
      </c>
      <c r="M72" s="1"/>
      <c r="N72" s="1">
        <v>0.56999999999999995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353</v>
      </c>
      <c r="C73" s="172" t="s">
        <v>487</v>
      </c>
      <c r="D73" s="168" t="s">
        <v>488</v>
      </c>
      <c r="E73" s="168" t="s">
        <v>222</v>
      </c>
      <c r="F73" s="169">
        <v>1099</v>
      </c>
      <c r="G73" s="170"/>
      <c r="H73" s="170"/>
      <c r="I73" s="170">
        <f t="shared" si="4"/>
        <v>0</v>
      </c>
      <c r="J73" s="168">
        <f t="shared" si="5"/>
        <v>505.54</v>
      </c>
      <c r="K73" s="1">
        <f t="shared" si="6"/>
        <v>0</v>
      </c>
      <c r="L73" s="1">
        <f t="shared" si="7"/>
        <v>0</v>
      </c>
      <c r="M73" s="1"/>
      <c r="N73" s="1">
        <v>0.46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353</v>
      </c>
      <c r="C74" s="172" t="s">
        <v>487</v>
      </c>
      <c r="D74" s="168" t="s">
        <v>489</v>
      </c>
      <c r="E74" s="168" t="s">
        <v>222</v>
      </c>
      <c r="F74" s="169">
        <v>240</v>
      </c>
      <c r="G74" s="170"/>
      <c r="H74" s="170"/>
      <c r="I74" s="170">
        <f t="shared" si="4"/>
        <v>0</v>
      </c>
      <c r="J74" s="168">
        <f t="shared" si="5"/>
        <v>110.4</v>
      </c>
      <c r="K74" s="1">
        <f t="shared" si="6"/>
        <v>0</v>
      </c>
      <c r="L74" s="1">
        <f t="shared" si="7"/>
        <v>0</v>
      </c>
      <c r="M74" s="1"/>
      <c r="N74" s="1">
        <v>0.46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353</v>
      </c>
      <c r="C75" s="172" t="s">
        <v>490</v>
      </c>
      <c r="D75" s="168" t="s">
        <v>491</v>
      </c>
      <c r="E75" s="168" t="s">
        <v>222</v>
      </c>
      <c r="F75" s="169">
        <v>2561</v>
      </c>
      <c r="G75" s="170"/>
      <c r="H75" s="170"/>
      <c r="I75" s="170">
        <f t="shared" ref="I75:I106" si="8">ROUND(F75*(G75+H75),2)</f>
        <v>0</v>
      </c>
      <c r="J75" s="168">
        <f t="shared" ref="J75:J106" si="9">ROUND(F75*(N75),2)</f>
        <v>1331.72</v>
      </c>
      <c r="K75" s="1">
        <f t="shared" ref="K75:K106" si="10">ROUND(F75*(O75),2)</f>
        <v>0</v>
      </c>
      <c r="L75" s="1">
        <f t="shared" ref="L75:L106" si="11">ROUND(F75*(G75),2)</f>
        <v>0</v>
      </c>
      <c r="M75" s="1"/>
      <c r="N75" s="1">
        <v>0.52</v>
      </c>
      <c r="O75" s="1"/>
      <c r="P75" s="160"/>
      <c r="Q75" s="173"/>
      <c r="R75" s="173"/>
      <c r="S75" s="149"/>
      <c r="V75" s="174"/>
      <c r="Z75">
        <v>0</v>
      </c>
    </row>
    <row r="76" spans="1:26" ht="24.95" customHeight="1" x14ac:dyDescent="0.25">
      <c r="A76" s="171"/>
      <c r="B76" s="168" t="s">
        <v>353</v>
      </c>
      <c r="C76" s="172" t="s">
        <v>492</v>
      </c>
      <c r="D76" s="168" t="s">
        <v>493</v>
      </c>
      <c r="E76" s="168" t="s">
        <v>222</v>
      </c>
      <c r="F76" s="169">
        <v>341</v>
      </c>
      <c r="G76" s="170"/>
      <c r="H76" s="170"/>
      <c r="I76" s="170">
        <f t="shared" si="8"/>
        <v>0</v>
      </c>
      <c r="J76" s="168">
        <f t="shared" si="9"/>
        <v>136.4</v>
      </c>
      <c r="K76" s="1">
        <f t="shared" si="10"/>
        <v>0</v>
      </c>
      <c r="L76" s="1">
        <f t="shared" si="11"/>
        <v>0</v>
      </c>
      <c r="M76" s="1"/>
      <c r="N76" s="1">
        <v>0.4</v>
      </c>
      <c r="O76" s="1"/>
      <c r="P76" s="160"/>
      <c r="Q76" s="173"/>
      <c r="R76" s="173"/>
      <c r="S76" s="149"/>
      <c r="V76" s="174"/>
      <c r="Z76">
        <v>0</v>
      </c>
    </row>
    <row r="77" spans="1:26" ht="24.95" customHeight="1" x14ac:dyDescent="0.25">
      <c r="A77" s="171"/>
      <c r="B77" s="168" t="s">
        <v>353</v>
      </c>
      <c r="C77" s="172" t="s">
        <v>492</v>
      </c>
      <c r="D77" s="168" t="s">
        <v>494</v>
      </c>
      <c r="E77" s="168" t="s">
        <v>222</v>
      </c>
      <c r="F77" s="169">
        <v>8</v>
      </c>
      <c r="G77" s="170"/>
      <c r="H77" s="170"/>
      <c r="I77" s="170">
        <f t="shared" si="8"/>
        <v>0</v>
      </c>
      <c r="J77" s="168">
        <f t="shared" si="9"/>
        <v>3.2</v>
      </c>
      <c r="K77" s="1">
        <f t="shared" si="10"/>
        <v>0</v>
      </c>
      <c r="L77" s="1">
        <f t="shared" si="11"/>
        <v>0</v>
      </c>
      <c r="M77" s="1"/>
      <c r="N77" s="1">
        <v>0.4</v>
      </c>
      <c r="O77" s="1"/>
      <c r="P77" s="160"/>
      <c r="Q77" s="173"/>
      <c r="R77" s="173"/>
      <c r="S77" s="149"/>
      <c r="V77" s="174"/>
      <c r="Z77">
        <v>0</v>
      </c>
    </row>
    <row r="78" spans="1:26" ht="24.95" customHeight="1" x14ac:dyDescent="0.25">
      <c r="A78" s="171"/>
      <c r="B78" s="168" t="s">
        <v>353</v>
      </c>
      <c r="C78" s="172" t="s">
        <v>495</v>
      </c>
      <c r="D78" s="168" t="s">
        <v>496</v>
      </c>
      <c r="E78" s="168" t="s">
        <v>222</v>
      </c>
      <c r="F78" s="169">
        <v>269</v>
      </c>
      <c r="G78" s="170"/>
      <c r="H78" s="170"/>
      <c r="I78" s="170">
        <f t="shared" si="8"/>
        <v>0</v>
      </c>
      <c r="J78" s="168">
        <f t="shared" si="9"/>
        <v>147.94999999999999</v>
      </c>
      <c r="K78" s="1">
        <f t="shared" si="10"/>
        <v>0</v>
      </c>
      <c r="L78" s="1">
        <f t="shared" si="11"/>
        <v>0</v>
      </c>
      <c r="M78" s="1"/>
      <c r="N78" s="1">
        <v>0.55000000000000004</v>
      </c>
      <c r="O78" s="1"/>
      <c r="P78" s="160"/>
      <c r="Q78" s="173"/>
      <c r="R78" s="173"/>
      <c r="S78" s="149"/>
      <c r="V78" s="174"/>
      <c r="Z78">
        <v>0</v>
      </c>
    </row>
    <row r="79" spans="1:26" ht="24.95" customHeight="1" x14ac:dyDescent="0.25">
      <c r="A79" s="171"/>
      <c r="B79" s="168" t="s">
        <v>353</v>
      </c>
      <c r="C79" s="172" t="s">
        <v>497</v>
      </c>
      <c r="D79" s="168" t="s">
        <v>498</v>
      </c>
      <c r="E79" s="168" t="s">
        <v>222</v>
      </c>
      <c r="F79" s="169">
        <v>372</v>
      </c>
      <c r="G79" s="170"/>
      <c r="H79" s="170"/>
      <c r="I79" s="170">
        <f t="shared" si="8"/>
        <v>0</v>
      </c>
      <c r="J79" s="168">
        <f t="shared" si="9"/>
        <v>174.84</v>
      </c>
      <c r="K79" s="1">
        <f t="shared" si="10"/>
        <v>0</v>
      </c>
      <c r="L79" s="1">
        <f t="shared" si="11"/>
        <v>0</v>
      </c>
      <c r="M79" s="1"/>
      <c r="N79" s="1">
        <v>0.47</v>
      </c>
      <c r="O79" s="1"/>
      <c r="P79" s="160"/>
      <c r="Q79" s="173"/>
      <c r="R79" s="173"/>
      <c r="S79" s="149"/>
      <c r="V79" s="174"/>
      <c r="Z79">
        <v>0</v>
      </c>
    </row>
    <row r="80" spans="1:26" ht="24.95" customHeight="1" x14ac:dyDescent="0.25">
      <c r="A80" s="171"/>
      <c r="B80" s="168" t="s">
        <v>353</v>
      </c>
      <c r="C80" s="172" t="s">
        <v>497</v>
      </c>
      <c r="D80" s="168" t="s">
        <v>499</v>
      </c>
      <c r="E80" s="168" t="s">
        <v>222</v>
      </c>
      <c r="F80" s="169">
        <v>138</v>
      </c>
      <c r="G80" s="170"/>
      <c r="H80" s="170"/>
      <c r="I80" s="170">
        <f t="shared" si="8"/>
        <v>0</v>
      </c>
      <c r="J80" s="168">
        <f t="shared" si="9"/>
        <v>64.86</v>
      </c>
      <c r="K80" s="1">
        <f t="shared" si="10"/>
        <v>0</v>
      </c>
      <c r="L80" s="1">
        <f t="shared" si="11"/>
        <v>0</v>
      </c>
      <c r="M80" s="1"/>
      <c r="N80" s="1">
        <v>0.47</v>
      </c>
      <c r="O80" s="1"/>
      <c r="P80" s="160"/>
      <c r="Q80" s="173"/>
      <c r="R80" s="173"/>
      <c r="S80" s="149"/>
      <c r="V80" s="174"/>
      <c r="Z80">
        <v>0</v>
      </c>
    </row>
    <row r="81" spans="1:26" ht="24.95" customHeight="1" x14ac:dyDescent="0.25">
      <c r="A81" s="171"/>
      <c r="B81" s="168" t="s">
        <v>353</v>
      </c>
      <c r="C81" s="172" t="s">
        <v>500</v>
      </c>
      <c r="D81" s="168" t="s">
        <v>501</v>
      </c>
      <c r="E81" s="168" t="s">
        <v>222</v>
      </c>
      <c r="F81" s="169">
        <v>700</v>
      </c>
      <c r="G81" s="170"/>
      <c r="H81" s="170"/>
      <c r="I81" s="170">
        <f t="shared" si="8"/>
        <v>0</v>
      </c>
      <c r="J81" s="168">
        <f t="shared" si="9"/>
        <v>1407</v>
      </c>
      <c r="K81" s="1">
        <f t="shared" si="10"/>
        <v>0</v>
      </c>
      <c r="L81" s="1">
        <f t="shared" si="11"/>
        <v>0</v>
      </c>
      <c r="M81" s="1"/>
      <c r="N81" s="1">
        <v>2.0099999999999998</v>
      </c>
      <c r="O81" s="1"/>
      <c r="P81" s="160"/>
      <c r="Q81" s="173"/>
      <c r="R81" s="173"/>
      <c r="S81" s="149"/>
      <c r="V81" s="174"/>
      <c r="Z81">
        <v>0</v>
      </c>
    </row>
    <row r="82" spans="1:26" ht="24.95" customHeight="1" x14ac:dyDescent="0.25">
      <c r="A82" s="171"/>
      <c r="B82" s="168" t="s">
        <v>353</v>
      </c>
      <c r="C82" s="172" t="s">
        <v>502</v>
      </c>
      <c r="D82" s="168" t="s">
        <v>406</v>
      </c>
      <c r="E82" s="168" t="s">
        <v>279</v>
      </c>
      <c r="F82" s="169">
        <v>1</v>
      </c>
      <c r="G82" s="170"/>
      <c r="H82" s="170"/>
      <c r="I82" s="170">
        <f t="shared" si="8"/>
        <v>0</v>
      </c>
      <c r="J82" s="168">
        <f t="shared" si="9"/>
        <v>182.31</v>
      </c>
      <c r="K82" s="1">
        <f t="shared" si="10"/>
        <v>0</v>
      </c>
      <c r="L82" s="1">
        <f t="shared" si="11"/>
        <v>0</v>
      </c>
      <c r="M82" s="1"/>
      <c r="N82" s="1">
        <v>182.31</v>
      </c>
      <c r="O82" s="1"/>
      <c r="P82" s="160"/>
      <c r="Q82" s="173"/>
      <c r="R82" s="173"/>
      <c r="S82" s="149"/>
      <c r="V82" s="174"/>
      <c r="Z82">
        <v>0</v>
      </c>
    </row>
    <row r="83" spans="1:26" ht="24.95" customHeight="1" x14ac:dyDescent="0.25">
      <c r="A83" s="171"/>
      <c r="B83" s="168" t="s">
        <v>353</v>
      </c>
      <c r="C83" s="172" t="s">
        <v>503</v>
      </c>
      <c r="D83" s="168" t="s">
        <v>504</v>
      </c>
      <c r="E83" s="168" t="s">
        <v>279</v>
      </c>
      <c r="F83" s="169">
        <v>1</v>
      </c>
      <c r="G83" s="170"/>
      <c r="H83" s="170"/>
      <c r="I83" s="170">
        <f t="shared" si="8"/>
        <v>0</v>
      </c>
      <c r="J83" s="168">
        <f t="shared" si="9"/>
        <v>27.38</v>
      </c>
      <c r="K83" s="1">
        <f t="shared" si="10"/>
        <v>0</v>
      </c>
      <c r="L83" s="1">
        <f t="shared" si="11"/>
        <v>0</v>
      </c>
      <c r="M83" s="1"/>
      <c r="N83" s="1">
        <v>27.38</v>
      </c>
      <c r="O83" s="1"/>
      <c r="P83" s="160"/>
      <c r="Q83" s="173"/>
      <c r="R83" s="173"/>
      <c r="S83" s="149"/>
      <c r="V83" s="174"/>
      <c r="Z83">
        <v>0</v>
      </c>
    </row>
    <row r="84" spans="1:26" ht="24.95" customHeight="1" x14ac:dyDescent="0.25">
      <c r="A84" s="171"/>
      <c r="B84" s="168" t="s">
        <v>353</v>
      </c>
      <c r="C84" s="172" t="s">
        <v>505</v>
      </c>
      <c r="D84" s="168" t="s">
        <v>1423</v>
      </c>
      <c r="E84" s="168" t="s">
        <v>279</v>
      </c>
      <c r="F84" s="169">
        <v>30</v>
      </c>
      <c r="G84" s="170"/>
      <c r="H84" s="170"/>
      <c r="I84" s="170">
        <f t="shared" si="8"/>
        <v>0</v>
      </c>
      <c r="J84" s="168">
        <f t="shared" si="9"/>
        <v>6911.7</v>
      </c>
      <c r="K84" s="1">
        <f t="shared" si="10"/>
        <v>0</v>
      </c>
      <c r="L84" s="1">
        <f t="shared" si="11"/>
        <v>0</v>
      </c>
      <c r="M84" s="1"/>
      <c r="N84" s="1">
        <v>230.39</v>
      </c>
      <c r="O84" s="1"/>
      <c r="P84" s="160"/>
      <c r="Q84" s="173"/>
      <c r="R84" s="173"/>
      <c r="S84" s="149"/>
      <c r="V84" s="174"/>
      <c r="Z84">
        <v>0</v>
      </c>
    </row>
    <row r="85" spans="1:26" ht="24.95" customHeight="1" x14ac:dyDescent="0.25">
      <c r="A85" s="171"/>
      <c r="B85" s="168" t="s">
        <v>353</v>
      </c>
      <c r="C85" s="172" t="s">
        <v>506</v>
      </c>
      <c r="D85" s="168" t="s">
        <v>1422</v>
      </c>
      <c r="E85" s="168" t="s">
        <v>279</v>
      </c>
      <c r="F85" s="169">
        <v>6</v>
      </c>
      <c r="G85" s="170"/>
      <c r="H85" s="170"/>
      <c r="I85" s="170">
        <f t="shared" si="8"/>
        <v>0</v>
      </c>
      <c r="J85" s="168">
        <f t="shared" si="9"/>
        <v>552.96</v>
      </c>
      <c r="K85" s="1">
        <f t="shared" si="10"/>
        <v>0</v>
      </c>
      <c r="L85" s="1">
        <f t="shared" si="11"/>
        <v>0</v>
      </c>
      <c r="M85" s="1"/>
      <c r="N85" s="1">
        <v>92.16</v>
      </c>
      <c r="O85" s="1"/>
      <c r="P85" s="160"/>
      <c r="Q85" s="173"/>
      <c r="R85" s="173"/>
      <c r="S85" s="149"/>
      <c r="V85" s="174"/>
      <c r="Z85">
        <v>0</v>
      </c>
    </row>
    <row r="86" spans="1:26" ht="24.95" customHeight="1" x14ac:dyDescent="0.25">
      <c r="A86" s="171"/>
      <c r="B86" s="168" t="s">
        <v>353</v>
      </c>
      <c r="C86" s="172" t="s">
        <v>507</v>
      </c>
      <c r="D86" s="168" t="s">
        <v>416</v>
      </c>
      <c r="E86" s="168" t="s">
        <v>279</v>
      </c>
      <c r="F86" s="169">
        <v>6</v>
      </c>
      <c r="G86" s="170"/>
      <c r="H86" s="170"/>
      <c r="I86" s="170">
        <f t="shared" si="8"/>
        <v>0</v>
      </c>
      <c r="J86" s="168">
        <f t="shared" si="9"/>
        <v>146.94</v>
      </c>
      <c r="K86" s="1">
        <f t="shared" si="10"/>
        <v>0</v>
      </c>
      <c r="L86" s="1">
        <f t="shared" si="11"/>
        <v>0</v>
      </c>
      <c r="M86" s="1"/>
      <c r="N86" s="1">
        <v>24.49</v>
      </c>
      <c r="O86" s="1"/>
      <c r="P86" s="160"/>
      <c r="Q86" s="173"/>
      <c r="R86" s="173"/>
      <c r="S86" s="149"/>
      <c r="V86" s="174"/>
      <c r="Z86">
        <v>0</v>
      </c>
    </row>
    <row r="87" spans="1:26" ht="24.95" customHeight="1" x14ac:dyDescent="0.25">
      <c r="A87" s="171"/>
      <c r="B87" s="168" t="s">
        <v>353</v>
      </c>
      <c r="C87" s="172" t="s">
        <v>508</v>
      </c>
      <c r="D87" s="168" t="s">
        <v>1424</v>
      </c>
      <c r="E87" s="168" t="s">
        <v>279</v>
      </c>
      <c r="F87" s="169">
        <v>44</v>
      </c>
      <c r="G87" s="170"/>
      <c r="H87" s="170"/>
      <c r="I87" s="170">
        <f t="shared" si="8"/>
        <v>0</v>
      </c>
      <c r="J87" s="168">
        <f t="shared" si="9"/>
        <v>3432.44</v>
      </c>
      <c r="K87" s="1">
        <f t="shared" si="10"/>
        <v>0</v>
      </c>
      <c r="L87" s="1">
        <f t="shared" si="11"/>
        <v>0</v>
      </c>
      <c r="M87" s="1"/>
      <c r="N87" s="1">
        <v>78.010000000000005</v>
      </c>
      <c r="O87" s="1"/>
      <c r="P87" s="160"/>
      <c r="Q87" s="173"/>
      <c r="R87" s="173"/>
      <c r="S87" s="149"/>
      <c r="V87" s="174"/>
      <c r="Z87">
        <v>0</v>
      </c>
    </row>
    <row r="88" spans="1:26" ht="24.95" customHeight="1" x14ac:dyDescent="0.25">
      <c r="A88" s="171"/>
      <c r="B88" s="168" t="s">
        <v>353</v>
      </c>
      <c r="C88" s="172" t="s">
        <v>509</v>
      </c>
      <c r="D88" s="168" t="s">
        <v>1418</v>
      </c>
      <c r="E88" s="168" t="s">
        <v>279</v>
      </c>
      <c r="F88" s="169">
        <v>2</v>
      </c>
      <c r="G88" s="170"/>
      <c r="H88" s="170"/>
      <c r="I88" s="170">
        <f t="shared" si="8"/>
        <v>0</v>
      </c>
      <c r="J88" s="168">
        <f t="shared" si="9"/>
        <v>35.72</v>
      </c>
      <c r="K88" s="1">
        <f t="shared" si="10"/>
        <v>0</v>
      </c>
      <c r="L88" s="1">
        <f t="shared" si="11"/>
        <v>0</v>
      </c>
      <c r="M88" s="1"/>
      <c r="N88" s="1">
        <v>17.86</v>
      </c>
      <c r="O88" s="1"/>
      <c r="P88" s="160"/>
      <c r="Q88" s="173"/>
      <c r="R88" s="173"/>
      <c r="S88" s="149"/>
      <c r="V88" s="174"/>
      <c r="Z88">
        <v>0</v>
      </c>
    </row>
    <row r="89" spans="1:26" ht="24.95" customHeight="1" x14ac:dyDescent="0.25">
      <c r="A89" s="171"/>
      <c r="B89" s="168" t="s">
        <v>353</v>
      </c>
      <c r="C89" s="172" t="s">
        <v>510</v>
      </c>
      <c r="D89" s="168" t="s">
        <v>1419</v>
      </c>
      <c r="E89" s="168" t="s">
        <v>279</v>
      </c>
      <c r="F89" s="169">
        <v>3</v>
      </c>
      <c r="G89" s="170"/>
      <c r="H89" s="170"/>
      <c r="I89" s="170">
        <f t="shared" si="8"/>
        <v>0</v>
      </c>
      <c r="J89" s="168">
        <f t="shared" si="9"/>
        <v>90.93</v>
      </c>
      <c r="K89" s="1">
        <f t="shared" si="10"/>
        <v>0</v>
      </c>
      <c r="L89" s="1">
        <f t="shared" si="11"/>
        <v>0</v>
      </c>
      <c r="M89" s="1"/>
      <c r="N89" s="1">
        <v>30.31</v>
      </c>
      <c r="O89" s="1"/>
      <c r="P89" s="160"/>
      <c r="Q89" s="173"/>
      <c r="R89" s="173"/>
      <c r="S89" s="149"/>
      <c r="V89" s="174"/>
      <c r="Z89">
        <v>0</v>
      </c>
    </row>
    <row r="90" spans="1:26" ht="24.95" customHeight="1" x14ac:dyDescent="0.25">
      <c r="A90" s="171"/>
      <c r="B90" s="168" t="s">
        <v>353</v>
      </c>
      <c r="C90" s="172" t="s">
        <v>511</v>
      </c>
      <c r="D90" s="168" t="s">
        <v>1425</v>
      </c>
      <c r="E90" s="168" t="s">
        <v>279</v>
      </c>
      <c r="F90" s="169">
        <v>3</v>
      </c>
      <c r="G90" s="170"/>
      <c r="H90" s="170"/>
      <c r="I90" s="170">
        <f t="shared" si="8"/>
        <v>0</v>
      </c>
      <c r="J90" s="168">
        <f t="shared" si="9"/>
        <v>137.49</v>
      </c>
      <c r="K90" s="1">
        <f t="shared" si="10"/>
        <v>0</v>
      </c>
      <c r="L90" s="1">
        <f t="shared" si="11"/>
        <v>0</v>
      </c>
      <c r="M90" s="1"/>
      <c r="N90" s="1">
        <v>45.83</v>
      </c>
      <c r="O90" s="1"/>
      <c r="P90" s="160"/>
      <c r="Q90" s="173"/>
      <c r="R90" s="173"/>
      <c r="S90" s="149"/>
      <c r="V90" s="174"/>
      <c r="Z90">
        <v>0</v>
      </c>
    </row>
    <row r="91" spans="1:26" ht="24.95" customHeight="1" x14ac:dyDescent="0.25">
      <c r="A91" s="171"/>
      <c r="B91" s="168" t="s">
        <v>353</v>
      </c>
      <c r="C91" s="172" t="s">
        <v>512</v>
      </c>
      <c r="D91" s="168" t="s">
        <v>470</v>
      </c>
      <c r="E91" s="168" t="s">
        <v>279</v>
      </c>
      <c r="F91" s="169">
        <v>11</v>
      </c>
      <c r="G91" s="170"/>
      <c r="H91" s="170"/>
      <c r="I91" s="170">
        <f t="shared" si="8"/>
        <v>0</v>
      </c>
      <c r="J91" s="168">
        <f t="shared" si="9"/>
        <v>400.84</v>
      </c>
      <c r="K91" s="1">
        <f t="shared" si="10"/>
        <v>0</v>
      </c>
      <c r="L91" s="1">
        <f t="shared" si="11"/>
        <v>0</v>
      </c>
      <c r="M91" s="1"/>
      <c r="N91" s="1">
        <v>36.44</v>
      </c>
      <c r="O91" s="1"/>
      <c r="P91" s="160"/>
      <c r="Q91" s="173"/>
      <c r="R91" s="173"/>
      <c r="S91" s="149"/>
      <c r="V91" s="174"/>
      <c r="Z91">
        <v>0</v>
      </c>
    </row>
    <row r="92" spans="1:26" ht="24.95" customHeight="1" x14ac:dyDescent="0.25">
      <c r="A92" s="171"/>
      <c r="B92" s="168" t="s">
        <v>353</v>
      </c>
      <c r="C92" s="172" t="s">
        <v>513</v>
      </c>
      <c r="D92" s="168" t="s">
        <v>1411</v>
      </c>
      <c r="E92" s="168" t="s">
        <v>279</v>
      </c>
      <c r="F92" s="169">
        <v>9</v>
      </c>
      <c r="G92" s="170"/>
      <c r="H92" s="170"/>
      <c r="I92" s="170">
        <f t="shared" si="8"/>
        <v>0</v>
      </c>
      <c r="J92" s="168">
        <f t="shared" si="9"/>
        <v>36.72</v>
      </c>
      <c r="K92" s="1">
        <f t="shared" si="10"/>
        <v>0</v>
      </c>
      <c r="L92" s="1">
        <f t="shared" si="11"/>
        <v>0</v>
      </c>
      <c r="M92" s="1"/>
      <c r="N92" s="1">
        <v>4.08</v>
      </c>
      <c r="O92" s="1"/>
      <c r="P92" s="160"/>
      <c r="Q92" s="173"/>
      <c r="R92" s="173"/>
      <c r="S92" s="149"/>
      <c r="V92" s="174"/>
      <c r="Z92">
        <v>0</v>
      </c>
    </row>
    <row r="93" spans="1:26" ht="24.95" customHeight="1" x14ac:dyDescent="0.25">
      <c r="A93" s="171"/>
      <c r="B93" s="168" t="s">
        <v>353</v>
      </c>
      <c r="C93" s="172" t="s">
        <v>514</v>
      </c>
      <c r="D93" s="168" t="s">
        <v>1412</v>
      </c>
      <c r="E93" s="168" t="s">
        <v>279</v>
      </c>
      <c r="F93" s="169">
        <v>3</v>
      </c>
      <c r="G93" s="170"/>
      <c r="H93" s="170"/>
      <c r="I93" s="170">
        <f t="shared" si="8"/>
        <v>0</v>
      </c>
      <c r="J93" s="168">
        <f t="shared" si="9"/>
        <v>16.920000000000002</v>
      </c>
      <c r="K93" s="1">
        <f t="shared" si="10"/>
        <v>0</v>
      </c>
      <c r="L93" s="1">
        <f t="shared" si="11"/>
        <v>0</v>
      </c>
      <c r="M93" s="1"/>
      <c r="N93" s="1">
        <v>5.64</v>
      </c>
      <c r="O93" s="1"/>
      <c r="P93" s="160"/>
      <c r="Q93" s="173"/>
      <c r="R93" s="173"/>
      <c r="S93" s="149"/>
      <c r="V93" s="174"/>
      <c r="Z93">
        <v>0</v>
      </c>
    </row>
    <row r="94" spans="1:26" ht="24.95" customHeight="1" x14ac:dyDescent="0.25">
      <c r="A94" s="171"/>
      <c r="B94" s="168" t="s">
        <v>353</v>
      </c>
      <c r="C94" s="172" t="s">
        <v>515</v>
      </c>
      <c r="D94" s="168" t="s">
        <v>1413</v>
      </c>
      <c r="E94" s="168" t="s">
        <v>279</v>
      </c>
      <c r="F94" s="169">
        <v>2</v>
      </c>
      <c r="G94" s="170"/>
      <c r="H94" s="170"/>
      <c r="I94" s="170">
        <f t="shared" si="8"/>
        <v>0</v>
      </c>
      <c r="J94" s="168">
        <f t="shared" si="9"/>
        <v>8.3000000000000007</v>
      </c>
      <c r="K94" s="1">
        <f t="shared" si="10"/>
        <v>0</v>
      </c>
      <c r="L94" s="1">
        <f t="shared" si="11"/>
        <v>0</v>
      </c>
      <c r="M94" s="1"/>
      <c r="N94" s="1">
        <v>4.1500000000000004</v>
      </c>
      <c r="O94" s="1"/>
      <c r="P94" s="160"/>
      <c r="Q94" s="173"/>
      <c r="R94" s="173"/>
      <c r="S94" s="149"/>
      <c r="V94" s="174"/>
      <c r="Z94">
        <v>0</v>
      </c>
    </row>
    <row r="95" spans="1:26" ht="24.95" customHeight="1" x14ac:dyDescent="0.25">
      <c r="A95" s="171"/>
      <c r="B95" s="168" t="s">
        <v>353</v>
      </c>
      <c r="C95" s="172" t="s">
        <v>516</v>
      </c>
      <c r="D95" s="168" t="s">
        <v>1414</v>
      </c>
      <c r="E95" s="168" t="s">
        <v>279</v>
      </c>
      <c r="F95" s="169">
        <v>5</v>
      </c>
      <c r="G95" s="170"/>
      <c r="H95" s="170"/>
      <c r="I95" s="170">
        <f t="shared" si="8"/>
        <v>0</v>
      </c>
      <c r="J95" s="168">
        <f t="shared" si="9"/>
        <v>409.85</v>
      </c>
      <c r="K95" s="1">
        <f t="shared" si="10"/>
        <v>0</v>
      </c>
      <c r="L95" s="1">
        <f t="shared" si="11"/>
        <v>0</v>
      </c>
      <c r="M95" s="1"/>
      <c r="N95" s="1">
        <v>81.97</v>
      </c>
      <c r="O95" s="1"/>
      <c r="P95" s="160"/>
      <c r="Q95" s="173"/>
      <c r="R95" s="173"/>
      <c r="S95" s="149"/>
      <c r="V95" s="174"/>
      <c r="Z95">
        <v>0</v>
      </c>
    </row>
    <row r="96" spans="1:26" ht="24.95" customHeight="1" x14ac:dyDescent="0.25">
      <c r="A96" s="171"/>
      <c r="B96" s="168" t="s">
        <v>353</v>
      </c>
      <c r="C96" s="172" t="s">
        <v>517</v>
      </c>
      <c r="D96" s="168" t="s">
        <v>465</v>
      </c>
      <c r="E96" s="168" t="s">
        <v>279</v>
      </c>
      <c r="F96" s="169">
        <v>6</v>
      </c>
      <c r="G96" s="170"/>
      <c r="H96" s="170"/>
      <c r="I96" s="170">
        <f t="shared" si="8"/>
        <v>0</v>
      </c>
      <c r="J96" s="168">
        <f t="shared" si="9"/>
        <v>211.14</v>
      </c>
      <c r="K96" s="1">
        <f t="shared" si="10"/>
        <v>0</v>
      </c>
      <c r="L96" s="1">
        <f t="shared" si="11"/>
        <v>0</v>
      </c>
      <c r="M96" s="1"/>
      <c r="N96" s="1">
        <v>35.19</v>
      </c>
      <c r="O96" s="1"/>
      <c r="P96" s="160"/>
      <c r="Q96" s="173"/>
      <c r="R96" s="173"/>
      <c r="S96" s="149"/>
      <c r="V96" s="174"/>
      <c r="Z96">
        <v>0</v>
      </c>
    </row>
    <row r="97" spans="1:26" ht="24.95" customHeight="1" x14ac:dyDescent="0.25">
      <c r="A97" s="171"/>
      <c r="B97" s="168" t="s">
        <v>353</v>
      </c>
      <c r="C97" s="172" t="s">
        <v>518</v>
      </c>
      <c r="D97" s="168" t="s">
        <v>463</v>
      </c>
      <c r="E97" s="168" t="s">
        <v>279</v>
      </c>
      <c r="F97" s="169">
        <v>2</v>
      </c>
      <c r="G97" s="170"/>
      <c r="H97" s="170"/>
      <c r="I97" s="170">
        <f t="shared" si="8"/>
        <v>0</v>
      </c>
      <c r="J97" s="168">
        <f t="shared" si="9"/>
        <v>52.56</v>
      </c>
      <c r="K97" s="1">
        <f t="shared" si="10"/>
        <v>0</v>
      </c>
      <c r="L97" s="1">
        <f t="shared" si="11"/>
        <v>0</v>
      </c>
      <c r="M97" s="1"/>
      <c r="N97" s="1">
        <v>26.28</v>
      </c>
      <c r="O97" s="1"/>
      <c r="P97" s="160"/>
      <c r="Q97" s="173"/>
      <c r="R97" s="173"/>
      <c r="S97" s="149"/>
      <c r="V97" s="174"/>
      <c r="Z97">
        <v>0</v>
      </c>
    </row>
    <row r="98" spans="1:26" ht="24.95" customHeight="1" x14ac:dyDescent="0.25">
      <c r="A98" s="171"/>
      <c r="B98" s="168" t="s">
        <v>353</v>
      </c>
      <c r="C98" s="172" t="s">
        <v>519</v>
      </c>
      <c r="D98" s="168" t="s">
        <v>1415</v>
      </c>
      <c r="E98" s="168" t="s">
        <v>279</v>
      </c>
      <c r="F98" s="169">
        <v>26</v>
      </c>
      <c r="G98" s="170"/>
      <c r="H98" s="170"/>
      <c r="I98" s="170">
        <f t="shared" si="8"/>
        <v>0</v>
      </c>
      <c r="J98" s="168">
        <f t="shared" si="9"/>
        <v>177.84</v>
      </c>
      <c r="K98" s="1">
        <f t="shared" si="10"/>
        <v>0</v>
      </c>
      <c r="L98" s="1">
        <f t="shared" si="11"/>
        <v>0</v>
      </c>
      <c r="M98" s="1"/>
      <c r="N98" s="1">
        <v>6.84</v>
      </c>
      <c r="O98" s="1"/>
      <c r="P98" s="160"/>
      <c r="Q98" s="173"/>
      <c r="R98" s="173"/>
      <c r="S98" s="149"/>
      <c r="V98" s="174"/>
      <c r="Z98">
        <v>0</v>
      </c>
    </row>
    <row r="99" spans="1:26" ht="24.95" customHeight="1" x14ac:dyDescent="0.25">
      <c r="A99" s="171"/>
      <c r="B99" s="168" t="s">
        <v>353</v>
      </c>
      <c r="C99" s="172" t="s">
        <v>520</v>
      </c>
      <c r="D99" s="168" t="s">
        <v>404</v>
      </c>
      <c r="E99" s="168" t="s">
        <v>279</v>
      </c>
      <c r="F99" s="169">
        <v>8</v>
      </c>
      <c r="G99" s="170"/>
      <c r="H99" s="170"/>
      <c r="I99" s="170">
        <f t="shared" si="8"/>
        <v>0</v>
      </c>
      <c r="J99" s="168">
        <f t="shared" si="9"/>
        <v>47.04</v>
      </c>
      <c r="K99" s="1">
        <f t="shared" si="10"/>
        <v>0</v>
      </c>
      <c r="L99" s="1">
        <f t="shared" si="11"/>
        <v>0</v>
      </c>
      <c r="M99" s="1"/>
      <c r="N99" s="1">
        <v>5.88</v>
      </c>
      <c r="O99" s="1"/>
      <c r="P99" s="160"/>
      <c r="Q99" s="173"/>
      <c r="R99" s="173"/>
      <c r="S99" s="149"/>
      <c r="V99" s="174"/>
      <c r="Z99">
        <v>0</v>
      </c>
    </row>
    <row r="100" spans="1:26" ht="35.1" customHeight="1" x14ac:dyDescent="0.25">
      <c r="A100" s="171"/>
      <c r="B100" s="168" t="s">
        <v>353</v>
      </c>
      <c r="C100" s="172" t="s">
        <v>521</v>
      </c>
      <c r="D100" s="168" t="s">
        <v>1416</v>
      </c>
      <c r="E100" s="168" t="s">
        <v>279</v>
      </c>
      <c r="F100" s="169">
        <v>8</v>
      </c>
      <c r="G100" s="170"/>
      <c r="H100" s="170"/>
      <c r="I100" s="170">
        <f t="shared" si="8"/>
        <v>0</v>
      </c>
      <c r="J100" s="168">
        <f t="shared" si="9"/>
        <v>953.92</v>
      </c>
      <c r="K100" s="1">
        <f t="shared" si="10"/>
        <v>0</v>
      </c>
      <c r="L100" s="1">
        <f t="shared" si="11"/>
        <v>0</v>
      </c>
      <c r="M100" s="1"/>
      <c r="N100" s="1">
        <v>119.24</v>
      </c>
      <c r="O100" s="1"/>
      <c r="P100" s="160"/>
      <c r="Q100" s="173"/>
      <c r="R100" s="173"/>
      <c r="S100" s="149"/>
      <c r="V100" s="174"/>
      <c r="Z100">
        <v>0</v>
      </c>
    </row>
    <row r="101" spans="1:26" ht="24.95" customHeight="1" x14ac:dyDescent="0.25">
      <c r="A101" s="171"/>
      <c r="B101" s="168" t="s">
        <v>353</v>
      </c>
      <c r="C101" s="172" t="s">
        <v>522</v>
      </c>
      <c r="D101" s="168" t="s">
        <v>443</v>
      </c>
      <c r="E101" s="168" t="s">
        <v>279</v>
      </c>
      <c r="F101" s="169">
        <v>1</v>
      </c>
      <c r="G101" s="170"/>
      <c r="H101" s="170"/>
      <c r="I101" s="170">
        <f t="shared" si="8"/>
        <v>0</v>
      </c>
      <c r="J101" s="168">
        <f t="shared" si="9"/>
        <v>38.729999999999997</v>
      </c>
      <c r="K101" s="1">
        <f t="shared" si="10"/>
        <v>0</v>
      </c>
      <c r="L101" s="1">
        <f t="shared" si="11"/>
        <v>0</v>
      </c>
      <c r="M101" s="1"/>
      <c r="N101" s="1">
        <v>38.729999999999997</v>
      </c>
      <c r="O101" s="1"/>
      <c r="P101" s="160"/>
      <c r="Q101" s="173"/>
      <c r="R101" s="173"/>
      <c r="S101" s="149"/>
      <c r="V101" s="174"/>
      <c r="Z101">
        <v>0</v>
      </c>
    </row>
    <row r="102" spans="1:26" ht="24.95" customHeight="1" x14ac:dyDescent="0.25">
      <c r="A102" s="171"/>
      <c r="B102" s="168" t="s">
        <v>353</v>
      </c>
      <c r="C102" s="172" t="s">
        <v>523</v>
      </c>
      <c r="D102" s="168" t="s">
        <v>381</v>
      </c>
      <c r="E102" s="168" t="s">
        <v>279</v>
      </c>
      <c r="F102" s="169">
        <v>77</v>
      </c>
      <c r="G102" s="170"/>
      <c r="H102" s="170"/>
      <c r="I102" s="170">
        <f t="shared" si="8"/>
        <v>0</v>
      </c>
      <c r="J102" s="168">
        <f t="shared" si="9"/>
        <v>34.65</v>
      </c>
      <c r="K102" s="1">
        <f t="shared" si="10"/>
        <v>0</v>
      </c>
      <c r="L102" s="1">
        <f t="shared" si="11"/>
        <v>0</v>
      </c>
      <c r="M102" s="1"/>
      <c r="N102" s="1">
        <v>0.45</v>
      </c>
      <c r="O102" s="1"/>
      <c r="P102" s="160"/>
      <c r="Q102" s="173"/>
      <c r="R102" s="173"/>
      <c r="S102" s="149"/>
      <c r="V102" s="174"/>
      <c r="Z102">
        <v>0</v>
      </c>
    </row>
    <row r="103" spans="1:26" ht="24.95" customHeight="1" x14ac:dyDescent="0.25">
      <c r="A103" s="171"/>
      <c r="B103" s="168" t="s">
        <v>353</v>
      </c>
      <c r="C103" s="172" t="s">
        <v>524</v>
      </c>
      <c r="D103" s="168" t="s">
        <v>383</v>
      </c>
      <c r="E103" s="168" t="s">
        <v>279</v>
      </c>
      <c r="F103" s="169">
        <v>22</v>
      </c>
      <c r="G103" s="170"/>
      <c r="H103" s="170"/>
      <c r="I103" s="170">
        <f t="shared" si="8"/>
        <v>0</v>
      </c>
      <c r="J103" s="168">
        <f t="shared" si="9"/>
        <v>47.08</v>
      </c>
      <c r="K103" s="1">
        <f t="shared" si="10"/>
        <v>0</v>
      </c>
      <c r="L103" s="1">
        <f t="shared" si="11"/>
        <v>0</v>
      </c>
      <c r="M103" s="1"/>
      <c r="N103" s="1">
        <v>2.14</v>
      </c>
      <c r="O103" s="1"/>
      <c r="P103" s="160"/>
      <c r="Q103" s="173"/>
      <c r="R103" s="173"/>
      <c r="S103" s="149"/>
      <c r="V103" s="174"/>
      <c r="Z103">
        <v>0</v>
      </c>
    </row>
    <row r="104" spans="1:26" ht="24.95" customHeight="1" x14ac:dyDescent="0.25">
      <c r="A104" s="171"/>
      <c r="B104" s="168" t="s">
        <v>353</v>
      </c>
      <c r="C104" s="172" t="s">
        <v>525</v>
      </c>
      <c r="D104" s="168" t="s">
        <v>446</v>
      </c>
      <c r="E104" s="168" t="s">
        <v>279</v>
      </c>
      <c r="F104" s="169">
        <v>40</v>
      </c>
      <c r="G104" s="170"/>
      <c r="H104" s="170"/>
      <c r="I104" s="170">
        <f t="shared" si="8"/>
        <v>0</v>
      </c>
      <c r="J104" s="168">
        <f t="shared" si="9"/>
        <v>79.2</v>
      </c>
      <c r="K104" s="1">
        <f t="shared" si="10"/>
        <v>0</v>
      </c>
      <c r="L104" s="1">
        <f t="shared" si="11"/>
        <v>0</v>
      </c>
      <c r="M104" s="1"/>
      <c r="N104" s="1">
        <v>1.98</v>
      </c>
      <c r="O104" s="1"/>
      <c r="P104" s="160"/>
      <c r="Q104" s="173"/>
      <c r="R104" s="173"/>
      <c r="S104" s="149"/>
      <c r="V104" s="174"/>
      <c r="Z104">
        <v>0</v>
      </c>
    </row>
    <row r="105" spans="1:26" ht="24.95" customHeight="1" x14ac:dyDescent="0.25">
      <c r="A105" s="171"/>
      <c r="B105" s="168" t="s">
        <v>353</v>
      </c>
      <c r="C105" s="172" t="s">
        <v>526</v>
      </c>
      <c r="D105" s="168" t="s">
        <v>527</v>
      </c>
      <c r="E105" s="168" t="s">
        <v>222</v>
      </c>
      <c r="F105" s="169">
        <v>214</v>
      </c>
      <c r="G105" s="170"/>
      <c r="H105" s="170"/>
      <c r="I105" s="170">
        <f t="shared" si="8"/>
        <v>0</v>
      </c>
      <c r="J105" s="168">
        <f t="shared" si="9"/>
        <v>1664.92</v>
      </c>
      <c r="K105" s="1">
        <f t="shared" si="10"/>
        <v>0</v>
      </c>
      <c r="L105" s="1">
        <f t="shared" si="11"/>
        <v>0</v>
      </c>
      <c r="M105" s="1"/>
      <c r="N105" s="1">
        <v>7.78</v>
      </c>
      <c r="O105" s="1"/>
      <c r="P105" s="160"/>
      <c r="Q105" s="173"/>
      <c r="R105" s="173"/>
      <c r="S105" s="149"/>
      <c r="V105" s="174"/>
      <c r="Z105">
        <v>0</v>
      </c>
    </row>
    <row r="106" spans="1:26" ht="24.95" customHeight="1" x14ac:dyDescent="0.25">
      <c r="A106" s="171"/>
      <c r="B106" s="168" t="s">
        <v>353</v>
      </c>
      <c r="C106" s="172" t="s">
        <v>528</v>
      </c>
      <c r="D106" s="168" t="s">
        <v>529</v>
      </c>
      <c r="E106" s="168" t="s">
        <v>222</v>
      </c>
      <c r="F106" s="169">
        <v>214</v>
      </c>
      <c r="G106" s="170"/>
      <c r="H106" s="170"/>
      <c r="I106" s="170">
        <f t="shared" si="8"/>
        <v>0</v>
      </c>
      <c r="J106" s="168">
        <f t="shared" si="9"/>
        <v>828.18</v>
      </c>
      <c r="K106" s="1">
        <f t="shared" si="10"/>
        <v>0</v>
      </c>
      <c r="L106" s="1">
        <f t="shared" si="11"/>
        <v>0</v>
      </c>
      <c r="M106" s="1"/>
      <c r="N106" s="1">
        <v>3.87</v>
      </c>
      <c r="O106" s="1"/>
      <c r="P106" s="160"/>
      <c r="Q106" s="173"/>
      <c r="R106" s="173"/>
      <c r="S106" s="149"/>
      <c r="V106" s="174"/>
      <c r="Z106">
        <v>0</v>
      </c>
    </row>
    <row r="107" spans="1:26" ht="24.95" customHeight="1" x14ac:dyDescent="0.25">
      <c r="A107" s="171"/>
      <c r="B107" s="168" t="s">
        <v>353</v>
      </c>
      <c r="C107" s="172" t="s">
        <v>530</v>
      </c>
      <c r="D107" s="168" t="s">
        <v>531</v>
      </c>
      <c r="E107" s="168" t="s">
        <v>279</v>
      </c>
      <c r="F107" s="169">
        <v>4</v>
      </c>
      <c r="G107" s="170"/>
      <c r="H107" s="170"/>
      <c r="I107" s="170">
        <f t="shared" ref="I107:I138" si="12">ROUND(F107*(G107+H107),2)</f>
        <v>0</v>
      </c>
      <c r="J107" s="168">
        <f t="shared" ref="J107:J138" si="13">ROUND(F107*(N107),2)</f>
        <v>40.36</v>
      </c>
      <c r="K107" s="1">
        <f t="shared" ref="K107:K138" si="14">ROUND(F107*(O107),2)</f>
        <v>0</v>
      </c>
      <c r="L107" s="1">
        <f t="shared" ref="L107:L138" si="15">ROUND(F107*(G107),2)</f>
        <v>0</v>
      </c>
      <c r="M107" s="1"/>
      <c r="N107" s="1">
        <v>10.09</v>
      </c>
      <c r="O107" s="1"/>
      <c r="P107" s="160"/>
      <c r="Q107" s="173"/>
      <c r="R107" s="173"/>
      <c r="S107" s="149"/>
      <c r="V107" s="174"/>
      <c r="Z107">
        <v>0</v>
      </c>
    </row>
    <row r="108" spans="1:26" ht="24.95" customHeight="1" x14ac:dyDescent="0.25">
      <c r="A108" s="171"/>
      <c r="B108" s="168" t="s">
        <v>353</v>
      </c>
      <c r="C108" s="172" t="s">
        <v>532</v>
      </c>
      <c r="D108" s="168" t="s">
        <v>533</v>
      </c>
      <c r="E108" s="168" t="s">
        <v>279</v>
      </c>
      <c r="F108" s="169">
        <v>4</v>
      </c>
      <c r="G108" s="170"/>
      <c r="H108" s="170"/>
      <c r="I108" s="170">
        <f t="shared" si="12"/>
        <v>0</v>
      </c>
      <c r="J108" s="168">
        <f t="shared" si="13"/>
        <v>10.56</v>
      </c>
      <c r="K108" s="1">
        <f t="shared" si="14"/>
        <v>0</v>
      </c>
      <c r="L108" s="1">
        <f t="shared" si="15"/>
        <v>0</v>
      </c>
      <c r="M108" s="1"/>
      <c r="N108" s="1">
        <v>2.64</v>
      </c>
      <c r="O108" s="1"/>
      <c r="P108" s="160"/>
      <c r="Q108" s="173"/>
      <c r="R108" s="173"/>
      <c r="S108" s="149"/>
      <c r="V108" s="174"/>
      <c r="Z108">
        <v>0</v>
      </c>
    </row>
    <row r="109" spans="1:26" ht="24.95" customHeight="1" x14ac:dyDescent="0.25">
      <c r="A109" s="171"/>
      <c r="B109" s="168" t="s">
        <v>353</v>
      </c>
      <c r="C109" s="172" t="s">
        <v>534</v>
      </c>
      <c r="D109" s="168" t="s">
        <v>535</v>
      </c>
      <c r="E109" s="168" t="s">
        <v>279</v>
      </c>
      <c r="F109" s="169">
        <v>5</v>
      </c>
      <c r="G109" s="170"/>
      <c r="H109" s="170"/>
      <c r="I109" s="170">
        <f t="shared" si="12"/>
        <v>0</v>
      </c>
      <c r="J109" s="168">
        <f t="shared" si="13"/>
        <v>60.85</v>
      </c>
      <c r="K109" s="1">
        <f t="shared" si="14"/>
        <v>0</v>
      </c>
      <c r="L109" s="1">
        <f t="shared" si="15"/>
        <v>0</v>
      </c>
      <c r="M109" s="1"/>
      <c r="N109" s="1">
        <v>12.17</v>
      </c>
      <c r="O109" s="1"/>
      <c r="P109" s="160"/>
      <c r="Q109" s="173"/>
      <c r="R109" s="173"/>
      <c r="S109" s="149"/>
      <c r="V109" s="174"/>
      <c r="Z109">
        <v>0</v>
      </c>
    </row>
    <row r="110" spans="1:26" ht="24.95" customHeight="1" x14ac:dyDescent="0.25">
      <c r="A110" s="171"/>
      <c r="B110" s="168" t="s">
        <v>353</v>
      </c>
      <c r="C110" s="172" t="s">
        <v>536</v>
      </c>
      <c r="D110" s="168" t="s">
        <v>537</v>
      </c>
      <c r="E110" s="168" t="s">
        <v>279</v>
      </c>
      <c r="F110" s="169">
        <v>5</v>
      </c>
      <c r="G110" s="170"/>
      <c r="H110" s="170"/>
      <c r="I110" s="170">
        <f t="shared" si="12"/>
        <v>0</v>
      </c>
      <c r="J110" s="168">
        <f t="shared" si="13"/>
        <v>32.450000000000003</v>
      </c>
      <c r="K110" s="1">
        <f t="shared" si="14"/>
        <v>0</v>
      </c>
      <c r="L110" s="1">
        <f t="shared" si="15"/>
        <v>0</v>
      </c>
      <c r="M110" s="1"/>
      <c r="N110" s="1">
        <v>6.49</v>
      </c>
      <c r="O110" s="1"/>
      <c r="P110" s="160"/>
      <c r="Q110" s="173"/>
      <c r="R110" s="173"/>
      <c r="S110" s="149"/>
      <c r="V110" s="174"/>
      <c r="Z110">
        <v>0</v>
      </c>
    </row>
    <row r="111" spans="1:26" ht="24.95" customHeight="1" x14ac:dyDescent="0.25">
      <c r="A111" s="171"/>
      <c r="B111" s="168" t="s">
        <v>353</v>
      </c>
      <c r="C111" s="172" t="s">
        <v>538</v>
      </c>
      <c r="D111" s="168" t="s">
        <v>539</v>
      </c>
      <c r="E111" s="168" t="s">
        <v>540</v>
      </c>
      <c r="F111" s="169">
        <v>3</v>
      </c>
      <c r="G111" s="170"/>
      <c r="H111" s="170"/>
      <c r="I111" s="170">
        <f t="shared" si="12"/>
        <v>0</v>
      </c>
      <c r="J111" s="168">
        <f t="shared" si="13"/>
        <v>40.35</v>
      </c>
      <c r="K111" s="1">
        <f t="shared" si="14"/>
        <v>0</v>
      </c>
      <c r="L111" s="1">
        <f t="shared" si="15"/>
        <v>0</v>
      </c>
      <c r="M111" s="1"/>
      <c r="N111" s="1">
        <v>13.45</v>
      </c>
      <c r="O111" s="1"/>
      <c r="P111" s="160"/>
      <c r="Q111" s="173"/>
      <c r="R111" s="173"/>
      <c r="S111" s="149"/>
      <c r="V111" s="174"/>
      <c r="Z111">
        <v>0</v>
      </c>
    </row>
    <row r="112" spans="1:26" ht="24.95" customHeight="1" x14ac:dyDescent="0.25">
      <c r="A112" s="171"/>
      <c r="B112" s="168" t="s">
        <v>353</v>
      </c>
      <c r="C112" s="172" t="s">
        <v>541</v>
      </c>
      <c r="D112" s="168" t="s">
        <v>542</v>
      </c>
      <c r="E112" s="168" t="s">
        <v>279</v>
      </c>
      <c r="F112" s="169">
        <v>184</v>
      </c>
      <c r="G112" s="170"/>
      <c r="H112" s="170"/>
      <c r="I112" s="170">
        <f t="shared" si="12"/>
        <v>0</v>
      </c>
      <c r="J112" s="168">
        <f t="shared" si="13"/>
        <v>553.84</v>
      </c>
      <c r="K112" s="1">
        <f t="shared" si="14"/>
        <v>0</v>
      </c>
      <c r="L112" s="1">
        <f t="shared" si="15"/>
        <v>0</v>
      </c>
      <c r="M112" s="1"/>
      <c r="N112" s="1">
        <v>3.01</v>
      </c>
      <c r="O112" s="1"/>
      <c r="P112" s="160"/>
      <c r="Q112" s="173"/>
      <c r="R112" s="173"/>
      <c r="S112" s="149"/>
      <c r="V112" s="174"/>
      <c r="Z112">
        <v>0</v>
      </c>
    </row>
    <row r="113" spans="1:26" ht="24.95" customHeight="1" x14ac:dyDescent="0.25">
      <c r="A113" s="171"/>
      <c r="B113" s="168" t="s">
        <v>353</v>
      </c>
      <c r="C113" s="172" t="s">
        <v>543</v>
      </c>
      <c r="D113" s="168" t="s">
        <v>456</v>
      </c>
      <c r="E113" s="168" t="s">
        <v>222</v>
      </c>
      <c r="F113" s="169">
        <v>210</v>
      </c>
      <c r="G113" s="170"/>
      <c r="H113" s="170"/>
      <c r="I113" s="170">
        <f t="shared" si="12"/>
        <v>0</v>
      </c>
      <c r="J113" s="168">
        <f t="shared" si="13"/>
        <v>1304.0999999999999</v>
      </c>
      <c r="K113" s="1">
        <f t="shared" si="14"/>
        <v>0</v>
      </c>
      <c r="L113" s="1">
        <f t="shared" si="15"/>
        <v>0</v>
      </c>
      <c r="M113" s="1"/>
      <c r="N113" s="1">
        <v>6.21</v>
      </c>
      <c r="O113" s="1"/>
      <c r="P113" s="160"/>
      <c r="Q113" s="173"/>
      <c r="R113" s="173"/>
      <c r="S113" s="149"/>
      <c r="V113" s="174"/>
      <c r="Z113">
        <v>0</v>
      </c>
    </row>
    <row r="114" spans="1:26" ht="24.95" customHeight="1" x14ac:dyDescent="0.25">
      <c r="A114" s="171"/>
      <c r="B114" s="168" t="s">
        <v>353</v>
      </c>
      <c r="C114" s="172" t="s">
        <v>544</v>
      </c>
      <c r="D114" s="168" t="s">
        <v>452</v>
      </c>
      <c r="E114" s="168" t="s">
        <v>222</v>
      </c>
      <c r="F114" s="169">
        <v>100</v>
      </c>
      <c r="G114" s="170"/>
      <c r="H114" s="170"/>
      <c r="I114" s="170">
        <f t="shared" si="12"/>
        <v>0</v>
      </c>
      <c r="J114" s="168">
        <f t="shared" si="13"/>
        <v>290</v>
      </c>
      <c r="K114" s="1">
        <f t="shared" si="14"/>
        <v>0</v>
      </c>
      <c r="L114" s="1">
        <f t="shared" si="15"/>
        <v>0</v>
      </c>
      <c r="M114" s="1"/>
      <c r="N114" s="1">
        <v>2.9</v>
      </c>
      <c r="O114" s="1"/>
      <c r="P114" s="160"/>
      <c r="Q114" s="173"/>
      <c r="R114" s="173"/>
      <c r="S114" s="149"/>
      <c r="V114" s="174"/>
      <c r="Z114">
        <v>0</v>
      </c>
    </row>
    <row r="115" spans="1:26" ht="24.95" customHeight="1" x14ac:dyDescent="0.25">
      <c r="A115" s="171"/>
      <c r="B115" s="168" t="s">
        <v>353</v>
      </c>
      <c r="C115" s="172" t="s">
        <v>545</v>
      </c>
      <c r="D115" s="168" t="s">
        <v>454</v>
      </c>
      <c r="E115" s="168" t="s">
        <v>222</v>
      </c>
      <c r="F115" s="169">
        <v>60</v>
      </c>
      <c r="G115" s="170"/>
      <c r="H115" s="170"/>
      <c r="I115" s="170">
        <f t="shared" si="12"/>
        <v>0</v>
      </c>
      <c r="J115" s="168">
        <f t="shared" si="13"/>
        <v>204.6</v>
      </c>
      <c r="K115" s="1">
        <f t="shared" si="14"/>
        <v>0</v>
      </c>
      <c r="L115" s="1">
        <f t="shared" si="15"/>
        <v>0</v>
      </c>
      <c r="M115" s="1"/>
      <c r="N115" s="1">
        <v>3.41</v>
      </c>
      <c r="O115" s="1"/>
      <c r="P115" s="160"/>
      <c r="Q115" s="173"/>
      <c r="R115" s="173"/>
      <c r="S115" s="149"/>
      <c r="V115" s="174"/>
      <c r="Z115">
        <v>0</v>
      </c>
    </row>
    <row r="116" spans="1:26" ht="24.95" customHeight="1" x14ac:dyDescent="0.25">
      <c r="A116" s="171"/>
      <c r="B116" s="168" t="s">
        <v>353</v>
      </c>
      <c r="C116" s="172" t="s">
        <v>546</v>
      </c>
      <c r="D116" s="168" t="s">
        <v>450</v>
      </c>
      <c r="E116" s="168" t="s">
        <v>222</v>
      </c>
      <c r="F116" s="169">
        <v>850</v>
      </c>
      <c r="G116" s="170"/>
      <c r="H116" s="170"/>
      <c r="I116" s="170">
        <f t="shared" si="12"/>
        <v>0</v>
      </c>
      <c r="J116" s="168">
        <f t="shared" si="13"/>
        <v>1326</v>
      </c>
      <c r="K116" s="1">
        <f t="shared" si="14"/>
        <v>0</v>
      </c>
      <c r="L116" s="1">
        <f t="shared" si="15"/>
        <v>0</v>
      </c>
      <c r="M116" s="1"/>
      <c r="N116" s="1">
        <v>1.56</v>
      </c>
      <c r="O116" s="1"/>
      <c r="P116" s="160"/>
      <c r="Q116" s="173"/>
      <c r="R116" s="173"/>
      <c r="S116" s="149"/>
      <c r="V116" s="174"/>
      <c r="Z116">
        <v>0</v>
      </c>
    </row>
    <row r="117" spans="1:26" ht="24.95" customHeight="1" x14ac:dyDescent="0.25">
      <c r="A117" s="171"/>
      <c r="B117" s="168" t="s">
        <v>353</v>
      </c>
      <c r="C117" s="172" t="s">
        <v>547</v>
      </c>
      <c r="D117" s="168" t="s">
        <v>385</v>
      </c>
      <c r="E117" s="168" t="s">
        <v>279</v>
      </c>
      <c r="F117" s="169">
        <v>500</v>
      </c>
      <c r="G117" s="170"/>
      <c r="H117" s="170"/>
      <c r="I117" s="170">
        <f t="shared" si="12"/>
        <v>0</v>
      </c>
      <c r="J117" s="168">
        <f t="shared" si="13"/>
        <v>135</v>
      </c>
      <c r="K117" s="1">
        <f t="shared" si="14"/>
        <v>0</v>
      </c>
      <c r="L117" s="1">
        <f t="shared" si="15"/>
        <v>0</v>
      </c>
      <c r="M117" s="1"/>
      <c r="N117" s="1">
        <v>0.27</v>
      </c>
      <c r="O117" s="1"/>
      <c r="P117" s="160"/>
      <c r="Q117" s="173"/>
      <c r="R117" s="173"/>
      <c r="S117" s="149"/>
      <c r="V117" s="174"/>
      <c r="Z117">
        <v>0</v>
      </c>
    </row>
    <row r="118" spans="1:26" ht="24.95" customHeight="1" x14ac:dyDescent="0.25">
      <c r="A118" s="171"/>
      <c r="B118" s="168" t="s">
        <v>353</v>
      </c>
      <c r="C118" s="172" t="s">
        <v>548</v>
      </c>
      <c r="D118" s="168" t="s">
        <v>549</v>
      </c>
      <c r="E118" s="168" t="s">
        <v>550</v>
      </c>
      <c r="F118" s="169">
        <v>1</v>
      </c>
      <c r="G118" s="170"/>
      <c r="H118" s="170"/>
      <c r="I118" s="170">
        <f t="shared" si="12"/>
        <v>0</v>
      </c>
      <c r="J118" s="168">
        <f t="shared" si="13"/>
        <v>3672.9</v>
      </c>
      <c r="K118" s="1">
        <f t="shared" si="14"/>
        <v>0</v>
      </c>
      <c r="L118" s="1">
        <f t="shared" si="15"/>
        <v>0</v>
      </c>
      <c r="M118" s="1"/>
      <c r="N118" s="1">
        <v>3672.9</v>
      </c>
      <c r="O118" s="1"/>
      <c r="P118" s="160"/>
      <c r="Q118" s="173"/>
      <c r="R118" s="173"/>
      <c r="S118" s="149"/>
      <c r="V118" s="174"/>
      <c r="Z118">
        <v>0</v>
      </c>
    </row>
    <row r="119" spans="1:26" ht="24.95" customHeight="1" x14ac:dyDescent="0.25">
      <c r="A119" s="171"/>
      <c r="B119" s="168" t="s">
        <v>353</v>
      </c>
      <c r="C119" s="172" t="s">
        <v>551</v>
      </c>
      <c r="D119" s="168" t="s">
        <v>552</v>
      </c>
      <c r="E119" s="168" t="s">
        <v>112</v>
      </c>
      <c r="F119" s="169">
        <v>21.9</v>
      </c>
      <c r="G119" s="170"/>
      <c r="H119" s="170"/>
      <c r="I119" s="170">
        <f t="shared" si="12"/>
        <v>0</v>
      </c>
      <c r="J119" s="168">
        <f t="shared" si="13"/>
        <v>658.1</v>
      </c>
      <c r="K119" s="1">
        <f t="shared" si="14"/>
        <v>0</v>
      </c>
      <c r="L119" s="1">
        <f t="shared" si="15"/>
        <v>0</v>
      </c>
      <c r="M119" s="1"/>
      <c r="N119" s="1">
        <v>30.05</v>
      </c>
      <c r="O119" s="1"/>
      <c r="P119" s="160"/>
      <c r="Q119" s="173"/>
      <c r="R119" s="173"/>
      <c r="S119" s="149"/>
      <c r="V119" s="174"/>
      <c r="Z119">
        <v>0</v>
      </c>
    </row>
    <row r="120" spans="1:26" ht="24.95" customHeight="1" x14ac:dyDescent="0.25">
      <c r="A120" s="171"/>
      <c r="B120" s="168" t="s">
        <v>353</v>
      </c>
      <c r="C120" s="172" t="s">
        <v>553</v>
      </c>
      <c r="D120" s="168" t="s">
        <v>554</v>
      </c>
      <c r="E120" s="168" t="s">
        <v>222</v>
      </c>
      <c r="F120" s="169">
        <v>391</v>
      </c>
      <c r="G120" s="170"/>
      <c r="H120" s="170"/>
      <c r="I120" s="170">
        <f t="shared" si="12"/>
        <v>0</v>
      </c>
      <c r="J120" s="168">
        <f t="shared" si="13"/>
        <v>152.49</v>
      </c>
      <c r="K120" s="1">
        <f t="shared" si="14"/>
        <v>0</v>
      </c>
      <c r="L120" s="1">
        <f t="shared" si="15"/>
        <v>0</v>
      </c>
      <c r="M120" s="1"/>
      <c r="N120" s="1">
        <v>0.39</v>
      </c>
      <c r="O120" s="1"/>
      <c r="P120" s="160"/>
      <c r="Q120" s="173"/>
      <c r="R120" s="173"/>
      <c r="S120" s="149"/>
      <c r="V120" s="174"/>
      <c r="Z120">
        <v>0</v>
      </c>
    </row>
    <row r="121" spans="1:26" ht="24.95" customHeight="1" x14ac:dyDescent="0.25">
      <c r="A121" s="171"/>
      <c r="B121" s="168" t="s">
        <v>353</v>
      </c>
      <c r="C121" s="172" t="s">
        <v>555</v>
      </c>
      <c r="D121" s="168" t="s">
        <v>461</v>
      </c>
      <c r="E121" s="168" t="s">
        <v>373</v>
      </c>
      <c r="F121" s="169">
        <v>2</v>
      </c>
      <c r="G121" s="170"/>
      <c r="H121" s="170"/>
      <c r="I121" s="170">
        <f t="shared" si="12"/>
        <v>0</v>
      </c>
      <c r="J121" s="168">
        <f t="shared" si="13"/>
        <v>333.9</v>
      </c>
      <c r="K121" s="1">
        <f t="shared" si="14"/>
        <v>0</v>
      </c>
      <c r="L121" s="1">
        <f t="shared" si="15"/>
        <v>0</v>
      </c>
      <c r="M121" s="1"/>
      <c r="N121" s="1">
        <v>166.95</v>
      </c>
      <c r="O121" s="1"/>
      <c r="P121" s="160"/>
      <c r="Q121" s="173"/>
      <c r="R121" s="173"/>
      <c r="S121" s="149"/>
      <c r="V121" s="174"/>
      <c r="Z121">
        <v>0</v>
      </c>
    </row>
    <row r="122" spans="1:26" ht="24.95" customHeight="1" x14ac:dyDescent="0.25">
      <c r="A122" s="171"/>
      <c r="B122" s="168" t="s">
        <v>353</v>
      </c>
      <c r="C122" s="172" t="s">
        <v>556</v>
      </c>
      <c r="D122" s="168" t="s">
        <v>557</v>
      </c>
      <c r="E122" s="168" t="s">
        <v>550</v>
      </c>
      <c r="F122" s="169">
        <v>1</v>
      </c>
      <c r="G122" s="170"/>
      <c r="H122" s="170"/>
      <c r="I122" s="170">
        <f t="shared" si="12"/>
        <v>0</v>
      </c>
      <c r="J122" s="168">
        <f t="shared" si="13"/>
        <v>434.07</v>
      </c>
      <c r="K122" s="1">
        <f t="shared" si="14"/>
        <v>0</v>
      </c>
      <c r="L122" s="1">
        <f t="shared" si="15"/>
        <v>0</v>
      </c>
      <c r="M122" s="1"/>
      <c r="N122" s="1">
        <v>434.07</v>
      </c>
      <c r="O122" s="1"/>
      <c r="P122" s="160"/>
      <c r="Q122" s="173"/>
      <c r="R122" s="173"/>
      <c r="S122" s="149"/>
      <c r="V122" s="174"/>
      <c r="Z122">
        <v>0</v>
      </c>
    </row>
    <row r="123" spans="1:26" ht="24.95" customHeight="1" x14ac:dyDescent="0.25">
      <c r="A123" s="171"/>
      <c r="B123" s="168" t="s">
        <v>353</v>
      </c>
      <c r="C123" s="172" t="s">
        <v>558</v>
      </c>
      <c r="D123" s="168" t="s">
        <v>441</v>
      </c>
      <c r="E123" s="168" t="s">
        <v>222</v>
      </c>
      <c r="F123" s="169">
        <v>593</v>
      </c>
      <c r="G123" s="170"/>
      <c r="H123" s="170"/>
      <c r="I123" s="170">
        <f t="shared" si="12"/>
        <v>0</v>
      </c>
      <c r="J123" s="168">
        <f t="shared" si="13"/>
        <v>527.77</v>
      </c>
      <c r="K123" s="1">
        <f t="shared" si="14"/>
        <v>0</v>
      </c>
      <c r="L123" s="1">
        <f t="shared" si="15"/>
        <v>0</v>
      </c>
      <c r="M123" s="1"/>
      <c r="N123" s="1">
        <v>0.89</v>
      </c>
      <c r="O123" s="1"/>
      <c r="P123" s="160"/>
      <c r="Q123" s="173"/>
      <c r="R123" s="173"/>
      <c r="S123" s="149"/>
      <c r="V123" s="174"/>
      <c r="Z123">
        <v>0</v>
      </c>
    </row>
    <row r="124" spans="1:26" ht="24.95" customHeight="1" x14ac:dyDescent="0.25">
      <c r="A124" s="171"/>
      <c r="B124" s="168" t="s">
        <v>353</v>
      </c>
      <c r="C124" s="172" t="s">
        <v>559</v>
      </c>
      <c r="D124" s="168" t="s">
        <v>418</v>
      </c>
      <c r="E124" s="168" t="s">
        <v>222</v>
      </c>
      <c r="F124" s="169">
        <v>40</v>
      </c>
      <c r="G124" s="170"/>
      <c r="H124" s="170"/>
      <c r="I124" s="170">
        <f t="shared" si="12"/>
        <v>0</v>
      </c>
      <c r="J124" s="168">
        <f t="shared" si="13"/>
        <v>25.2</v>
      </c>
      <c r="K124" s="1">
        <f t="shared" si="14"/>
        <v>0</v>
      </c>
      <c r="L124" s="1">
        <f t="shared" si="15"/>
        <v>0</v>
      </c>
      <c r="M124" s="1"/>
      <c r="N124" s="1">
        <v>0.63</v>
      </c>
      <c r="O124" s="1"/>
      <c r="P124" s="160"/>
      <c r="Q124" s="173"/>
      <c r="R124" s="173"/>
      <c r="S124" s="149"/>
      <c r="V124" s="174"/>
      <c r="Z124">
        <v>0</v>
      </c>
    </row>
    <row r="125" spans="1:26" ht="24.95" customHeight="1" x14ac:dyDescent="0.25">
      <c r="A125" s="171"/>
      <c r="B125" s="168" t="s">
        <v>353</v>
      </c>
      <c r="C125" s="172" t="s">
        <v>560</v>
      </c>
      <c r="D125" s="168" t="s">
        <v>419</v>
      </c>
      <c r="E125" s="168" t="s">
        <v>222</v>
      </c>
      <c r="F125" s="169">
        <v>5</v>
      </c>
      <c r="G125" s="170"/>
      <c r="H125" s="170"/>
      <c r="I125" s="170">
        <f t="shared" si="12"/>
        <v>0</v>
      </c>
      <c r="J125" s="168">
        <f t="shared" si="13"/>
        <v>3.95</v>
      </c>
      <c r="K125" s="1">
        <f t="shared" si="14"/>
        <v>0</v>
      </c>
      <c r="L125" s="1">
        <f t="shared" si="15"/>
        <v>0</v>
      </c>
      <c r="M125" s="1"/>
      <c r="N125" s="1">
        <v>0.79</v>
      </c>
      <c r="O125" s="1"/>
      <c r="P125" s="160"/>
      <c r="Q125" s="173"/>
      <c r="R125" s="173"/>
      <c r="S125" s="149"/>
      <c r="V125" s="174"/>
      <c r="Z125">
        <v>0</v>
      </c>
    </row>
    <row r="126" spans="1:26" ht="24.95" customHeight="1" x14ac:dyDescent="0.25">
      <c r="A126" s="171"/>
      <c r="B126" s="168" t="s">
        <v>353</v>
      </c>
      <c r="C126" s="172" t="s">
        <v>561</v>
      </c>
      <c r="D126" s="168" t="s">
        <v>421</v>
      </c>
      <c r="E126" s="168" t="s">
        <v>222</v>
      </c>
      <c r="F126" s="169">
        <v>262</v>
      </c>
      <c r="G126" s="170"/>
      <c r="H126" s="170"/>
      <c r="I126" s="170">
        <f t="shared" si="12"/>
        <v>0</v>
      </c>
      <c r="J126" s="168">
        <f t="shared" si="13"/>
        <v>372.04</v>
      </c>
      <c r="K126" s="1">
        <f t="shared" si="14"/>
        <v>0</v>
      </c>
      <c r="L126" s="1">
        <f t="shared" si="15"/>
        <v>0</v>
      </c>
      <c r="M126" s="1"/>
      <c r="N126" s="1">
        <v>1.42</v>
      </c>
      <c r="O126" s="1"/>
      <c r="P126" s="160"/>
      <c r="Q126" s="173"/>
      <c r="R126" s="173"/>
      <c r="S126" s="149"/>
      <c r="V126" s="174"/>
      <c r="Z126">
        <v>0</v>
      </c>
    </row>
    <row r="127" spans="1:26" ht="24.95" customHeight="1" x14ac:dyDescent="0.25">
      <c r="A127" s="171"/>
      <c r="B127" s="168" t="s">
        <v>353</v>
      </c>
      <c r="C127" s="172" t="s">
        <v>562</v>
      </c>
      <c r="D127" s="168" t="s">
        <v>429</v>
      </c>
      <c r="E127" s="168" t="s">
        <v>279</v>
      </c>
      <c r="F127" s="169">
        <v>27</v>
      </c>
      <c r="G127" s="170"/>
      <c r="H127" s="170"/>
      <c r="I127" s="170">
        <f t="shared" si="12"/>
        <v>0</v>
      </c>
      <c r="J127" s="168">
        <f t="shared" si="13"/>
        <v>17.55</v>
      </c>
      <c r="K127" s="1">
        <f t="shared" si="14"/>
        <v>0</v>
      </c>
      <c r="L127" s="1">
        <f t="shared" si="15"/>
        <v>0</v>
      </c>
      <c r="M127" s="1"/>
      <c r="N127" s="1">
        <v>0.65</v>
      </c>
      <c r="O127" s="1"/>
      <c r="P127" s="160"/>
      <c r="Q127" s="173"/>
      <c r="R127" s="173"/>
      <c r="S127" s="149"/>
      <c r="V127" s="174"/>
      <c r="Z127">
        <v>0</v>
      </c>
    </row>
    <row r="128" spans="1:26" ht="24.95" customHeight="1" x14ac:dyDescent="0.25">
      <c r="A128" s="171"/>
      <c r="B128" s="168" t="s">
        <v>353</v>
      </c>
      <c r="C128" s="172" t="s">
        <v>563</v>
      </c>
      <c r="D128" s="168" t="s">
        <v>431</v>
      </c>
      <c r="E128" s="168" t="s">
        <v>279</v>
      </c>
      <c r="F128" s="169">
        <v>246</v>
      </c>
      <c r="G128" s="170"/>
      <c r="H128" s="170"/>
      <c r="I128" s="170">
        <f t="shared" si="12"/>
        <v>0</v>
      </c>
      <c r="J128" s="168">
        <f t="shared" si="13"/>
        <v>83.64</v>
      </c>
      <c r="K128" s="1">
        <f t="shared" si="14"/>
        <v>0</v>
      </c>
      <c r="L128" s="1">
        <f t="shared" si="15"/>
        <v>0</v>
      </c>
      <c r="M128" s="1"/>
      <c r="N128" s="1">
        <v>0.34</v>
      </c>
      <c r="O128" s="1"/>
      <c r="P128" s="160"/>
      <c r="Q128" s="173"/>
      <c r="R128" s="173"/>
      <c r="S128" s="149"/>
      <c r="V128" s="174"/>
      <c r="Z128">
        <v>0</v>
      </c>
    </row>
    <row r="129" spans="1:26" ht="24.95" customHeight="1" x14ac:dyDescent="0.25">
      <c r="A129" s="171"/>
      <c r="B129" s="168" t="s">
        <v>353</v>
      </c>
      <c r="C129" s="172" t="s">
        <v>564</v>
      </c>
      <c r="D129" s="168" t="s">
        <v>433</v>
      </c>
      <c r="E129" s="168" t="s">
        <v>279</v>
      </c>
      <c r="F129" s="169">
        <v>12</v>
      </c>
      <c r="G129" s="170"/>
      <c r="H129" s="170"/>
      <c r="I129" s="170">
        <f t="shared" si="12"/>
        <v>0</v>
      </c>
      <c r="J129" s="168">
        <f t="shared" si="13"/>
        <v>10.56</v>
      </c>
      <c r="K129" s="1">
        <f t="shared" si="14"/>
        <v>0</v>
      </c>
      <c r="L129" s="1">
        <f t="shared" si="15"/>
        <v>0</v>
      </c>
      <c r="M129" s="1"/>
      <c r="N129" s="1">
        <v>0.88</v>
      </c>
      <c r="O129" s="1"/>
      <c r="P129" s="160"/>
      <c r="Q129" s="173"/>
      <c r="R129" s="173"/>
      <c r="S129" s="149"/>
      <c r="V129" s="174"/>
      <c r="Z129">
        <v>0</v>
      </c>
    </row>
    <row r="130" spans="1:26" ht="24.95" customHeight="1" x14ac:dyDescent="0.25">
      <c r="A130" s="171"/>
      <c r="B130" s="168" t="s">
        <v>353</v>
      </c>
      <c r="C130" s="172" t="s">
        <v>565</v>
      </c>
      <c r="D130" s="168" t="s">
        <v>437</v>
      </c>
      <c r="E130" s="168" t="s">
        <v>279</v>
      </c>
      <c r="F130" s="169">
        <v>64</v>
      </c>
      <c r="G130" s="170"/>
      <c r="H130" s="170"/>
      <c r="I130" s="170">
        <f t="shared" si="12"/>
        <v>0</v>
      </c>
      <c r="J130" s="168">
        <f t="shared" si="13"/>
        <v>40.32</v>
      </c>
      <c r="K130" s="1">
        <f t="shared" si="14"/>
        <v>0</v>
      </c>
      <c r="L130" s="1">
        <f t="shared" si="15"/>
        <v>0</v>
      </c>
      <c r="M130" s="1"/>
      <c r="N130" s="1">
        <v>0.63</v>
      </c>
      <c r="O130" s="1"/>
      <c r="P130" s="160"/>
      <c r="Q130" s="173"/>
      <c r="R130" s="173"/>
      <c r="S130" s="149"/>
      <c r="V130" s="174"/>
      <c r="Z130">
        <v>0</v>
      </c>
    </row>
    <row r="131" spans="1:26" ht="24.95" customHeight="1" x14ac:dyDescent="0.25">
      <c r="A131" s="171"/>
      <c r="B131" s="168" t="s">
        <v>353</v>
      </c>
      <c r="C131" s="172" t="s">
        <v>566</v>
      </c>
      <c r="D131" s="168" t="s">
        <v>439</v>
      </c>
      <c r="E131" s="168" t="s">
        <v>279</v>
      </c>
      <c r="F131" s="169">
        <v>26</v>
      </c>
      <c r="G131" s="170"/>
      <c r="H131" s="170"/>
      <c r="I131" s="170">
        <f t="shared" si="12"/>
        <v>0</v>
      </c>
      <c r="J131" s="168">
        <f t="shared" si="13"/>
        <v>20.28</v>
      </c>
      <c r="K131" s="1">
        <f t="shared" si="14"/>
        <v>0</v>
      </c>
      <c r="L131" s="1">
        <f t="shared" si="15"/>
        <v>0</v>
      </c>
      <c r="M131" s="1"/>
      <c r="N131" s="1">
        <v>0.78</v>
      </c>
      <c r="O131" s="1"/>
      <c r="P131" s="160"/>
      <c r="Q131" s="173"/>
      <c r="R131" s="173"/>
      <c r="S131" s="149"/>
      <c r="V131" s="174"/>
      <c r="Z131">
        <v>0</v>
      </c>
    </row>
    <row r="132" spans="1:26" ht="24.95" customHeight="1" x14ac:dyDescent="0.25">
      <c r="A132" s="171"/>
      <c r="B132" s="168" t="s">
        <v>353</v>
      </c>
      <c r="C132" s="172" t="s">
        <v>567</v>
      </c>
      <c r="D132" s="168" t="s">
        <v>425</v>
      </c>
      <c r="E132" s="168" t="s">
        <v>279</v>
      </c>
      <c r="F132" s="169">
        <v>65</v>
      </c>
      <c r="G132" s="170"/>
      <c r="H132" s="170"/>
      <c r="I132" s="170">
        <f t="shared" si="12"/>
        <v>0</v>
      </c>
      <c r="J132" s="168">
        <f t="shared" si="13"/>
        <v>103.35</v>
      </c>
      <c r="K132" s="1">
        <f t="shared" si="14"/>
        <v>0</v>
      </c>
      <c r="L132" s="1">
        <f t="shared" si="15"/>
        <v>0</v>
      </c>
      <c r="M132" s="1"/>
      <c r="N132" s="1">
        <v>1.5899999999999999</v>
      </c>
      <c r="O132" s="1"/>
      <c r="P132" s="160"/>
      <c r="Q132" s="173"/>
      <c r="R132" s="173"/>
      <c r="S132" s="149"/>
      <c r="V132" s="174"/>
      <c r="Z132">
        <v>0</v>
      </c>
    </row>
    <row r="133" spans="1:26" ht="24.95" customHeight="1" x14ac:dyDescent="0.25">
      <c r="A133" s="171"/>
      <c r="B133" s="168" t="s">
        <v>353</v>
      </c>
      <c r="C133" s="172" t="s">
        <v>568</v>
      </c>
      <c r="D133" s="168" t="s">
        <v>423</v>
      </c>
      <c r="E133" s="168" t="s">
        <v>279</v>
      </c>
      <c r="F133" s="169">
        <v>184</v>
      </c>
      <c r="G133" s="170"/>
      <c r="H133" s="170"/>
      <c r="I133" s="170">
        <f t="shared" si="12"/>
        <v>0</v>
      </c>
      <c r="J133" s="168">
        <f t="shared" si="13"/>
        <v>77.28</v>
      </c>
      <c r="K133" s="1">
        <f t="shared" si="14"/>
        <v>0</v>
      </c>
      <c r="L133" s="1">
        <f t="shared" si="15"/>
        <v>0</v>
      </c>
      <c r="M133" s="1"/>
      <c r="N133" s="1">
        <v>0.42</v>
      </c>
      <c r="O133" s="1"/>
      <c r="P133" s="160"/>
      <c r="Q133" s="173"/>
      <c r="R133" s="173"/>
      <c r="S133" s="149"/>
      <c r="V133" s="174"/>
      <c r="Z133">
        <v>0</v>
      </c>
    </row>
    <row r="134" spans="1:26" ht="24.95" customHeight="1" x14ac:dyDescent="0.25">
      <c r="A134" s="171"/>
      <c r="B134" s="168" t="s">
        <v>353</v>
      </c>
      <c r="C134" s="172" t="s">
        <v>569</v>
      </c>
      <c r="D134" s="168" t="s">
        <v>427</v>
      </c>
      <c r="E134" s="168" t="s">
        <v>279</v>
      </c>
      <c r="F134" s="169">
        <v>5</v>
      </c>
      <c r="G134" s="170"/>
      <c r="H134" s="170"/>
      <c r="I134" s="170">
        <f t="shared" si="12"/>
        <v>0</v>
      </c>
      <c r="J134" s="168">
        <f t="shared" si="13"/>
        <v>564.29999999999995</v>
      </c>
      <c r="K134" s="1">
        <f t="shared" si="14"/>
        <v>0</v>
      </c>
      <c r="L134" s="1">
        <f t="shared" si="15"/>
        <v>0</v>
      </c>
      <c r="M134" s="1"/>
      <c r="N134" s="1">
        <v>112.86</v>
      </c>
      <c r="O134" s="1"/>
      <c r="P134" s="160"/>
      <c r="Q134" s="173"/>
      <c r="R134" s="173"/>
      <c r="S134" s="149"/>
      <c r="V134" s="174"/>
      <c r="Z134">
        <v>0</v>
      </c>
    </row>
    <row r="135" spans="1:26" ht="24.95" customHeight="1" x14ac:dyDescent="0.25">
      <c r="A135" s="171"/>
      <c r="B135" s="168" t="s">
        <v>353</v>
      </c>
      <c r="C135" s="172" t="s">
        <v>570</v>
      </c>
      <c r="D135" s="168" t="s">
        <v>435</v>
      </c>
      <c r="E135" s="168" t="s">
        <v>279</v>
      </c>
      <c r="F135" s="169">
        <v>14</v>
      </c>
      <c r="G135" s="170"/>
      <c r="H135" s="170"/>
      <c r="I135" s="170">
        <f t="shared" si="12"/>
        <v>0</v>
      </c>
      <c r="J135" s="168">
        <f t="shared" si="13"/>
        <v>21</v>
      </c>
      <c r="K135" s="1">
        <f t="shared" si="14"/>
        <v>0</v>
      </c>
      <c r="L135" s="1">
        <f t="shared" si="15"/>
        <v>0</v>
      </c>
      <c r="M135" s="1"/>
      <c r="N135" s="1">
        <v>1.5</v>
      </c>
      <c r="O135" s="1"/>
      <c r="P135" s="160"/>
      <c r="Q135" s="173"/>
      <c r="R135" s="173"/>
      <c r="S135" s="149"/>
      <c r="V135" s="174"/>
      <c r="Z135">
        <v>0</v>
      </c>
    </row>
    <row r="136" spans="1:26" ht="24.95" customHeight="1" x14ac:dyDescent="0.25">
      <c r="A136" s="171"/>
      <c r="B136" s="168" t="s">
        <v>353</v>
      </c>
      <c r="C136" s="172" t="s">
        <v>571</v>
      </c>
      <c r="D136" s="168" t="s">
        <v>389</v>
      </c>
      <c r="E136" s="168" t="s">
        <v>279</v>
      </c>
      <c r="F136" s="169">
        <v>13</v>
      </c>
      <c r="G136" s="170"/>
      <c r="H136" s="170"/>
      <c r="I136" s="170">
        <f t="shared" si="12"/>
        <v>0</v>
      </c>
      <c r="J136" s="168">
        <f t="shared" si="13"/>
        <v>47.84</v>
      </c>
      <c r="K136" s="1">
        <f t="shared" si="14"/>
        <v>0</v>
      </c>
      <c r="L136" s="1">
        <f t="shared" si="15"/>
        <v>0</v>
      </c>
      <c r="M136" s="1"/>
      <c r="N136" s="1">
        <v>3.68</v>
      </c>
      <c r="O136" s="1"/>
      <c r="P136" s="160"/>
      <c r="Q136" s="173"/>
      <c r="R136" s="173"/>
      <c r="S136" s="149"/>
      <c r="V136" s="174"/>
      <c r="Z136">
        <v>0</v>
      </c>
    </row>
    <row r="137" spans="1:26" ht="24.95" customHeight="1" x14ac:dyDescent="0.25">
      <c r="A137" s="171"/>
      <c r="B137" s="168" t="s">
        <v>353</v>
      </c>
      <c r="C137" s="172" t="s">
        <v>572</v>
      </c>
      <c r="D137" s="168" t="s">
        <v>573</v>
      </c>
      <c r="E137" s="168" t="s">
        <v>279</v>
      </c>
      <c r="F137" s="169">
        <v>13</v>
      </c>
      <c r="G137" s="170"/>
      <c r="H137" s="170"/>
      <c r="I137" s="170">
        <f t="shared" si="12"/>
        <v>0</v>
      </c>
      <c r="J137" s="168">
        <f t="shared" si="13"/>
        <v>4.55</v>
      </c>
      <c r="K137" s="1">
        <f t="shared" si="14"/>
        <v>0</v>
      </c>
      <c r="L137" s="1">
        <f t="shared" si="15"/>
        <v>0</v>
      </c>
      <c r="M137" s="1"/>
      <c r="N137" s="1">
        <v>0.35</v>
      </c>
      <c r="O137" s="1"/>
      <c r="P137" s="160"/>
      <c r="Q137" s="173"/>
      <c r="R137" s="173"/>
      <c r="S137" s="149"/>
      <c r="V137" s="174"/>
      <c r="Z137">
        <v>0</v>
      </c>
    </row>
    <row r="138" spans="1:26" ht="24.95" customHeight="1" x14ac:dyDescent="0.25">
      <c r="A138" s="171"/>
      <c r="B138" s="168" t="s">
        <v>353</v>
      </c>
      <c r="C138" s="172" t="s">
        <v>574</v>
      </c>
      <c r="D138" s="168" t="s">
        <v>575</v>
      </c>
      <c r="E138" s="168" t="s">
        <v>576</v>
      </c>
      <c r="F138" s="169">
        <v>1</v>
      </c>
      <c r="G138" s="170"/>
      <c r="H138" s="170"/>
      <c r="I138" s="170">
        <f t="shared" si="12"/>
        <v>0</v>
      </c>
      <c r="J138" s="168">
        <f t="shared" si="13"/>
        <v>233.73</v>
      </c>
      <c r="K138" s="1">
        <f t="shared" si="14"/>
        <v>0</v>
      </c>
      <c r="L138" s="1">
        <f t="shared" si="15"/>
        <v>0</v>
      </c>
      <c r="M138" s="1"/>
      <c r="N138" s="1">
        <v>233.73</v>
      </c>
      <c r="O138" s="1"/>
      <c r="P138" s="160"/>
      <c r="Q138" s="173"/>
      <c r="R138" s="173"/>
      <c r="S138" s="149"/>
      <c r="V138" s="174"/>
      <c r="Z138">
        <v>0</v>
      </c>
    </row>
    <row r="139" spans="1:26" ht="24.95" customHeight="1" x14ac:dyDescent="0.25">
      <c r="A139" s="171"/>
      <c r="B139" s="168" t="s">
        <v>353</v>
      </c>
      <c r="C139" s="172" t="s">
        <v>577</v>
      </c>
      <c r="D139" s="168" t="s">
        <v>578</v>
      </c>
      <c r="E139" s="168" t="s">
        <v>579</v>
      </c>
      <c r="F139" s="169">
        <v>112</v>
      </c>
      <c r="G139" s="170"/>
      <c r="H139" s="170"/>
      <c r="I139" s="170">
        <f t="shared" ref="I139:I168" si="16">ROUND(F139*(G139+H139),2)</f>
        <v>0</v>
      </c>
      <c r="J139" s="168">
        <f t="shared" ref="J139:J168" si="17">ROUND(F139*(N139),2)</f>
        <v>1122.24</v>
      </c>
      <c r="K139" s="1">
        <f t="shared" ref="K139:K168" si="18">ROUND(F139*(O139),2)</f>
        <v>0</v>
      </c>
      <c r="L139" s="1">
        <f t="shared" ref="L139:L146" si="19">ROUND(F139*(G139),2)</f>
        <v>0</v>
      </c>
      <c r="M139" s="1"/>
      <c r="N139" s="1">
        <v>10.02</v>
      </c>
      <c r="O139" s="1"/>
      <c r="P139" s="160"/>
      <c r="Q139" s="173"/>
      <c r="R139" s="173"/>
      <c r="S139" s="149"/>
      <c r="V139" s="174"/>
      <c r="Z139">
        <v>0</v>
      </c>
    </row>
    <row r="140" spans="1:26" ht="24.95" customHeight="1" x14ac:dyDescent="0.25">
      <c r="A140" s="171"/>
      <c r="B140" s="168" t="s">
        <v>353</v>
      </c>
      <c r="C140" s="172" t="s">
        <v>580</v>
      </c>
      <c r="D140" s="168" t="s">
        <v>504</v>
      </c>
      <c r="E140" s="168" t="s">
        <v>279</v>
      </c>
      <c r="F140" s="169">
        <v>1</v>
      </c>
      <c r="G140" s="170"/>
      <c r="H140" s="170"/>
      <c r="I140" s="170">
        <f t="shared" si="16"/>
        <v>0</v>
      </c>
      <c r="J140" s="168">
        <f t="shared" si="17"/>
        <v>7.07</v>
      </c>
      <c r="K140" s="1">
        <f t="shared" si="18"/>
        <v>0</v>
      </c>
      <c r="L140" s="1">
        <f t="shared" si="19"/>
        <v>0</v>
      </c>
      <c r="M140" s="1"/>
      <c r="N140" s="1">
        <v>7.07</v>
      </c>
      <c r="O140" s="1"/>
      <c r="P140" s="160"/>
      <c r="Q140" s="173"/>
      <c r="R140" s="173"/>
      <c r="S140" s="149"/>
      <c r="V140" s="174"/>
      <c r="Z140">
        <v>0</v>
      </c>
    </row>
    <row r="141" spans="1:26" ht="24.95" customHeight="1" x14ac:dyDescent="0.25">
      <c r="A141" s="171"/>
      <c r="B141" s="168" t="s">
        <v>353</v>
      </c>
      <c r="C141" s="172" t="s">
        <v>581</v>
      </c>
      <c r="D141" s="168" t="s">
        <v>582</v>
      </c>
      <c r="E141" s="168" t="s">
        <v>579</v>
      </c>
      <c r="F141" s="169">
        <v>6</v>
      </c>
      <c r="G141" s="170"/>
      <c r="H141" s="170"/>
      <c r="I141" s="170">
        <f t="shared" si="16"/>
        <v>0</v>
      </c>
      <c r="J141" s="168">
        <f t="shared" si="17"/>
        <v>60.12</v>
      </c>
      <c r="K141" s="1">
        <f t="shared" si="18"/>
        <v>0</v>
      </c>
      <c r="L141" s="1">
        <f t="shared" si="19"/>
        <v>0</v>
      </c>
      <c r="M141" s="1"/>
      <c r="N141" s="1">
        <v>10.02</v>
      </c>
      <c r="O141" s="1"/>
      <c r="P141" s="160"/>
      <c r="Q141" s="173"/>
      <c r="R141" s="173"/>
      <c r="S141" s="149"/>
      <c r="V141" s="174"/>
      <c r="Z141">
        <v>0</v>
      </c>
    </row>
    <row r="142" spans="1:26" ht="24.95" customHeight="1" x14ac:dyDescent="0.25">
      <c r="A142" s="171"/>
      <c r="B142" s="168" t="s">
        <v>353</v>
      </c>
      <c r="C142" s="172" t="s">
        <v>583</v>
      </c>
      <c r="D142" s="168" t="s">
        <v>549</v>
      </c>
      <c r="E142" s="168" t="s">
        <v>550</v>
      </c>
      <c r="F142" s="169">
        <v>1</v>
      </c>
      <c r="G142" s="170"/>
      <c r="H142" s="170"/>
      <c r="I142" s="170">
        <f t="shared" si="16"/>
        <v>0</v>
      </c>
      <c r="J142" s="168">
        <f t="shared" si="17"/>
        <v>1335.6</v>
      </c>
      <c r="K142" s="1">
        <f t="shared" si="18"/>
        <v>0</v>
      </c>
      <c r="L142" s="1">
        <f t="shared" si="19"/>
        <v>0</v>
      </c>
      <c r="M142" s="1"/>
      <c r="N142" s="1">
        <v>1335.6</v>
      </c>
      <c r="O142" s="1"/>
      <c r="P142" s="160"/>
      <c r="Q142" s="173"/>
      <c r="R142" s="173"/>
      <c r="S142" s="149"/>
      <c r="V142" s="174"/>
      <c r="Z142">
        <v>0</v>
      </c>
    </row>
    <row r="143" spans="1:26" ht="24.95" customHeight="1" x14ac:dyDescent="0.25">
      <c r="A143" s="171"/>
      <c r="B143" s="168" t="s">
        <v>353</v>
      </c>
      <c r="C143" s="172" t="s">
        <v>584</v>
      </c>
      <c r="D143" s="168" t="s">
        <v>585</v>
      </c>
      <c r="E143" s="168" t="s">
        <v>586</v>
      </c>
      <c r="F143" s="169">
        <v>1</v>
      </c>
      <c r="G143" s="170"/>
      <c r="H143" s="170"/>
      <c r="I143" s="170">
        <f t="shared" si="16"/>
        <v>0</v>
      </c>
      <c r="J143" s="168">
        <f t="shared" si="17"/>
        <v>166.95</v>
      </c>
      <c r="K143" s="1">
        <f t="shared" si="18"/>
        <v>0</v>
      </c>
      <c r="L143" s="1">
        <f t="shared" si="19"/>
        <v>0</v>
      </c>
      <c r="M143" s="1"/>
      <c r="N143" s="1">
        <v>166.95</v>
      </c>
      <c r="O143" s="1"/>
      <c r="P143" s="160"/>
      <c r="Q143" s="173"/>
      <c r="R143" s="173"/>
      <c r="S143" s="149"/>
      <c r="V143" s="174"/>
      <c r="Z143">
        <v>0</v>
      </c>
    </row>
    <row r="144" spans="1:26" ht="24.95" customHeight="1" x14ac:dyDescent="0.25">
      <c r="A144" s="171"/>
      <c r="B144" s="168" t="s">
        <v>353</v>
      </c>
      <c r="C144" s="172" t="s">
        <v>587</v>
      </c>
      <c r="D144" s="168" t="s">
        <v>588</v>
      </c>
      <c r="E144" s="168" t="s">
        <v>586</v>
      </c>
      <c r="F144" s="169">
        <v>1</v>
      </c>
      <c r="G144" s="170"/>
      <c r="H144" s="170"/>
      <c r="I144" s="170">
        <f t="shared" si="16"/>
        <v>0</v>
      </c>
      <c r="J144" s="168">
        <f t="shared" si="17"/>
        <v>834.75</v>
      </c>
      <c r="K144" s="1">
        <f t="shared" si="18"/>
        <v>0</v>
      </c>
      <c r="L144" s="1">
        <f t="shared" si="19"/>
        <v>0</v>
      </c>
      <c r="M144" s="1"/>
      <c r="N144" s="1">
        <v>834.75</v>
      </c>
      <c r="O144" s="1"/>
      <c r="P144" s="160"/>
      <c r="Q144" s="173"/>
      <c r="R144" s="173"/>
      <c r="S144" s="149"/>
      <c r="V144" s="174"/>
      <c r="Z144">
        <v>0</v>
      </c>
    </row>
    <row r="145" spans="1:26" ht="24.95" customHeight="1" x14ac:dyDescent="0.25">
      <c r="A145" s="171"/>
      <c r="B145" s="168" t="s">
        <v>353</v>
      </c>
      <c r="C145" s="172" t="s">
        <v>589</v>
      </c>
      <c r="D145" s="168" t="s">
        <v>590</v>
      </c>
      <c r="E145" s="168" t="s">
        <v>550</v>
      </c>
      <c r="F145" s="169">
        <v>1</v>
      </c>
      <c r="G145" s="170"/>
      <c r="H145" s="170"/>
      <c r="I145" s="170">
        <f t="shared" si="16"/>
        <v>0</v>
      </c>
      <c r="J145" s="168">
        <f t="shared" si="17"/>
        <v>480.82</v>
      </c>
      <c r="K145" s="1">
        <f t="shared" si="18"/>
        <v>0</v>
      </c>
      <c r="L145" s="1">
        <f t="shared" si="19"/>
        <v>0</v>
      </c>
      <c r="M145" s="1"/>
      <c r="N145" s="1">
        <v>480.82</v>
      </c>
      <c r="O145" s="1"/>
      <c r="P145" s="160"/>
      <c r="Q145" s="173"/>
      <c r="R145" s="173"/>
      <c r="S145" s="149"/>
      <c r="V145" s="174"/>
      <c r="Z145">
        <v>0</v>
      </c>
    </row>
    <row r="146" spans="1:26" ht="24.95" customHeight="1" x14ac:dyDescent="0.25">
      <c r="A146" s="171"/>
      <c r="B146" s="168" t="s">
        <v>353</v>
      </c>
      <c r="C146" s="172" t="s">
        <v>591</v>
      </c>
      <c r="D146" s="168" t="s">
        <v>592</v>
      </c>
      <c r="E146" s="168" t="s">
        <v>550</v>
      </c>
      <c r="F146" s="169">
        <v>1</v>
      </c>
      <c r="G146" s="170"/>
      <c r="H146" s="170"/>
      <c r="I146" s="170">
        <f t="shared" si="16"/>
        <v>0</v>
      </c>
      <c r="J146" s="168">
        <f t="shared" si="17"/>
        <v>667.8</v>
      </c>
      <c r="K146" s="1">
        <f t="shared" si="18"/>
        <v>0</v>
      </c>
      <c r="L146" s="1">
        <f t="shared" si="19"/>
        <v>0</v>
      </c>
      <c r="M146" s="1"/>
      <c r="N146" s="1">
        <v>667.8</v>
      </c>
      <c r="O146" s="1"/>
      <c r="P146" s="160"/>
      <c r="Q146" s="173"/>
      <c r="R146" s="173"/>
      <c r="S146" s="149"/>
      <c r="V146" s="174"/>
      <c r="Z146">
        <v>0</v>
      </c>
    </row>
    <row r="147" spans="1:26" ht="24.95" customHeight="1" x14ac:dyDescent="0.25">
      <c r="A147" s="171"/>
      <c r="B147" s="168" t="s">
        <v>156</v>
      </c>
      <c r="C147" s="172" t="s">
        <v>593</v>
      </c>
      <c r="D147" s="168" t="s">
        <v>573</v>
      </c>
      <c r="E147" s="168" t="s">
        <v>279</v>
      </c>
      <c r="F147" s="169">
        <v>13</v>
      </c>
      <c r="G147" s="170"/>
      <c r="H147" s="170"/>
      <c r="I147" s="170">
        <f t="shared" si="16"/>
        <v>0</v>
      </c>
      <c r="J147" s="168">
        <f t="shared" si="17"/>
        <v>21.06</v>
      </c>
      <c r="K147" s="1">
        <f t="shared" si="18"/>
        <v>0</v>
      </c>
      <c r="L147" s="1"/>
      <c r="M147" s="1">
        <f t="shared" ref="M147:M166" si="20">ROUND(F147*(G147),2)</f>
        <v>0</v>
      </c>
      <c r="N147" s="1">
        <v>1.62</v>
      </c>
      <c r="O147" s="1"/>
      <c r="P147" s="160"/>
      <c r="Q147" s="173"/>
      <c r="R147" s="173"/>
      <c r="S147" s="149"/>
      <c r="V147" s="174"/>
      <c r="Z147">
        <v>0</v>
      </c>
    </row>
    <row r="148" spans="1:26" ht="24.95" customHeight="1" x14ac:dyDescent="0.25">
      <c r="A148" s="171"/>
      <c r="B148" s="168" t="s">
        <v>156</v>
      </c>
      <c r="C148" s="172" t="s">
        <v>594</v>
      </c>
      <c r="D148" s="168" t="s">
        <v>501</v>
      </c>
      <c r="E148" s="168" t="s">
        <v>222</v>
      </c>
      <c r="F148" s="169">
        <v>700</v>
      </c>
      <c r="G148" s="170"/>
      <c r="H148" s="170"/>
      <c r="I148" s="170">
        <f t="shared" si="16"/>
        <v>0</v>
      </c>
      <c r="J148" s="168">
        <f t="shared" si="17"/>
        <v>6258</v>
      </c>
      <c r="K148" s="1">
        <f t="shared" si="18"/>
        <v>0</v>
      </c>
      <c r="L148" s="1"/>
      <c r="M148" s="1">
        <f t="shared" si="20"/>
        <v>0</v>
      </c>
      <c r="N148" s="1">
        <v>8.94</v>
      </c>
      <c r="O148" s="1"/>
      <c r="P148" s="160"/>
      <c r="Q148" s="173"/>
      <c r="R148" s="173"/>
      <c r="S148" s="149"/>
      <c r="V148" s="174"/>
      <c r="Z148">
        <v>0</v>
      </c>
    </row>
    <row r="149" spans="1:26" ht="24.95" customHeight="1" x14ac:dyDescent="0.25">
      <c r="A149" s="171"/>
      <c r="B149" s="168" t="s">
        <v>156</v>
      </c>
      <c r="C149" s="172" t="s">
        <v>595</v>
      </c>
      <c r="D149" s="168" t="s">
        <v>498</v>
      </c>
      <c r="E149" s="168" t="s">
        <v>222</v>
      </c>
      <c r="F149" s="169">
        <v>372</v>
      </c>
      <c r="G149" s="170"/>
      <c r="H149" s="170"/>
      <c r="I149" s="170">
        <f t="shared" si="16"/>
        <v>0</v>
      </c>
      <c r="J149" s="168">
        <f t="shared" si="17"/>
        <v>368.28</v>
      </c>
      <c r="K149" s="1">
        <f t="shared" si="18"/>
        <v>0</v>
      </c>
      <c r="L149" s="1"/>
      <c r="M149" s="1">
        <f t="shared" si="20"/>
        <v>0</v>
      </c>
      <c r="N149" s="1">
        <v>0.99</v>
      </c>
      <c r="O149" s="1"/>
      <c r="P149" s="160"/>
      <c r="Q149" s="173"/>
      <c r="R149" s="173"/>
      <c r="S149" s="149"/>
      <c r="V149" s="174"/>
      <c r="Z149">
        <v>0</v>
      </c>
    </row>
    <row r="150" spans="1:26" ht="24.95" customHeight="1" x14ac:dyDescent="0.25">
      <c r="A150" s="171"/>
      <c r="B150" s="168" t="s">
        <v>156</v>
      </c>
      <c r="C150" s="172" t="s">
        <v>596</v>
      </c>
      <c r="D150" s="168" t="s">
        <v>499</v>
      </c>
      <c r="E150" s="168" t="s">
        <v>222</v>
      </c>
      <c r="F150" s="169">
        <v>138</v>
      </c>
      <c r="G150" s="170"/>
      <c r="H150" s="170"/>
      <c r="I150" s="170">
        <f t="shared" si="16"/>
        <v>0</v>
      </c>
      <c r="J150" s="168">
        <f t="shared" si="17"/>
        <v>136.62</v>
      </c>
      <c r="K150" s="1">
        <f t="shared" si="18"/>
        <v>0</v>
      </c>
      <c r="L150" s="1"/>
      <c r="M150" s="1">
        <f t="shared" si="20"/>
        <v>0</v>
      </c>
      <c r="N150" s="1">
        <v>0.99</v>
      </c>
      <c r="O150" s="1"/>
      <c r="P150" s="160"/>
      <c r="Q150" s="173"/>
      <c r="R150" s="173"/>
      <c r="S150" s="149"/>
      <c r="V150" s="174"/>
      <c r="Z150">
        <v>0</v>
      </c>
    </row>
    <row r="151" spans="1:26" ht="24.95" customHeight="1" x14ac:dyDescent="0.25">
      <c r="A151" s="171"/>
      <c r="B151" s="168" t="s">
        <v>156</v>
      </c>
      <c r="C151" s="172" t="s">
        <v>597</v>
      </c>
      <c r="D151" s="168" t="s">
        <v>486</v>
      </c>
      <c r="E151" s="168" t="s">
        <v>222</v>
      </c>
      <c r="F151" s="169">
        <v>300</v>
      </c>
      <c r="G151" s="170"/>
      <c r="H151" s="170"/>
      <c r="I151" s="170">
        <f t="shared" si="16"/>
        <v>0</v>
      </c>
      <c r="J151" s="168">
        <f t="shared" si="17"/>
        <v>804</v>
      </c>
      <c r="K151" s="1">
        <f t="shared" si="18"/>
        <v>0</v>
      </c>
      <c r="L151" s="1"/>
      <c r="M151" s="1">
        <f t="shared" si="20"/>
        <v>0</v>
      </c>
      <c r="N151" s="1">
        <v>2.68</v>
      </c>
      <c r="O151" s="1"/>
      <c r="P151" s="160"/>
      <c r="Q151" s="173"/>
      <c r="R151" s="173"/>
      <c r="S151" s="149"/>
      <c r="V151" s="174"/>
      <c r="Z151">
        <v>0</v>
      </c>
    </row>
    <row r="152" spans="1:26" ht="24.95" customHeight="1" x14ac:dyDescent="0.25">
      <c r="A152" s="171"/>
      <c r="B152" s="168" t="s">
        <v>156</v>
      </c>
      <c r="C152" s="172" t="s">
        <v>598</v>
      </c>
      <c r="D152" s="168" t="s">
        <v>484</v>
      </c>
      <c r="E152" s="168" t="s">
        <v>222</v>
      </c>
      <c r="F152" s="169">
        <v>150</v>
      </c>
      <c r="G152" s="170"/>
      <c r="H152" s="170"/>
      <c r="I152" s="170">
        <f t="shared" si="16"/>
        <v>0</v>
      </c>
      <c r="J152" s="168">
        <f t="shared" si="17"/>
        <v>132</v>
      </c>
      <c r="K152" s="1">
        <f t="shared" si="18"/>
        <v>0</v>
      </c>
      <c r="L152" s="1"/>
      <c r="M152" s="1">
        <f t="shared" si="20"/>
        <v>0</v>
      </c>
      <c r="N152" s="1">
        <v>0.88</v>
      </c>
      <c r="O152" s="1"/>
      <c r="P152" s="160"/>
      <c r="Q152" s="173"/>
      <c r="R152" s="173"/>
      <c r="S152" s="149"/>
      <c r="V152" s="174"/>
      <c r="Z152">
        <v>0</v>
      </c>
    </row>
    <row r="153" spans="1:26" ht="24.95" customHeight="1" x14ac:dyDescent="0.25">
      <c r="A153" s="171"/>
      <c r="B153" s="168" t="s">
        <v>156</v>
      </c>
      <c r="C153" s="172" t="s">
        <v>599</v>
      </c>
      <c r="D153" s="168" t="s">
        <v>480</v>
      </c>
      <c r="E153" s="168" t="s">
        <v>222</v>
      </c>
      <c r="F153" s="169">
        <v>25</v>
      </c>
      <c r="G153" s="170"/>
      <c r="H153" s="170"/>
      <c r="I153" s="170">
        <f t="shared" si="16"/>
        <v>0</v>
      </c>
      <c r="J153" s="168">
        <f t="shared" si="17"/>
        <v>31.5</v>
      </c>
      <c r="K153" s="1">
        <f t="shared" si="18"/>
        <v>0</v>
      </c>
      <c r="L153" s="1"/>
      <c r="M153" s="1">
        <f t="shared" si="20"/>
        <v>0</v>
      </c>
      <c r="N153" s="1">
        <v>1.26</v>
      </c>
      <c r="O153" s="1"/>
      <c r="P153" s="160"/>
      <c r="Q153" s="173"/>
      <c r="R153" s="173"/>
      <c r="S153" s="149"/>
      <c r="V153" s="174"/>
      <c r="Z153">
        <v>0</v>
      </c>
    </row>
    <row r="154" spans="1:26" ht="24.95" customHeight="1" x14ac:dyDescent="0.25">
      <c r="A154" s="171"/>
      <c r="B154" s="168" t="s">
        <v>156</v>
      </c>
      <c r="C154" s="172" t="s">
        <v>600</v>
      </c>
      <c r="D154" s="168" t="s">
        <v>601</v>
      </c>
      <c r="E154" s="168" t="s">
        <v>279</v>
      </c>
      <c r="F154" s="169">
        <v>1</v>
      </c>
      <c r="G154" s="170"/>
      <c r="H154" s="170"/>
      <c r="I154" s="170">
        <f t="shared" si="16"/>
        <v>0</v>
      </c>
      <c r="J154" s="168">
        <f t="shared" si="17"/>
        <v>6637.93</v>
      </c>
      <c r="K154" s="1">
        <f t="shared" si="18"/>
        <v>0</v>
      </c>
      <c r="L154" s="1"/>
      <c r="M154" s="1">
        <f t="shared" si="20"/>
        <v>0</v>
      </c>
      <c r="N154" s="1">
        <v>6637.93</v>
      </c>
      <c r="O154" s="1"/>
      <c r="P154" s="160"/>
      <c r="Q154" s="173"/>
      <c r="R154" s="173"/>
      <c r="S154" s="149"/>
      <c r="V154" s="174"/>
      <c r="Z154">
        <v>0</v>
      </c>
    </row>
    <row r="155" spans="1:26" ht="24.95" customHeight="1" x14ac:dyDescent="0.25">
      <c r="A155" s="171"/>
      <c r="B155" s="168" t="s">
        <v>156</v>
      </c>
      <c r="C155" s="172" t="s">
        <v>602</v>
      </c>
      <c r="D155" s="168" t="s">
        <v>603</v>
      </c>
      <c r="E155" s="168" t="s">
        <v>279</v>
      </c>
      <c r="F155" s="169">
        <v>1</v>
      </c>
      <c r="G155" s="170"/>
      <c r="H155" s="170"/>
      <c r="I155" s="170">
        <f t="shared" si="16"/>
        <v>0</v>
      </c>
      <c r="J155" s="168">
        <f t="shared" si="17"/>
        <v>1640.78</v>
      </c>
      <c r="K155" s="1">
        <f t="shared" si="18"/>
        <v>0</v>
      </c>
      <c r="L155" s="1"/>
      <c r="M155" s="1">
        <f t="shared" si="20"/>
        <v>0</v>
      </c>
      <c r="N155" s="1">
        <v>1640.78</v>
      </c>
      <c r="O155" s="1"/>
      <c r="P155" s="160"/>
      <c r="Q155" s="173"/>
      <c r="R155" s="173"/>
      <c r="S155" s="149"/>
      <c r="V155" s="174"/>
      <c r="Z155">
        <v>0</v>
      </c>
    </row>
    <row r="156" spans="1:26" ht="24.95" customHeight="1" x14ac:dyDescent="0.25">
      <c r="A156" s="171"/>
      <c r="B156" s="168" t="s">
        <v>156</v>
      </c>
      <c r="C156" s="172" t="s">
        <v>604</v>
      </c>
      <c r="D156" s="168" t="s">
        <v>605</v>
      </c>
      <c r="E156" s="168" t="s">
        <v>279</v>
      </c>
      <c r="F156" s="169">
        <v>1</v>
      </c>
      <c r="G156" s="170"/>
      <c r="H156" s="170"/>
      <c r="I156" s="170">
        <f t="shared" si="16"/>
        <v>0</v>
      </c>
      <c r="J156" s="168">
        <f t="shared" si="17"/>
        <v>1410.39</v>
      </c>
      <c r="K156" s="1">
        <f t="shared" si="18"/>
        <v>0</v>
      </c>
      <c r="L156" s="1"/>
      <c r="M156" s="1">
        <f t="shared" si="20"/>
        <v>0</v>
      </c>
      <c r="N156" s="1">
        <v>1410.39</v>
      </c>
      <c r="O156" s="1"/>
      <c r="P156" s="160"/>
      <c r="Q156" s="173"/>
      <c r="R156" s="173"/>
      <c r="S156" s="149"/>
      <c r="V156" s="174"/>
      <c r="Z156">
        <v>0</v>
      </c>
    </row>
    <row r="157" spans="1:26" ht="24.95" customHeight="1" x14ac:dyDescent="0.25">
      <c r="A157" s="171"/>
      <c r="B157" s="168" t="s">
        <v>156</v>
      </c>
      <c r="C157" s="172" t="s">
        <v>606</v>
      </c>
      <c r="D157" s="168" t="s">
        <v>496</v>
      </c>
      <c r="E157" s="168" t="s">
        <v>222</v>
      </c>
      <c r="F157" s="169">
        <v>269</v>
      </c>
      <c r="G157" s="170"/>
      <c r="H157" s="170"/>
      <c r="I157" s="170">
        <f t="shared" si="16"/>
        <v>0</v>
      </c>
      <c r="J157" s="168">
        <f t="shared" si="17"/>
        <v>1197.05</v>
      </c>
      <c r="K157" s="1">
        <f t="shared" si="18"/>
        <v>0</v>
      </c>
      <c r="L157" s="1"/>
      <c r="M157" s="1">
        <f t="shared" si="20"/>
        <v>0</v>
      </c>
      <c r="N157" s="1">
        <v>4.45</v>
      </c>
      <c r="O157" s="1"/>
      <c r="P157" s="160"/>
      <c r="Q157" s="173"/>
      <c r="R157" s="173"/>
      <c r="S157" s="149"/>
      <c r="V157" s="174"/>
      <c r="Z157">
        <v>0</v>
      </c>
    </row>
    <row r="158" spans="1:26" ht="24.95" customHeight="1" x14ac:dyDescent="0.25">
      <c r="A158" s="171"/>
      <c r="B158" s="168" t="s">
        <v>156</v>
      </c>
      <c r="C158" s="172" t="s">
        <v>607</v>
      </c>
      <c r="D158" s="168" t="s">
        <v>448</v>
      </c>
      <c r="E158" s="168" t="s">
        <v>222</v>
      </c>
      <c r="F158" s="169">
        <v>429</v>
      </c>
      <c r="G158" s="170"/>
      <c r="H158" s="170"/>
      <c r="I158" s="170">
        <f t="shared" si="16"/>
        <v>0</v>
      </c>
      <c r="J158" s="168">
        <f t="shared" si="17"/>
        <v>1145.43</v>
      </c>
      <c r="K158" s="1">
        <f t="shared" si="18"/>
        <v>0</v>
      </c>
      <c r="L158" s="1"/>
      <c r="M158" s="1">
        <f t="shared" si="20"/>
        <v>0</v>
      </c>
      <c r="N158" s="1">
        <v>2.67</v>
      </c>
      <c r="O158" s="1"/>
      <c r="P158" s="160"/>
      <c r="Q158" s="173"/>
      <c r="R158" s="173"/>
      <c r="S158" s="149"/>
      <c r="V158" s="174"/>
      <c r="Z158">
        <v>0</v>
      </c>
    </row>
    <row r="159" spans="1:26" ht="24.95" customHeight="1" x14ac:dyDescent="0.25">
      <c r="A159" s="171"/>
      <c r="B159" s="168" t="s">
        <v>156</v>
      </c>
      <c r="C159" s="172" t="s">
        <v>608</v>
      </c>
      <c r="D159" s="168" t="s">
        <v>482</v>
      </c>
      <c r="E159" s="168" t="s">
        <v>222</v>
      </c>
      <c r="F159" s="169">
        <v>160</v>
      </c>
      <c r="G159" s="170"/>
      <c r="H159" s="170"/>
      <c r="I159" s="170">
        <f t="shared" si="16"/>
        <v>0</v>
      </c>
      <c r="J159" s="168">
        <f t="shared" si="17"/>
        <v>401.6</v>
      </c>
      <c r="K159" s="1">
        <f t="shared" si="18"/>
        <v>0</v>
      </c>
      <c r="L159" s="1"/>
      <c r="M159" s="1">
        <f t="shared" si="20"/>
        <v>0</v>
      </c>
      <c r="N159" s="1">
        <v>2.5099999999999998</v>
      </c>
      <c r="O159" s="1"/>
      <c r="P159" s="160"/>
      <c r="Q159" s="173"/>
      <c r="R159" s="173"/>
      <c r="S159" s="149"/>
      <c r="V159" s="174"/>
      <c r="Z159">
        <v>0</v>
      </c>
    </row>
    <row r="160" spans="1:26" ht="24.95" customHeight="1" x14ac:dyDescent="0.25">
      <c r="A160" s="171"/>
      <c r="B160" s="168" t="s">
        <v>156</v>
      </c>
      <c r="C160" s="172" t="s">
        <v>609</v>
      </c>
      <c r="D160" s="168" t="s">
        <v>491</v>
      </c>
      <c r="E160" s="168" t="s">
        <v>222</v>
      </c>
      <c r="F160" s="169">
        <v>2561</v>
      </c>
      <c r="G160" s="170"/>
      <c r="H160" s="170"/>
      <c r="I160" s="170">
        <f t="shared" si="16"/>
        <v>0</v>
      </c>
      <c r="J160" s="168">
        <f t="shared" si="17"/>
        <v>2535.39</v>
      </c>
      <c r="K160" s="1">
        <f t="shared" si="18"/>
        <v>0</v>
      </c>
      <c r="L160" s="1"/>
      <c r="M160" s="1">
        <f t="shared" si="20"/>
        <v>0</v>
      </c>
      <c r="N160" s="1">
        <v>0.99</v>
      </c>
      <c r="O160" s="1"/>
      <c r="P160" s="160"/>
      <c r="Q160" s="173"/>
      <c r="R160" s="173"/>
      <c r="S160" s="149"/>
      <c r="V160" s="174"/>
      <c r="Z160">
        <v>0</v>
      </c>
    </row>
    <row r="161" spans="1:26" ht="24.95" customHeight="1" x14ac:dyDescent="0.25">
      <c r="A161" s="171"/>
      <c r="B161" s="168" t="s">
        <v>156</v>
      </c>
      <c r="C161" s="172" t="s">
        <v>610</v>
      </c>
      <c r="D161" s="168" t="s">
        <v>488</v>
      </c>
      <c r="E161" s="168" t="s">
        <v>222</v>
      </c>
      <c r="F161" s="169">
        <v>1099</v>
      </c>
      <c r="G161" s="170"/>
      <c r="H161" s="170"/>
      <c r="I161" s="170">
        <f t="shared" si="16"/>
        <v>0</v>
      </c>
      <c r="J161" s="168">
        <f t="shared" si="17"/>
        <v>780.29</v>
      </c>
      <c r="K161" s="1">
        <f t="shared" si="18"/>
        <v>0</v>
      </c>
      <c r="L161" s="1"/>
      <c r="M161" s="1">
        <f t="shared" si="20"/>
        <v>0</v>
      </c>
      <c r="N161" s="1">
        <v>0.71</v>
      </c>
      <c r="O161" s="1"/>
      <c r="P161" s="160"/>
      <c r="Q161" s="173"/>
      <c r="R161" s="173"/>
      <c r="S161" s="149"/>
      <c r="V161" s="174"/>
      <c r="Z161">
        <v>0</v>
      </c>
    </row>
    <row r="162" spans="1:26" ht="24.95" customHeight="1" x14ac:dyDescent="0.25">
      <c r="A162" s="171"/>
      <c r="B162" s="168" t="s">
        <v>156</v>
      </c>
      <c r="C162" s="172" t="s">
        <v>611</v>
      </c>
      <c r="D162" s="168" t="s">
        <v>493</v>
      </c>
      <c r="E162" s="168" t="s">
        <v>222</v>
      </c>
      <c r="F162" s="169">
        <v>341</v>
      </c>
      <c r="G162" s="170"/>
      <c r="H162" s="170"/>
      <c r="I162" s="170">
        <f t="shared" si="16"/>
        <v>0</v>
      </c>
      <c r="J162" s="168">
        <f t="shared" si="17"/>
        <v>354.64</v>
      </c>
      <c r="K162" s="1">
        <f t="shared" si="18"/>
        <v>0</v>
      </c>
      <c r="L162" s="1"/>
      <c r="M162" s="1">
        <f t="shared" si="20"/>
        <v>0</v>
      </c>
      <c r="N162" s="1">
        <v>1.04</v>
      </c>
      <c r="O162" s="1"/>
      <c r="P162" s="160"/>
      <c r="Q162" s="173"/>
      <c r="R162" s="173"/>
      <c r="S162" s="149"/>
      <c r="V162" s="174"/>
      <c r="Z162">
        <v>0</v>
      </c>
    </row>
    <row r="163" spans="1:26" ht="24.95" customHeight="1" x14ac:dyDescent="0.25">
      <c r="A163" s="171"/>
      <c r="B163" s="168" t="s">
        <v>156</v>
      </c>
      <c r="C163" s="172" t="s">
        <v>612</v>
      </c>
      <c r="D163" s="168" t="s">
        <v>489</v>
      </c>
      <c r="E163" s="168" t="s">
        <v>222</v>
      </c>
      <c r="F163" s="169">
        <v>240</v>
      </c>
      <c r="G163" s="170"/>
      <c r="H163" s="170"/>
      <c r="I163" s="170">
        <f t="shared" si="16"/>
        <v>0</v>
      </c>
      <c r="J163" s="168">
        <f t="shared" si="17"/>
        <v>170.4</v>
      </c>
      <c r="K163" s="1">
        <f t="shared" si="18"/>
        <v>0</v>
      </c>
      <c r="L163" s="1"/>
      <c r="M163" s="1">
        <f t="shared" si="20"/>
        <v>0</v>
      </c>
      <c r="N163" s="1">
        <v>0.71</v>
      </c>
      <c r="O163" s="1"/>
      <c r="P163" s="160"/>
      <c r="Q163" s="173"/>
      <c r="R163" s="173"/>
      <c r="S163" s="149"/>
      <c r="V163" s="174"/>
      <c r="Z163">
        <v>0</v>
      </c>
    </row>
    <row r="164" spans="1:26" ht="24.95" customHeight="1" x14ac:dyDescent="0.25">
      <c r="A164" s="171"/>
      <c r="B164" s="168" t="s">
        <v>156</v>
      </c>
      <c r="C164" s="172" t="s">
        <v>613</v>
      </c>
      <c r="D164" s="168" t="s">
        <v>494</v>
      </c>
      <c r="E164" s="168" t="s">
        <v>222</v>
      </c>
      <c r="F164" s="169">
        <v>8</v>
      </c>
      <c r="G164" s="170"/>
      <c r="H164" s="170"/>
      <c r="I164" s="170">
        <f t="shared" si="16"/>
        <v>0</v>
      </c>
      <c r="J164" s="168">
        <f t="shared" si="17"/>
        <v>6.96</v>
      </c>
      <c r="K164" s="1">
        <f t="shared" si="18"/>
        <v>0</v>
      </c>
      <c r="L164" s="1"/>
      <c r="M164" s="1">
        <f t="shared" si="20"/>
        <v>0</v>
      </c>
      <c r="N164" s="1">
        <v>0.87</v>
      </c>
      <c r="O164" s="1"/>
      <c r="P164" s="160"/>
      <c r="Q164" s="173"/>
      <c r="R164" s="173"/>
      <c r="S164" s="149"/>
      <c r="V164" s="174"/>
      <c r="Z164">
        <v>0</v>
      </c>
    </row>
    <row r="165" spans="1:26" ht="24.95" customHeight="1" x14ac:dyDescent="0.25">
      <c r="A165" s="171"/>
      <c r="B165" s="168" t="s">
        <v>156</v>
      </c>
      <c r="C165" s="172" t="s">
        <v>614</v>
      </c>
      <c r="D165" s="168" t="s">
        <v>615</v>
      </c>
      <c r="E165" s="168" t="s">
        <v>616</v>
      </c>
      <c r="F165" s="169">
        <v>3</v>
      </c>
      <c r="G165" s="180"/>
      <c r="H165" s="180"/>
      <c r="I165" s="180">
        <f t="shared" si="16"/>
        <v>0</v>
      </c>
      <c r="J165" s="168">
        <f t="shared" si="17"/>
        <v>1557.96</v>
      </c>
      <c r="K165" s="1">
        <f t="shared" si="18"/>
        <v>0</v>
      </c>
      <c r="L165" s="1"/>
      <c r="M165" s="1">
        <f t="shared" si="20"/>
        <v>0</v>
      </c>
      <c r="N165" s="1">
        <v>519.32135519385338</v>
      </c>
      <c r="O165" s="1"/>
      <c r="P165" s="160"/>
      <c r="Q165" s="173"/>
      <c r="R165" s="173"/>
      <c r="S165" s="149"/>
      <c r="V165" s="174"/>
      <c r="Z165">
        <v>0</v>
      </c>
    </row>
    <row r="166" spans="1:26" ht="24.95" customHeight="1" x14ac:dyDescent="0.25">
      <c r="A166" s="171"/>
      <c r="B166" s="168" t="s">
        <v>156</v>
      </c>
      <c r="C166" s="172" t="s">
        <v>617</v>
      </c>
      <c r="D166" s="168" t="s">
        <v>618</v>
      </c>
      <c r="E166" s="168" t="s">
        <v>616</v>
      </c>
      <c r="F166" s="169">
        <v>6</v>
      </c>
      <c r="G166" s="180"/>
      <c r="H166" s="180"/>
      <c r="I166" s="180">
        <f t="shared" si="16"/>
        <v>0</v>
      </c>
      <c r="J166" s="168">
        <f t="shared" si="17"/>
        <v>1180.3599999999999</v>
      </c>
      <c r="K166" s="1">
        <f t="shared" si="18"/>
        <v>0</v>
      </c>
      <c r="L166" s="1"/>
      <c r="M166" s="1">
        <f t="shared" si="20"/>
        <v>0</v>
      </c>
      <c r="N166" s="1">
        <v>196.72720472514627</v>
      </c>
      <c r="O166" s="1"/>
      <c r="P166" s="160"/>
      <c r="Q166" s="173"/>
      <c r="R166" s="173"/>
      <c r="S166" s="149"/>
      <c r="V166" s="174"/>
      <c r="Z166">
        <v>0</v>
      </c>
    </row>
    <row r="167" spans="1:26" ht="24.95" customHeight="1" x14ac:dyDescent="0.25">
      <c r="A167" s="171"/>
      <c r="B167" s="168" t="s">
        <v>353</v>
      </c>
      <c r="C167" s="172" t="s">
        <v>619</v>
      </c>
      <c r="D167" s="168" t="s">
        <v>620</v>
      </c>
      <c r="E167" s="168" t="s">
        <v>616</v>
      </c>
      <c r="F167" s="169">
        <v>6</v>
      </c>
      <c r="G167" s="180"/>
      <c r="H167" s="180"/>
      <c r="I167" s="180">
        <f t="shared" si="16"/>
        <v>0</v>
      </c>
      <c r="J167" s="168">
        <f t="shared" si="17"/>
        <v>1180.3599999999999</v>
      </c>
      <c r="K167" s="1">
        <f t="shared" si="18"/>
        <v>0</v>
      </c>
      <c r="L167" s="1">
        <f>ROUND(F167*(G167),2)</f>
        <v>0</v>
      </c>
      <c r="M167" s="1"/>
      <c r="N167" s="1">
        <v>196.72720472514627</v>
      </c>
      <c r="O167" s="1"/>
      <c r="P167" s="160"/>
      <c r="Q167" s="173"/>
      <c r="R167" s="173"/>
      <c r="S167" s="149"/>
      <c r="V167" s="174"/>
      <c r="Z167">
        <v>0</v>
      </c>
    </row>
    <row r="168" spans="1:26" ht="24.95" customHeight="1" x14ac:dyDescent="0.25">
      <c r="A168" s="171"/>
      <c r="B168" s="168" t="s">
        <v>353</v>
      </c>
      <c r="C168" s="172" t="s">
        <v>621</v>
      </c>
      <c r="D168" s="168" t="s">
        <v>622</v>
      </c>
      <c r="E168" s="168" t="s">
        <v>616</v>
      </c>
      <c r="F168" s="169">
        <v>1</v>
      </c>
      <c r="G168" s="180"/>
      <c r="H168" s="180"/>
      <c r="I168" s="180">
        <f t="shared" si="16"/>
        <v>0</v>
      </c>
      <c r="J168" s="168">
        <f t="shared" si="17"/>
        <v>196.73</v>
      </c>
      <c r="K168" s="1">
        <f t="shared" si="18"/>
        <v>0</v>
      </c>
      <c r="L168" s="1">
        <f>ROUND(F168*(G168),2)</f>
        <v>0</v>
      </c>
      <c r="M168" s="1"/>
      <c r="N168" s="1">
        <v>196.72720472514627</v>
      </c>
      <c r="O168" s="1"/>
      <c r="P168" s="160"/>
      <c r="Q168" s="173"/>
      <c r="R168" s="173"/>
      <c r="S168" s="149"/>
      <c r="V168" s="174"/>
      <c r="Z168">
        <v>0</v>
      </c>
    </row>
    <row r="169" spans="1:26" x14ac:dyDescent="0.25">
      <c r="A169" s="149"/>
      <c r="B169" s="149"/>
      <c r="C169" s="149"/>
      <c r="D169" s="149" t="s">
        <v>377</v>
      </c>
      <c r="E169" s="149"/>
      <c r="F169" s="167"/>
      <c r="G169" s="152"/>
      <c r="H169" s="152">
        <f>ROUND((SUM(M10:M168))/1,2)</f>
        <v>0</v>
      </c>
      <c r="I169" s="152">
        <f>ROUND((SUM(I10:I168))/1,2)</f>
        <v>0</v>
      </c>
      <c r="J169" s="149"/>
      <c r="K169" s="149"/>
      <c r="L169" s="149">
        <f>ROUND((SUM(L10:L168))/1,2)</f>
        <v>0</v>
      </c>
      <c r="M169" s="149">
        <f>ROUND((SUM(M10:M168))/1,2)</f>
        <v>0</v>
      </c>
      <c r="N169" s="149"/>
      <c r="O169" s="149"/>
      <c r="P169" s="175">
        <f>ROUND((SUM(P10:P168))/1,2)</f>
        <v>0</v>
      </c>
      <c r="Q169" s="146"/>
      <c r="R169" s="146"/>
      <c r="S169" s="175">
        <f>ROUND((SUM(S10:S168))/1,2)</f>
        <v>0</v>
      </c>
      <c r="T169" s="146"/>
      <c r="U169" s="146"/>
      <c r="V169" s="146"/>
      <c r="W169" s="146"/>
      <c r="X169" s="146"/>
      <c r="Y169" s="146"/>
      <c r="Z169" s="146"/>
    </row>
    <row r="170" spans="1:26" x14ac:dyDescent="0.25">
      <c r="A170" s="1"/>
      <c r="B170" s="1"/>
      <c r="C170" s="1"/>
      <c r="D170" s="1"/>
      <c r="E170" s="1"/>
      <c r="F170" s="160"/>
      <c r="G170" s="142"/>
      <c r="H170" s="142"/>
      <c r="I170" s="142"/>
      <c r="J170" s="1"/>
      <c r="K170" s="1"/>
      <c r="L170" s="1"/>
      <c r="M170" s="1"/>
      <c r="N170" s="1"/>
      <c r="O170" s="1"/>
      <c r="P170" s="1"/>
      <c r="S170" s="1"/>
    </row>
    <row r="171" spans="1:26" x14ac:dyDescent="0.25">
      <c r="A171" s="149"/>
      <c r="B171" s="149"/>
      <c r="C171" s="149"/>
      <c r="D171" s="149" t="s">
        <v>378</v>
      </c>
      <c r="E171" s="149"/>
      <c r="F171" s="167"/>
      <c r="G171" s="150"/>
      <c r="H171" s="150"/>
      <c r="I171" s="150"/>
      <c r="J171" s="149"/>
      <c r="K171" s="149"/>
      <c r="L171" s="149"/>
      <c r="M171" s="149"/>
      <c r="N171" s="149"/>
      <c r="O171" s="149"/>
      <c r="P171" s="149"/>
      <c r="Q171" s="146"/>
      <c r="R171" s="146"/>
      <c r="S171" s="149"/>
      <c r="T171" s="146"/>
      <c r="U171" s="146"/>
      <c r="V171" s="146"/>
      <c r="W171" s="146"/>
      <c r="X171" s="146"/>
      <c r="Y171" s="146"/>
      <c r="Z171" s="146"/>
    </row>
    <row r="172" spans="1:26" ht="24.95" customHeight="1" x14ac:dyDescent="0.25">
      <c r="A172" s="171"/>
      <c r="B172" s="168" t="s">
        <v>444</v>
      </c>
      <c r="C172" s="172" t="s">
        <v>623</v>
      </c>
      <c r="D172" s="168" t="s">
        <v>624</v>
      </c>
      <c r="E172" s="168" t="s">
        <v>222</v>
      </c>
      <c r="F172" s="169">
        <v>391</v>
      </c>
      <c r="G172" s="170"/>
      <c r="H172" s="170"/>
      <c r="I172" s="170">
        <f t="shared" ref="I172:I181" si="21">ROUND(F172*(G172+H172),2)</f>
        <v>0</v>
      </c>
      <c r="J172" s="168">
        <f t="shared" ref="J172:J181" si="22">ROUND(F172*(N172),2)</f>
        <v>105.57</v>
      </c>
      <c r="K172" s="1">
        <f t="shared" ref="K172:K181" si="23">ROUND(F172*(O172),2)</f>
        <v>0</v>
      </c>
      <c r="L172" s="1">
        <f t="shared" ref="L172:L181" si="24">ROUND(F172*(G172),2)</f>
        <v>0</v>
      </c>
      <c r="M172" s="1"/>
      <c r="N172" s="1">
        <v>0.27</v>
      </c>
      <c r="O172" s="1"/>
      <c r="P172" s="160"/>
      <c r="Q172" s="173"/>
      <c r="R172" s="173"/>
      <c r="S172" s="149"/>
      <c r="V172" s="174"/>
      <c r="Z172">
        <v>0</v>
      </c>
    </row>
    <row r="173" spans="1:26" ht="24.95" customHeight="1" x14ac:dyDescent="0.25">
      <c r="A173" s="171"/>
      <c r="B173" s="168" t="s">
        <v>625</v>
      </c>
      <c r="C173" s="172" t="s">
        <v>626</v>
      </c>
      <c r="D173" s="168" t="s">
        <v>627</v>
      </c>
      <c r="E173" s="168" t="s">
        <v>222</v>
      </c>
      <c r="F173" s="169">
        <v>180</v>
      </c>
      <c r="G173" s="170"/>
      <c r="H173" s="170"/>
      <c r="I173" s="170">
        <f t="shared" si="21"/>
        <v>0</v>
      </c>
      <c r="J173" s="168">
        <f t="shared" si="22"/>
        <v>514.79999999999995</v>
      </c>
      <c r="K173" s="1">
        <f t="shared" si="23"/>
        <v>0</v>
      </c>
      <c r="L173" s="1">
        <f t="shared" si="24"/>
        <v>0</v>
      </c>
      <c r="M173" s="1"/>
      <c r="N173" s="1">
        <v>2.86</v>
      </c>
      <c r="O173" s="1"/>
      <c r="P173" s="160"/>
      <c r="Q173" s="173"/>
      <c r="R173" s="173"/>
      <c r="S173" s="149"/>
      <c r="V173" s="174"/>
      <c r="Z173">
        <v>0</v>
      </c>
    </row>
    <row r="174" spans="1:26" ht="24.95" customHeight="1" x14ac:dyDescent="0.25">
      <c r="A174" s="171"/>
      <c r="B174" s="168" t="s">
        <v>625</v>
      </c>
      <c r="C174" s="172" t="s">
        <v>628</v>
      </c>
      <c r="D174" s="168" t="s">
        <v>629</v>
      </c>
      <c r="E174" s="168" t="s">
        <v>222</v>
      </c>
      <c r="F174" s="169">
        <v>391</v>
      </c>
      <c r="G174" s="170"/>
      <c r="H174" s="170"/>
      <c r="I174" s="170">
        <f t="shared" si="21"/>
        <v>0</v>
      </c>
      <c r="J174" s="168">
        <f t="shared" si="22"/>
        <v>1419.33</v>
      </c>
      <c r="K174" s="1">
        <f t="shared" si="23"/>
        <v>0</v>
      </c>
      <c r="L174" s="1">
        <f t="shared" si="24"/>
        <v>0</v>
      </c>
      <c r="M174" s="1"/>
      <c r="N174" s="1">
        <v>3.63</v>
      </c>
      <c r="O174" s="1"/>
      <c r="P174" s="160"/>
      <c r="Q174" s="173"/>
      <c r="R174" s="173"/>
      <c r="S174" s="149"/>
      <c r="V174" s="174"/>
      <c r="Z174">
        <v>0</v>
      </c>
    </row>
    <row r="175" spans="1:26" ht="24.95" customHeight="1" x14ac:dyDescent="0.25">
      <c r="A175" s="171"/>
      <c r="B175" s="168" t="s">
        <v>625</v>
      </c>
      <c r="C175" s="172" t="s">
        <v>630</v>
      </c>
      <c r="D175" s="168" t="s">
        <v>631</v>
      </c>
      <c r="E175" s="168" t="s">
        <v>222</v>
      </c>
      <c r="F175" s="169">
        <v>391</v>
      </c>
      <c r="G175" s="170"/>
      <c r="H175" s="170"/>
      <c r="I175" s="170">
        <f t="shared" si="21"/>
        <v>0</v>
      </c>
      <c r="J175" s="168">
        <f t="shared" si="22"/>
        <v>312.8</v>
      </c>
      <c r="K175" s="1">
        <f t="shared" si="23"/>
        <v>0</v>
      </c>
      <c r="L175" s="1">
        <f t="shared" si="24"/>
        <v>0</v>
      </c>
      <c r="M175" s="1"/>
      <c r="N175" s="1">
        <v>0.8</v>
      </c>
      <c r="O175" s="1"/>
      <c r="P175" s="160"/>
      <c r="Q175" s="173"/>
      <c r="R175" s="173"/>
      <c r="S175" s="149"/>
      <c r="V175" s="174"/>
      <c r="Z175">
        <v>0</v>
      </c>
    </row>
    <row r="176" spans="1:26" ht="24.95" customHeight="1" x14ac:dyDescent="0.25">
      <c r="A176" s="171"/>
      <c r="B176" s="168" t="s">
        <v>625</v>
      </c>
      <c r="C176" s="172" t="s">
        <v>632</v>
      </c>
      <c r="D176" s="168" t="s">
        <v>633</v>
      </c>
      <c r="E176" s="168" t="s">
        <v>222</v>
      </c>
      <c r="F176" s="169">
        <v>391</v>
      </c>
      <c r="G176" s="170"/>
      <c r="H176" s="170"/>
      <c r="I176" s="170">
        <f t="shared" si="21"/>
        <v>0</v>
      </c>
      <c r="J176" s="168">
        <f t="shared" si="22"/>
        <v>113.39</v>
      </c>
      <c r="K176" s="1">
        <f t="shared" si="23"/>
        <v>0</v>
      </c>
      <c r="L176" s="1">
        <f t="shared" si="24"/>
        <v>0</v>
      </c>
      <c r="M176" s="1"/>
      <c r="N176" s="1">
        <v>0.28999999999999998</v>
      </c>
      <c r="O176" s="1"/>
      <c r="P176" s="160"/>
      <c r="Q176" s="173"/>
      <c r="R176" s="173"/>
      <c r="S176" s="149"/>
      <c r="V176" s="174"/>
      <c r="Z176">
        <v>0</v>
      </c>
    </row>
    <row r="177" spans="1:26" ht="24.95" customHeight="1" x14ac:dyDescent="0.25">
      <c r="A177" s="171"/>
      <c r="B177" s="168" t="s">
        <v>625</v>
      </c>
      <c r="C177" s="172" t="s">
        <v>634</v>
      </c>
      <c r="D177" s="168" t="s">
        <v>635</v>
      </c>
      <c r="E177" s="168" t="s">
        <v>222</v>
      </c>
      <c r="F177" s="169">
        <v>180</v>
      </c>
      <c r="G177" s="170"/>
      <c r="H177" s="170"/>
      <c r="I177" s="170">
        <f t="shared" si="21"/>
        <v>0</v>
      </c>
      <c r="J177" s="168">
        <f t="shared" si="22"/>
        <v>198</v>
      </c>
      <c r="K177" s="1">
        <f t="shared" si="23"/>
        <v>0</v>
      </c>
      <c r="L177" s="1">
        <f t="shared" si="24"/>
        <v>0</v>
      </c>
      <c r="M177" s="1"/>
      <c r="N177" s="1">
        <v>1.1000000000000001</v>
      </c>
      <c r="O177" s="1"/>
      <c r="P177" s="160"/>
      <c r="Q177" s="173"/>
      <c r="R177" s="173"/>
      <c r="S177" s="149"/>
      <c r="V177" s="174"/>
      <c r="Z177">
        <v>0</v>
      </c>
    </row>
    <row r="178" spans="1:26" ht="24.95" customHeight="1" x14ac:dyDescent="0.25">
      <c r="A178" s="171"/>
      <c r="B178" s="168" t="s">
        <v>625</v>
      </c>
      <c r="C178" s="172" t="s">
        <v>636</v>
      </c>
      <c r="D178" s="168" t="s">
        <v>637</v>
      </c>
      <c r="E178" s="168" t="s">
        <v>222</v>
      </c>
      <c r="F178" s="169">
        <v>391</v>
      </c>
      <c r="G178" s="170"/>
      <c r="H178" s="170"/>
      <c r="I178" s="170">
        <f t="shared" si="21"/>
        <v>0</v>
      </c>
      <c r="J178" s="168">
        <f t="shared" si="22"/>
        <v>547.4</v>
      </c>
      <c r="K178" s="1">
        <f t="shared" si="23"/>
        <v>0</v>
      </c>
      <c r="L178" s="1">
        <f t="shared" si="24"/>
        <v>0</v>
      </c>
      <c r="M178" s="1"/>
      <c r="N178" s="1">
        <v>1.4</v>
      </c>
      <c r="O178" s="1"/>
      <c r="P178" s="160"/>
      <c r="Q178" s="173"/>
      <c r="R178" s="173"/>
      <c r="S178" s="149"/>
      <c r="V178" s="174"/>
      <c r="Z178">
        <v>0</v>
      </c>
    </row>
    <row r="179" spans="1:26" ht="24.95" customHeight="1" x14ac:dyDescent="0.25">
      <c r="A179" s="171"/>
      <c r="B179" s="168" t="s">
        <v>625</v>
      </c>
      <c r="C179" s="172" t="s">
        <v>638</v>
      </c>
      <c r="D179" s="168" t="s">
        <v>639</v>
      </c>
      <c r="E179" s="168" t="s">
        <v>112</v>
      </c>
      <c r="F179" s="169">
        <v>22</v>
      </c>
      <c r="G179" s="170"/>
      <c r="H179" s="170"/>
      <c r="I179" s="170">
        <f t="shared" si="21"/>
        <v>0</v>
      </c>
      <c r="J179" s="168">
        <f t="shared" si="22"/>
        <v>97.02</v>
      </c>
      <c r="K179" s="1">
        <f t="shared" si="23"/>
        <v>0</v>
      </c>
      <c r="L179" s="1">
        <f t="shared" si="24"/>
        <v>0</v>
      </c>
      <c r="M179" s="1"/>
      <c r="N179" s="1">
        <v>4.41</v>
      </c>
      <c r="O179" s="1"/>
      <c r="P179" s="160"/>
      <c r="Q179" s="173"/>
      <c r="R179" s="173"/>
      <c r="S179" s="149"/>
      <c r="V179" s="174"/>
      <c r="Z179">
        <v>0</v>
      </c>
    </row>
    <row r="180" spans="1:26" ht="24.95" customHeight="1" x14ac:dyDescent="0.25">
      <c r="A180" s="171"/>
      <c r="B180" s="168" t="s">
        <v>625</v>
      </c>
      <c r="C180" s="172" t="s">
        <v>640</v>
      </c>
      <c r="D180" s="168" t="s">
        <v>641</v>
      </c>
      <c r="E180" s="168" t="s">
        <v>129</v>
      </c>
      <c r="F180" s="169">
        <v>137</v>
      </c>
      <c r="G180" s="170"/>
      <c r="H180" s="170"/>
      <c r="I180" s="170">
        <f t="shared" si="21"/>
        <v>0</v>
      </c>
      <c r="J180" s="168">
        <f t="shared" si="22"/>
        <v>145.22</v>
      </c>
      <c r="K180" s="1">
        <f t="shared" si="23"/>
        <v>0</v>
      </c>
      <c r="L180" s="1">
        <f t="shared" si="24"/>
        <v>0</v>
      </c>
      <c r="M180" s="1"/>
      <c r="N180" s="1">
        <v>1.06</v>
      </c>
      <c r="O180" s="1"/>
      <c r="P180" s="160"/>
      <c r="Q180" s="173"/>
      <c r="R180" s="173"/>
      <c r="S180" s="149"/>
      <c r="V180" s="174"/>
      <c r="Z180">
        <v>0</v>
      </c>
    </row>
    <row r="181" spans="1:26" ht="24.95" customHeight="1" x14ac:dyDescent="0.25">
      <c r="A181" s="171"/>
      <c r="B181" s="168" t="s">
        <v>625</v>
      </c>
      <c r="C181" s="172" t="s">
        <v>640</v>
      </c>
      <c r="D181" s="168" t="s">
        <v>641</v>
      </c>
      <c r="E181" s="168" t="s">
        <v>129</v>
      </c>
      <c r="F181" s="169">
        <v>63</v>
      </c>
      <c r="G181" s="170"/>
      <c r="H181" s="170"/>
      <c r="I181" s="170">
        <f t="shared" si="21"/>
        <v>0</v>
      </c>
      <c r="J181" s="168">
        <f t="shared" si="22"/>
        <v>66.78</v>
      </c>
      <c r="K181" s="1">
        <f t="shared" si="23"/>
        <v>0</v>
      </c>
      <c r="L181" s="1">
        <f t="shared" si="24"/>
        <v>0</v>
      </c>
      <c r="M181" s="1"/>
      <c r="N181" s="1">
        <v>1.06</v>
      </c>
      <c r="O181" s="1"/>
      <c r="P181" s="160"/>
      <c r="Q181" s="173"/>
      <c r="R181" s="173"/>
      <c r="S181" s="149"/>
      <c r="V181" s="174"/>
      <c r="Z181">
        <v>0</v>
      </c>
    </row>
    <row r="182" spans="1:26" x14ac:dyDescent="0.25">
      <c r="A182" s="149"/>
      <c r="B182" s="149"/>
      <c r="C182" s="149"/>
      <c r="D182" s="149" t="s">
        <v>378</v>
      </c>
      <c r="E182" s="149"/>
      <c r="F182" s="167"/>
      <c r="G182" s="152"/>
      <c r="H182" s="152"/>
      <c r="I182" s="152">
        <f>ROUND((SUM(I171:I181))/1,2)</f>
        <v>0</v>
      </c>
      <c r="J182" s="149"/>
      <c r="K182" s="149"/>
      <c r="L182" s="149">
        <f>ROUND((SUM(L171:L181))/1,2)</f>
        <v>0</v>
      </c>
      <c r="M182" s="149">
        <f>ROUND((SUM(M171:M181))/1,2)</f>
        <v>0</v>
      </c>
      <c r="N182" s="149"/>
      <c r="O182" s="149"/>
      <c r="P182" s="175"/>
      <c r="S182" s="167">
        <f>ROUND((SUM(S171:S181))/1,2)</f>
        <v>0</v>
      </c>
      <c r="V182">
        <f>ROUND((SUM(V171:V181))/1,2)</f>
        <v>0</v>
      </c>
    </row>
    <row r="183" spans="1:26" x14ac:dyDescent="0.25">
      <c r="A183" s="1"/>
      <c r="B183" s="1"/>
      <c r="C183" s="1"/>
      <c r="D183" s="1"/>
      <c r="E183" s="1"/>
      <c r="F183" s="160"/>
      <c r="G183" s="142"/>
      <c r="H183" s="142"/>
      <c r="I183" s="142"/>
      <c r="J183" s="1"/>
      <c r="K183" s="1"/>
      <c r="L183" s="1"/>
      <c r="M183" s="1"/>
      <c r="N183" s="1"/>
      <c r="O183" s="1"/>
      <c r="P183" s="1"/>
      <c r="S183" s="1"/>
    </row>
    <row r="184" spans="1:26" x14ac:dyDescent="0.25">
      <c r="A184" s="149"/>
      <c r="B184" s="149"/>
      <c r="C184" s="149"/>
      <c r="D184" s="2" t="s">
        <v>94</v>
      </c>
      <c r="E184" s="149"/>
      <c r="F184" s="167"/>
      <c r="G184" s="152"/>
      <c r="H184" s="152">
        <f>ROUND((SUM(M9:M183))/2,2)</f>
        <v>0</v>
      </c>
      <c r="I184" s="152">
        <f>ROUND((SUM(I9:I183))/2,2)</f>
        <v>0</v>
      </c>
      <c r="J184" s="149"/>
      <c r="K184" s="149"/>
      <c r="L184" s="149">
        <f>ROUND((SUM(L9:L183))/2,2)</f>
        <v>0</v>
      </c>
      <c r="M184" s="149">
        <f>ROUND((SUM(M9:M183))/2,2)</f>
        <v>0</v>
      </c>
      <c r="N184" s="149"/>
      <c r="O184" s="149"/>
      <c r="P184" s="175"/>
      <c r="S184" s="175">
        <f>ROUND((SUM(S9:S183))/2,2)</f>
        <v>0</v>
      </c>
      <c r="V184">
        <f>ROUND((SUM(V9:V183))/2,2)</f>
        <v>0</v>
      </c>
    </row>
    <row r="185" spans="1:26" x14ac:dyDescent="0.25">
      <c r="A185" s="176"/>
      <c r="B185" s="176"/>
      <c r="C185" s="176"/>
      <c r="D185" s="176" t="s">
        <v>96</v>
      </c>
      <c r="E185" s="176"/>
      <c r="F185" s="177"/>
      <c r="G185" s="178"/>
      <c r="H185" s="178">
        <f>ROUND((SUM(M9:M184))/3,2)</f>
        <v>0</v>
      </c>
      <c r="I185" s="178">
        <f>ROUND((SUM(I9:I184))/3,2)</f>
        <v>0</v>
      </c>
      <c r="J185" s="176"/>
      <c r="K185" s="176">
        <f>ROUND((SUM(K9:K184))/3,2)</f>
        <v>0</v>
      </c>
      <c r="L185" s="176">
        <f>ROUND((SUM(L9:L184))/3,2)</f>
        <v>0</v>
      </c>
      <c r="M185" s="176">
        <f>ROUND((SUM(M9:M184))/3,2)</f>
        <v>0</v>
      </c>
      <c r="N185" s="176"/>
      <c r="O185" s="176"/>
      <c r="P185" s="177"/>
      <c r="Q185" s="179"/>
      <c r="R185" s="179"/>
      <c r="S185" s="177">
        <f>ROUND((SUM(S9:S184))/3,2)</f>
        <v>0</v>
      </c>
      <c r="T185" s="179"/>
      <c r="U185" s="179"/>
      <c r="V185" s="179">
        <f>ROUND((SUM(V9:V184))/3,2)</f>
        <v>0</v>
      </c>
      <c r="Z185">
        <f>(SUM(Z9:Z184))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Výstavba haly v priemyselnom parku Ferovo / SO 01 Oceľová hala - ELI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0" t="s">
        <v>1</v>
      </c>
      <c r="C2" s="211"/>
      <c r="D2" s="211"/>
      <c r="E2" s="211"/>
      <c r="F2" s="211"/>
      <c r="G2" s="211"/>
      <c r="H2" s="211"/>
      <c r="I2" s="211"/>
      <c r="J2" s="212"/>
    </row>
    <row r="3" spans="1:23" ht="18" customHeight="1" x14ac:dyDescent="0.25">
      <c r="A3" s="11"/>
      <c r="B3" s="34" t="s">
        <v>642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04" t="s">
        <v>31</v>
      </c>
      <c r="C6" s="205"/>
      <c r="D6" s="205"/>
      <c r="E6" s="205"/>
      <c r="F6" s="205"/>
      <c r="G6" s="205"/>
      <c r="H6" s="205"/>
      <c r="I6" s="205"/>
      <c r="J6" s="206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07" t="s">
        <v>32</v>
      </c>
      <c r="C8" s="208"/>
      <c r="D8" s="208"/>
      <c r="E8" s="208"/>
      <c r="F8" s="208"/>
      <c r="G8" s="208"/>
      <c r="H8" s="208"/>
      <c r="I8" s="208"/>
      <c r="J8" s="209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07" t="s">
        <v>33</v>
      </c>
      <c r="C10" s="208"/>
      <c r="D10" s="208"/>
      <c r="E10" s="208"/>
      <c r="F10" s="208"/>
      <c r="G10" s="208"/>
      <c r="H10" s="208"/>
      <c r="I10" s="208"/>
      <c r="J10" s="209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14251'!B12</f>
        <v>0</v>
      </c>
      <c r="E16" s="88">
        <f>'Rekap 14251'!C12</f>
        <v>0</v>
      </c>
      <c r="F16" s="97">
        <f>'Rekap 14251'!D12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14251'!B20</f>
        <v>0</v>
      </c>
      <c r="E17" s="67">
        <f>'Rekap 14251'!C20</f>
        <v>0</v>
      </c>
      <c r="F17" s="72">
        <f>'Rekap 14251'!D20</f>
        <v>0</v>
      </c>
      <c r="G17" s="53">
        <v>7</v>
      </c>
      <c r="H17" s="107" t="s">
        <v>44</v>
      </c>
      <c r="I17" s="120"/>
      <c r="J17" s="118">
        <f>'SO 14251'!Z133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14251'!B25</f>
        <v>0</v>
      </c>
      <c r="E18" s="68">
        <f>'Rekap 14251'!C25</f>
        <v>0</v>
      </c>
      <c r="F18" s="73">
        <f>'Rekap 14251'!D25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14251'!K9:'SO 14251'!K132)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14251'!K9:'SO 14251'!K132)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35</vt:i4>
      </vt:variant>
      <vt:variant>
        <vt:lpstr>Pomenované rozsahy</vt:lpstr>
      </vt:variant>
      <vt:variant>
        <vt:i4>22</vt:i4>
      </vt:variant>
    </vt:vector>
  </HeadingPairs>
  <TitlesOfParts>
    <vt:vector size="57" baseType="lpstr">
      <vt:lpstr>Rekapitulácia</vt:lpstr>
      <vt:lpstr>Krycí list stavby</vt:lpstr>
      <vt:lpstr>Kryci_list 14148</vt:lpstr>
      <vt:lpstr>Rekap 14148</vt:lpstr>
      <vt:lpstr>SO 14148</vt:lpstr>
      <vt:lpstr>Kryci_list 14249</vt:lpstr>
      <vt:lpstr>Rekap 14249</vt:lpstr>
      <vt:lpstr>SO 14249</vt:lpstr>
      <vt:lpstr>Kryci_list 14251</vt:lpstr>
      <vt:lpstr>Rekap 14251</vt:lpstr>
      <vt:lpstr>SO 14251</vt:lpstr>
      <vt:lpstr>Kryci_list 14253</vt:lpstr>
      <vt:lpstr>Rekap 14253</vt:lpstr>
      <vt:lpstr>SO 14253</vt:lpstr>
      <vt:lpstr>Kryci_list 14255</vt:lpstr>
      <vt:lpstr>Rekap 14255</vt:lpstr>
      <vt:lpstr>SO 14255</vt:lpstr>
      <vt:lpstr>Kryci_list 14257</vt:lpstr>
      <vt:lpstr>Rekap 14257</vt:lpstr>
      <vt:lpstr>SO 14257</vt:lpstr>
      <vt:lpstr>Kryci_list 14259</vt:lpstr>
      <vt:lpstr>Rekap 14259</vt:lpstr>
      <vt:lpstr>SO 14259</vt:lpstr>
      <vt:lpstr>Kryci_list 14277</vt:lpstr>
      <vt:lpstr>Rekap 14277</vt:lpstr>
      <vt:lpstr>SO 14277</vt:lpstr>
      <vt:lpstr>Kryci_list 14278</vt:lpstr>
      <vt:lpstr>Rekap 14278</vt:lpstr>
      <vt:lpstr>SO 14278</vt:lpstr>
      <vt:lpstr>Kryci_list 14279</vt:lpstr>
      <vt:lpstr>Rekap 14279</vt:lpstr>
      <vt:lpstr>SO 14279</vt:lpstr>
      <vt:lpstr>Kryci_list 14280</vt:lpstr>
      <vt:lpstr>Rekap 14280</vt:lpstr>
      <vt:lpstr>SO 14280</vt:lpstr>
      <vt:lpstr>'Rekap 14148'!Názvy_tlače</vt:lpstr>
      <vt:lpstr>'Rekap 14249'!Názvy_tlače</vt:lpstr>
      <vt:lpstr>'Rekap 14251'!Názvy_tlače</vt:lpstr>
      <vt:lpstr>'Rekap 14253'!Názvy_tlače</vt:lpstr>
      <vt:lpstr>'Rekap 14255'!Názvy_tlače</vt:lpstr>
      <vt:lpstr>'Rekap 14257'!Názvy_tlače</vt:lpstr>
      <vt:lpstr>'Rekap 14259'!Názvy_tlače</vt:lpstr>
      <vt:lpstr>'Rekap 14277'!Názvy_tlače</vt:lpstr>
      <vt:lpstr>'Rekap 14278'!Názvy_tlače</vt:lpstr>
      <vt:lpstr>'Rekap 14279'!Názvy_tlače</vt:lpstr>
      <vt:lpstr>'Rekap 14280'!Názvy_tlače</vt:lpstr>
      <vt:lpstr>'SO 14148'!Názvy_tlače</vt:lpstr>
      <vt:lpstr>'SO 14249'!Názvy_tlače</vt:lpstr>
      <vt:lpstr>'SO 14251'!Názvy_tlače</vt:lpstr>
      <vt:lpstr>'SO 14253'!Názvy_tlače</vt:lpstr>
      <vt:lpstr>'SO 14255'!Názvy_tlače</vt:lpstr>
      <vt:lpstr>'SO 14257'!Názvy_tlače</vt:lpstr>
      <vt:lpstr>'SO 14259'!Názvy_tlače</vt:lpstr>
      <vt:lpstr>'SO 14277'!Názvy_tlače</vt:lpstr>
      <vt:lpstr>'SO 14278'!Názvy_tlače</vt:lpstr>
      <vt:lpstr>'SO 14279'!Názvy_tlače</vt:lpstr>
      <vt:lpstr>'SO 14280'!Názvy_tlače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2019-08-13T18:30:02Z</dcterms:created>
  <dcterms:modified xsi:type="dcterms:W3CDTF">2019-08-29T18:16:17Z</dcterms:modified>
</cp:coreProperties>
</file>