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397_21_ČMZRB - EPC poradenství\B_Reseni_projektu\04_MINITENDR č. 17_Statutární město Pelhřimov\06_Veřejná zakázka EPC\04_Dotazy k ZD\Odpovědi_Přílohy\"/>
    </mc:Choice>
  </mc:AlternateContent>
  <xr:revisionPtr revIDLastSave="0" documentId="13_ncr:1_{2AADD664-EB45-47C0-AFDD-5519A54A0295}" xr6:coauthVersionLast="47" xr6:coauthVersionMax="47" xr10:uidLastSave="{00000000-0000-0000-0000-000000000000}"/>
  <bookViews>
    <workbookView xWindow="3495" yWindow="930" windowWidth="21600" windowHeight="11385" activeTab="3" xr2:uid="{AC2C9117-15AD-47E9-BF2D-D25CD31DD9D2}"/>
  </bookViews>
  <sheets>
    <sheet name="01_MÚ " sheetId="1" r:id="rId1"/>
    <sheet name="05_Domov pro seniory" sheetId="3" r:id="rId2"/>
    <sheet name="06_ZŠ Krásovy domky" sheetId="4" r:id="rId3"/>
    <sheet name="07_ZŠ Komenského" sheetId="5" r:id="rId4"/>
    <sheet name="08_KD Máj" sheetId="6" r:id="rId5"/>
  </sheets>
  <definedNames>
    <definedName name="_xlnm._FilterDatabase" localSheetId="0" hidden="1">'01_MÚ '!$A$1:$L$162</definedName>
    <definedName name="_xlnm._FilterDatabase" localSheetId="1" hidden="1">'05_Domov pro seniory'!$A$1:$F$478</definedName>
    <definedName name="_xlnm._FilterDatabase" localSheetId="2" hidden="1">'06_ZŠ Krásovy domky'!$A$1:$L$88</definedName>
    <definedName name="_xlnm._FilterDatabase" localSheetId="3" hidden="1">'07_ZŠ Komenského'!$A$1:$F$169</definedName>
    <definedName name="_xlnm._FilterDatabase" localSheetId="4" hidden="1">'08_KD Máj'!$A$1:$F$198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8" i="6" l="1"/>
  <c r="B208" i="6"/>
  <c r="B203" i="6"/>
  <c r="B202" i="6"/>
  <c r="B209" i="6" s="1"/>
  <c r="E197" i="6"/>
  <c r="E193" i="6"/>
  <c r="E192" i="6"/>
  <c r="E190" i="6"/>
  <c r="E187" i="6"/>
  <c r="E196" i="6"/>
  <c r="E195" i="6"/>
  <c r="E194" i="6"/>
  <c r="E191" i="6"/>
  <c r="E189" i="6"/>
  <c r="E188" i="6"/>
  <c r="E186" i="6"/>
  <c r="B207" i="6"/>
  <c r="B206" i="6"/>
  <c r="B205" i="6"/>
  <c r="B204" i="6"/>
  <c r="E62" i="6"/>
  <c r="E16" i="6"/>
  <c r="E15" i="6"/>
  <c r="E14" i="6"/>
  <c r="E11" i="6"/>
  <c r="E10" i="6"/>
  <c r="E6" i="6" l="1"/>
  <c r="B177" i="5"/>
  <c r="B176" i="5"/>
  <c r="B175" i="5"/>
  <c r="B174" i="5"/>
  <c r="B173" i="5"/>
  <c r="B178" i="5" l="1"/>
  <c r="B104" i="4" l="1"/>
  <c r="B103" i="4"/>
  <c r="B102" i="4"/>
  <c r="B101" i="4"/>
  <c r="B100" i="4"/>
  <c r="B105" i="4" s="1"/>
  <c r="B95" i="4"/>
  <c r="B94" i="4"/>
  <c r="B93" i="4"/>
  <c r="B92" i="4"/>
  <c r="B487" i="3"/>
  <c r="D478" i="3"/>
  <c r="B489" i="3"/>
  <c r="B488" i="3"/>
  <c r="B486" i="3"/>
  <c r="E431" i="3"/>
  <c r="E428" i="3"/>
  <c r="E425" i="3"/>
  <c r="E422" i="3"/>
  <c r="E419" i="3"/>
  <c r="E416" i="3"/>
  <c r="E413" i="3"/>
  <c r="E410" i="3"/>
  <c r="E407" i="3"/>
  <c r="E404" i="3"/>
  <c r="E401" i="3"/>
  <c r="E388" i="3"/>
  <c r="E385" i="3"/>
  <c r="E382" i="3"/>
  <c r="E379" i="3"/>
  <c r="E376" i="3"/>
  <c r="E373" i="3"/>
  <c r="E370" i="3"/>
  <c r="E367" i="3"/>
  <c r="E364" i="3"/>
  <c r="E361" i="3"/>
  <c r="E358" i="3"/>
  <c r="E355" i="3"/>
  <c r="E352" i="3"/>
  <c r="E349" i="3"/>
  <c r="E346" i="3"/>
  <c r="E343" i="3"/>
  <c r="E340" i="3"/>
  <c r="E337" i="3"/>
  <c r="E326" i="3"/>
  <c r="E322" i="3"/>
  <c r="E319" i="3"/>
  <c r="E316" i="3"/>
  <c r="E313" i="3"/>
  <c r="E310" i="3"/>
  <c r="E307" i="3"/>
  <c r="E304" i="3"/>
  <c r="E301" i="3"/>
  <c r="E298" i="3"/>
  <c r="E295" i="3"/>
  <c r="E292" i="3"/>
  <c r="E288" i="3"/>
  <c r="E271" i="3"/>
  <c r="E268" i="3"/>
  <c r="E265" i="3"/>
  <c r="E262" i="3"/>
  <c r="E259" i="3"/>
  <c r="E256" i="3"/>
  <c r="E253" i="3"/>
  <c r="E250" i="3"/>
  <c r="E247" i="3"/>
  <c r="E244" i="3"/>
  <c r="E241" i="3"/>
  <c r="E238" i="3"/>
  <c r="E235" i="3"/>
  <c r="E232" i="3"/>
  <c r="E229" i="3"/>
  <c r="E226" i="3"/>
  <c r="E223" i="3"/>
  <c r="E214" i="3"/>
  <c r="E211" i="3"/>
  <c r="E208" i="3"/>
  <c r="E205" i="3"/>
  <c r="E202" i="3"/>
  <c r="E199" i="3"/>
  <c r="E196" i="3"/>
  <c r="E193" i="3"/>
  <c r="E190" i="3"/>
  <c r="E187" i="3"/>
  <c r="E184" i="3"/>
  <c r="E181" i="3"/>
  <c r="E178" i="3"/>
  <c r="E175" i="3"/>
  <c r="E172" i="3"/>
  <c r="E169" i="3"/>
  <c r="E166" i="3"/>
  <c r="E154" i="3"/>
  <c r="E151" i="3"/>
  <c r="E148" i="3"/>
  <c r="E145" i="3"/>
  <c r="E142" i="3"/>
  <c r="E139" i="3"/>
  <c r="B485" i="3"/>
  <c r="B484" i="3"/>
  <c r="E430" i="3"/>
  <c r="E427" i="3"/>
  <c r="E424" i="3"/>
  <c r="E421" i="3"/>
  <c r="E418" i="3"/>
  <c r="E415" i="3"/>
  <c r="E412" i="3"/>
  <c r="E409" i="3"/>
  <c r="E406" i="3"/>
  <c r="E403" i="3"/>
  <c r="E400" i="3"/>
  <c r="E387" i="3"/>
  <c r="E384" i="3"/>
  <c r="E381" i="3"/>
  <c r="E378" i="3"/>
  <c r="E375" i="3"/>
  <c r="E372" i="3"/>
  <c r="E369" i="3"/>
  <c r="E366" i="3"/>
  <c r="E363" i="3"/>
  <c r="E360" i="3"/>
  <c r="E357" i="3"/>
  <c r="E354" i="3"/>
  <c r="E351" i="3"/>
  <c r="E348" i="3"/>
  <c r="E345" i="3"/>
  <c r="E342" i="3"/>
  <c r="E339" i="3"/>
  <c r="E336" i="3"/>
  <c r="E321" i="3"/>
  <c r="E318" i="3"/>
  <c r="E315" i="3"/>
  <c r="E312" i="3"/>
  <c r="E309" i="3"/>
  <c r="E306" i="3"/>
  <c r="E303" i="3"/>
  <c r="E300" i="3"/>
  <c r="E297" i="3"/>
  <c r="E294" i="3"/>
  <c r="E291" i="3"/>
  <c r="E270" i="3"/>
  <c r="E267" i="3"/>
  <c r="E264" i="3"/>
  <c r="E261" i="3"/>
  <c r="E258" i="3"/>
  <c r="E255" i="3"/>
  <c r="E252" i="3"/>
  <c r="E249" i="3"/>
  <c r="E246" i="3"/>
  <c r="E243" i="3"/>
  <c r="E240" i="3"/>
  <c r="E237" i="3"/>
  <c r="E234" i="3"/>
  <c r="E231" i="3"/>
  <c r="E228" i="3"/>
  <c r="E225" i="3"/>
  <c r="E222" i="3"/>
  <c r="E213" i="3"/>
  <c r="E210" i="3"/>
  <c r="E207" i="3"/>
  <c r="E204" i="3"/>
  <c r="E201" i="3"/>
  <c r="E198" i="3"/>
  <c r="E195" i="3"/>
  <c r="E192" i="3"/>
  <c r="E189" i="3"/>
  <c r="E186" i="3"/>
  <c r="E183" i="3"/>
  <c r="E180" i="3"/>
  <c r="E177" i="3"/>
  <c r="E174" i="3"/>
  <c r="E171" i="3"/>
  <c r="E168" i="3"/>
  <c r="E165" i="3"/>
  <c r="E153" i="3"/>
  <c r="E150" i="3"/>
  <c r="E147" i="3"/>
  <c r="E144" i="3"/>
  <c r="E141" i="3"/>
  <c r="E138" i="3"/>
  <c r="B483" i="3"/>
  <c r="B482" i="3"/>
  <c r="B96" i="4" l="1"/>
  <c r="D105" i="4" s="1"/>
  <c r="B490" i="3"/>
  <c r="C485" i="3"/>
  <c r="B180" i="1"/>
  <c r="B179" i="1"/>
  <c r="B178" i="1"/>
  <c r="B177" i="1"/>
  <c r="B176" i="1"/>
  <c r="B181" i="1"/>
  <c r="B170" i="1"/>
  <c r="B166" i="1"/>
  <c r="B169" i="1"/>
  <c r="B168" i="1"/>
  <c r="B167" i="1"/>
  <c r="E73" i="4"/>
  <c r="E70" i="4"/>
  <c r="B171" i="1" l="1"/>
  <c r="E472" i="3"/>
  <c r="E476" i="3"/>
  <c r="E471" i="3"/>
  <c r="E469" i="3"/>
  <c r="E477" i="3"/>
  <c r="E475" i="3"/>
  <c r="E474" i="3"/>
  <c r="E473" i="3"/>
  <c r="E470" i="3"/>
  <c r="E468" i="3"/>
  <c r="E467" i="3"/>
  <c r="E466" i="3"/>
  <c r="E465" i="3"/>
  <c r="E463" i="3"/>
  <c r="E462" i="3"/>
  <c r="E459" i="3"/>
  <c r="E458" i="3"/>
  <c r="E454" i="3"/>
  <c r="E452" i="3"/>
  <c r="E449" i="3"/>
  <c r="E448" i="3"/>
  <c r="E440" i="3"/>
  <c r="E395" i="3"/>
  <c r="E394" i="3"/>
  <c r="E393" i="3"/>
  <c r="E391" i="3"/>
  <c r="E389" i="3"/>
  <c r="E333" i="3"/>
  <c r="E285" i="3"/>
  <c r="E284" i="3"/>
  <c r="E219" i="3"/>
  <c r="E157" i="3"/>
  <c r="E158" i="3"/>
  <c r="E156" i="3"/>
  <c r="E135" i="3"/>
  <c r="E118" i="3"/>
  <c r="E101" i="3"/>
  <c r="E82" i="3"/>
  <c r="E79" i="3"/>
  <c r="E78" i="3"/>
  <c r="E73" i="3"/>
  <c r="E70" i="3"/>
  <c r="E50" i="3"/>
  <c r="E53" i="3"/>
  <c r="E43" i="3"/>
  <c r="E41" i="3"/>
  <c r="E31" i="3"/>
  <c r="E28" i="3"/>
  <c r="E26" i="3"/>
  <c r="E24" i="3"/>
  <c r="E20" i="3"/>
  <c r="E22" i="3"/>
  <c r="E16" i="3"/>
  <c r="E11" i="3"/>
  <c r="E6" i="3"/>
  <c r="C486" i="3" l="1"/>
  <c r="C484" i="3"/>
  <c r="D169" i="5"/>
  <c r="E168" i="5"/>
  <c r="E167" i="5"/>
  <c r="E166" i="5"/>
  <c r="K24" i="4" l="1"/>
  <c r="C102" i="4" s="1"/>
  <c r="D88" i="4"/>
  <c r="E87" i="4"/>
  <c r="C95" i="4" s="1"/>
  <c r="E71" i="4"/>
  <c r="E61" i="4"/>
  <c r="E60" i="4"/>
  <c r="E59" i="4"/>
  <c r="E55" i="4"/>
  <c r="E54" i="4"/>
  <c r="E53" i="4"/>
  <c r="E52" i="4"/>
  <c r="E48" i="4"/>
  <c r="E47" i="4"/>
  <c r="E45" i="4"/>
  <c r="E44" i="4"/>
  <c r="E43" i="4"/>
  <c r="K45" i="4"/>
  <c r="E23" i="4"/>
  <c r="E22" i="4"/>
  <c r="E21" i="4"/>
  <c r="E17" i="4"/>
  <c r="E15" i="4"/>
  <c r="E11" i="4"/>
  <c r="E10" i="4"/>
  <c r="C94" i="4" l="1"/>
  <c r="K52" i="1" l="1"/>
  <c r="K30" i="1"/>
  <c r="K28" i="1"/>
  <c r="K27" i="1"/>
  <c r="K12" i="1"/>
  <c r="K11" i="1"/>
  <c r="K64" i="1"/>
  <c r="K56" i="1"/>
  <c r="K57" i="1"/>
  <c r="K58" i="1"/>
  <c r="K59" i="1"/>
  <c r="K60" i="1"/>
  <c r="K61" i="1"/>
  <c r="K62" i="1"/>
  <c r="K55" i="1"/>
  <c r="K50" i="1"/>
  <c r="K48" i="1"/>
  <c r="K46" i="1"/>
  <c r="K38" i="1"/>
  <c r="K36" i="1"/>
  <c r="K34" i="1"/>
  <c r="K16" i="1"/>
  <c r="K14" i="1"/>
  <c r="K9" i="1"/>
  <c r="K54" i="1"/>
  <c r="K53" i="1"/>
  <c r="K44" i="1"/>
  <c r="K32" i="1"/>
  <c r="K31" i="1"/>
  <c r="K29" i="1"/>
  <c r="K18" i="1"/>
  <c r="K19" i="1"/>
  <c r="K20" i="1"/>
  <c r="K21" i="1"/>
  <c r="K22" i="1"/>
  <c r="K23" i="1"/>
  <c r="K17" i="1"/>
  <c r="C180" i="1" s="1"/>
  <c r="K15" i="1"/>
  <c r="K13" i="1"/>
  <c r="K10" i="1"/>
  <c r="K5" i="1"/>
  <c r="K4" i="1"/>
  <c r="K65" i="1"/>
  <c r="K47" i="1"/>
  <c r="K45" i="1"/>
  <c r="K43" i="1"/>
  <c r="K42" i="1"/>
  <c r="K41" i="1"/>
  <c r="K40" i="1"/>
  <c r="K39" i="1"/>
  <c r="K37" i="1"/>
  <c r="K35" i="1"/>
  <c r="K33" i="1"/>
  <c r="K25" i="1"/>
  <c r="K6" i="1"/>
  <c r="K2" i="1"/>
  <c r="J67" i="1"/>
  <c r="C177" i="1" l="1"/>
  <c r="C176" i="1"/>
  <c r="C181" i="1" s="1"/>
  <c r="K67" i="1"/>
  <c r="E122" i="6"/>
  <c r="E120" i="6"/>
  <c r="E110" i="6"/>
  <c r="E95" i="6"/>
  <c r="E89" i="6"/>
  <c r="E78" i="6"/>
  <c r="E71" i="6"/>
  <c r="E70" i="6"/>
  <c r="E68" i="6"/>
  <c r="E66" i="6"/>
  <c r="E64" i="6"/>
  <c r="E54" i="6"/>
  <c r="E156" i="6"/>
  <c r="E155" i="6"/>
  <c r="E160" i="6"/>
  <c r="E143" i="6"/>
  <c r="E140" i="6"/>
  <c r="E125" i="6"/>
  <c r="E106" i="6"/>
  <c r="E45" i="6"/>
  <c r="E40" i="6"/>
  <c r="E39" i="6"/>
  <c r="E38" i="6"/>
  <c r="E37" i="6"/>
  <c r="E135" i="6"/>
  <c r="E128" i="6"/>
  <c r="E112" i="6"/>
  <c r="E98" i="6"/>
  <c r="E97" i="6"/>
  <c r="E96" i="6"/>
  <c r="E94" i="6"/>
  <c r="E93" i="6"/>
  <c r="E92" i="6"/>
  <c r="E90" i="6"/>
  <c r="E85" i="6"/>
  <c r="E83" i="6"/>
  <c r="E75" i="6"/>
  <c r="E33" i="6"/>
  <c r="E30" i="6"/>
  <c r="E29" i="6"/>
  <c r="E19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57" i="6"/>
  <c r="E158" i="6"/>
  <c r="E159" i="6"/>
  <c r="E161" i="6"/>
  <c r="E162" i="6"/>
  <c r="E163" i="6"/>
  <c r="E164" i="6"/>
  <c r="E165" i="6"/>
  <c r="E166" i="6"/>
  <c r="E167" i="6"/>
  <c r="E168" i="6"/>
  <c r="E169" i="6"/>
  <c r="E170" i="6"/>
  <c r="E171" i="6"/>
  <c r="E144" i="6"/>
  <c r="E145" i="6"/>
  <c r="E146" i="6"/>
  <c r="E147" i="6"/>
  <c r="E148" i="6"/>
  <c r="E149" i="6"/>
  <c r="E150" i="6"/>
  <c r="E151" i="6"/>
  <c r="E152" i="6"/>
  <c r="E153" i="6"/>
  <c r="E154" i="6"/>
  <c r="E126" i="6"/>
  <c r="E127" i="6"/>
  <c r="E129" i="6"/>
  <c r="E130" i="6"/>
  <c r="E131" i="6"/>
  <c r="E132" i="6"/>
  <c r="E133" i="6"/>
  <c r="E134" i="6"/>
  <c r="E136" i="6"/>
  <c r="E137" i="6"/>
  <c r="E138" i="6"/>
  <c r="E139" i="6"/>
  <c r="E141" i="6"/>
  <c r="E142" i="6"/>
  <c r="E109" i="6"/>
  <c r="E111" i="6"/>
  <c r="E113" i="6"/>
  <c r="E114" i="6"/>
  <c r="E115" i="6"/>
  <c r="E116" i="6"/>
  <c r="E117" i="6"/>
  <c r="E118" i="6"/>
  <c r="E119" i="6"/>
  <c r="E121" i="6"/>
  <c r="E123" i="6"/>
  <c r="E124" i="6"/>
  <c r="E100" i="6"/>
  <c r="E101" i="6"/>
  <c r="E102" i="6"/>
  <c r="E103" i="6"/>
  <c r="E104" i="6"/>
  <c r="E105" i="6"/>
  <c r="E107" i="6"/>
  <c r="E108" i="6"/>
  <c r="E79" i="6"/>
  <c r="E80" i="6"/>
  <c r="E81" i="6"/>
  <c r="E82" i="6"/>
  <c r="E84" i="6"/>
  <c r="E86" i="6"/>
  <c r="E87" i="6"/>
  <c r="E88" i="6"/>
  <c r="E91" i="6"/>
  <c r="E99" i="6"/>
  <c r="E59" i="6"/>
  <c r="E60" i="6"/>
  <c r="E61" i="6"/>
  <c r="E63" i="6"/>
  <c r="E65" i="6"/>
  <c r="E67" i="6"/>
  <c r="E69" i="6"/>
  <c r="E72" i="6"/>
  <c r="E73" i="6"/>
  <c r="E74" i="6"/>
  <c r="E76" i="6"/>
  <c r="E77" i="6"/>
  <c r="E2" i="6"/>
  <c r="E133" i="5"/>
  <c r="E165" i="5"/>
  <c r="E164" i="5"/>
  <c r="E160" i="5"/>
  <c r="E157" i="5"/>
  <c r="E155" i="5"/>
  <c r="E154" i="5"/>
  <c r="E153" i="5"/>
  <c r="E151" i="5"/>
  <c r="E145" i="5"/>
  <c r="E144" i="5"/>
  <c r="E142" i="5"/>
  <c r="E140" i="5"/>
  <c r="E138" i="5"/>
  <c r="E134" i="5"/>
  <c r="E158" i="5"/>
  <c r="E150" i="5"/>
  <c r="E137" i="5"/>
  <c r="E131" i="5"/>
  <c r="E130" i="5"/>
  <c r="E129" i="5"/>
  <c r="E128" i="5"/>
  <c r="E127" i="5"/>
  <c r="E126" i="5"/>
  <c r="E125" i="5"/>
  <c r="E124" i="5"/>
  <c r="E122" i="5"/>
  <c r="E121" i="5"/>
  <c r="E118" i="5"/>
  <c r="E117" i="5"/>
  <c r="E116" i="5"/>
  <c r="E115" i="5"/>
  <c r="E114" i="5"/>
  <c r="E112" i="5"/>
  <c r="E109" i="5"/>
  <c r="E107" i="5"/>
  <c r="E106" i="5"/>
  <c r="E105" i="5"/>
  <c r="E104" i="5"/>
  <c r="E103" i="5"/>
  <c r="E102" i="5"/>
  <c r="E101" i="5"/>
  <c r="E98" i="5"/>
  <c r="E97" i="5"/>
  <c r="E96" i="5"/>
  <c r="E95" i="5"/>
  <c r="E94" i="5"/>
  <c r="E93" i="5"/>
  <c r="E91" i="5"/>
  <c r="E90" i="5"/>
  <c r="E89" i="5"/>
  <c r="E88" i="5"/>
  <c r="E87" i="5"/>
  <c r="E86" i="5"/>
  <c r="E85" i="5"/>
  <c r="E83" i="5"/>
  <c r="E82" i="5"/>
  <c r="E80" i="5"/>
  <c r="E78" i="5"/>
  <c r="E76" i="5"/>
  <c r="E74" i="5"/>
  <c r="E73" i="5"/>
  <c r="E71" i="5"/>
  <c r="E70" i="5"/>
  <c r="E69" i="5"/>
  <c r="E68" i="5"/>
  <c r="E67" i="5"/>
  <c r="E58" i="5"/>
  <c r="E57" i="5"/>
  <c r="E56" i="5"/>
  <c r="E55" i="5"/>
  <c r="E54" i="5"/>
  <c r="E53" i="5"/>
  <c r="E52" i="5"/>
  <c r="E51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2" i="5"/>
  <c r="E31" i="5"/>
  <c r="E30" i="5"/>
  <c r="E29" i="5"/>
  <c r="E28" i="5"/>
  <c r="E27" i="5"/>
  <c r="E26" i="5"/>
  <c r="E25" i="5"/>
  <c r="E24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7" i="5"/>
  <c r="E6" i="5"/>
  <c r="E4" i="5"/>
  <c r="E2" i="5"/>
  <c r="E92" i="5"/>
  <c r="E162" i="5"/>
  <c r="E163" i="5"/>
  <c r="E149" i="5"/>
  <c r="E152" i="5"/>
  <c r="E156" i="5"/>
  <c r="E159" i="5"/>
  <c r="E161" i="5"/>
  <c r="E143" i="5"/>
  <c r="E146" i="5"/>
  <c r="E147" i="5"/>
  <c r="E148" i="5"/>
  <c r="E132" i="5"/>
  <c r="E135" i="5"/>
  <c r="E136" i="5"/>
  <c r="E139" i="5"/>
  <c r="E141" i="5"/>
  <c r="E119" i="5"/>
  <c r="E120" i="5"/>
  <c r="E123" i="5"/>
  <c r="E99" i="5"/>
  <c r="E100" i="5"/>
  <c r="E108" i="5"/>
  <c r="E110" i="5"/>
  <c r="E111" i="5"/>
  <c r="E113" i="5"/>
  <c r="E81" i="5"/>
  <c r="E84" i="5"/>
  <c r="E59" i="5"/>
  <c r="C177" i="5" s="1"/>
  <c r="E60" i="5"/>
  <c r="E61" i="5"/>
  <c r="E62" i="5"/>
  <c r="E63" i="5"/>
  <c r="E64" i="5"/>
  <c r="E65" i="5"/>
  <c r="E66" i="5"/>
  <c r="E72" i="5"/>
  <c r="E75" i="5"/>
  <c r="E77" i="5"/>
  <c r="E79" i="5"/>
  <c r="K41" i="4"/>
  <c r="K39" i="4"/>
  <c r="K37" i="4"/>
  <c r="K33" i="4"/>
  <c r="K29" i="4"/>
  <c r="K25" i="4"/>
  <c r="K22" i="4"/>
  <c r="K19" i="4"/>
  <c r="K15" i="4"/>
  <c r="K13" i="4"/>
  <c r="K10" i="4"/>
  <c r="K9" i="4"/>
  <c r="K7" i="4"/>
  <c r="K4" i="4"/>
  <c r="E86" i="4"/>
  <c r="E85" i="4"/>
  <c r="E84" i="4"/>
  <c r="E80" i="4"/>
  <c r="E78" i="4"/>
  <c r="E77" i="4"/>
  <c r="E75" i="4"/>
  <c r="E74" i="4"/>
  <c r="E72" i="4"/>
  <c r="E69" i="4"/>
  <c r="E63" i="4"/>
  <c r="E62" i="4"/>
  <c r="E57" i="4"/>
  <c r="E56" i="4"/>
  <c r="E51" i="4"/>
  <c r="E46" i="4"/>
  <c r="E41" i="4"/>
  <c r="E40" i="4"/>
  <c r="E39" i="4"/>
  <c r="E38" i="4"/>
  <c r="E37" i="4"/>
  <c r="E36" i="4"/>
  <c r="E35" i="4"/>
  <c r="E34" i="4"/>
  <c r="E33" i="4"/>
  <c r="E31" i="4"/>
  <c r="E29" i="4"/>
  <c r="E26" i="4"/>
  <c r="E25" i="4"/>
  <c r="E20" i="4"/>
  <c r="E19" i="4"/>
  <c r="E18" i="4"/>
  <c r="E16" i="4"/>
  <c r="E14" i="4"/>
  <c r="E12" i="4"/>
  <c r="E9" i="4"/>
  <c r="E8" i="4"/>
  <c r="E7" i="4"/>
  <c r="E6" i="4"/>
  <c r="E4" i="4"/>
  <c r="E3" i="4"/>
  <c r="J48" i="4"/>
  <c r="K28" i="4"/>
  <c r="K30" i="4"/>
  <c r="K31" i="4"/>
  <c r="K32" i="4"/>
  <c r="K35" i="4"/>
  <c r="K36" i="4"/>
  <c r="K38" i="4"/>
  <c r="K40" i="4"/>
  <c r="K42" i="4"/>
  <c r="K43" i="4"/>
  <c r="K44" i="4"/>
  <c r="K46" i="4"/>
  <c r="K47" i="4"/>
  <c r="K27" i="4"/>
  <c r="K26" i="4"/>
  <c r="K23" i="4"/>
  <c r="K20" i="4"/>
  <c r="K18" i="4"/>
  <c r="K17" i="4"/>
  <c r="K16" i="4"/>
  <c r="K14" i="4"/>
  <c r="K11" i="4"/>
  <c r="K8" i="4"/>
  <c r="K6" i="4"/>
  <c r="K5" i="4"/>
  <c r="E81" i="4"/>
  <c r="E83" i="4"/>
  <c r="E64" i="4"/>
  <c r="E65" i="4"/>
  <c r="E66" i="4"/>
  <c r="E68" i="4"/>
  <c r="E79" i="4"/>
  <c r="E58" i="6"/>
  <c r="E57" i="6"/>
  <c r="E56" i="6"/>
  <c r="E55" i="6"/>
  <c r="E53" i="6"/>
  <c r="E52" i="6"/>
  <c r="C208" i="6" s="1"/>
  <c r="E51" i="6"/>
  <c r="E50" i="6"/>
  <c r="E49" i="6"/>
  <c r="E48" i="6"/>
  <c r="E47" i="6"/>
  <c r="E46" i="6"/>
  <c r="E44" i="6"/>
  <c r="E43" i="6"/>
  <c r="E42" i="6"/>
  <c r="E41" i="6"/>
  <c r="E36" i="6"/>
  <c r="E35" i="6"/>
  <c r="E34" i="6"/>
  <c r="E32" i="6"/>
  <c r="E31" i="6"/>
  <c r="E28" i="6"/>
  <c r="E27" i="6"/>
  <c r="E26" i="6"/>
  <c r="E25" i="6"/>
  <c r="E24" i="6"/>
  <c r="E23" i="6"/>
  <c r="E22" i="6"/>
  <c r="E21" i="6"/>
  <c r="E20" i="6"/>
  <c r="E18" i="6"/>
  <c r="E17" i="6"/>
  <c r="E13" i="6"/>
  <c r="E12" i="6"/>
  <c r="E9" i="6"/>
  <c r="E8" i="6"/>
  <c r="E7" i="6"/>
  <c r="E5" i="6"/>
  <c r="E4" i="6"/>
  <c r="E3" i="6"/>
  <c r="E50" i="5"/>
  <c r="E33" i="5"/>
  <c r="E23" i="5"/>
  <c r="E9" i="5"/>
  <c r="E8" i="5"/>
  <c r="E5" i="5"/>
  <c r="E3" i="5"/>
  <c r="D175" i="5" s="1"/>
  <c r="E24" i="4"/>
  <c r="E28" i="4"/>
  <c r="E30" i="4"/>
  <c r="E42" i="4"/>
  <c r="E50" i="4"/>
  <c r="E5" i="4"/>
  <c r="E13" i="4"/>
  <c r="E198" i="6" l="1"/>
  <c r="C203" i="6"/>
  <c r="E169" i="5"/>
  <c r="C173" i="5"/>
  <c r="C202" i="6"/>
  <c r="C207" i="6"/>
  <c r="C206" i="6"/>
  <c r="C204" i="6"/>
  <c r="C174" i="5"/>
  <c r="C104" i="4"/>
  <c r="C103" i="4"/>
  <c r="C101" i="4"/>
  <c r="C100" i="4"/>
  <c r="C105" i="4" s="1"/>
  <c r="C93" i="4"/>
  <c r="C92" i="4"/>
  <c r="C96" i="4" s="1"/>
  <c r="E105" i="4" s="1"/>
  <c r="E88" i="4"/>
  <c r="K48" i="4"/>
  <c r="E61" i="3"/>
  <c r="E280" i="3"/>
  <c r="E390" i="3"/>
  <c r="E437" i="3"/>
  <c r="E124" i="3"/>
  <c r="E123" i="3"/>
  <c r="E115" i="3"/>
  <c r="E111" i="3"/>
  <c r="E108" i="3"/>
  <c r="E105" i="3"/>
  <c r="E98" i="3"/>
  <c r="E69" i="3"/>
  <c r="E32" i="3"/>
  <c r="E30" i="3"/>
  <c r="E159" i="3"/>
  <c r="E163" i="3"/>
  <c r="E281" i="3"/>
  <c r="E283" i="3"/>
  <c r="E287" i="3"/>
  <c r="E325" i="3"/>
  <c r="E328" i="3"/>
  <c r="E398" i="3"/>
  <c r="E397" i="3"/>
  <c r="E396" i="3"/>
  <c r="E332" i="3"/>
  <c r="E289" i="3"/>
  <c r="E276" i="3"/>
  <c r="E279" i="3"/>
  <c r="E218" i="3"/>
  <c r="E160" i="3"/>
  <c r="E162" i="3"/>
  <c r="E134" i="3"/>
  <c r="E129" i="3"/>
  <c r="E128" i="3"/>
  <c r="E125" i="3"/>
  <c r="E122" i="3"/>
  <c r="E121" i="3"/>
  <c r="E120" i="3"/>
  <c r="E116" i="3"/>
  <c r="E114" i="3"/>
  <c r="E113" i="3"/>
  <c r="E110" i="3"/>
  <c r="E107" i="3"/>
  <c r="E102" i="3"/>
  <c r="E99" i="3"/>
  <c r="E95" i="3"/>
  <c r="E93" i="3"/>
  <c r="E86" i="3"/>
  <c r="E83" i="3"/>
  <c r="E76" i="3"/>
  <c r="E74" i="3"/>
  <c r="E67" i="3"/>
  <c r="E66" i="3"/>
  <c r="E65" i="3"/>
  <c r="E64" i="3"/>
  <c r="E60" i="3"/>
  <c r="E59" i="3"/>
  <c r="E58" i="3"/>
  <c r="E56" i="3"/>
  <c r="E55" i="3"/>
  <c r="E52" i="3"/>
  <c r="E49" i="3"/>
  <c r="E48" i="3"/>
  <c r="E47" i="3"/>
  <c r="E40" i="3"/>
  <c r="E39" i="3"/>
  <c r="E38" i="3"/>
  <c r="E37" i="3"/>
  <c r="E35" i="3"/>
  <c r="E18" i="3"/>
  <c r="E13" i="3"/>
  <c r="E435" i="3"/>
  <c r="E439" i="3"/>
  <c r="E446" i="3"/>
  <c r="E456" i="3"/>
  <c r="E464" i="3"/>
  <c r="E451" i="3"/>
  <c r="E444" i="3"/>
  <c r="E429" i="3"/>
  <c r="E426" i="3"/>
  <c r="E423" i="3"/>
  <c r="E420" i="3"/>
  <c r="E417" i="3"/>
  <c r="E414" i="3"/>
  <c r="E411" i="3"/>
  <c r="E408" i="3"/>
  <c r="E405" i="3"/>
  <c r="E402" i="3"/>
  <c r="E399" i="3"/>
  <c r="E386" i="3"/>
  <c r="E383" i="3"/>
  <c r="E380" i="3"/>
  <c r="E377" i="3"/>
  <c r="E374" i="3"/>
  <c r="E371" i="3"/>
  <c r="E368" i="3"/>
  <c r="E365" i="3"/>
  <c r="E362" i="3"/>
  <c r="E359" i="3"/>
  <c r="E356" i="3"/>
  <c r="E353" i="3"/>
  <c r="E350" i="3"/>
  <c r="E347" i="3"/>
  <c r="E344" i="3"/>
  <c r="E341" i="3"/>
  <c r="E338" i="3"/>
  <c r="E335" i="3"/>
  <c r="E330" i="3"/>
  <c r="E327" i="3"/>
  <c r="E324" i="3"/>
  <c r="E320" i="3"/>
  <c r="E317" i="3"/>
  <c r="E311" i="3"/>
  <c r="E314" i="3"/>
  <c r="E308" i="3"/>
  <c r="E305" i="3"/>
  <c r="E302" i="3"/>
  <c r="E296" i="3"/>
  <c r="E299" i="3"/>
  <c r="E293" i="3"/>
  <c r="E290" i="3"/>
  <c r="E286" i="3"/>
  <c r="E272" i="3"/>
  <c r="E269" i="3"/>
  <c r="E266" i="3"/>
  <c r="E263" i="3"/>
  <c r="E260" i="3"/>
  <c r="E257" i="3"/>
  <c r="E254" i="3"/>
  <c r="E251" i="3"/>
  <c r="E248" i="3"/>
  <c r="E245" i="3"/>
  <c r="E242" i="3"/>
  <c r="E239" i="3"/>
  <c r="E236" i="3"/>
  <c r="E233" i="3"/>
  <c r="E230" i="3"/>
  <c r="E227" i="3"/>
  <c r="E224" i="3"/>
  <c r="E221" i="3"/>
  <c r="E216" i="3"/>
  <c r="E212" i="3"/>
  <c r="E209" i="3"/>
  <c r="E206" i="3"/>
  <c r="E203" i="3"/>
  <c r="E200" i="3"/>
  <c r="E197" i="3"/>
  <c r="E194" i="3"/>
  <c r="E191" i="3"/>
  <c r="E188" i="3"/>
  <c r="E185" i="3"/>
  <c r="E182" i="3"/>
  <c r="E179" i="3"/>
  <c r="E176" i="3"/>
  <c r="E173" i="3"/>
  <c r="E170" i="3"/>
  <c r="E167" i="3"/>
  <c r="E164" i="3"/>
  <c r="E155" i="3"/>
  <c r="E152" i="3"/>
  <c r="E149" i="3"/>
  <c r="E146" i="3"/>
  <c r="E143" i="3"/>
  <c r="E140" i="3"/>
  <c r="E137" i="3"/>
  <c r="E132" i="3"/>
  <c r="E130" i="3"/>
  <c r="E126" i="3"/>
  <c r="E103" i="3"/>
  <c r="E92" i="3"/>
  <c r="E90" i="3"/>
  <c r="E46" i="3"/>
  <c r="E8" i="3"/>
  <c r="E5" i="3"/>
  <c r="E450" i="3"/>
  <c r="E453" i="3"/>
  <c r="E455" i="3"/>
  <c r="E457" i="3"/>
  <c r="E460" i="3"/>
  <c r="E461" i="3"/>
  <c r="E433" i="3"/>
  <c r="E434" i="3"/>
  <c r="E436" i="3"/>
  <c r="E438" i="3"/>
  <c r="E441" i="3"/>
  <c r="E442" i="3"/>
  <c r="C488" i="3" s="1"/>
  <c r="E443" i="3"/>
  <c r="E445" i="3"/>
  <c r="E447" i="3"/>
  <c r="E392" i="3"/>
  <c r="E323" i="3"/>
  <c r="E331" i="3"/>
  <c r="E334" i="3"/>
  <c r="E217" i="3"/>
  <c r="E220" i="3"/>
  <c r="E273" i="3"/>
  <c r="E274" i="3"/>
  <c r="E275" i="3"/>
  <c r="E277" i="3"/>
  <c r="E278" i="3"/>
  <c r="C489" i="3" s="1"/>
  <c r="E282" i="3"/>
  <c r="E161" i="3"/>
  <c r="E127" i="3"/>
  <c r="E131" i="3"/>
  <c r="E136" i="3"/>
  <c r="E91" i="3"/>
  <c r="E94" i="3"/>
  <c r="E96" i="3"/>
  <c r="E97" i="3"/>
  <c r="E100" i="3"/>
  <c r="E104" i="3"/>
  <c r="E106" i="3"/>
  <c r="E109" i="3"/>
  <c r="E112" i="3"/>
  <c r="E117" i="3"/>
  <c r="E119" i="3"/>
  <c r="E36" i="3"/>
  <c r="E42" i="3"/>
  <c r="E44" i="3"/>
  <c r="E45" i="3"/>
  <c r="E51" i="3"/>
  <c r="E54" i="3"/>
  <c r="E57" i="3"/>
  <c r="E62" i="3"/>
  <c r="E63" i="3"/>
  <c r="E68" i="3"/>
  <c r="E71" i="3"/>
  <c r="E72" i="3"/>
  <c r="E75" i="3"/>
  <c r="E77" i="3"/>
  <c r="E80" i="3"/>
  <c r="E81" i="3"/>
  <c r="E84" i="3"/>
  <c r="E85" i="3"/>
  <c r="E87" i="3"/>
  <c r="E88" i="3"/>
  <c r="E12" i="3"/>
  <c r="E14" i="3"/>
  <c r="E15" i="3"/>
  <c r="E17" i="3"/>
  <c r="E19" i="3"/>
  <c r="E21" i="3"/>
  <c r="E23" i="3"/>
  <c r="E25" i="3"/>
  <c r="E27" i="3"/>
  <c r="E29" i="3"/>
  <c r="E33" i="3"/>
  <c r="E34" i="3"/>
  <c r="E4" i="3"/>
  <c r="E7" i="3"/>
  <c r="E9" i="3"/>
  <c r="E10" i="3"/>
  <c r="E3" i="3"/>
  <c r="C178" i="5" l="1"/>
  <c r="C209" i="6"/>
  <c r="C487" i="3"/>
  <c r="C483" i="3"/>
  <c r="C482" i="3"/>
  <c r="C490" i="3" s="1"/>
  <c r="E478" i="3"/>
  <c r="E153" i="1"/>
  <c r="E150" i="1"/>
  <c r="E148" i="1"/>
  <c r="E146" i="1"/>
  <c r="E144" i="1"/>
  <c r="E142" i="1"/>
  <c r="E140" i="1"/>
  <c r="E137" i="1"/>
  <c r="E136" i="1"/>
  <c r="E135" i="1"/>
  <c r="E132" i="1"/>
  <c r="E131" i="1"/>
  <c r="E130" i="1"/>
  <c r="E129" i="1"/>
  <c r="E117" i="1"/>
  <c r="E116" i="1"/>
  <c r="E114" i="1"/>
  <c r="E113" i="1"/>
  <c r="E111" i="1"/>
  <c r="E109" i="1"/>
  <c r="E107" i="1"/>
  <c r="E91" i="1"/>
  <c r="E90" i="1"/>
  <c r="E89" i="1"/>
  <c r="E87" i="1"/>
  <c r="E85" i="1"/>
  <c r="E134" i="1"/>
  <c r="E133" i="1"/>
  <c r="E128" i="1"/>
  <c r="E127" i="1"/>
  <c r="E126" i="1"/>
  <c r="E125" i="1"/>
  <c r="E124" i="1"/>
  <c r="E123" i="1"/>
  <c r="E122" i="1"/>
  <c r="E121" i="1"/>
  <c r="E120" i="1"/>
  <c r="E119" i="1"/>
  <c r="E118" i="1"/>
  <c r="E108" i="1"/>
  <c r="E106" i="1"/>
  <c r="E105" i="1"/>
  <c r="E102" i="1"/>
  <c r="E101" i="1"/>
  <c r="E100" i="1"/>
  <c r="E99" i="1"/>
  <c r="E98" i="1"/>
  <c r="E97" i="1"/>
  <c r="E96" i="1"/>
  <c r="E95" i="1"/>
  <c r="E94" i="1"/>
  <c r="E93" i="1"/>
  <c r="E92" i="1"/>
  <c r="E75" i="1"/>
  <c r="E68" i="1"/>
  <c r="E82" i="1"/>
  <c r="E81" i="1"/>
  <c r="E80" i="1"/>
  <c r="E79" i="1"/>
  <c r="E78" i="1"/>
  <c r="E77" i="1"/>
  <c r="E76" i="1"/>
  <c r="E74" i="1"/>
  <c r="E73" i="1"/>
  <c r="E72" i="1"/>
  <c r="E71" i="1"/>
  <c r="E70" i="1"/>
  <c r="E69" i="1"/>
  <c r="E67" i="1"/>
  <c r="E66" i="1"/>
  <c r="E65" i="1"/>
  <c r="E64" i="1"/>
  <c r="E63" i="1"/>
  <c r="E62" i="1"/>
  <c r="E60" i="1"/>
  <c r="E58" i="1"/>
  <c r="E56" i="1"/>
  <c r="E55" i="1"/>
  <c r="E54" i="1"/>
  <c r="E52" i="1"/>
  <c r="E50" i="1"/>
  <c r="E49" i="1"/>
  <c r="E48" i="1"/>
  <c r="E47" i="1"/>
  <c r="E45" i="1"/>
  <c r="E44" i="1"/>
  <c r="E43" i="1"/>
  <c r="E42" i="1"/>
  <c r="E41" i="1"/>
  <c r="E39" i="1"/>
  <c r="E38" i="1"/>
  <c r="E36" i="1"/>
  <c r="E34" i="1"/>
  <c r="E33" i="1"/>
  <c r="E30" i="1"/>
  <c r="E29" i="1"/>
  <c r="E26" i="1"/>
  <c r="E25" i="1"/>
  <c r="E23" i="1"/>
  <c r="E22" i="1"/>
  <c r="E21" i="1"/>
  <c r="E20" i="1"/>
  <c r="E19" i="1"/>
  <c r="E18" i="1"/>
  <c r="E17" i="1"/>
  <c r="E15" i="1"/>
  <c r="E12" i="1"/>
  <c r="E10" i="1"/>
  <c r="E9" i="1"/>
  <c r="E5" i="1"/>
  <c r="E4" i="1"/>
  <c r="E3" i="1"/>
  <c r="D162" i="1"/>
  <c r="E161" i="1"/>
  <c r="E147" i="1"/>
  <c r="E149" i="1"/>
  <c r="E151" i="1"/>
  <c r="E152" i="1"/>
  <c r="E154" i="1"/>
  <c r="E155" i="1"/>
  <c r="E156" i="1"/>
  <c r="E157" i="1"/>
  <c r="E158" i="1"/>
  <c r="E159" i="1"/>
  <c r="E160" i="1"/>
  <c r="E138" i="1"/>
  <c r="E139" i="1"/>
  <c r="E143" i="1"/>
  <c r="E145" i="1"/>
  <c r="E112" i="1"/>
  <c r="E115" i="1"/>
  <c r="E83" i="1"/>
  <c r="E86" i="1"/>
  <c r="E88" i="1"/>
  <c r="E103" i="1"/>
  <c r="E104" i="1"/>
  <c r="E59" i="1"/>
  <c r="E61" i="1"/>
  <c r="E31" i="1"/>
  <c r="E35" i="1"/>
  <c r="E37" i="1"/>
  <c r="E40" i="1"/>
  <c r="E46" i="1"/>
  <c r="E51" i="1"/>
  <c r="E53" i="1"/>
  <c r="E11" i="1"/>
  <c r="E13" i="1"/>
  <c r="E14" i="1"/>
  <c r="E16" i="1"/>
  <c r="E24" i="1"/>
  <c r="E27" i="1"/>
  <c r="E28" i="1"/>
  <c r="E8" i="1"/>
  <c r="E7" i="1"/>
  <c r="E6" i="1"/>
  <c r="C168" i="1" l="1"/>
  <c r="C167" i="1"/>
  <c r="C166" i="1"/>
  <c r="C171" i="1" s="1"/>
  <c r="E162" i="1"/>
</calcChain>
</file>

<file path=xl/sharedStrings.xml><?xml version="1.0" encoding="utf-8"?>
<sst xmlns="http://schemas.openxmlformats.org/spreadsheetml/2006/main" count="2768" uniqueCount="741">
  <si>
    <t>Místnost</t>
  </si>
  <si>
    <t>Svítidlo</t>
  </si>
  <si>
    <t>El. příkon 
[W]</t>
  </si>
  <si>
    <t>Počet 
[ks]</t>
  </si>
  <si>
    <t>Celkem 
[W]</t>
  </si>
  <si>
    <t>Suterén</t>
  </si>
  <si>
    <t>žárovkové</t>
  </si>
  <si>
    <t>zářivkové</t>
  </si>
  <si>
    <t>2x36</t>
  </si>
  <si>
    <t>chodba</t>
  </si>
  <si>
    <t>4x18</t>
  </si>
  <si>
    <t>nouzové</t>
  </si>
  <si>
    <t>rozvodna</t>
  </si>
  <si>
    <t>srojovna VZT</t>
  </si>
  <si>
    <t>telefonní ústředna</t>
  </si>
  <si>
    <t>4x58</t>
  </si>
  <si>
    <t>hl. uzávěr vody</t>
  </si>
  <si>
    <t>sklady (velká místnost)</t>
  </si>
  <si>
    <t>sklad odbor dopravy</t>
  </si>
  <si>
    <t>sklad odbor životní prostředí</t>
  </si>
  <si>
    <t>sklad odbor sociálních věcí</t>
  </si>
  <si>
    <t>sklad kancelářské potřeby</t>
  </si>
  <si>
    <t>sklad odbor vnitřních věcí 1</t>
  </si>
  <si>
    <t>sklad odbor vnitřních věcí 2</t>
  </si>
  <si>
    <t>sociání zařízení muži</t>
  </si>
  <si>
    <t>1x36</t>
  </si>
  <si>
    <t>sociální zařízení ženy</t>
  </si>
  <si>
    <t>fotokomora</t>
  </si>
  <si>
    <t xml:space="preserve">bojler 1,75 kW </t>
  </si>
  <si>
    <t>výměník</t>
  </si>
  <si>
    <t>2x58</t>
  </si>
  <si>
    <t>schodiště</t>
  </si>
  <si>
    <t>1x49</t>
  </si>
  <si>
    <t>přízemí</t>
  </si>
  <si>
    <t>vchod</t>
  </si>
  <si>
    <t>chodba u vrátnice</t>
  </si>
  <si>
    <t>vrátnice</t>
  </si>
  <si>
    <t>čekárna praktického lékaře č.d. 5</t>
  </si>
  <si>
    <t>3x36</t>
  </si>
  <si>
    <t>ordinace praktického lékaře č.d. 6</t>
  </si>
  <si>
    <t>sklad č.d.4</t>
  </si>
  <si>
    <t>podatelna č.d. 1</t>
  </si>
  <si>
    <t>WC ženy</t>
  </si>
  <si>
    <t>bojler 2,2 kW úklid</t>
  </si>
  <si>
    <t>WC muži</t>
  </si>
  <si>
    <t>oddělení informatiky č.d.3</t>
  </si>
  <si>
    <t>2xklimatizace</t>
  </si>
  <si>
    <t>odbor sociálních věcí</t>
  </si>
  <si>
    <t>4x36</t>
  </si>
  <si>
    <t>bufet</t>
  </si>
  <si>
    <t>bufet - prodejna</t>
  </si>
  <si>
    <t xml:space="preserve">bojler 2,2 kW  </t>
  </si>
  <si>
    <t>bufet sklad</t>
  </si>
  <si>
    <t>1.patro</t>
  </si>
  <si>
    <t>DZ</t>
  </si>
  <si>
    <t>2x11</t>
  </si>
  <si>
    <t xml:space="preserve">WC muži </t>
  </si>
  <si>
    <t>č.d. 226</t>
  </si>
  <si>
    <t>č.d. 227</t>
  </si>
  <si>
    <t>č.d. 228</t>
  </si>
  <si>
    <t>č.d. 229</t>
  </si>
  <si>
    <t>č.d. 230</t>
  </si>
  <si>
    <t>č.d. 231</t>
  </si>
  <si>
    <t>č.d. 232</t>
  </si>
  <si>
    <t>č.d. 225</t>
  </si>
  <si>
    <t>č.d. 224</t>
  </si>
  <si>
    <t>č.d. 223</t>
  </si>
  <si>
    <t>č.d. 222</t>
  </si>
  <si>
    <t>č.d. 221</t>
  </si>
  <si>
    <t>č.d. 238</t>
  </si>
  <si>
    <t>č.d. 237</t>
  </si>
  <si>
    <t>č.d. 236</t>
  </si>
  <si>
    <t>č.d. 235</t>
  </si>
  <si>
    <t>č.d. 234</t>
  </si>
  <si>
    <t>č.d. 233</t>
  </si>
  <si>
    <t>2.patro</t>
  </si>
  <si>
    <t>č.d. 325</t>
  </si>
  <si>
    <t>č.d. 326</t>
  </si>
  <si>
    <t>č.d. 327</t>
  </si>
  <si>
    <t>č.d. 328</t>
  </si>
  <si>
    <t>č.d. 329</t>
  </si>
  <si>
    <t>č.d. 330</t>
  </si>
  <si>
    <t>č.d. 331</t>
  </si>
  <si>
    <t>č.d. 332</t>
  </si>
  <si>
    <t>č.d. 333</t>
  </si>
  <si>
    <t>č.d. 334</t>
  </si>
  <si>
    <t>č.d. 335</t>
  </si>
  <si>
    <t>č.d. 5</t>
  </si>
  <si>
    <t>LED</t>
  </si>
  <si>
    <t>č.d. 6</t>
  </si>
  <si>
    <t>č.d. 322</t>
  </si>
  <si>
    <t>č.d. 323</t>
  </si>
  <si>
    <t>č.d. 324</t>
  </si>
  <si>
    <t>3.patro</t>
  </si>
  <si>
    <t>bojler 2,2 kW</t>
  </si>
  <si>
    <t>č.d. 403</t>
  </si>
  <si>
    <t>č.d. 404</t>
  </si>
  <si>
    <t>č.d. 405</t>
  </si>
  <si>
    <t>č.d. 406</t>
  </si>
  <si>
    <t>č.d. 407</t>
  </si>
  <si>
    <t>č.d. 408</t>
  </si>
  <si>
    <t>č.d. 409</t>
  </si>
  <si>
    <t>č.d. 410</t>
  </si>
  <si>
    <t>č.d. 401</t>
  </si>
  <si>
    <t>č.d. 402</t>
  </si>
  <si>
    <t>č.d. 3</t>
  </si>
  <si>
    <t>zasedací místnost</t>
  </si>
  <si>
    <t>1x58</t>
  </si>
  <si>
    <t>1x18</t>
  </si>
  <si>
    <t>1xklimatizace</t>
  </si>
  <si>
    <t>č.d. 2</t>
  </si>
  <si>
    <t>kuchyňka č.d.4</t>
  </si>
  <si>
    <t>bojler</t>
  </si>
  <si>
    <t>vstup na střechu</t>
  </si>
  <si>
    <t>strojovna výtahu</t>
  </si>
  <si>
    <t>Zpráva o pravidelné revizi el. instalace</t>
  </si>
  <si>
    <t>11/2019 Pavel Roh</t>
  </si>
  <si>
    <t>archiv</t>
  </si>
  <si>
    <t>hl.uzávěr vody</t>
  </si>
  <si>
    <t>strojovna VZT</t>
  </si>
  <si>
    <t>serverovna</t>
  </si>
  <si>
    <t>sklad č.d. 104B</t>
  </si>
  <si>
    <t>chodba výtahu</t>
  </si>
  <si>
    <t>č.d. 104C</t>
  </si>
  <si>
    <t>náhradní zdroj</t>
  </si>
  <si>
    <t xml:space="preserve">sociální zařízení  </t>
  </si>
  <si>
    <t>č.d. 104E</t>
  </si>
  <si>
    <t>nouzový východ</t>
  </si>
  <si>
    <t>č.d. 104D</t>
  </si>
  <si>
    <t>sklad zamořených oděvů</t>
  </si>
  <si>
    <t>kolektivní filtry</t>
  </si>
  <si>
    <t>Zpráva o pravidelné revizu el.instalace</t>
  </si>
  <si>
    <t>12/2019 Pavel Roh</t>
  </si>
  <si>
    <t>CELKEM</t>
  </si>
  <si>
    <t>-</t>
  </si>
  <si>
    <t>Zpráva o pravidelné revizi el.instalace</t>
  </si>
  <si>
    <t>sklep</t>
  </si>
  <si>
    <t>sklad</t>
  </si>
  <si>
    <t xml:space="preserve">chodba  </t>
  </si>
  <si>
    <t>bodové</t>
  </si>
  <si>
    <t>půda</t>
  </si>
  <si>
    <t>2x18</t>
  </si>
  <si>
    <t>kuchyňka</t>
  </si>
  <si>
    <t>chodba u schodiště</t>
  </si>
  <si>
    <t>bojler 2,0 kW</t>
  </si>
  <si>
    <t>Zpráva o revizi el. zařízení</t>
  </si>
  <si>
    <t>Zbyněk Hložek, 05/2021</t>
  </si>
  <si>
    <t>vstup</t>
  </si>
  <si>
    <t>vstup zádveří</t>
  </si>
  <si>
    <t>chodba před jídelnou</t>
  </si>
  <si>
    <t>jídelna</t>
  </si>
  <si>
    <t>kuchyně</t>
  </si>
  <si>
    <t>přípravna č.1 maso</t>
  </si>
  <si>
    <t>přípravana č. 2 zelenina</t>
  </si>
  <si>
    <t>příravna č.3 mytí černého nádobí</t>
  </si>
  <si>
    <t>přípravna č.4 mytí bílého nádobí</t>
  </si>
  <si>
    <t>denní místnost personál 008</t>
  </si>
  <si>
    <t>denní sklad potravin 009</t>
  </si>
  <si>
    <t>mytí jídla - táců</t>
  </si>
  <si>
    <t>toalety kuchyně 011</t>
  </si>
  <si>
    <t>sklad čistících prostředků 012</t>
  </si>
  <si>
    <t>vzduchotechnika 013</t>
  </si>
  <si>
    <t>sklad DKP 014</t>
  </si>
  <si>
    <t>sklad mytí táců</t>
  </si>
  <si>
    <t>sklad obalů 022</t>
  </si>
  <si>
    <t>chladírna odpadu 023</t>
  </si>
  <si>
    <t>chodba hlavní od rozvodny+boční+druhá str.</t>
  </si>
  <si>
    <t>chodba příjem 016 ranní příjem zboží</t>
  </si>
  <si>
    <t>venkovní fasáda směr tenisové kurty</t>
  </si>
  <si>
    <t>škrabka 017</t>
  </si>
  <si>
    <t>sklad potravin 018 střed</t>
  </si>
  <si>
    <t>sklad prádla 021</t>
  </si>
  <si>
    <t>2x100</t>
  </si>
  <si>
    <t>šatna muži 020</t>
  </si>
  <si>
    <t>šatna ženy 019</t>
  </si>
  <si>
    <t>kancelář 025</t>
  </si>
  <si>
    <t>DA náhradní zdroj vedle garáží</t>
  </si>
  <si>
    <t>místnost pro zemřelé 003d</t>
  </si>
  <si>
    <t>garáž 001a</t>
  </si>
  <si>
    <t>garáž 001b</t>
  </si>
  <si>
    <t>pivní koutek</t>
  </si>
  <si>
    <t xml:space="preserve">sklad potravin  </t>
  </si>
  <si>
    <t>sklad pití</t>
  </si>
  <si>
    <t>WC soc. zařízení</t>
  </si>
  <si>
    <t>prádelna velká 004c</t>
  </si>
  <si>
    <t>v prádelně výlevka</t>
  </si>
  <si>
    <t>úklid sklad</t>
  </si>
  <si>
    <t>2x75</t>
  </si>
  <si>
    <t>příjem špinavého prádla</t>
  </si>
  <si>
    <t>šatna personál</t>
  </si>
  <si>
    <t>WC soc.personál</t>
  </si>
  <si>
    <t>údržba kluci</t>
  </si>
  <si>
    <t>soc.zařízení pro údržbu</t>
  </si>
  <si>
    <t>strojovna vedle údržby VZT</t>
  </si>
  <si>
    <t>sklad údržby</t>
  </si>
  <si>
    <t>schodiště 1.patro</t>
  </si>
  <si>
    <t>velká chodba 1.patro</t>
  </si>
  <si>
    <t>rozvodna 1.patro</t>
  </si>
  <si>
    <t>spisovna 102</t>
  </si>
  <si>
    <t>úklid 103</t>
  </si>
  <si>
    <t>kaple 104</t>
  </si>
  <si>
    <t>vedoucí pr.úseku 105</t>
  </si>
  <si>
    <t>schoz prádla 106</t>
  </si>
  <si>
    <t>kadeřnice 107</t>
  </si>
  <si>
    <t>společné WC 108 muži</t>
  </si>
  <si>
    <t>šatna ženy 109</t>
  </si>
  <si>
    <t>personální WC 110</t>
  </si>
  <si>
    <t>sklad ergometrie 111</t>
  </si>
  <si>
    <t>sklad čistících prostředků 112</t>
  </si>
  <si>
    <t>WC 113</t>
  </si>
  <si>
    <t>šatna ženy 114</t>
  </si>
  <si>
    <t>WC soc.šatna ženy 114</t>
  </si>
  <si>
    <t>vedoucí zdrav.úseku 115</t>
  </si>
  <si>
    <t>vedoucí ekonomka 116</t>
  </si>
  <si>
    <t>ředitel 117</t>
  </si>
  <si>
    <t>ředitel kuchyňka 117</t>
  </si>
  <si>
    <t>ředitel WC 117</t>
  </si>
  <si>
    <t>soc. pracovnice 118</t>
  </si>
  <si>
    <t xml:space="preserve">stacionář 119 </t>
  </si>
  <si>
    <t>WC soc.velké vedle počítače 119</t>
  </si>
  <si>
    <t>WC soc.velké cedle stacionáře 119</t>
  </si>
  <si>
    <t>společenská místnost 120</t>
  </si>
  <si>
    <t>velká chodba 2.patro</t>
  </si>
  <si>
    <t>byt 201</t>
  </si>
  <si>
    <t>byt 202</t>
  </si>
  <si>
    <t>byt 203</t>
  </si>
  <si>
    <t>byt 204</t>
  </si>
  <si>
    <t>byt 205</t>
  </si>
  <si>
    <t>byt 206</t>
  </si>
  <si>
    <t>reministenční místnost 207</t>
  </si>
  <si>
    <t>kuchyňka 208</t>
  </si>
  <si>
    <t>vozíky 209</t>
  </si>
  <si>
    <t>úklid 210</t>
  </si>
  <si>
    <t>společná koupelna 211</t>
  </si>
  <si>
    <t>sklad čistého prádla 212</t>
  </si>
  <si>
    <t>scho prádla 213</t>
  </si>
  <si>
    <t>byt 214</t>
  </si>
  <si>
    <t>byt 215</t>
  </si>
  <si>
    <t>byt 216</t>
  </si>
  <si>
    <t>byt 217</t>
  </si>
  <si>
    <t>byt 218</t>
  </si>
  <si>
    <t>byt 219</t>
  </si>
  <si>
    <t>byt 220</t>
  </si>
  <si>
    <t>byt 221</t>
  </si>
  <si>
    <t>byt 223</t>
  </si>
  <si>
    <t>byt 222</t>
  </si>
  <si>
    <t>byt 224</t>
  </si>
  <si>
    <t>byt 225</t>
  </si>
  <si>
    <t>byt 226</t>
  </si>
  <si>
    <t>byt 227</t>
  </si>
  <si>
    <t>byt 228</t>
  </si>
  <si>
    <t>byt 229</t>
  </si>
  <si>
    <t>byt 230</t>
  </si>
  <si>
    <t>schodiště do 3.patra</t>
  </si>
  <si>
    <t>hlavní chodba 3.patro</t>
  </si>
  <si>
    <t>byt 301</t>
  </si>
  <si>
    <t>byt 302</t>
  </si>
  <si>
    <t>byt 303</t>
  </si>
  <si>
    <t>byt 304</t>
  </si>
  <si>
    <t>byt 305</t>
  </si>
  <si>
    <t>byt 306</t>
  </si>
  <si>
    <t>byt 307</t>
  </si>
  <si>
    <t>byt 308</t>
  </si>
  <si>
    <t>byt 309</t>
  </si>
  <si>
    <t>byt 310</t>
  </si>
  <si>
    <t>byt 330</t>
  </si>
  <si>
    <t>byt 311</t>
  </si>
  <si>
    <t>byt 333</t>
  </si>
  <si>
    <t>byt 312</t>
  </si>
  <si>
    <t>byt 332</t>
  </si>
  <si>
    <t>byt 313</t>
  </si>
  <si>
    <t>byt 314</t>
  </si>
  <si>
    <t>byt 334</t>
  </si>
  <si>
    <t>byt 315</t>
  </si>
  <si>
    <t>byt 335</t>
  </si>
  <si>
    <t>byt 316</t>
  </si>
  <si>
    <t>byt 336</t>
  </si>
  <si>
    <t>byt 317</t>
  </si>
  <si>
    <t>kuchyňka 318-319 přestavěná z lékařáku</t>
  </si>
  <si>
    <t>úniková cesta proti schodišti 3.patro</t>
  </si>
  <si>
    <t>venkovní sv.</t>
  </si>
  <si>
    <t>sesterna 320</t>
  </si>
  <si>
    <t>úklidovka 321</t>
  </si>
  <si>
    <t>společná koupelna 322</t>
  </si>
  <si>
    <t>sklad čistého prádla 323 denní m.personál</t>
  </si>
  <si>
    <t>byt 325</t>
  </si>
  <si>
    <t>schoz prádla 324</t>
  </si>
  <si>
    <t>byt 326</t>
  </si>
  <si>
    <t>byt 327</t>
  </si>
  <si>
    <t>byt 328</t>
  </si>
  <si>
    <t>byt 329</t>
  </si>
  <si>
    <t>byt 331</t>
  </si>
  <si>
    <t>byt 337 ordinace lékaře</t>
  </si>
  <si>
    <t>byt 338</t>
  </si>
  <si>
    <t>byt 339 společenská místnost</t>
  </si>
  <si>
    <t>4.patro</t>
  </si>
  <si>
    <t>schodiště do 4.patra</t>
  </si>
  <si>
    <t>hlavní chodba 4.patro</t>
  </si>
  <si>
    <t>byt 401</t>
  </si>
  <si>
    <t>byt 402</t>
  </si>
  <si>
    <t>byt 403</t>
  </si>
  <si>
    <t>byt 404</t>
  </si>
  <si>
    <t>byt 405</t>
  </si>
  <si>
    <t>byt 406</t>
  </si>
  <si>
    <t>byt 407</t>
  </si>
  <si>
    <t>byt 408</t>
  </si>
  <si>
    <t>byt 409</t>
  </si>
  <si>
    <t>byt 410</t>
  </si>
  <si>
    <t>byt 430</t>
  </si>
  <si>
    <t>byt 411</t>
  </si>
  <si>
    <t>byt 433</t>
  </si>
  <si>
    <t>byt 412</t>
  </si>
  <si>
    <t>byt 432</t>
  </si>
  <si>
    <t>byt 413</t>
  </si>
  <si>
    <t>byt 414</t>
  </si>
  <si>
    <t>byt 434</t>
  </si>
  <si>
    <t>byt 415</t>
  </si>
  <si>
    <t>byt 435</t>
  </si>
  <si>
    <t>byt 416</t>
  </si>
  <si>
    <t>byt 436</t>
  </si>
  <si>
    <t>byt 426</t>
  </si>
  <si>
    <t>byt 417</t>
  </si>
  <si>
    <t>byt 418</t>
  </si>
  <si>
    <t>rehabilitace 420</t>
  </si>
  <si>
    <t>denní místnost 421 + soc. zařízení</t>
  </si>
  <si>
    <t>úklid 422</t>
  </si>
  <si>
    <t>spol. koupelna 423</t>
  </si>
  <si>
    <t>sklad čistého prádla</t>
  </si>
  <si>
    <t>schoz prádla 425</t>
  </si>
  <si>
    <t>byt 427</t>
  </si>
  <si>
    <t>byt 428</t>
  </si>
  <si>
    <t>byt 429</t>
  </si>
  <si>
    <t>byt 431</t>
  </si>
  <si>
    <t>5.patro</t>
  </si>
  <si>
    <t>schodiště do 5.patra</t>
  </si>
  <si>
    <t>hlavní chodba 5.patro</t>
  </si>
  <si>
    <t>terasa velká směr požární schodiště</t>
  </si>
  <si>
    <t>požární schodiště na boku budovy</t>
  </si>
  <si>
    <t>terasa směr tenisové kurty</t>
  </si>
  <si>
    <t>halogenové</t>
  </si>
  <si>
    <t>plynová kotelna 510</t>
  </si>
  <si>
    <t>hl.uzávěr plynu 509</t>
  </si>
  <si>
    <t>WC ženy 508</t>
  </si>
  <si>
    <t>WC muži 506</t>
  </si>
  <si>
    <t>společenská místnost ergodílna</t>
  </si>
  <si>
    <t>tělocvična</t>
  </si>
  <si>
    <t>schodiště od 2.patra do 4.patra vlevo</t>
  </si>
  <si>
    <t>schodiště od 1.p do 4.p vlevo+únik.cesta mezipatro vpravo</t>
  </si>
  <si>
    <t>vchod na půdu 507B</t>
  </si>
  <si>
    <t>sklad inventáře</t>
  </si>
  <si>
    <t>03/2018 Ondřej Fučík</t>
  </si>
  <si>
    <t>kabinet TV</t>
  </si>
  <si>
    <t>šatna TV</t>
  </si>
  <si>
    <t>WC dívky</t>
  </si>
  <si>
    <t>el.bojler 2 kW</t>
  </si>
  <si>
    <t>chodba u rozvaděče</t>
  </si>
  <si>
    <t>ředitelna</t>
  </si>
  <si>
    <t>kancelář účetní</t>
  </si>
  <si>
    <t>zástupce ředitele</t>
  </si>
  <si>
    <t>sborovna</t>
  </si>
  <si>
    <t>chodbička ředitelna</t>
  </si>
  <si>
    <t>osvětlení venkovní boční vchod</t>
  </si>
  <si>
    <t>kanbinet chemie 18</t>
  </si>
  <si>
    <t>učebna 1</t>
  </si>
  <si>
    <t>kabinet fyziky</t>
  </si>
  <si>
    <t>učebna 2</t>
  </si>
  <si>
    <t>kabibet TV</t>
  </si>
  <si>
    <t>prostor ke spojovací chodbě</t>
  </si>
  <si>
    <t>hlavní velká chodba</t>
  </si>
  <si>
    <t>WC chlapci</t>
  </si>
  <si>
    <t>kancelář výchovného poradce</t>
  </si>
  <si>
    <t>konzultační místnost</t>
  </si>
  <si>
    <t>suterén - šatny - pravá strana</t>
  </si>
  <si>
    <t>schodiště do šaten</t>
  </si>
  <si>
    <t>šatna - stará budova</t>
  </si>
  <si>
    <t>úklid</t>
  </si>
  <si>
    <t>el.bojler 2,0 kW</t>
  </si>
  <si>
    <t>regulační stanice vytápění</t>
  </si>
  <si>
    <t>suterén levá strana</t>
  </si>
  <si>
    <t xml:space="preserve">schodiště  </t>
  </si>
  <si>
    <t>dílna 1</t>
  </si>
  <si>
    <t>dílna 2</t>
  </si>
  <si>
    <t>sklad učebnic</t>
  </si>
  <si>
    <t>sklad školníka</t>
  </si>
  <si>
    <t>umývárna dílna</t>
  </si>
  <si>
    <t>sklad TV</t>
  </si>
  <si>
    <t>učebna 8</t>
  </si>
  <si>
    <t>kabinet zeměpis</t>
  </si>
  <si>
    <t>učebna počítače</t>
  </si>
  <si>
    <t>počítačový klub</t>
  </si>
  <si>
    <t>1.patro - levá strana</t>
  </si>
  <si>
    <t>kabinet dějepisu</t>
  </si>
  <si>
    <t>učebna 5</t>
  </si>
  <si>
    <t>učebna 4</t>
  </si>
  <si>
    <t>učebna 3</t>
  </si>
  <si>
    <t>kabinet matematiky</t>
  </si>
  <si>
    <t>2.patro - pravá strana</t>
  </si>
  <si>
    <t>učebna 15</t>
  </si>
  <si>
    <t>učebna 14</t>
  </si>
  <si>
    <t>učebna 13</t>
  </si>
  <si>
    <t>kabinet přírodopis</t>
  </si>
  <si>
    <t>kabinet VV</t>
  </si>
  <si>
    <t>před WC chlapci</t>
  </si>
  <si>
    <t>2.patro - levá strana</t>
  </si>
  <si>
    <t>učebna 12</t>
  </si>
  <si>
    <t>učebna 11</t>
  </si>
  <si>
    <t>kabinet NŠ</t>
  </si>
  <si>
    <t>učebna 10</t>
  </si>
  <si>
    <t>chodba levá + pravá strana II.NP</t>
  </si>
  <si>
    <t>učebna 17</t>
  </si>
  <si>
    <t>učebna 16</t>
  </si>
  <si>
    <t>el. bojler 2,0 kW</t>
  </si>
  <si>
    <t>část chodby 4.1, 4.2.</t>
  </si>
  <si>
    <t>3.patro (podkroví) - levá strana</t>
  </si>
  <si>
    <t>3.patro (podkroví) - pravá strana</t>
  </si>
  <si>
    <t>učebna 19</t>
  </si>
  <si>
    <t>učebna 18</t>
  </si>
  <si>
    <t>kabinet cizích jazyků</t>
  </si>
  <si>
    <t xml:space="preserve">Přístavba - Nový pavilon ZŠ </t>
  </si>
  <si>
    <t>chodba ke schodišti</t>
  </si>
  <si>
    <t>šatna</t>
  </si>
  <si>
    <t>chodba hlavní vchod</t>
  </si>
  <si>
    <t>1. podlaží</t>
  </si>
  <si>
    <t>učebna 1.01</t>
  </si>
  <si>
    <t>učebna 1.02</t>
  </si>
  <si>
    <t>WC dívky, předsíň, úklid</t>
  </si>
  <si>
    <t>2.podlaží</t>
  </si>
  <si>
    <t>učebna 2.01</t>
  </si>
  <si>
    <t>kabinet 2.02</t>
  </si>
  <si>
    <t>učebna 2.03</t>
  </si>
  <si>
    <t>WC chapci, předsíň, úklid</t>
  </si>
  <si>
    <t>úklid, WC a předsíň</t>
  </si>
  <si>
    <t>3.podlaží</t>
  </si>
  <si>
    <t xml:space="preserve">WC dívky  </t>
  </si>
  <si>
    <t>učebna 3.01</t>
  </si>
  <si>
    <t>kabinet 3.02</t>
  </si>
  <si>
    <t>úklid, WC dívky a předsíň</t>
  </si>
  <si>
    <t xml:space="preserve">učebna 7 </t>
  </si>
  <si>
    <t>zpráva o pravidelné revizi el.instalace</t>
  </si>
  <si>
    <t>Jiří Minářů 09/2022</t>
  </si>
  <si>
    <t>šatny L</t>
  </si>
  <si>
    <t>šatny P</t>
  </si>
  <si>
    <t>vstup u šaten</t>
  </si>
  <si>
    <t>WC 9-10</t>
  </si>
  <si>
    <t>učebna 7</t>
  </si>
  <si>
    <t>kabinet</t>
  </si>
  <si>
    <t>chodba L</t>
  </si>
  <si>
    <t>chodba P</t>
  </si>
  <si>
    <t>WC 20-21</t>
  </si>
  <si>
    <t>kabinet, archiv 19</t>
  </si>
  <si>
    <t>zástupce ředitele 16</t>
  </si>
  <si>
    <t>sekretariát</t>
  </si>
  <si>
    <t>učebna 23</t>
  </si>
  <si>
    <t>učebna 24</t>
  </si>
  <si>
    <t>kabinet 22</t>
  </si>
  <si>
    <t>WC 25-26</t>
  </si>
  <si>
    <t>učebna 11-27</t>
  </si>
  <si>
    <t>učebna 28</t>
  </si>
  <si>
    <t>ŠD 33</t>
  </si>
  <si>
    <t>ŠD 29</t>
  </si>
  <si>
    <t>ŠD 30</t>
  </si>
  <si>
    <t>kabinet ŠD 31</t>
  </si>
  <si>
    <t>ŠD 32</t>
  </si>
  <si>
    <t>učebna 01-35</t>
  </si>
  <si>
    <t>učebna 02-36</t>
  </si>
  <si>
    <t>kabinet 34</t>
  </si>
  <si>
    <t>WC 37-38</t>
  </si>
  <si>
    <t>učebna 11-39</t>
  </si>
  <si>
    <t>učebna 12-40</t>
  </si>
  <si>
    <t>kabinet 41</t>
  </si>
  <si>
    <t>chodby</t>
  </si>
  <si>
    <t>sklad 1</t>
  </si>
  <si>
    <t>tělocvična B1</t>
  </si>
  <si>
    <t>tělocvična B2</t>
  </si>
  <si>
    <t>sklad 2</t>
  </si>
  <si>
    <t>Vzduchotechnika</t>
  </si>
  <si>
    <t>místnost 59</t>
  </si>
  <si>
    <t>školní klub</t>
  </si>
  <si>
    <t>keramická dílna 60</t>
  </si>
  <si>
    <t>učebna 60</t>
  </si>
  <si>
    <t>sklad učebnic 60</t>
  </si>
  <si>
    <t>sklad 61</t>
  </si>
  <si>
    <t>místnost reg.tepla</t>
  </si>
  <si>
    <t>WC 63</t>
  </si>
  <si>
    <t>chodba + schodiště do přízemí</t>
  </si>
  <si>
    <t>spol.místnost 67</t>
  </si>
  <si>
    <t>WC chlapci 70</t>
  </si>
  <si>
    <t>Tatramat EOV 151, 2,0 kW</t>
  </si>
  <si>
    <t xml:space="preserve">chodba </t>
  </si>
  <si>
    <t>šatny TV chlapci 71</t>
  </si>
  <si>
    <t>učebna 69</t>
  </si>
  <si>
    <t>WC chlapci 82</t>
  </si>
  <si>
    <t>el.bojler 1,5 kW</t>
  </si>
  <si>
    <t>učebna 81</t>
  </si>
  <si>
    <t>učebna 80 Aj 2</t>
  </si>
  <si>
    <t>učebna 79 Aj 1</t>
  </si>
  <si>
    <t>učebna 78</t>
  </si>
  <si>
    <t>kabinet Ch 84</t>
  </si>
  <si>
    <t>kabinet 83 Aj 2</t>
  </si>
  <si>
    <t>chodba 1.p zadní část</t>
  </si>
  <si>
    <t>schodiště do 1.NP</t>
  </si>
  <si>
    <t>WC chlapci 96</t>
  </si>
  <si>
    <t>učebna 95</t>
  </si>
  <si>
    <t>učebna 94</t>
  </si>
  <si>
    <t>učebna 93</t>
  </si>
  <si>
    <t>kabinet ČJ 98</t>
  </si>
  <si>
    <t>chodba před WC</t>
  </si>
  <si>
    <t>chodba 2.patro zadní část</t>
  </si>
  <si>
    <t>WC chlapci 108</t>
  </si>
  <si>
    <t>chodba zadní část</t>
  </si>
  <si>
    <t>kabinet NJ</t>
  </si>
  <si>
    <t>učebna 106 NJ</t>
  </si>
  <si>
    <t>mediální učebna 107</t>
  </si>
  <si>
    <t>sklad 54</t>
  </si>
  <si>
    <t>sklad 55</t>
  </si>
  <si>
    <t>sklad 56</t>
  </si>
  <si>
    <t>sklad 57</t>
  </si>
  <si>
    <t>sklad 53</t>
  </si>
  <si>
    <t>šatna 52</t>
  </si>
  <si>
    <t xml:space="preserve">WC sprcha </t>
  </si>
  <si>
    <t>dílna 50 (přední)</t>
  </si>
  <si>
    <t>dílna 50 (zadní)</t>
  </si>
  <si>
    <t>chodba u schodiště ze suterénu</t>
  </si>
  <si>
    <t>bojler Elektrolux 1,0 kW</t>
  </si>
  <si>
    <t>učebna F 66</t>
  </si>
  <si>
    <t>kabinet F 65</t>
  </si>
  <si>
    <t>sborovna 64</t>
  </si>
  <si>
    <t>spojovací chodba</t>
  </si>
  <si>
    <t>WC dívky 73</t>
  </si>
  <si>
    <t>šatna TV dívky</t>
  </si>
  <si>
    <t>WC dívky 87</t>
  </si>
  <si>
    <t>bojler OKCE 125, 2,2 kW</t>
  </si>
  <si>
    <t>chodba u schodiště do přízemí</t>
  </si>
  <si>
    <t>učebna 75</t>
  </si>
  <si>
    <t>učebna 76</t>
  </si>
  <si>
    <t>učebna 77</t>
  </si>
  <si>
    <t>kabinet Ze 85</t>
  </si>
  <si>
    <t>kabinet výchovný poradce 86</t>
  </si>
  <si>
    <t>WC dívky 101</t>
  </si>
  <si>
    <t>chodba u WC</t>
  </si>
  <si>
    <t>učebna Př 89</t>
  </si>
  <si>
    <t>kabinet 90</t>
  </si>
  <si>
    <t>kabinet Př 91</t>
  </si>
  <si>
    <t>učebna Př 92</t>
  </si>
  <si>
    <t>kabinet VV 99</t>
  </si>
  <si>
    <t>schodiště do 1.patra</t>
  </si>
  <si>
    <t>schodiště podkroví přední část</t>
  </si>
  <si>
    <t>chodba přední část</t>
  </si>
  <si>
    <t>WC dívky 103</t>
  </si>
  <si>
    <t>bojler AEG 1,6 kW</t>
  </si>
  <si>
    <t>školní knihovna 4.07</t>
  </si>
  <si>
    <t>kabinet 79 Aj 1</t>
  </si>
  <si>
    <t>ZPRÁVA O REVIZI EL. ZAŘÍZENÍ</t>
  </si>
  <si>
    <t>Zbyněk Hložek 12/2022</t>
  </si>
  <si>
    <t>venku boční vchod</t>
  </si>
  <si>
    <t>halogenové LED</t>
  </si>
  <si>
    <t>zadní vjezd</t>
  </si>
  <si>
    <t>chodba v rozvodně</t>
  </si>
  <si>
    <t>dílna 134</t>
  </si>
  <si>
    <t>hlavní rozvodna v přízemí u bočního vjezdu</t>
  </si>
  <si>
    <t>akumulátorovna</t>
  </si>
  <si>
    <t>chodba+vzduchotechnika+VS</t>
  </si>
  <si>
    <t>2x20</t>
  </si>
  <si>
    <t>boční vchod středem ve vjezdu</t>
  </si>
  <si>
    <t>úklidová místnost</t>
  </si>
  <si>
    <t>informační kancelář</t>
  </si>
  <si>
    <t>chodba do 1.patra</t>
  </si>
  <si>
    <t>chodba 1.patro</t>
  </si>
  <si>
    <t>soc.zařízení muži WC</t>
  </si>
  <si>
    <t>soc.zařízení ženy WC</t>
  </si>
  <si>
    <t>zasedací místnost 2.07 modrý salonek</t>
  </si>
  <si>
    <t>kancelář 2.08</t>
  </si>
  <si>
    <t>kancelář 2.23</t>
  </si>
  <si>
    <t>kancelář 2.22</t>
  </si>
  <si>
    <t>kancelář 2.21-2.22</t>
  </si>
  <si>
    <t>kancelář 2.20</t>
  </si>
  <si>
    <t>kancelář 2.19 3 x místnost</t>
  </si>
  <si>
    <t>místnost chodbička</t>
  </si>
  <si>
    <t>kadeřnictví</t>
  </si>
  <si>
    <t>chodbička</t>
  </si>
  <si>
    <t>sklad malý</t>
  </si>
  <si>
    <t>sklad velký</t>
  </si>
  <si>
    <t>kavárna</t>
  </si>
  <si>
    <t>pásek LED</t>
  </si>
  <si>
    <t>WC - těl. Postižení</t>
  </si>
  <si>
    <t>úklidovka</t>
  </si>
  <si>
    <t>mezichodbička</t>
  </si>
  <si>
    <t>bar</t>
  </si>
  <si>
    <t>sklad za barem</t>
  </si>
  <si>
    <t>2x30</t>
  </si>
  <si>
    <t>kavárna vstup hlavní</t>
  </si>
  <si>
    <t>šatna hl. vstup u kavárny č.1 celký</t>
  </si>
  <si>
    <t>venkovní sklep vchod</t>
  </si>
  <si>
    <t>sklad přízemí bývalé kadeřnictví</t>
  </si>
  <si>
    <t>šatna bývalá hudební místnost</t>
  </si>
  <si>
    <t>zákulisí</t>
  </si>
  <si>
    <t xml:space="preserve">2x10 </t>
  </si>
  <si>
    <t>WC soc.zařízení</t>
  </si>
  <si>
    <t>2x10</t>
  </si>
  <si>
    <t>schodiště železné</t>
  </si>
  <si>
    <t>strojovna vzduchotechniky pod malou scénou</t>
  </si>
  <si>
    <t>schodiště do 2.patra</t>
  </si>
  <si>
    <t>chodba do 2.patra</t>
  </si>
  <si>
    <t>učebna 3.16</t>
  </si>
  <si>
    <t>místnost 3.09 klubovna 3</t>
  </si>
  <si>
    <t>místnost 3.08 klubovna 2</t>
  </si>
  <si>
    <t>místnost 3.07</t>
  </si>
  <si>
    <t xml:space="preserve">WC ženy </t>
  </si>
  <si>
    <t>místnost 3.06a</t>
  </si>
  <si>
    <t>kancelář 308 kulturní oddělení u Blanky</t>
  </si>
  <si>
    <t>kancelář 309</t>
  </si>
  <si>
    <t>ústředna interner č.dv. 3.22 + osv.kabina</t>
  </si>
  <si>
    <t>kancelář výplat.místnost</t>
  </si>
  <si>
    <t>místnost kancelář výplat + grafik</t>
  </si>
  <si>
    <t>místnost 306 ředitel+sekretářka</t>
  </si>
  <si>
    <t>kancelář 307 chodba u Blanky</t>
  </si>
  <si>
    <t>kancelář 307/1 ekonom</t>
  </si>
  <si>
    <t>kancelář 307/2</t>
  </si>
  <si>
    <t>kancelář 3.23 redakce novin</t>
  </si>
  <si>
    <t>sociální zařízení 3.20 a kuchyňka</t>
  </si>
  <si>
    <t>osvětlení před Májem</t>
  </si>
  <si>
    <t>vstupní hala</t>
  </si>
  <si>
    <t>chodba přízemí u šaten</t>
  </si>
  <si>
    <t>šatna pravá</t>
  </si>
  <si>
    <t>šatna levá</t>
  </si>
  <si>
    <t>schodiště do 1.patra přízemí</t>
  </si>
  <si>
    <t>1.patro předsálí - WC dámy</t>
  </si>
  <si>
    <t>předsálí</t>
  </si>
  <si>
    <t>sklad židlí - VZT</t>
  </si>
  <si>
    <t>kuřárna</t>
  </si>
  <si>
    <t>úklidovka vel.sál vlevo za vstupem za stěn</t>
  </si>
  <si>
    <t>schodiště na balkon</t>
  </si>
  <si>
    <t>balkon</t>
  </si>
  <si>
    <t>rozvodna před pr.kabinou</t>
  </si>
  <si>
    <t>kabina technika</t>
  </si>
  <si>
    <t>spojovací chodba restaurace</t>
  </si>
  <si>
    <t>přísálí vedle velkého sálu</t>
  </si>
  <si>
    <t>vzduchotechnika</t>
  </si>
  <si>
    <t>velký sál</t>
  </si>
  <si>
    <t>reflektor</t>
  </si>
  <si>
    <t>jeviště</t>
  </si>
  <si>
    <t>WC páni</t>
  </si>
  <si>
    <t>zadní vchod</t>
  </si>
  <si>
    <t>rampa</t>
  </si>
  <si>
    <t>šatna účinkující</t>
  </si>
  <si>
    <t>chodba scéna</t>
  </si>
  <si>
    <t>skládek</t>
  </si>
  <si>
    <t>schodiště do suterénu</t>
  </si>
  <si>
    <t>pod schody</t>
  </si>
  <si>
    <t>suterén chodba</t>
  </si>
  <si>
    <t>sklad III.137</t>
  </si>
  <si>
    <t>orchestriště</t>
  </si>
  <si>
    <t>zkušebna 138</t>
  </si>
  <si>
    <t>schodiště do II.patra</t>
  </si>
  <si>
    <t>chodba patro</t>
  </si>
  <si>
    <t>kancelář 319: ubytování</t>
  </si>
  <si>
    <t>bojler 850 W</t>
  </si>
  <si>
    <t>kancelář 320: ubytování</t>
  </si>
  <si>
    <t>soc.zařízení</t>
  </si>
  <si>
    <t>ostatní</t>
  </si>
  <si>
    <t>svítidlo</t>
  </si>
  <si>
    <t xml:space="preserve">počet </t>
  </si>
  <si>
    <t>výkon</t>
  </si>
  <si>
    <t>celkem</t>
  </si>
  <si>
    <t>Pavel Roh - 01/2020</t>
  </si>
  <si>
    <t>PŘÍSTAVBA</t>
  </si>
  <si>
    <t>garáže</t>
  </si>
  <si>
    <t>reflektor LED</t>
  </si>
  <si>
    <t>místnost vedle výtahu</t>
  </si>
  <si>
    <t>chodba, vestibul, šatna</t>
  </si>
  <si>
    <t>d. 124</t>
  </si>
  <si>
    <t>d. 106</t>
  </si>
  <si>
    <t>d. 110</t>
  </si>
  <si>
    <t>zasedací sál</t>
  </si>
  <si>
    <t>zasedací sál - stoly - 9 řada u okna</t>
  </si>
  <si>
    <t>zasedací sál - stoly - 5 řada u okna</t>
  </si>
  <si>
    <t>zasedací sál - stoly - 5 řada střed</t>
  </si>
  <si>
    <t>zasedací sál - stoly - 8 řada střed</t>
  </si>
  <si>
    <t>zasedací sál - stoly - 5 řada u dveří</t>
  </si>
  <si>
    <t>zasedací sál - stoly - 9 řada u dveří</t>
  </si>
  <si>
    <t>WC invalidé</t>
  </si>
  <si>
    <t>d. 217</t>
  </si>
  <si>
    <t>d. 218</t>
  </si>
  <si>
    <t>d. 219</t>
  </si>
  <si>
    <t>d. 220</t>
  </si>
  <si>
    <t>d. 220 (druhá místnost)</t>
  </si>
  <si>
    <t>d. 206</t>
  </si>
  <si>
    <t>d. 205</t>
  </si>
  <si>
    <t>d. 204</t>
  </si>
  <si>
    <t>d. 203</t>
  </si>
  <si>
    <t>d. 201</t>
  </si>
  <si>
    <t>d. 209</t>
  </si>
  <si>
    <t>d. 209 A</t>
  </si>
  <si>
    <t>d. 208</t>
  </si>
  <si>
    <t>d. 208 A</t>
  </si>
  <si>
    <t>2xklima</t>
  </si>
  <si>
    <t>d. 317</t>
  </si>
  <si>
    <t>d. 318</t>
  </si>
  <si>
    <t>d. 319</t>
  </si>
  <si>
    <t>d. 320</t>
  </si>
  <si>
    <t>d. 305</t>
  </si>
  <si>
    <t>d. 304</t>
  </si>
  <si>
    <t>d. 303</t>
  </si>
  <si>
    <t>d. 308</t>
  </si>
  <si>
    <t>d.309</t>
  </si>
  <si>
    <t>OPRAVENO DLE EXCELU CO POSLALI JAKO KONTROLA</t>
  </si>
  <si>
    <t>LED nouzové</t>
  </si>
  <si>
    <t>učebna č. 14</t>
  </si>
  <si>
    <t>2x25</t>
  </si>
  <si>
    <t>2x22</t>
  </si>
  <si>
    <t>chodba mezi údržbou a prádelnou</t>
  </si>
  <si>
    <t>WC muži , ženy, úklid v přízemí</t>
  </si>
  <si>
    <t>venkovní prostor před garážemi</t>
  </si>
  <si>
    <t>324 schoz</t>
  </si>
  <si>
    <t>ordinace 3.patro</t>
  </si>
  <si>
    <t>nouzové LED</t>
  </si>
  <si>
    <t>server (podkroví)</t>
  </si>
  <si>
    <t xml:space="preserve">pozn.: na všech bytech jsou žárovková svítidla osazena 1x 100w, 2ks + 1x10w LED - postupná výměna za LED 10 W. </t>
  </si>
  <si>
    <t>Jak??????</t>
  </si>
  <si>
    <t>počet (ks)</t>
  </si>
  <si>
    <t>příkon (W)</t>
  </si>
  <si>
    <t>Stará budova</t>
  </si>
  <si>
    <t>Přístavba</t>
  </si>
  <si>
    <t>1x10</t>
  </si>
  <si>
    <t>LED - pokoje postupná výměna</t>
  </si>
  <si>
    <t>venkovní osvětlení</t>
  </si>
  <si>
    <t>OPRAVENO DLE EXCELU CO POSLALI JAKO KONTROLA - žádné změny!</t>
  </si>
  <si>
    <t>m.č. 1.28</t>
  </si>
  <si>
    <t>lze osadit LED žárovkou</t>
  </si>
  <si>
    <t>WC vpravo 128 - využíváno jako sklad</t>
  </si>
  <si>
    <t>WC vlevo 126 - využíváno jako sklad</t>
  </si>
  <si>
    <t>halogen.žárovka</t>
  </si>
  <si>
    <t>Restaurace</t>
  </si>
  <si>
    <t>rozvodna - sklad</t>
  </si>
  <si>
    <t>výčep vedle baru</t>
  </si>
  <si>
    <t>1x56</t>
  </si>
  <si>
    <t>WC těl.postižení</t>
  </si>
  <si>
    <t>chodba u WC muži-ženy</t>
  </si>
  <si>
    <t>chodba hl. vstup od soudu</t>
  </si>
  <si>
    <t>kancelář</t>
  </si>
  <si>
    <t>doplněná revize, co poslali (nekontrolovali)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</si>
</sst>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top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4" fillId="0" borderId="0" xfId="0" applyFont="1"/>
    <xf numFmtId="0" fontId="0" fillId="0" borderId="1" xfId="0" applyBorder="1"/>
    <xf numFmtId="0" fontId="5" fillId="0" borderId="1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/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0" borderId="0" xfId="0" applyFont="1" applyFill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7" xfId="0" applyFont="1" applyFill="1" applyBorder="1" applyAlignment="1">
      <alignment horizontal="left" vertical="top"/>
    </xf>
    <xf numFmtId="0" fontId="2" fillId="0" borderId="8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1" fillId="3" borderId="2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0" borderId="5" xfId="0" applyFont="1" applyBorder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571DD-0A5C-41C7-83EB-858D2F929DA8}">
  <dimension ref="A1:L181"/>
  <sheetViews>
    <sheetView topLeftCell="A154" zoomScale="70" zoomScaleNormal="70" workbookViewId="0">
      <selection activeCell="O15" sqref="O15"/>
    </sheetView>
  </sheetViews>
  <sheetFormatPr defaultRowHeight="15" x14ac:dyDescent="0.25"/>
  <cols>
    <col min="1" max="1" width="40.140625" customWidth="1"/>
    <col min="2" max="2" width="15.85546875" customWidth="1"/>
    <col min="3" max="4" width="12" customWidth="1"/>
    <col min="5" max="5" width="12.140625" customWidth="1"/>
    <col min="6" max="6" width="35.5703125" customWidth="1"/>
    <col min="7" max="7" width="40.140625" customWidth="1"/>
    <col min="8" max="8" width="15.85546875" customWidth="1"/>
    <col min="9" max="10" width="12" customWidth="1"/>
    <col min="11" max="11" width="12.140625" customWidth="1"/>
    <col min="12" max="12" width="37.42578125" customWidth="1"/>
  </cols>
  <sheetData>
    <row r="1" spans="1:12" ht="47.25" x14ac:dyDescent="0.2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40" t="s">
        <v>726</v>
      </c>
      <c r="G1" s="1" t="s">
        <v>0</v>
      </c>
      <c r="H1" s="2" t="s">
        <v>1</v>
      </c>
      <c r="I1" s="3" t="s">
        <v>2</v>
      </c>
      <c r="J1" s="3" t="s">
        <v>3</v>
      </c>
      <c r="K1" s="3" t="s">
        <v>4</v>
      </c>
      <c r="L1" s="40" t="s">
        <v>665</v>
      </c>
    </row>
    <row r="2" spans="1:12" ht="15.75" x14ac:dyDescent="0.25">
      <c r="A2" s="73" t="s">
        <v>5</v>
      </c>
      <c r="B2" s="74"/>
      <c r="C2" s="74"/>
      <c r="D2" s="74"/>
      <c r="E2" s="75"/>
      <c r="F2" t="s">
        <v>115</v>
      </c>
      <c r="G2" s="76" t="s">
        <v>666</v>
      </c>
      <c r="H2" s="5" t="s">
        <v>7</v>
      </c>
      <c r="I2" s="6" t="s">
        <v>8</v>
      </c>
      <c r="J2" s="6">
        <v>24</v>
      </c>
      <c r="K2" s="6">
        <f>2*36*J2</f>
        <v>1728</v>
      </c>
      <c r="L2" t="s">
        <v>135</v>
      </c>
    </row>
    <row r="3" spans="1:12" ht="15.75" x14ac:dyDescent="0.25">
      <c r="A3" s="67" t="s">
        <v>9</v>
      </c>
      <c r="B3" s="50" t="s">
        <v>7</v>
      </c>
      <c r="C3" s="41" t="s">
        <v>8</v>
      </c>
      <c r="D3" s="41">
        <v>1</v>
      </c>
      <c r="E3" s="41">
        <f>2*36*D3</f>
        <v>72</v>
      </c>
      <c r="F3" s="8" t="s">
        <v>116</v>
      </c>
      <c r="G3" s="77"/>
      <c r="H3" s="5" t="s">
        <v>11</v>
      </c>
      <c r="I3" s="6"/>
      <c r="J3" s="6">
        <v>6</v>
      </c>
      <c r="K3" s="6"/>
      <c r="L3" t="s">
        <v>664</v>
      </c>
    </row>
    <row r="4" spans="1:12" ht="15.75" x14ac:dyDescent="0.25">
      <c r="A4" s="69"/>
      <c r="B4" s="50" t="s">
        <v>7</v>
      </c>
      <c r="C4" s="41" t="s">
        <v>10</v>
      </c>
      <c r="D4" s="41">
        <v>1</v>
      </c>
      <c r="E4" s="41">
        <f>4*18*D4</f>
        <v>72</v>
      </c>
      <c r="G4" s="78"/>
      <c r="H4" s="5" t="s">
        <v>667</v>
      </c>
      <c r="I4" s="6">
        <v>50</v>
      </c>
      <c r="J4" s="6">
        <v>2</v>
      </c>
      <c r="K4" s="6">
        <f>I4*J4</f>
        <v>100</v>
      </c>
    </row>
    <row r="5" spans="1:12" ht="15.75" x14ac:dyDescent="0.25">
      <c r="A5" s="69"/>
      <c r="B5" s="50" t="s">
        <v>6</v>
      </c>
      <c r="C5" s="41">
        <v>60</v>
      </c>
      <c r="D5" s="41">
        <v>1</v>
      </c>
      <c r="E5" s="41">
        <f>C5*D5</f>
        <v>60</v>
      </c>
      <c r="G5" s="4" t="s">
        <v>668</v>
      </c>
      <c r="H5" s="5" t="s">
        <v>6</v>
      </c>
      <c r="I5" s="6">
        <v>100</v>
      </c>
      <c r="J5" s="6">
        <v>1</v>
      </c>
      <c r="K5" s="6">
        <f>I5*J5</f>
        <v>100</v>
      </c>
    </row>
    <row r="6" spans="1:12" ht="15.75" x14ac:dyDescent="0.25">
      <c r="A6" s="68"/>
      <c r="B6" s="50" t="s">
        <v>11</v>
      </c>
      <c r="C6" s="41"/>
      <c r="D6" s="41">
        <v>3</v>
      </c>
      <c r="E6" s="41">
        <f t="shared" ref="E6" si="0">C6*D6</f>
        <v>0</v>
      </c>
      <c r="G6" s="76" t="s">
        <v>31</v>
      </c>
      <c r="H6" s="5" t="s">
        <v>7</v>
      </c>
      <c r="I6" s="6" t="s">
        <v>8</v>
      </c>
      <c r="J6" s="6">
        <v>1</v>
      </c>
      <c r="K6" s="6">
        <f>2*36*J6</f>
        <v>72</v>
      </c>
    </row>
    <row r="7" spans="1:12" ht="15.75" x14ac:dyDescent="0.25">
      <c r="A7" s="51" t="s">
        <v>12</v>
      </c>
      <c r="B7" s="50" t="s">
        <v>7</v>
      </c>
      <c r="C7" s="41" t="s">
        <v>8</v>
      </c>
      <c r="D7" s="41">
        <v>3</v>
      </c>
      <c r="E7" s="41">
        <f>2*36*D7</f>
        <v>216</v>
      </c>
      <c r="G7" s="78"/>
      <c r="H7" s="5" t="s">
        <v>11</v>
      </c>
      <c r="I7" s="6"/>
      <c r="J7" s="6">
        <v>1</v>
      </c>
      <c r="K7" s="6"/>
    </row>
    <row r="8" spans="1:12" ht="15.75" x14ac:dyDescent="0.25">
      <c r="A8" s="51" t="s">
        <v>13</v>
      </c>
      <c r="B8" s="50" t="s">
        <v>7</v>
      </c>
      <c r="C8" s="41" t="s">
        <v>8</v>
      </c>
      <c r="D8" s="41">
        <v>4</v>
      </c>
      <c r="E8" s="41">
        <f>2*36*D8</f>
        <v>288</v>
      </c>
      <c r="G8" s="79" t="s">
        <v>33</v>
      </c>
      <c r="H8" s="80"/>
      <c r="I8" s="80"/>
      <c r="J8" s="80"/>
      <c r="K8" s="81"/>
    </row>
    <row r="9" spans="1:12" ht="15.75" x14ac:dyDescent="0.25">
      <c r="A9" s="67" t="s">
        <v>14</v>
      </c>
      <c r="B9" s="50" t="s">
        <v>7</v>
      </c>
      <c r="C9" s="41" t="s">
        <v>8</v>
      </c>
      <c r="D9" s="41">
        <v>2</v>
      </c>
      <c r="E9" s="41">
        <f>2*36*D9</f>
        <v>144</v>
      </c>
      <c r="G9" s="76" t="s">
        <v>669</v>
      </c>
      <c r="H9" s="5" t="s">
        <v>7</v>
      </c>
      <c r="I9" s="6" t="s">
        <v>10</v>
      </c>
      <c r="J9" s="6">
        <v>17</v>
      </c>
      <c r="K9" s="6">
        <f>4*18*J9</f>
        <v>1224</v>
      </c>
    </row>
    <row r="10" spans="1:12" ht="15.75" x14ac:dyDescent="0.25">
      <c r="A10" s="69"/>
      <c r="B10" s="50" t="s">
        <v>7</v>
      </c>
      <c r="C10" s="41" t="s">
        <v>15</v>
      </c>
      <c r="D10" s="41">
        <v>1</v>
      </c>
      <c r="E10" s="41">
        <f>4*58*D10</f>
        <v>232</v>
      </c>
      <c r="G10" s="78"/>
      <c r="H10" s="5" t="s">
        <v>6</v>
      </c>
      <c r="I10" s="6">
        <v>60</v>
      </c>
      <c r="J10" s="6">
        <v>1</v>
      </c>
      <c r="K10" s="6">
        <f>I10*J10</f>
        <v>60</v>
      </c>
    </row>
    <row r="11" spans="1:12" ht="15.75" x14ac:dyDescent="0.25">
      <c r="A11" s="68"/>
      <c r="B11" s="50" t="s">
        <v>6</v>
      </c>
      <c r="C11" s="41">
        <v>100</v>
      </c>
      <c r="D11" s="41">
        <v>1</v>
      </c>
      <c r="E11" s="41">
        <f t="shared" ref="E11:E28" si="1">C11*D11</f>
        <v>100</v>
      </c>
      <c r="G11" s="4" t="s">
        <v>42</v>
      </c>
      <c r="H11" s="5" t="s">
        <v>7</v>
      </c>
      <c r="I11" s="6" t="s">
        <v>55</v>
      </c>
      <c r="J11" s="6">
        <v>7</v>
      </c>
      <c r="K11" s="6">
        <f>2*11*J11</f>
        <v>154</v>
      </c>
    </row>
    <row r="12" spans="1:12" ht="15.75" x14ac:dyDescent="0.25">
      <c r="A12" s="67" t="s">
        <v>16</v>
      </c>
      <c r="B12" s="50" t="s">
        <v>7</v>
      </c>
      <c r="C12" s="41" t="s">
        <v>8</v>
      </c>
      <c r="D12" s="41">
        <v>3</v>
      </c>
      <c r="E12" s="41">
        <f>2*36*D12</f>
        <v>216</v>
      </c>
      <c r="G12" s="4" t="s">
        <v>44</v>
      </c>
      <c r="H12" s="5" t="s">
        <v>7</v>
      </c>
      <c r="I12" s="6" t="s">
        <v>55</v>
      </c>
      <c r="J12" s="6">
        <v>2</v>
      </c>
      <c r="K12" s="6">
        <f>2*11*J12</f>
        <v>44</v>
      </c>
    </row>
    <row r="13" spans="1:12" ht="15.75" x14ac:dyDescent="0.25">
      <c r="A13" s="69"/>
      <c r="B13" s="50" t="s">
        <v>6</v>
      </c>
      <c r="C13" s="41">
        <v>60</v>
      </c>
      <c r="D13" s="41">
        <v>1</v>
      </c>
      <c r="E13" s="41">
        <f t="shared" si="1"/>
        <v>60</v>
      </c>
      <c r="G13" s="4" t="s">
        <v>670</v>
      </c>
      <c r="H13" s="5" t="s">
        <v>6</v>
      </c>
      <c r="I13" s="6">
        <v>60</v>
      </c>
      <c r="J13" s="6">
        <v>2</v>
      </c>
      <c r="K13" s="6">
        <f>I13*J13</f>
        <v>120</v>
      </c>
    </row>
    <row r="14" spans="1:12" ht="15.75" x14ac:dyDescent="0.25">
      <c r="A14" s="68"/>
      <c r="B14" s="50" t="s">
        <v>6</v>
      </c>
      <c r="C14" s="41">
        <v>200</v>
      </c>
      <c r="D14" s="41">
        <v>2</v>
      </c>
      <c r="E14" s="41">
        <f t="shared" si="1"/>
        <v>400</v>
      </c>
      <c r="G14" s="4" t="s">
        <v>671</v>
      </c>
      <c r="H14" s="5" t="s">
        <v>7</v>
      </c>
      <c r="I14" s="6" t="s">
        <v>10</v>
      </c>
      <c r="J14" s="6">
        <v>5</v>
      </c>
      <c r="K14" s="6">
        <f>4*18*J14</f>
        <v>360</v>
      </c>
    </row>
    <row r="15" spans="1:12" ht="15.75" x14ac:dyDescent="0.25">
      <c r="A15" s="67" t="s">
        <v>17</v>
      </c>
      <c r="B15" s="50" t="s">
        <v>7</v>
      </c>
      <c r="C15" s="41" t="s">
        <v>8</v>
      </c>
      <c r="D15" s="41">
        <v>8</v>
      </c>
      <c r="E15" s="41">
        <f>2*36*D15</f>
        <v>576</v>
      </c>
      <c r="G15" s="4" t="s">
        <v>672</v>
      </c>
      <c r="H15" s="5" t="s">
        <v>6</v>
      </c>
      <c r="I15" s="6">
        <v>60</v>
      </c>
      <c r="J15" s="6">
        <v>1</v>
      </c>
      <c r="K15" s="6">
        <f>I15*J15</f>
        <v>60</v>
      </c>
      <c r="L15" t="s">
        <v>144</v>
      </c>
    </row>
    <row r="16" spans="1:12" ht="15.75" x14ac:dyDescent="0.25">
      <c r="A16" s="68"/>
      <c r="B16" s="50" t="s">
        <v>11</v>
      </c>
      <c r="C16" s="41"/>
      <c r="D16" s="41">
        <v>1</v>
      </c>
      <c r="E16" s="41">
        <f t="shared" si="1"/>
        <v>0</v>
      </c>
      <c r="G16" s="76" t="s">
        <v>673</v>
      </c>
      <c r="H16" s="5" t="s">
        <v>7</v>
      </c>
      <c r="I16" s="6" t="s">
        <v>10</v>
      </c>
      <c r="J16" s="6">
        <v>32</v>
      </c>
      <c r="K16" s="6">
        <f>4*18*J16</f>
        <v>2304</v>
      </c>
    </row>
    <row r="17" spans="1:11" ht="15.75" x14ac:dyDescent="0.25">
      <c r="A17" s="51" t="s">
        <v>18</v>
      </c>
      <c r="B17" s="50" t="s">
        <v>7</v>
      </c>
      <c r="C17" s="41" t="s">
        <v>8</v>
      </c>
      <c r="D17" s="41">
        <v>8</v>
      </c>
      <c r="E17" s="41">
        <f t="shared" ref="E17:E22" si="2">2*36*D17</f>
        <v>576</v>
      </c>
      <c r="G17" s="78"/>
      <c r="H17" s="5" t="s">
        <v>339</v>
      </c>
      <c r="I17" s="6">
        <v>20</v>
      </c>
      <c r="J17" s="6">
        <v>15</v>
      </c>
      <c r="K17" s="6">
        <f>I17*J17</f>
        <v>300</v>
      </c>
    </row>
    <row r="18" spans="1:11" ht="15.75" x14ac:dyDescent="0.25">
      <c r="A18" s="51" t="s">
        <v>19</v>
      </c>
      <c r="B18" s="50" t="s">
        <v>7</v>
      </c>
      <c r="C18" s="41" t="s">
        <v>8</v>
      </c>
      <c r="D18" s="41">
        <v>2</v>
      </c>
      <c r="E18" s="41">
        <f t="shared" si="2"/>
        <v>144</v>
      </c>
      <c r="G18" s="4" t="s">
        <v>674</v>
      </c>
      <c r="H18" s="5" t="s">
        <v>7</v>
      </c>
      <c r="I18" s="6">
        <v>18</v>
      </c>
      <c r="J18" s="6">
        <v>29</v>
      </c>
      <c r="K18" s="6">
        <f t="shared" ref="K18:K23" si="3">I18*J18</f>
        <v>522</v>
      </c>
    </row>
    <row r="19" spans="1:11" ht="15.75" x14ac:dyDescent="0.25">
      <c r="A19" s="51" t="s">
        <v>20</v>
      </c>
      <c r="B19" s="50" t="s">
        <v>7</v>
      </c>
      <c r="C19" s="41" t="s">
        <v>8</v>
      </c>
      <c r="D19" s="41">
        <v>2</v>
      </c>
      <c r="E19" s="41">
        <f t="shared" si="2"/>
        <v>144</v>
      </c>
      <c r="G19" s="4" t="s">
        <v>675</v>
      </c>
      <c r="H19" s="5" t="s">
        <v>7</v>
      </c>
      <c r="I19" s="6">
        <v>18</v>
      </c>
      <c r="J19" s="6">
        <v>47</v>
      </c>
      <c r="K19" s="6">
        <f t="shared" si="3"/>
        <v>846</v>
      </c>
    </row>
    <row r="20" spans="1:11" ht="15.75" x14ac:dyDescent="0.25">
      <c r="A20" s="51" t="s">
        <v>21</v>
      </c>
      <c r="B20" s="50" t="s">
        <v>7</v>
      </c>
      <c r="C20" s="41" t="s">
        <v>8</v>
      </c>
      <c r="D20" s="41">
        <v>2</v>
      </c>
      <c r="E20" s="41">
        <f t="shared" si="2"/>
        <v>144</v>
      </c>
      <c r="G20" s="4" t="s">
        <v>676</v>
      </c>
      <c r="H20" s="5" t="s">
        <v>7</v>
      </c>
      <c r="I20" s="6">
        <v>18</v>
      </c>
      <c r="J20" s="6">
        <v>32</v>
      </c>
      <c r="K20" s="6">
        <f t="shared" si="3"/>
        <v>576</v>
      </c>
    </row>
    <row r="21" spans="1:11" ht="15.75" x14ac:dyDescent="0.25">
      <c r="A21" s="51" t="s">
        <v>22</v>
      </c>
      <c r="B21" s="50" t="s">
        <v>7</v>
      </c>
      <c r="C21" s="41" t="s">
        <v>8</v>
      </c>
      <c r="D21" s="41">
        <v>2</v>
      </c>
      <c r="E21" s="41">
        <f t="shared" si="2"/>
        <v>144</v>
      </c>
      <c r="G21" s="4" t="s">
        <v>677</v>
      </c>
      <c r="H21" s="5" t="s">
        <v>7</v>
      </c>
      <c r="I21" s="6">
        <v>18</v>
      </c>
      <c r="J21" s="6">
        <v>15</v>
      </c>
      <c r="K21" s="6">
        <f t="shared" si="3"/>
        <v>270</v>
      </c>
    </row>
    <row r="22" spans="1:11" ht="15.75" x14ac:dyDescent="0.25">
      <c r="A22" s="51" t="s">
        <v>23</v>
      </c>
      <c r="B22" s="50" t="s">
        <v>7</v>
      </c>
      <c r="C22" s="41" t="s">
        <v>8</v>
      </c>
      <c r="D22" s="41">
        <v>1</v>
      </c>
      <c r="E22" s="41">
        <f t="shared" si="2"/>
        <v>72</v>
      </c>
      <c r="G22" s="4" t="s">
        <v>678</v>
      </c>
      <c r="H22" s="5" t="s">
        <v>7</v>
      </c>
      <c r="I22" s="6">
        <v>18</v>
      </c>
      <c r="J22" s="6">
        <v>49</v>
      </c>
      <c r="K22" s="6">
        <f t="shared" si="3"/>
        <v>882</v>
      </c>
    </row>
    <row r="23" spans="1:11" ht="15.75" x14ac:dyDescent="0.25">
      <c r="A23" s="67" t="s">
        <v>24</v>
      </c>
      <c r="B23" s="50" t="s">
        <v>7</v>
      </c>
      <c r="C23" s="41" t="s">
        <v>25</v>
      </c>
      <c r="D23" s="41">
        <v>2</v>
      </c>
      <c r="E23" s="41">
        <f>1*36*D23</f>
        <v>72</v>
      </c>
      <c r="G23" s="4" t="s">
        <v>679</v>
      </c>
      <c r="H23" s="5" t="s">
        <v>7</v>
      </c>
      <c r="I23" s="6">
        <v>18</v>
      </c>
      <c r="J23" s="6">
        <v>29</v>
      </c>
      <c r="K23" s="6">
        <f t="shared" si="3"/>
        <v>522</v>
      </c>
    </row>
    <row r="24" spans="1:11" ht="15.75" x14ac:dyDescent="0.25">
      <c r="A24" s="68"/>
      <c r="B24" s="50" t="s">
        <v>6</v>
      </c>
      <c r="C24" s="41">
        <v>60</v>
      </c>
      <c r="D24" s="41">
        <v>1</v>
      </c>
      <c r="E24" s="41">
        <f t="shared" si="1"/>
        <v>60</v>
      </c>
      <c r="G24" s="79" t="s">
        <v>53</v>
      </c>
      <c r="H24" s="80"/>
      <c r="I24" s="80"/>
      <c r="J24" s="80"/>
      <c r="K24" s="81"/>
    </row>
    <row r="25" spans="1:11" ht="15.75" x14ac:dyDescent="0.25">
      <c r="A25" s="67" t="s">
        <v>26</v>
      </c>
      <c r="B25" s="50" t="s">
        <v>7</v>
      </c>
      <c r="C25" s="41" t="s">
        <v>25</v>
      </c>
      <c r="D25" s="41">
        <v>1</v>
      </c>
      <c r="E25" s="41">
        <f>1*36*D25</f>
        <v>36</v>
      </c>
      <c r="G25" s="76" t="s">
        <v>138</v>
      </c>
      <c r="H25" s="5" t="s">
        <v>7</v>
      </c>
      <c r="I25" s="6" t="s">
        <v>8</v>
      </c>
      <c r="J25" s="6">
        <v>9</v>
      </c>
      <c r="K25" s="6">
        <f>2*36*J25</f>
        <v>648</v>
      </c>
    </row>
    <row r="26" spans="1:11" ht="15.75" x14ac:dyDescent="0.25">
      <c r="A26" s="69"/>
      <c r="B26" s="50" t="s">
        <v>7</v>
      </c>
      <c r="C26" s="41" t="s">
        <v>8</v>
      </c>
      <c r="D26" s="41">
        <v>1</v>
      </c>
      <c r="E26" s="41">
        <f>2*36*D26</f>
        <v>72</v>
      </c>
      <c r="G26" s="78"/>
      <c r="H26" s="5" t="s">
        <v>11</v>
      </c>
      <c r="I26" s="6"/>
      <c r="J26" s="6">
        <v>3</v>
      </c>
      <c r="K26" s="6"/>
    </row>
    <row r="27" spans="1:11" ht="15.75" x14ac:dyDescent="0.25">
      <c r="A27" s="68"/>
      <c r="B27" s="50" t="s">
        <v>6</v>
      </c>
      <c r="C27" s="41">
        <v>60</v>
      </c>
      <c r="D27" s="41">
        <v>2</v>
      </c>
      <c r="E27" s="41">
        <f t="shared" si="1"/>
        <v>120</v>
      </c>
      <c r="G27" s="4" t="s">
        <v>680</v>
      </c>
      <c r="H27" s="5" t="s">
        <v>7</v>
      </c>
      <c r="I27" s="6" t="s">
        <v>55</v>
      </c>
      <c r="J27" s="6">
        <v>1</v>
      </c>
      <c r="K27" s="6">
        <f>2*11*J27</f>
        <v>22</v>
      </c>
    </row>
    <row r="28" spans="1:11" ht="15.75" x14ac:dyDescent="0.25">
      <c r="A28" s="51" t="s">
        <v>27</v>
      </c>
      <c r="B28" s="50" t="s">
        <v>6</v>
      </c>
      <c r="C28" s="41">
        <v>60</v>
      </c>
      <c r="D28" s="41">
        <v>1</v>
      </c>
      <c r="E28" s="41">
        <f t="shared" si="1"/>
        <v>60</v>
      </c>
      <c r="F28" t="s">
        <v>28</v>
      </c>
      <c r="G28" s="76" t="s">
        <v>44</v>
      </c>
      <c r="H28" s="5" t="s">
        <v>7</v>
      </c>
      <c r="I28" s="6" t="s">
        <v>55</v>
      </c>
      <c r="J28" s="6">
        <v>2</v>
      </c>
      <c r="K28" s="6">
        <f>2*11*J28</f>
        <v>44</v>
      </c>
    </row>
    <row r="29" spans="1:11" ht="15.75" x14ac:dyDescent="0.25">
      <c r="A29" s="51" t="s">
        <v>29</v>
      </c>
      <c r="B29" s="50" t="s">
        <v>7</v>
      </c>
      <c r="C29" s="41" t="s">
        <v>30</v>
      </c>
      <c r="D29" s="41">
        <v>4</v>
      </c>
      <c r="E29" s="41">
        <f>2*58*D29</f>
        <v>464</v>
      </c>
      <c r="G29" s="78"/>
      <c r="H29" s="5" t="s">
        <v>6</v>
      </c>
      <c r="I29" s="6">
        <v>60</v>
      </c>
      <c r="J29" s="6">
        <v>1</v>
      </c>
      <c r="K29" s="6">
        <f t="shared" ref="K29" si="4">I29*J29</f>
        <v>60</v>
      </c>
    </row>
    <row r="30" spans="1:11" ht="15.75" x14ac:dyDescent="0.25">
      <c r="A30" s="67" t="s">
        <v>31</v>
      </c>
      <c r="B30" s="50" t="s">
        <v>7</v>
      </c>
      <c r="C30" s="41" t="s">
        <v>32</v>
      </c>
      <c r="D30" s="41">
        <v>1</v>
      </c>
      <c r="E30" s="41">
        <f>1*49*D30</f>
        <v>49</v>
      </c>
      <c r="G30" s="76" t="s">
        <v>42</v>
      </c>
      <c r="H30" s="5" t="s">
        <v>7</v>
      </c>
      <c r="I30" s="6" t="s">
        <v>55</v>
      </c>
      <c r="J30" s="6">
        <v>1</v>
      </c>
      <c r="K30" s="6">
        <f>2*11*J30</f>
        <v>22</v>
      </c>
    </row>
    <row r="31" spans="1:11" ht="15.75" x14ac:dyDescent="0.25">
      <c r="A31" s="68"/>
      <c r="B31" s="50" t="s">
        <v>11</v>
      </c>
      <c r="C31" s="41"/>
      <c r="D31" s="41">
        <v>1</v>
      </c>
      <c r="E31" s="41">
        <f t="shared" ref="E31:E53" si="5">C31*D31</f>
        <v>0</v>
      </c>
      <c r="G31" s="78"/>
      <c r="H31" s="5" t="s">
        <v>6</v>
      </c>
      <c r="I31" s="6">
        <v>60</v>
      </c>
      <c r="J31" s="6">
        <v>1</v>
      </c>
      <c r="K31" s="6">
        <f t="shared" ref="K31:K32" si="6">I31*J31</f>
        <v>60</v>
      </c>
    </row>
    <row r="32" spans="1:11" ht="15.75" x14ac:dyDescent="0.25">
      <c r="A32" s="70" t="s">
        <v>33</v>
      </c>
      <c r="B32" s="71"/>
      <c r="C32" s="71"/>
      <c r="D32" s="71"/>
      <c r="E32" s="72"/>
      <c r="G32" s="4" t="s">
        <v>681</v>
      </c>
      <c r="H32" s="5" t="s">
        <v>6</v>
      </c>
      <c r="I32" s="6">
        <v>60</v>
      </c>
      <c r="J32" s="6">
        <v>1</v>
      </c>
      <c r="K32" s="6">
        <f t="shared" si="6"/>
        <v>60</v>
      </c>
    </row>
    <row r="33" spans="1:11" ht="15.75" x14ac:dyDescent="0.25">
      <c r="A33" s="67" t="s">
        <v>34</v>
      </c>
      <c r="B33" s="50" t="s">
        <v>7</v>
      </c>
      <c r="C33" s="41" t="s">
        <v>8</v>
      </c>
      <c r="D33" s="41">
        <v>3</v>
      </c>
      <c r="E33" s="41">
        <f>2*36*D33</f>
        <v>216</v>
      </c>
      <c r="G33" s="76" t="s">
        <v>682</v>
      </c>
      <c r="H33" s="5" t="s">
        <v>7</v>
      </c>
      <c r="I33" s="6" t="s">
        <v>8</v>
      </c>
      <c r="J33" s="6">
        <v>7</v>
      </c>
      <c r="K33" s="6">
        <f>2*36*J33</f>
        <v>504</v>
      </c>
    </row>
    <row r="34" spans="1:11" ht="15.75" x14ac:dyDescent="0.25">
      <c r="A34" s="69"/>
      <c r="B34" s="50" t="s">
        <v>7</v>
      </c>
      <c r="C34" s="41" t="s">
        <v>10</v>
      </c>
      <c r="D34" s="41">
        <v>2</v>
      </c>
      <c r="E34" s="41">
        <f>4*18*D34</f>
        <v>144</v>
      </c>
      <c r="G34" s="78"/>
      <c r="H34" s="5" t="s">
        <v>7</v>
      </c>
      <c r="I34" s="6" t="s">
        <v>10</v>
      </c>
      <c r="J34" s="6">
        <v>2</v>
      </c>
      <c r="K34" s="6">
        <f>4*18*J34</f>
        <v>144</v>
      </c>
    </row>
    <row r="35" spans="1:11" ht="15.75" x14ac:dyDescent="0.25">
      <c r="A35" s="68"/>
      <c r="B35" s="50" t="s">
        <v>11</v>
      </c>
      <c r="C35" s="41"/>
      <c r="D35" s="41">
        <v>1</v>
      </c>
      <c r="E35" s="41">
        <f t="shared" si="5"/>
        <v>0</v>
      </c>
      <c r="G35" s="76" t="s">
        <v>683</v>
      </c>
      <c r="H35" s="5" t="s">
        <v>7</v>
      </c>
      <c r="I35" s="6" t="s">
        <v>8</v>
      </c>
      <c r="J35" s="6">
        <v>4</v>
      </c>
      <c r="K35" s="6">
        <f>2*36*J35</f>
        <v>288</v>
      </c>
    </row>
    <row r="36" spans="1:11" ht="15.75" x14ac:dyDescent="0.25">
      <c r="A36" s="67" t="s">
        <v>35</v>
      </c>
      <c r="B36" s="50" t="s">
        <v>7</v>
      </c>
      <c r="C36" s="41" t="s">
        <v>10</v>
      </c>
      <c r="D36" s="41">
        <v>2</v>
      </c>
      <c r="E36" s="41">
        <f>4*18*D36</f>
        <v>144</v>
      </c>
      <c r="G36" s="78"/>
      <c r="H36" s="5" t="s">
        <v>7</v>
      </c>
      <c r="I36" s="6" t="s">
        <v>10</v>
      </c>
      <c r="J36" s="6">
        <v>1</v>
      </c>
      <c r="K36" s="6">
        <f>4*18*J36</f>
        <v>72</v>
      </c>
    </row>
    <row r="37" spans="1:11" ht="15.75" x14ac:dyDescent="0.25">
      <c r="A37" s="68"/>
      <c r="B37" s="50" t="s">
        <v>11</v>
      </c>
      <c r="C37" s="41"/>
      <c r="D37" s="41">
        <v>1</v>
      </c>
      <c r="E37" s="41">
        <f t="shared" si="5"/>
        <v>0</v>
      </c>
      <c r="G37" s="76" t="s">
        <v>684</v>
      </c>
      <c r="H37" s="5" t="s">
        <v>7</v>
      </c>
      <c r="I37" s="6" t="s">
        <v>8</v>
      </c>
      <c r="J37" s="6">
        <v>4</v>
      </c>
      <c r="K37" s="6">
        <f>2*36*J37</f>
        <v>288</v>
      </c>
    </row>
    <row r="38" spans="1:11" ht="15.75" x14ac:dyDescent="0.25">
      <c r="A38" s="51" t="s">
        <v>36</v>
      </c>
      <c r="B38" s="50" t="s">
        <v>7</v>
      </c>
      <c r="C38" s="41" t="s">
        <v>10</v>
      </c>
      <c r="D38" s="41">
        <v>4</v>
      </c>
      <c r="E38" s="41">
        <f>4*18*D38</f>
        <v>288</v>
      </c>
      <c r="G38" s="78"/>
      <c r="H38" s="5" t="s">
        <v>7</v>
      </c>
      <c r="I38" s="6" t="s">
        <v>10</v>
      </c>
      <c r="J38" s="6">
        <v>5</v>
      </c>
      <c r="K38" s="6">
        <f>4*18*J38</f>
        <v>360</v>
      </c>
    </row>
    <row r="39" spans="1:11" ht="15.75" x14ac:dyDescent="0.25">
      <c r="A39" s="67" t="s">
        <v>9</v>
      </c>
      <c r="B39" s="50" t="s">
        <v>7</v>
      </c>
      <c r="C39" s="41" t="s">
        <v>10</v>
      </c>
      <c r="D39" s="41">
        <v>5</v>
      </c>
      <c r="E39" s="41">
        <f>4*18*D39</f>
        <v>360</v>
      </c>
      <c r="G39" s="4" t="s">
        <v>685</v>
      </c>
      <c r="H39" s="5" t="s">
        <v>7</v>
      </c>
      <c r="I39" s="6" t="s">
        <v>8</v>
      </c>
      <c r="J39" s="6">
        <v>2</v>
      </c>
      <c r="K39" s="6">
        <f>2*36*J39</f>
        <v>144</v>
      </c>
    </row>
    <row r="40" spans="1:11" ht="15.75" x14ac:dyDescent="0.25">
      <c r="A40" s="68"/>
      <c r="B40" s="50" t="s">
        <v>11</v>
      </c>
      <c r="C40" s="41"/>
      <c r="D40" s="41">
        <v>2</v>
      </c>
      <c r="E40" s="41">
        <f t="shared" si="5"/>
        <v>0</v>
      </c>
      <c r="G40" s="4" t="s">
        <v>686</v>
      </c>
      <c r="H40" s="5" t="s">
        <v>7</v>
      </c>
      <c r="I40" s="6" t="s">
        <v>8</v>
      </c>
      <c r="J40" s="6">
        <v>4</v>
      </c>
      <c r="K40" s="6">
        <f>2*36*J40</f>
        <v>288</v>
      </c>
    </row>
    <row r="41" spans="1:11" ht="15.75" x14ac:dyDescent="0.25">
      <c r="A41" s="51" t="s">
        <v>37</v>
      </c>
      <c r="B41" s="50" t="s">
        <v>7</v>
      </c>
      <c r="C41" s="41" t="s">
        <v>38</v>
      </c>
      <c r="D41" s="41">
        <v>3</v>
      </c>
      <c r="E41" s="41">
        <f>3*36*D41</f>
        <v>324</v>
      </c>
      <c r="G41" s="4" t="s">
        <v>687</v>
      </c>
      <c r="H41" s="5" t="s">
        <v>7</v>
      </c>
      <c r="I41" s="6" t="s">
        <v>8</v>
      </c>
      <c r="J41" s="6">
        <v>6</v>
      </c>
      <c r="K41" s="6">
        <f>2*36*J41</f>
        <v>432</v>
      </c>
    </row>
    <row r="42" spans="1:11" ht="15.75" x14ac:dyDescent="0.25">
      <c r="A42" s="51" t="s">
        <v>39</v>
      </c>
      <c r="B42" s="50" t="s">
        <v>7</v>
      </c>
      <c r="C42" s="41" t="s">
        <v>38</v>
      </c>
      <c r="D42" s="41">
        <v>6</v>
      </c>
      <c r="E42" s="41">
        <f>3*36*D42</f>
        <v>648</v>
      </c>
      <c r="G42" s="4" t="s">
        <v>688</v>
      </c>
      <c r="H42" s="5" t="s">
        <v>7</v>
      </c>
      <c r="I42" s="6" t="s">
        <v>8</v>
      </c>
      <c r="J42" s="6">
        <v>6</v>
      </c>
      <c r="K42" s="6">
        <f>2*36*J42</f>
        <v>432</v>
      </c>
    </row>
    <row r="43" spans="1:11" ht="15.75" x14ac:dyDescent="0.25">
      <c r="A43" s="51" t="s">
        <v>40</v>
      </c>
      <c r="B43" s="50" t="s">
        <v>7</v>
      </c>
      <c r="C43" s="41" t="s">
        <v>38</v>
      </c>
      <c r="D43" s="41">
        <v>3</v>
      </c>
      <c r="E43" s="41">
        <f>3*36*D43</f>
        <v>324</v>
      </c>
      <c r="G43" s="4" t="s">
        <v>689</v>
      </c>
      <c r="H43" s="5" t="s">
        <v>7</v>
      </c>
      <c r="I43" s="6" t="s">
        <v>8</v>
      </c>
      <c r="J43" s="6">
        <v>4</v>
      </c>
      <c r="K43" s="6">
        <f>2*36*J43</f>
        <v>288</v>
      </c>
    </row>
    <row r="44" spans="1:11" ht="15.75" x14ac:dyDescent="0.25">
      <c r="A44" s="51" t="s">
        <v>41</v>
      </c>
      <c r="B44" s="50" t="s">
        <v>7</v>
      </c>
      <c r="C44" s="41" t="s">
        <v>8</v>
      </c>
      <c r="D44" s="41">
        <v>5</v>
      </c>
      <c r="E44" s="41">
        <f>2*36*D44</f>
        <v>360</v>
      </c>
      <c r="G44" s="4" t="s">
        <v>690</v>
      </c>
      <c r="H44" s="5" t="s">
        <v>6</v>
      </c>
      <c r="I44" s="6">
        <v>60</v>
      </c>
      <c r="J44" s="6">
        <v>1</v>
      </c>
      <c r="K44" s="6">
        <f t="shared" ref="K44" si="7">I44*J44</f>
        <v>60</v>
      </c>
    </row>
    <row r="45" spans="1:11" ht="15.75" x14ac:dyDescent="0.25">
      <c r="A45" s="67" t="s">
        <v>42</v>
      </c>
      <c r="B45" s="50" t="s">
        <v>7</v>
      </c>
      <c r="C45" s="41" t="s">
        <v>10</v>
      </c>
      <c r="D45" s="41">
        <v>3</v>
      </c>
      <c r="E45" s="41">
        <f>4*18*D45</f>
        <v>216</v>
      </c>
      <c r="G45" s="4" t="s">
        <v>691</v>
      </c>
      <c r="H45" s="5" t="s">
        <v>7</v>
      </c>
      <c r="I45" s="6" t="s">
        <v>8</v>
      </c>
      <c r="J45" s="6">
        <v>4</v>
      </c>
      <c r="K45" s="6">
        <f>2*36*J45</f>
        <v>288</v>
      </c>
    </row>
    <row r="46" spans="1:11" ht="15.75" x14ac:dyDescent="0.25">
      <c r="A46" s="68"/>
      <c r="B46" s="50" t="s">
        <v>6</v>
      </c>
      <c r="C46" s="41">
        <v>60</v>
      </c>
      <c r="D46" s="41">
        <v>3</v>
      </c>
      <c r="E46" s="41">
        <f t="shared" si="5"/>
        <v>180</v>
      </c>
      <c r="F46" t="s">
        <v>43</v>
      </c>
      <c r="G46" s="4" t="s">
        <v>692</v>
      </c>
      <c r="H46" s="5" t="s">
        <v>7</v>
      </c>
      <c r="I46" s="6" t="s">
        <v>10</v>
      </c>
      <c r="J46" s="6">
        <v>1</v>
      </c>
      <c r="K46" s="6">
        <f>4*18*J46</f>
        <v>72</v>
      </c>
    </row>
    <row r="47" spans="1:11" ht="15.75" x14ac:dyDescent="0.25">
      <c r="A47" s="51" t="s">
        <v>44</v>
      </c>
      <c r="B47" s="50" t="s">
        <v>7</v>
      </c>
      <c r="C47" s="41" t="s">
        <v>10</v>
      </c>
      <c r="D47" s="41">
        <v>2</v>
      </c>
      <c r="E47" s="41">
        <f>4*18*D47</f>
        <v>144</v>
      </c>
      <c r="G47" s="4" t="s">
        <v>693</v>
      </c>
      <c r="H47" s="5" t="s">
        <v>7</v>
      </c>
      <c r="I47" s="6" t="s">
        <v>8</v>
      </c>
      <c r="J47" s="6">
        <v>4</v>
      </c>
      <c r="K47" s="6">
        <f>2*36*J47</f>
        <v>288</v>
      </c>
    </row>
    <row r="48" spans="1:11" ht="15.75" customHeight="1" x14ac:dyDescent="0.25">
      <c r="A48" s="51" t="s">
        <v>45</v>
      </c>
      <c r="B48" s="50" t="s">
        <v>7</v>
      </c>
      <c r="C48" s="41" t="s">
        <v>38</v>
      </c>
      <c r="D48" s="41">
        <v>3</v>
      </c>
      <c r="E48" s="41">
        <f>3*36*D48</f>
        <v>324</v>
      </c>
      <c r="F48" s="7" t="s">
        <v>46</v>
      </c>
      <c r="G48" s="4" t="s">
        <v>694</v>
      </c>
      <c r="H48" s="5" t="s">
        <v>7</v>
      </c>
      <c r="I48" s="6" t="s">
        <v>10</v>
      </c>
      <c r="J48" s="6">
        <v>1</v>
      </c>
      <c r="K48" s="6">
        <f>4*18*J48</f>
        <v>72</v>
      </c>
    </row>
    <row r="49" spans="1:12" ht="15.75" x14ac:dyDescent="0.25">
      <c r="A49" s="67" t="s">
        <v>47</v>
      </c>
      <c r="B49" s="50" t="s">
        <v>7</v>
      </c>
      <c r="C49" s="41" t="s">
        <v>48</v>
      </c>
      <c r="D49" s="41">
        <v>5</v>
      </c>
      <c r="E49" s="41">
        <f>4*36*D49</f>
        <v>720</v>
      </c>
      <c r="G49" s="79" t="s">
        <v>75</v>
      </c>
      <c r="H49" s="80"/>
      <c r="I49" s="80"/>
      <c r="J49" s="80"/>
      <c r="K49" s="81"/>
    </row>
    <row r="50" spans="1:12" ht="15.75" x14ac:dyDescent="0.25">
      <c r="A50" s="69"/>
      <c r="B50" s="50" t="s">
        <v>7</v>
      </c>
      <c r="C50" s="41" t="s">
        <v>8</v>
      </c>
      <c r="D50" s="41">
        <v>1</v>
      </c>
      <c r="E50" s="41">
        <f>2*36*D50</f>
        <v>72</v>
      </c>
      <c r="G50" s="76" t="s">
        <v>9</v>
      </c>
      <c r="H50" s="5" t="s">
        <v>7</v>
      </c>
      <c r="I50" s="6" t="s">
        <v>10</v>
      </c>
      <c r="J50" s="6">
        <v>14</v>
      </c>
      <c r="K50" s="6">
        <f>4*18*J50</f>
        <v>1008</v>
      </c>
    </row>
    <row r="51" spans="1:12" ht="15.75" x14ac:dyDescent="0.25">
      <c r="A51" s="68"/>
      <c r="B51" s="50" t="s">
        <v>6</v>
      </c>
      <c r="C51" s="41">
        <v>60</v>
      </c>
      <c r="D51" s="41">
        <v>1</v>
      </c>
      <c r="E51" s="41">
        <f t="shared" si="5"/>
        <v>60</v>
      </c>
      <c r="G51" s="78"/>
      <c r="H51" s="5" t="s">
        <v>11</v>
      </c>
      <c r="I51" s="6"/>
      <c r="J51" s="6">
        <v>3</v>
      </c>
      <c r="K51" s="6"/>
      <c r="L51" t="s">
        <v>695</v>
      </c>
    </row>
    <row r="52" spans="1:12" ht="15.75" x14ac:dyDescent="0.25">
      <c r="A52" s="67" t="s">
        <v>49</v>
      </c>
      <c r="B52" s="50" t="s">
        <v>7</v>
      </c>
      <c r="C52" s="41" t="s">
        <v>10</v>
      </c>
      <c r="D52" s="41">
        <v>13</v>
      </c>
      <c r="E52" s="41">
        <f>4*18*D52</f>
        <v>936</v>
      </c>
      <c r="G52" s="76" t="s">
        <v>44</v>
      </c>
      <c r="H52" s="5" t="s">
        <v>7</v>
      </c>
      <c r="I52" s="6" t="s">
        <v>55</v>
      </c>
      <c r="J52" s="6">
        <v>2</v>
      </c>
      <c r="K52" s="6">
        <f>2*11*J52</f>
        <v>44</v>
      </c>
    </row>
    <row r="53" spans="1:12" ht="15.75" x14ac:dyDescent="0.25">
      <c r="A53" s="68"/>
      <c r="B53" s="50" t="s">
        <v>11</v>
      </c>
      <c r="C53" s="41"/>
      <c r="D53" s="41">
        <v>1</v>
      </c>
      <c r="E53" s="41">
        <f t="shared" si="5"/>
        <v>0</v>
      </c>
      <c r="G53" s="78"/>
      <c r="H53" s="5" t="s">
        <v>6</v>
      </c>
      <c r="I53" s="6">
        <v>60</v>
      </c>
      <c r="J53" s="6">
        <v>2</v>
      </c>
      <c r="K53" s="6">
        <f t="shared" ref="K53:K54" si="8">I53*J53</f>
        <v>120</v>
      </c>
    </row>
    <row r="54" spans="1:12" ht="15.75" x14ac:dyDescent="0.25">
      <c r="A54" s="51" t="s">
        <v>50</v>
      </c>
      <c r="B54" s="50" t="s">
        <v>7</v>
      </c>
      <c r="C54" s="41" t="s">
        <v>10</v>
      </c>
      <c r="D54" s="41">
        <v>3</v>
      </c>
      <c r="E54" s="41">
        <f>4*18*D54</f>
        <v>216</v>
      </c>
      <c r="F54" s="7" t="s">
        <v>51</v>
      </c>
      <c r="G54" s="4" t="s">
        <v>696</v>
      </c>
      <c r="H54" s="5" t="s">
        <v>6</v>
      </c>
      <c r="I54" s="6">
        <v>60</v>
      </c>
      <c r="J54" s="6">
        <v>1</v>
      </c>
      <c r="K54" s="6">
        <f t="shared" si="8"/>
        <v>60</v>
      </c>
    </row>
    <row r="55" spans="1:12" ht="15.75" x14ac:dyDescent="0.25">
      <c r="A55" s="51" t="s">
        <v>52</v>
      </c>
      <c r="B55" s="50" t="s">
        <v>7</v>
      </c>
      <c r="C55" s="41" t="s">
        <v>10</v>
      </c>
      <c r="D55" s="41">
        <v>2</v>
      </c>
      <c r="E55" s="41">
        <f>4*18*D55</f>
        <v>144</v>
      </c>
      <c r="G55" s="4" t="s">
        <v>697</v>
      </c>
      <c r="H55" s="5" t="s">
        <v>7</v>
      </c>
      <c r="I55" s="6" t="s">
        <v>10</v>
      </c>
      <c r="J55" s="6">
        <v>7</v>
      </c>
      <c r="K55" s="6">
        <f>4*18*J55</f>
        <v>504</v>
      </c>
    </row>
    <row r="56" spans="1:12" ht="15.75" x14ac:dyDescent="0.25">
      <c r="A56" s="51" t="s">
        <v>31</v>
      </c>
      <c r="B56" s="50" t="s">
        <v>7</v>
      </c>
      <c r="C56" s="41" t="s">
        <v>32</v>
      </c>
      <c r="D56" s="41">
        <v>1</v>
      </c>
      <c r="E56" s="41">
        <f>1*49*D56</f>
        <v>49</v>
      </c>
      <c r="G56" s="4" t="s">
        <v>698</v>
      </c>
      <c r="H56" s="5" t="s">
        <v>7</v>
      </c>
      <c r="I56" s="6" t="s">
        <v>10</v>
      </c>
      <c r="J56" s="6">
        <v>7</v>
      </c>
      <c r="K56" s="6">
        <f t="shared" ref="K56:K64" si="9">4*18*J56</f>
        <v>504</v>
      </c>
    </row>
    <row r="57" spans="1:12" ht="15.75" x14ac:dyDescent="0.25">
      <c r="A57" s="70" t="s">
        <v>53</v>
      </c>
      <c r="B57" s="71"/>
      <c r="C57" s="71"/>
      <c r="D57" s="71"/>
      <c r="E57" s="72"/>
      <c r="G57" s="4" t="s">
        <v>699</v>
      </c>
      <c r="H57" s="5" t="s">
        <v>7</v>
      </c>
      <c r="I57" s="6" t="s">
        <v>10</v>
      </c>
      <c r="J57" s="6">
        <v>7</v>
      </c>
      <c r="K57" s="6">
        <f t="shared" si="9"/>
        <v>504</v>
      </c>
    </row>
    <row r="58" spans="1:12" ht="15.75" x14ac:dyDescent="0.25">
      <c r="A58" s="67" t="s">
        <v>9</v>
      </c>
      <c r="B58" s="50" t="s">
        <v>7</v>
      </c>
      <c r="C58" s="41" t="s">
        <v>32</v>
      </c>
      <c r="D58" s="41">
        <v>12</v>
      </c>
      <c r="E58" s="41">
        <f>1*49*D58</f>
        <v>588</v>
      </c>
      <c r="G58" s="4" t="s">
        <v>700</v>
      </c>
      <c r="H58" s="5" t="s">
        <v>7</v>
      </c>
      <c r="I58" s="6" t="s">
        <v>10</v>
      </c>
      <c r="J58" s="6">
        <v>6</v>
      </c>
      <c r="K58" s="6">
        <f t="shared" si="9"/>
        <v>432</v>
      </c>
    </row>
    <row r="59" spans="1:12" ht="15.75" x14ac:dyDescent="0.25">
      <c r="A59" s="68"/>
      <c r="B59" s="50" t="s">
        <v>11</v>
      </c>
      <c r="C59" s="41"/>
      <c r="D59" s="41">
        <v>6</v>
      </c>
      <c r="E59" s="41">
        <f t="shared" ref="E59:E61" si="10">C59*D59</f>
        <v>0</v>
      </c>
      <c r="F59" t="s">
        <v>46</v>
      </c>
      <c r="G59" s="4" t="s">
        <v>701</v>
      </c>
      <c r="H59" s="5" t="s">
        <v>7</v>
      </c>
      <c r="I59" s="6" t="s">
        <v>10</v>
      </c>
      <c r="J59" s="6">
        <v>8</v>
      </c>
      <c r="K59" s="6">
        <f t="shared" si="9"/>
        <v>576</v>
      </c>
    </row>
    <row r="60" spans="1:12" ht="15.75" x14ac:dyDescent="0.25">
      <c r="A60" s="67" t="s">
        <v>42</v>
      </c>
      <c r="B60" s="50" t="s">
        <v>7</v>
      </c>
      <c r="C60" s="41" t="s">
        <v>10</v>
      </c>
      <c r="D60" s="41">
        <v>3</v>
      </c>
      <c r="E60" s="41">
        <f>4*18*D60</f>
        <v>216</v>
      </c>
      <c r="G60" s="4" t="s">
        <v>702</v>
      </c>
      <c r="H60" s="5" t="s">
        <v>7</v>
      </c>
      <c r="I60" s="6" t="s">
        <v>10</v>
      </c>
      <c r="J60" s="6">
        <v>6</v>
      </c>
      <c r="K60" s="6">
        <f t="shared" si="9"/>
        <v>432</v>
      </c>
    </row>
    <row r="61" spans="1:12" ht="15.75" x14ac:dyDescent="0.25">
      <c r="A61" s="69"/>
      <c r="B61" s="50" t="s">
        <v>6</v>
      </c>
      <c r="C61" s="41">
        <v>60</v>
      </c>
      <c r="D61" s="41">
        <v>1</v>
      </c>
      <c r="E61" s="41">
        <f t="shared" si="10"/>
        <v>60</v>
      </c>
      <c r="G61" s="4" t="s">
        <v>703</v>
      </c>
      <c r="H61" s="5" t="s">
        <v>7</v>
      </c>
      <c r="I61" s="6" t="s">
        <v>10</v>
      </c>
      <c r="J61" s="6">
        <v>7</v>
      </c>
      <c r="K61" s="6">
        <f t="shared" si="9"/>
        <v>504</v>
      </c>
    </row>
    <row r="62" spans="1:12" ht="15.75" x14ac:dyDescent="0.25">
      <c r="A62" s="68"/>
      <c r="B62" s="50" t="s">
        <v>54</v>
      </c>
      <c r="C62" s="41" t="s">
        <v>55</v>
      </c>
      <c r="D62" s="41">
        <v>1</v>
      </c>
      <c r="E62" s="41">
        <f>2*11*D62</f>
        <v>22</v>
      </c>
      <c r="F62" t="s">
        <v>43</v>
      </c>
      <c r="G62" s="76" t="s">
        <v>704</v>
      </c>
      <c r="H62" s="5" t="s">
        <v>7</v>
      </c>
      <c r="I62" s="6" t="s">
        <v>10</v>
      </c>
      <c r="J62" s="6">
        <v>6</v>
      </c>
      <c r="K62" s="6">
        <f t="shared" si="9"/>
        <v>432</v>
      </c>
    </row>
    <row r="63" spans="1:12" ht="15.75" x14ac:dyDescent="0.25">
      <c r="A63" s="51" t="s">
        <v>56</v>
      </c>
      <c r="B63" s="50" t="s">
        <v>7</v>
      </c>
      <c r="C63" s="41" t="s">
        <v>10</v>
      </c>
      <c r="D63" s="41">
        <v>2</v>
      </c>
      <c r="E63" s="41">
        <f>4*18*D63</f>
        <v>144</v>
      </c>
      <c r="G63" s="78"/>
      <c r="H63" s="5" t="s">
        <v>88</v>
      </c>
      <c r="I63" s="6"/>
      <c r="J63" s="6">
        <v>1</v>
      </c>
      <c r="K63" s="6"/>
    </row>
    <row r="64" spans="1:12" ht="15.75" x14ac:dyDescent="0.25">
      <c r="A64" s="51" t="s">
        <v>57</v>
      </c>
      <c r="B64" s="50" t="s">
        <v>7</v>
      </c>
      <c r="C64" s="41" t="s">
        <v>38</v>
      </c>
      <c r="D64" s="41">
        <v>3</v>
      </c>
      <c r="E64" s="41">
        <f t="shared" ref="E64:E82" si="11">3*36*D64</f>
        <v>324</v>
      </c>
      <c r="G64" s="76" t="s">
        <v>31</v>
      </c>
      <c r="H64" s="5" t="s">
        <v>7</v>
      </c>
      <c r="I64" s="6" t="s">
        <v>10</v>
      </c>
      <c r="J64" s="6">
        <v>2</v>
      </c>
      <c r="K64" s="6">
        <f t="shared" si="9"/>
        <v>144</v>
      </c>
    </row>
    <row r="65" spans="1:11" ht="15.75" x14ac:dyDescent="0.25">
      <c r="A65" s="51" t="s">
        <v>58</v>
      </c>
      <c r="B65" s="50" t="s">
        <v>7</v>
      </c>
      <c r="C65" s="41" t="s">
        <v>38</v>
      </c>
      <c r="D65" s="41">
        <v>3</v>
      </c>
      <c r="E65" s="41">
        <f t="shared" si="11"/>
        <v>324</v>
      </c>
      <c r="G65" s="77"/>
      <c r="H65" s="5" t="s">
        <v>7</v>
      </c>
      <c r="I65" s="6" t="s">
        <v>8</v>
      </c>
      <c r="J65" s="6">
        <v>8</v>
      </c>
      <c r="K65" s="6">
        <f>2*36*J65</f>
        <v>576</v>
      </c>
    </row>
    <row r="66" spans="1:11" ht="15.75" x14ac:dyDescent="0.25">
      <c r="A66" s="51" t="s">
        <v>59</v>
      </c>
      <c r="B66" s="50" t="s">
        <v>7</v>
      </c>
      <c r="C66" s="41" t="s">
        <v>38</v>
      </c>
      <c r="D66" s="41">
        <v>3</v>
      </c>
      <c r="E66" s="41">
        <f t="shared" si="11"/>
        <v>324</v>
      </c>
      <c r="G66" s="78"/>
      <c r="H66" s="5" t="s">
        <v>11</v>
      </c>
      <c r="I66" s="6"/>
      <c r="J66" s="6">
        <v>4</v>
      </c>
      <c r="K66" s="6"/>
    </row>
    <row r="67" spans="1:11" ht="15.75" x14ac:dyDescent="0.25">
      <c r="A67" s="51" t="s">
        <v>60</v>
      </c>
      <c r="B67" s="50" t="s">
        <v>7</v>
      </c>
      <c r="C67" s="41" t="s">
        <v>38</v>
      </c>
      <c r="D67" s="41">
        <v>3</v>
      </c>
      <c r="E67" s="41">
        <f t="shared" si="11"/>
        <v>324</v>
      </c>
      <c r="G67" s="11" t="s">
        <v>133</v>
      </c>
      <c r="H67" s="12" t="s">
        <v>134</v>
      </c>
      <c r="I67" s="13" t="s">
        <v>134</v>
      </c>
      <c r="J67" s="13">
        <f>SUM(J2:J66)</f>
        <v>484</v>
      </c>
      <c r="K67" s="13">
        <f>SUM(K2:K66)</f>
        <v>21020</v>
      </c>
    </row>
    <row r="68" spans="1:11" ht="15.75" x14ac:dyDescent="0.25">
      <c r="A68" s="51" t="s">
        <v>61</v>
      </c>
      <c r="B68" s="50" t="s">
        <v>7</v>
      </c>
      <c r="C68" s="41" t="s">
        <v>38</v>
      </c>
      <c r="D68" s="41">
        <v>6</v>
      </c>
      <c r="E68" s="41">
        <f t="shared" si="11"/>
        <v>648</v>
      </c>
    </row>
    <row r="69" spans="1:11" ht="15.75" x14ac:dyDescent="0.25">
      <c r="A69" s="51" t="s">
        <v>62</v>
      </c>
      <c r="B69" s="50" t="s">
        <v>7</v>
      </c>
      <c r="C69" s="41" t="s">
        <v>38</v>
      </c>
      <c r="D69" s="41">
        <v>3</v>
      </c>
      <c r="E69" s="41">
        <f t="shared" si="11"/>
        <v>324</v>
      </c>
      <c r="H69" s="58"/>
      <c r="I69" s="59"/>
      <c r="J69" s="60"/>
    </row>
    <row r="70" spans="1:11" ht="15.75" x14ac:dyDescent="0.25">
      <c r="A70" s="51" t="s">
        <v>63</v>
      </c>
      <c r="B70" s="50" t="s">
        <v>7</v>
      </c>
      <c r="C70" s="41" t="s">
        <v>38</v>
      </c>
      <c r="D70" s="41">
        <v>3</v>
      </c>
      <c r="E70" s="41">
        <f t="shared" si="11"/>
        <v>324</v>
      </c>
      <c r="H70" s="52"/>
      <c r="I70" s="61"/>
      <c r="J70" s="61"/>
    </row>
    <row r="71" spans="1:11" ht="15.75" x14ac:dyDescent="0.25">
      <c r="A71" s="51" t="s">
        <v>64</v>
      </c>
      <c r="B71" s="50" t="s">
        <v>7</v>
      </c>
      <c r="C71" s="41" t="s">
        <v>38</v>
      </c>
      <c r="D71" s="41">
        <v>3</v>
      </c>
      <c r="E71" s="41">
        <f t="shared" si="11"/>
        <v>324</v>
      </c>
      <c r="H71" s="52"/>
      <c r="I71" s="61"/>
      <c r="J71" s="61"/>
    </row>
    <row r="72" spans="1:11" ht="15.75" x14ac:dyDescent="0.25">
      <c r="A72" s="51" t="s">
        <v>65</v>
      </c>
      <c r="B72" s="50" t="s">
        <v>7</v>
      </c>
      <c r="C72" s="41" t="s">
        <v>38</v>
      </c>
      <c r="D72" s="41">
        <v>3</v>
      </c>
      <c r="E72" s="41">
        <f t="shared" si="11"/>
        <v>324</v>
      </c>
      <c r="H72" s="61"/>
      <c r="I72" s="61"/>
      <c r="J72" s="61"/>
    </row>
    <row r="73" spans="1:11" ht="15.75" x14ac:dyDescent="0.25">
      <c r="A73" s="51" t="s">
        <v>66</v>
      </c>
      <c r="B73" s="50" t="s">
        <v>7</v>
      </c>
      <c r="C73" s="41" t="s">
        <v>38</v>
      </c>
      <c r="D73" s="41">
        <v>3</v>
      </c>
      <c r="E73" s="41">
        <f t="shared" si="11"/>
        <v>324</v>
      </c>
      <c r="H73" s="61"/>
      <c r="I73" s="61"/>
      <c r="J73" s="62"/>
    </row>
    <row r="74" spans="1:11" ht="15.75" x14ac:dyDescent="0.25">
      <c r="A74" s="51" t="s">
        <v>67</v>
      </c>
      <c r="B74" s="50" t="s">
        <v>7</v>
      </c>
      <c r="C74" s="41" t="s">
        <v>38</v>
      </c>
      <c r="D74" s="41">
        <v>3</v>
      </c>
      <c r="E74" s="41">
        <f t="shared" si="11"/>
        <v>324</v>
      </c>
      <c r="H74" s="61"/>
      <c r="I74" s="61"/>
      <c r="J74" s="61"/>
    </row>
    <row r="75" spans="1:11" ht="15.75" x14ac:dyDescent="0.25">
      <c r="A75" s="51" t="s">
        <v>68</v>
      </c>
      <c r="B75" s="50" t="s">
        <v>7</v>
      </c>
      <c r="C75" s="41" t="s">
        <v>38</v>
      </c>
      <c r="D75" s="41">
        <v>6</v>
      </c>
      <c r="E75" s="41">
        <f t="shared" si="11"/>
        <v>648</v>
      </c>
      <c r="H75" s="60"/>
      <c r="I75" s="60"/>
      <c r="J75" s="60"/>
    </row>
    <row r="76" spans="1:11" ht="15.75" x14ac:dyDescent="0.25">
      <c r="A76" s="51" t="s">
        <v>69</v>
      </c>
      <c r="B76" s="50" t="s">
        <v>7</v>
      </c>
      <c r="C76" s="41" t="s">
        <v>38</v>
      </c>
      <c r="D76" s="41">
        <v>3</v>
      </c>
      <c r="E76" s="41">
        <f t="shared" si="11"/>
        <v>324</v>
      </c>
    </row>
    <row r="77" spans="1:11" ht="15.75" x14ac:dyDescent="0.25">
      <c r="A77" s="51" t="s">
        <v>70</v>
      </c>
      <c r="B77" s="50" t="s">
        <v>7</v>
      </c>
      <c r="C77" s="41" t="s">
        <v>38</v>
      </c>
      <c r="D77" s="41">
        <v>3</v>
      </c>
      <c r="E77" s="41">
        <f t="shared" si="11"/>
        <v>324</v>
      </c>
    </row>
    <row r="78" spans="1:11" ht="15.75" x14ac:dyDescent="0.25">
      <c r="A78" s="51" t="s">
        <v>71</v>
      </c>
      <c r="B78" s="50" t="s">
        <v>7</v>
      </c>
      <c r="C78" s="41" t="s">
        <v>38</v>
      </c>
      <c r="D78" s="41">
        <v>3</v>
      </c>
      <c r="E78" s="41">
        <f t="shared" si="11"/>
        <v>324</v>
      </c>
    </row>
    <row r="79" spans="1:11" ht="15.75" x14ac:dyDescent="0.25">
      <c r="A79" s="51" t="s">
        <v>72</v>
      </c>
      <c r="B79" s="50" t="s">
        <v>7</v>
      </c>
      <c r="C79" s="41" t="s">
        <v>38</v>
      </c>
      <c r="D79" s="41">
        <v>3</v>
      </c>
      <c r="E79" s="41">
        <f t="shared" si="11"/>
        <v>324</v>
      </c>
    </row>
    <row r="80" spans="1:11" ht="15.75" x14ac:dyDescent="0.25">
      <c r="A80" s="51" t="s">
        <v>73</v>
      </c>
      <c r="B80" s="50" t="s">
        <v>7</v>
      </c>
      <c r="C80" s="41" t="s">
        <v>38</v>
      </c>
      <c r="D80" s="41">
        <v>3</v>
      </c>
      <c r="E80" s="41">
        <f t="shared" si="11"/>
        <v>324</v>
      </c>
    </row>
    <row r="81" spans="1:6" ht="15.75" x14ac:dyDescent="0.25">
      <c r="A81" s="51" t="s">
        <v>74</v>
      </c>
      <c r="B81" s="50" t="s">
        <v>7</v>
      </c>
      <c r="C81" s="41" t="s">
        <v>38</v>
      </c>
      <c r="D81" s="41">
        <v>3</v>
      </c>
      <c r="E81" s="41">
        <f t="shared" si="11"/>
        <v>324</v>
      </c>
    </row>
    <row r="82" spans="1:6" ht="15.75" x14ac:dyDescent="0.25">
      <c r="A82" s="67" t="s">
        <v>31</v>
      </c>
      <c r="B82" s="50" t="s">
        <v>7</v>
      </c>
      <c r="C82" s="41" t="s">
        <v>32</v>
      </c>
      <c r="D82" s="41">
        <v>2</v>
      </c>
      <c r="E82" s="41">
        <f t="shared" si="11"/>
        <v>216</v>
      </c>
    </row>
    <row r="83" spans="1:6" ht="15.75" x14ac:dyDescent="0.25">
      <c r="A83" s="68"/>
      <c r="B83" s="50" t="s">
        <v>11</v>
      </c>
      <c r="C83" s="41"/>
      <c r="D83" s="41">
        <v>1</v>
      </c>
      <c r="E83" s="41">
        <f t="shared" ref="E83:E104" si="12">C83*D83</f>
        <v>0</v>
      </c>
    </row>
    <row r="84" spans="1:6" ht="15.75" x14ac:dyDescent="0.25">
      <c r="A84" s="70" t="s">
        <v>75</v>
      </c>
      <c r="B84" s="71"/>
      <c r="C84" s="71"/>
      <c r="D84" s="71"/>
      <c r="E84" s="72"/>
    </row>
    <row r="85" spans="1:6" ht="15.75" x14ac:dyDescent="0.25">
      <c r="A85" s="67" t="s">
        <v>9</v>
      </c>
      <c r="B85" s="50" t="s">
        <v>7</v>
      </c>
      <c r="C85" s="41" t="s">
        <v>32</v>
      </c>
      <c r="D85" s="41">
        <v>12</v>
      </c>
      <c r="E85" s="41">
        <f>1*49*D85</f>
        <v>588</v>
      </c>
    </row>
    <row r="86" spans="1:6" ht="15.75" x14ac:dyDescent="0.25">
      <c r="A86" s="68"/>
      <c r="B86" s="50" t="s">
        <v>11</v>
      </c>
      <c r="C86" s="41"/>
      <c r="D86" s="41">
        <v>6</v>
      </c>
      <c r="E86" s="41">
        <f t="shared" si="12"/>
        <v>0</v>
      </c>
      <c r="F86" t="s">
        <v>46</v>
      </c>
    </row>
    <row r="87" spans="1:6" ht="15.75" x14ac:dyDescent="0.25">
      <c r="A87" s="67" t="s">
        <v>42</v>
      </c>
      <c r="B87" s="50" t="s">
        <v>7</v>
      </c>
      <c r="C87" s="41" t="s">
        <v>10</v>
      </c>
      <c r="D87" s="41">
        <v>3</v>
      </c>
      <c r="E87" s="41">
        <f>4*18*D87</f>
        <v>216</v>
      </c>
    </row>
    <row r="88" spans="1:6" ht="15.75" x14ac:dyDescent="0.25">
      <c r="A88" s="69"/>
      <c r="B88" s="50" t="s">
        <v>6</v>
      </c>
      <c r="C88" s="41">
        <v>60</v>
      </c>
      <c r="D88" s="41">
        <v>1</v>
      </c>
      <c r="E88" s="41">
        <f t="shared" si="12"/>
        <v>60</v>
      </c>
    </row>
    <row r="89" spans="1:6" ht="15.75" x14ac:dyDescent="0.25">
      <c r="A89" s="68"/>
      <c r="B89" s="50" t="s">
        <v>54</v>
      </c>
      <c r="C89" s="41" t="s">
        <v>55</v>
      </c>
      <c r="D89" s="41">
        <v>1</v>
      </c>
      <c r="E89" s="41">
        <f>2*11*D89</f>
        <v>22</v>
      </c>
      <c r="F89" t="s">
        <v>43</v>
      </c>
    </row>
    <row r="90" spans="1:6" ht="15.75" x14ac:dyDescent="0.25">
      <c r="A90" s="67" t="s">
        <v>44</v>
      </c>
      <c r="B90" s="50" t="s">
        <v>7</v>
      </c>
      <c r="C90" s="41" t="s">
        <v>10</v>
      </c>
      <c r="D90" s="41">
        <v>2</v>
      </c>
      <c r="E90" s="41">
        <f>4*18*D90</f>
        <v>144</v>
      </c>
    </row>
    <row r="91" spans="1:6" ht="15.75" x14ac:dyDescent="0.25">
      <c r="A91" s="68"/>
      <c r="B91" s="50" t="s">
        <v>54</v>
      </c>
      <c r="C91" s="41" t="s">
        <v>55</v>
      </c>
      <c r="D91" s="41">
        <v>1</v>
      </c>
      <c r="E91" s="41">
        <f>2*11*D91</f>
        <v>22</v>
      </c>
    </row>
    <row r="92" spans="1:6" ht="15.75" x14ac:dyDescent="0.25">
      <c r="A92" s="51" t="s">
        <v>76</v>
      </c>
      <c r="B92" s="50" t="s">
        <v>7</v>
      </c>
      <c r="C92" s="41" t="s">
        <v>38</v>
      </c>
      <c r="D92" s="41">
        <v>3</v>
      </c>
      <c r="E92" s="41">
        <f t="shared" ref="E92:E102" si="13">3*36*D92</f>
        <v>324</v>
      </c>
    </row>
    <row r="93" spans="1:6" ht="15.75" x14ac:dyDescent="0.25">
      <c r="A93" s="51" t="s">
        <v>77</v>
      </c>
      <c r="B93" s="50" t="s">
        <v>7</v>
      </c>
      <c r="C93" s="41" t="s">
        <v>38</v>
      </c>
      <c r="D93" s="41">
        <v>3</v>
      </c>
      <c r="E93" s="41">
        <f t="shared" si="13"/>
        <v>324</v>
      </c>
    </row>
    <row r="94" spans="1:6" ht="15.75" x14ac:dyDescent="0.25">
      <c r="A94" s="51" t="s">
        <v>78</v>
      </c>
      <c r="B94" s="50" t="s">
        <v>7</v>
      </c>
      <c r="C94" s="41" t="s">
        <v>38</v>
      </c>
      <c r="D94" s="41">
        <v>3</v>
      </c>
      <c r="E94" s="41">
        <f t="shared" si="13"/>
        <v>324</v>
      </c>
    </row>
    <row r="95" spans="1:6" ht="15.75" x14ac:dyDescent="0.25">
      <c r="A95" s="51" t="s">
        <v>79</v>
      </c>
      <c r="B95" s="50" t="s">
        <v>7</v>
      </c>
      <c r="C95" s="41" t="s">
        <v>38</v>
      </c>
      <c r="D95" s="41">
        <v>3</v>
      </c>
      <c r="E95" s="41">
        <f t="shared" si="13"/>
        <v>324</v>
      </c>
    </row>
    <row r="96" spans="1:6" ht="15.75" x14ac:dyDescent="0.25">
      <c r="A96" s="51" t="s">
        <v>80</v>
      </c>
      <c r="B96" s="50" t="s">
        <v>7</v>
      </c>
      <c r="C96" s="41" t="s">
        <v>38</v>
      </c>
      <c r="D96" s="41">
        <v>6</v>
      </c>
      <c r="E96" s="41">
        <f t="shared" si="13"/>
        <v>648</v>
      </c>
    </row>
    <row r="97" spans="1:5" ht="15.75" x14ac:dyDescent="0.25">
      <c r="A97" s="51" t="s">
        <v>81</v>
      </c>
      <c r="B97" s="50" t="s">
        <v>7</v>
      </c>
      <c r="C97" s="41" t="s">
        <v>38</v>
      </c>
      <c r="D97" s="41">
        <v>6</v>
      </c>
      <c r="E97" s="41">
        <f t="shared" si="13"/>
        <v>648</v>
      </c>
    </row>
    <row r="98" spans="1:5" ht="15.75" x14ac:dyDescent="0.25">
      <c r="A98" s="51" t="s">
        <v>82</v>
      </c>
      <c r="B98" s="50" t="s">
        <v>7</v>
      </c>
      <c r="C98" s="41" t="s">
        <v>38</v>
      </c>
      <c r="D98" s="41">
        <v>3</v>
      </c>
      <c r="E98" s="41">
        <f t="shared" si="13"/>
        <v>324</v>
      </c>
    </row>
    <row r="99" spans="1:5" ht="15.75" x14ac:dyDescent="0.25">
      <c r="A99" s="51" t="s">
        <v>83</v>
      </c>
      <c r="B99" s="50" t="s">
        <v>7</v>
      </c>
      <c r="C99" s="41" t="s">
        <v>38</v>
      </c>
      <c r="D99" s="41">
        <v>3</v>
      </c>
      <c r="E99" s="41">
        <f t="shared" si="13"/>
        <v>324</v>
      </c>
    </row>
    <row r="100" spans="1:5" ht="15.75" x14ac:dyDescent="0.25">
      <c r="A100" s="51" t="s">
        <v>84</v>
      </c>
      <c r="B100" s="50" t="s">
        <v>7</v>
      </c>
      <c r="C100" s="41" t="s">
        <v>38</v>
      </c>
      <c r="D100" s="41">
        <v>3</v>
      </c>
      <c r="E100" s="41">
        <f t="shared" si="13"/>
        <v>324</v>
      </c>
    </row>
    <row r="101" spans="1:5" ht="15.75" x14ac:dyDescent="0.25">
      <c r="A101" s="51" t="s">
        <v>85</v>
      </c>
      <c r="B101" s="50" t="s">
        <v>7</v>
      </c>
      <c r="C101" s="41" t="s">
        <v>38</v>
      </c>
      <c r="D101" s="41">
        <v>3</v>
      </c>
      <c r="E101" s="41">
        <f t="shared" si="13"/>
        <v>324</v>
      </c>
    </row>
    <row r="102" spans="1:5" ht="15.75" x14ac:dyDescent="0.25">
      <c r="A102" s="51" t="s">
        <v>86</v>
      </c>
      <c r="B102" s="50" t="s">
        <v>7</v>
      </c>
      <c r="C102" s="41" t="s">
        <v>38</v>
      </c>
      <c r="D102" s="41">
        <v>4</v>
      </c>
      <c r="E102" s="41">
        <f t="shared" si="13"/>
        <v>432</v>
      </c>
    </row>
    <row r="103" spans="1:5" ht="15.75" x14ac:dyDescent="0.25">
      <c r="A103" s="51" t="s">
        <v>87</v>
      </c>
      <c r="B103" s="50" t="s">
        <v>88</v>
      </c>
      <c r="C103" s="41"/>
      <c r="D103" s="41">
        <v>3</v>
      </c>
      <c r="E103" s="41">
        <f t="shared" si="12"/>
        <v>0</v>
      </c>
    </row>
    <row r="104" spans="1:5" ht="15.75" x14ac:dyDescent="0.25">
      <c r="A104" s="51" t="s">
        <v>89</v>
      </c>
      <c r="B104" s="50" t="s">
        <v>88</v>
      </c>
      <c r="C104" s="41"/>
      <c r="D104" s="41">
        <v>3</v>
      </c>
      <c r="E104" s="41">
        <f t="shared" si="12"/>
        <v>0</v>
      </c>
    </row>
    <row r="105" spans="1:5" ht="15.75" x14ac:dyDescent="0.25">
      <c r="A105" s="51" t="s">
        <v>90</v>
      </c>
      <c r="B105" s="50" t="s">
        <v>7</v>
      </c>
      <c r="C105" s="41" t="s">
        <v>38</v>
      </c>
      <c r="D105" s="41">
        <v>7</v>
      </c>
      <c r="E105" s="41">
        <f>3*36*D105</f>
        <v>756</v>
      </c>
    </row>
    <row r="106" spans="1:5" ht="15.75" x14ac:dyDescent="0.25">
      <c r="A106" s="67" t="s">
        <v>91</v>
      </c>
      <c r="B106" s="50" t="s">
        <v>7</v>
      </c>
      <c r="C106" s="41" t="s">
        <v>38</v>
      </c>
      <c r="D106" s="41">
        <v>2</v>
      </c>
      <c r="E106" s="41">
        <f>3*36*D106</f>
        <v>216</v>
      </c>
    </row>
    <row r="107" spans="1:5" ht="15.75" x14ac:dyDescent="0.25">
      <c r="A107" s="68"/>
      <c r="B107" s="50" t="s">
        <v>7</v>
      </c>
      <c r="C107" s="41" t="s">
        <v>10</v>
      </c>
      <c r="D107" s="41">
        <v>1</v>
      </c>
      <c r="E107" s="41">
        <f>4*18*D107</f>
        <v>72</v>
      </c>
    </row>
    <row r="108" spans="1:5" ht="15.75" x14ac:dyDescent="0.25">
      <c r="A108" s="51" t="s">
        <v>92</v>
      </c>
      <c r="B108" s="50" t="s">
        <v>7</v>
      </c>
      <c r="C108" s="41" t="s">
        <v>38</v>
      </c>
      <c r="D108" s="41">
        <v>6</v>
      </c>
      <c r="E108" s="41">
        <f>3*36*D108</f>
        <v>648</v>
      </c>
    </row>
    <row r="109" spans="1:5" ht="15.75" x14ac:dyDescent="0.25">
      <c r="A109" s="51" t="s">
        <v>31</v>
      </c>
      <c r="B109" s="50" t="s">
        <v>7</v>
      </c>
      <c r="C109" s="41" t="s">
        <v>32</v>
      </c>
      <c r="D109" s="41">
        <v>2</v>
      </c>
      <c r="E109" s="41">
        <f>1*49*D109</f>
        <v>98</v>
      </c>
    </row>
    <row r="110" spans="1:5" ht="15.75" x14ac:dyDescent="0.25">
      <c r="A110" s="70" t="s">
        <v>93</v>
      </c>
      <c r="B110" s="71"/>
      <c r="C110" s="71"/>
      <c r="D110" s="71"/>
      <c r="E110" s="72"/>
    </row>
    <row r="111" spans="1:5" ht="15.75" x14ac:dyDescent="0.25">
      <c r="A111" s="67" t="s">
        <v>9</v>
      </c>
      <c r="B111" s="50" t="s">
        <v>7</v>
      </c>
      <c r="C111" s="41" t="s">
        <v>32</v>
      </c>
      <c r="D111" s="41">
        <v>7</v>
      </c>
      <c r="E111" s="41">
        <f>1*49*D111</f>
        <v>343</v>
      </c>
    </row>
    <row r="112" spans="1:5" ht="15.75" x14ac:dyDescent="0.25">
      <c r="A112" s="68"/>
      <c r="B112" s="50" t="s">
        <v>11</v>
      </c>
      <c r="C112" s="41"/>
      <c r="D112" s="41">
        <v>3</v>
      </c>
      <c r="E112" s="41">
        <f t="shared" ref="E112:E115" si="14">C112*D112</f>
        <v>0</v>
      </c>
    </row>
    <row r="113" spans="1:6" ht="15.75" x14ac:dyDescent="0.25">
      <c r="A113" s="67" t="s">
        <v>42</v>
      </c>
      <c r="B113" s="50" t="s">
        <v>7</v>
      </c>
      <c r="C113" s="41" t="s">
        <v>10</v>
      </c>
      <c r="D113" s="41">
        <v>3</v>
      </c>
      <c r="E113" s="41">
        <f>4*18*D113</f>
        <v>216</v>
      </c>
    </row>
    <row r="114" spans="1:6" ht="15.75" x14ac:dyDescent="0.25">
      <c r="A114" s="69"/>
      <c r="B114" s="50" t="s">
        <v>54</v>
      </c>
      <c r="C114" s="41" t="s">
        <v>55</v>
      </c>
      <c r="D114" s="41">
        <v>1</v>
      </c>
      <c r="E114" s="41">
        <f>2*11*D114</f>
        <v>22</v>
      </c>
    </row>
    <row r="115" spans="1:6" ht="15.75" x14ac:dyDescent="0.25">
      <c r="A115" s="68"/>
      <c r="B115" s="50" t="s">
        <v>6</v>
      </c>
      <c r="C115" s="41">
        <v>60</v>
      </c>
      <c r="D115" s="41">
        <v>1</v>
      </c>
      <c r="E115" s="41">
        <f t="shared" si="14"/>
        <v>60</v>
      </c>
      <c r="F115" t="s">
        <v>94</v>
      </c>
    </row>
    <row r="116" spans="1:6" ht="15.75" x14ac:dyDescent="0.25">
      <c r="A116" s="67" t="s">
        <v>44</v>
      </c>
      <c r="B116" s="50" t="s">
        <v>7</v>
      </c>
      <c r="C116" s="41" t="s">
        <v>10</v>
      </c>
      <c r="D116" s="41">
        <v>2</v>
      </c>
      <c r="E116" s="41">
        <f>4*18*D116</f>
        <v>144</v>
      </c>
    </row>
    <row r="117" spans="1:6" ht="15.75" x14ac:dyDescent="0.25">
      <c r="A117" s="68"/>
      <c r="B117" s="50" t="s">
        <v>54</v>
      </c>
      <c r="C117" s="41" t="s">
        <v>55</v>
      </c>
      <c r="D117" s="41">
        <v>1</v>
      </c>
      <c r="E117" s="41">
        <f>2*11*D117</f>
        <v>22</v>
      </c>
    </row>
    <row r="118" spans="1:6" ht="15.75" x14ac:dyDescent="0.25">
      <c r="A118" s="51" t="s">
        <v>95</v>
      </c>
      <c r="B118" s="50" t="s">
        <v>7</v>
      </c>
      <c r="C118" s="41" t="s">
        <v>38</v>
      </c>
      <c r="D118" s="41">
        <v>3</v>
      </c>
      <c r="E118" s="41">
        <f t="shared" ref="E118:E128" si="15">3*36*D118</f>
        <v>324</v>
      </c>
    </row>
    <row r="119" spans="1:6" ht="15.75" x14ac:dyDescent="0.25">
      <c r="A119" s="51" t="s">
        <v>96</v>
      </c>
      <c r="B119" s="50" t="s">
        <v>7</v>
      </c>
      <c r="C119" s="41" t="s">
        <v>38</v>
      </c>
      <c r="D119" s="41">
        <v>3</v>
      </c>
      <c r="E119" s="41">
        <f t="shared" si="15"/>
        <v>324</v>
      </c>
    </row>
    <row r="120" spans="1:6" ht="15.75" x14ac:dyDescent="0.25">
      <c r="A120" s="51" t="s">
        <v>97</v>
      </c>
      <c r="B120" s="50" t="s">
        <v>7</v>
      </c>
      <c r="C120" s="41" t="s">
        <v>38</v>
      </c>
      <c r="D120" s="41">
        <v>3</v>
      </c>
      <c r="E120" s="41">
        <f t="shared" si="15"/>
        <v>324</v>
      </c>
    </row>
    <row r="121" spans="1:6" ht="15.75" x14ac:dyDescent="0.25">
      <c r="A121" s="51" t="s">
        <v>98</v>
      </c>
      <c r="B121" s="50" t="s">
        <v>7</v>
      </c>
      <c r="C121" s="41" t="s">
        <v>38</v>
      </c>
      <c r="D121" s="41">
        <v>2</v>
      </c>
      <c r="E121" s="41">
        <f t="shared" si="15"/>
        <v>216</v>
      </c>
    </row>
    <row r="122" spans="1:6" ht="15.75" x14ac:dyDescent="0.25">
      <c r="A122" s="51" t="s">
        <v>99</v>
      </c>
      <c r="B122" s="50" t="s">
        <v>7</v>
      </c>
      <c r="C122" s="41" t="s">
        <v>38</v>
      </c>
      <c r="D122" s="41">
        <v>3</v>
      </c>
      <c r="E122" s="41">
        <f t="shared" si="15"/>
        <v>324</v>
      </c>
    </row>
    <row r="123" spans="1:6" ht="15.75" x14ac:dyDescent="0.25">
      <c r="A123" s="51" t="s">
        <v>100</v>
      </c>
      <c r="B123" s="50" t="s">
        <v>7</v>
      </c>
      <c r="C123" s="41" t="s">
        <v>38</v>
      </c>
      <c r="D123" s="41">
        <v>3</v>
      </c>
      <c r="E123" s="41">
        <f t="shared" si="15"/>
        <v>324</v>
      </c>
    </row>
    <row r="124" spans="1:6" ht="15.75" x14ac:dyDescent="0.25">
      <c r="A124" s="51" t="s">
        <v>101</v>
      </c>
      <c r="B124" s="50" t="s">
        <v>7</v>
      </c>
      <c r="C124" s="41" t="s">
        <v>38</v>
      </c>
      <c r="D124" s="41">
        <v>6</v>
      </c>
      <c r="E124" s="41">
        <f t="shared" si="15"/>
        <v>648</v>
      </c>
    </row>
    <row r="125" spans="1:6" ht="15.75" x14ac:dyDescent="0.25">
      <c r="A125" s="51" t="s">
        <v>102</v>
      </c>
      <c r="B125" s="50" t="s">
        <v>7</v>
      </c>
      <c r="C125" s="41" t="s">
        <v>38</v>
      </c>
      <c r="D125" s="41">
        <v>3</v>
      </c>
      <c r="E125" s="41">
        <f t="shared" si="15"/>
        <v>324</v>
      </c>
    </row>
    <row r="126" spans="1:6" ht="15.75" x14ac:dyDescent="0.25">
      <c r="A126" s="51" t="s">
        <v>103</v>
      </c>
      <c r="B126" s="50" t="s">
        <v>7</v>
      </c>
      <c r="C126" s="41" t="s">
        <v>38</v>
      </c>
      <c r="D126" s="41">
        <v>3</v>
      </c>
      <c r="E126" s="41">
        <f t="shared" si="15"/>
        <v>324</v>
      </c>
    </row>
    <row r="127" spans="1:6" ht="15.75" x14ac:dyDescent="0.25">
      <c r="A127" s="51" t="s">
        <v>104</v>
      </c>
      <c r="B127" s="50" t="s">
        <v>7</v>
      </c>
      <c r="C127" s="41" t="s">
        <v>38</v>
      </c>
      <c r="D127" s="41">
        <v>3</v>
      </c>
      <c r="E127" s="41">
        <f t="shared" si="15"/>
        <v>324</v>
      </c>
    </row>
    <row r="128" spans="1:6" ht="15.75" x14ac:dyDescent="0.25">
      <c r="A128" s="67" t="s">
        <v>105</v>
      </c>
      <c r="B128" s="50" t="s">
        <v>7</v>
      </c>
      <c r="C128" s="41" t="s">
        <v>38</v>
      </c>
      <c r="D128" s="41">
        <v>1</v>
      </c>
      <c r="E128" s="41">
        <f t="shared" si="15"/>
        <v>108</v>
      </c>
    </row>
    <row r="129" spans="1:6" ht="15.75" x14ac:dyDescent="0.25">
      <c r="A129" s="68"/>
      <c r="B129" s="50" t="s">
        <v>7</v>
      </c>
      <c r="C129" s="41" t="s">
        <v>8</v>
      </c>
      <c r="D129" s="41">
        <v>1</v>
      </c>
      <c r="E129" s="41">
        <f>2*36*D129</f>
        <v>72</v>
      </c>
    </row>
    <row r="130" spans="1:6" ht="15.75" x14ac:dyDescent="0.25">
      <c r="A130" s="67" t="s">
        <v>106</v>
      </c>
      <c r="B130" s="50" t="s">
        <v>7</v>
      </c>
      <c r="C130" s="41" t="s">
        <v>107</v>
      </c>
      <c r="D130" s="41">
        <v>6</v>
      </c>
      <c r="E130" s="41">
        <f>1*58*D130</f>
        <v>348</v>
      </c>
    </row>
    <row r="131" spans="1:6" ht="15.75" x14ac:dyDescent="0.25">
      <c r="A131" s="68"/>
      <c r="B131" s="50" t="s">
        <v>7</v>
      </c>
      <c r="C131" s="41" t="s">
        <v>108</v>
      </c>
      <c r="D131" s="41">
        <v>12</v>
      </c>
      <c r="E131" s="41">
        <f>1*18*D131</f>
        <v>216</v>
      </c>
      <c r="F131" t="s">
        <v>109</v>
      </c>
    </row>
    <row r="132" spans="1:6" ht="15.75" x14ac:dyDescent="0.25">
      <c r="A132" s="51" t="s">
        <v>110</v>
      </c>
      <c r="B132" s="50" t="s">
        <v>7</v>
      </c>
      <c r="C132" s="41" t="s">
        <v>8</v>
      </c>
      <c r="D132" s="41">
        <v>2</v>
      </c>
      <c r="E132" s="41">
        <f>2*36*D132</f>
        <v>144</v>
      </c>
    </row>
    <row r="133" spans="1:6" ht="15.75" x14ac:dyDescent="0.25">
      <c r="A133" s="51" t="s">
        <v>105</v>
      </c>
      <c r="B133" s="50" t="s">
        <v>7</v>
      </c>
      <c r="C133" s="41" t="s">
        <v>38</v>
      </c>
      <c r="D133" s="41">
        <v>4</v>
      </c>
      <c r="E133" s="41">
        <f>3*36*D133</f>
        <v>432</v>
      </c>
      <c r="F133" s="7" t="s">
        <v>109</v>
      </c>
    </row>
    <row r="134" spans="1:6" ht="15.75" x14ac:dyDescent="0.25">
      <c r="A134" s="51" t="s">
        <v>111</v>
      </c>
      <c r="B134" s="50" t="s">
        <v>7</v>
      </c>
      <c r="C134" s="41" t="s">
        <v>38</v>
      </c>
      <c r="D134" s="41">
        <v>1</v>
      </c>
      <c r="E134" s="41">
        <f>3*36*D134</f>
        <v>108</v>
      </c>
      <c r="F134" s="7" t="s">
        <v>112</v>
      </c>
    </row>
    <row r="135" spans="1:6" ht="15.75" x14ac:dyDescent="0.25">
      <c r="A135" s="51" t="s">
        <v>87</v>
      </c>
      <c r="B135" s="50" t="s">
        <v>7</v>
      </c>
      <c r="C135" s="41" t="s">
        <v>25</v>
      </c>
      <c r="D135" s="41">
        <v>10</v>
      </c>
      <c r="E135" s="41">
        <f>1*36*D135</f>
        <v>360</v>
      </c>
    </row>
    <row r="136" spans="1:6" ht="15.75" x14ac:dyDescent="0.25">
      <c r="A136" s="67" t="s">
        <v>89</v>
      </c>
      <c r="B136" s="50" t="s">
        <v>7</v>
      </c>
      <c r="C136" s="41" t="s">
        <v>107</v>
      </c>
      <c r="D136" s="41">
        <v>6</v>
      </c>
      <c r="E136" s="41">
        <f>1*58*D136</f>
        <v>348</v>
      </c>
    </row>
    <row r="137" spans="1:6" ht="15.75" x14ac:dyDescent="0.25">
      <c r="A137" s="68"/>
      <c r="B137" s="50" t="s">
        <v>7</v>
      </c>
      <c r="C137" s="41" t="s">
        <v>108</v>
      </c>
      <c r="D137" s="41">
        <v>12</v>
      </c>
      <c r="E137" s="41">
        <f>1*18*D137</f>
        <v>216</v>
      </c>
    </row>
    <row r="138" spans="1:6" ht="15.75" x14ac:dyDescent="0.25">
      <c r="A138" s="51" t="s">
        <v>113</v>
      </c>
      <c r="B138" s="50" t="s">
        <v>6</v>
      </c>
      <c r="C138" s="41">
        <v>200</v>
      </c>
      <c r="D138" s="41">
        <v>1</v>
      </c>
      <c r="E138" s="41">
        <f t="shared" ref="E138:E145" si="16">C138*D138</f>
        <v>200</v>
      </c>
    </row>
    <row r="139" spans="1:6" ht="15.75" x14ac:dyDescent="0.25">
      <c r="A139" s="67" t="s">
        <v>114</v>
      </c>
      <c r="B139" s="50" t="s">
        <v>6</v>
      </c>
      <c r="C139" s="41">
        <v>200</v>
      </c>
      <c r="D139" s="41">
        <v>1</v>
      </c>
      <c r="E139" s="41">
        <f t="shared" si="16"/>
        <v>200</v>
      </c>
    </row>
    <row r="140" spans="1:6" ht="15.75" x14ac:dyDescent="0.25">
      <c r="A140" s="68"/>
      <c r="B140" s="50" t="s">
        <v>7</v>
      </c>
      <c r="C140" s="41" t="s">
        <v>8</v>
      </c>
      <c r="D140" s="41">
        <v>1</v>
      </c>
      <c r="E140" s="41">
        <f>2*36*D140</f>
        <v>72</v>
      </c>
    </row>
    <row r="141" spans="1:6" ht="15.75" x14ac:dyDescent="0.25">
      <c r="A141" s="70" t="s">
        <v>117</v>
      </c>
      <c r="B141" s="71"/>
      <c r="C141" s="71"/>
      <c r="D141" s="71"/>
      <c r="E141" s="72"/>
      <c r="F141" t="s">
        <v>131</v>
      </c>
    </row>
    <row r="142" spans="1:6" ht="15.75" x14ac:dyDescent="0.25">
      <c r="A142" s="67" t="s">
        <v>117</v>
      </c>
      <c r="B142" s="50" t="s">
        <v>7</v>
      </c>
      <c r="C142" s="41" t="s">
        <v>8</v>
      </c>
      <c r="D142" s="41">
        <v>28</v>
      </c>
      <c r="E142" s="41">
        <f>2*36*D142</f>
        <v>2016</v>
      </c>
      <c r="F142" s="7" t="s">
        <v>132</v>
      </c>
    </row>
    <row r="143" spans="1:6" ht="15.75" x14ac:dyDescent="0.25">
      <c r="A143" s="68"/>
      <c r="B143" s="50" t="s">
        <v>11</v>
      </c>
      <c r="C143" s="41"/>
      <c r="D143" s="41">
        <v>15</v>
      </c>
      <c r="E143" s="41">
        <f t="shared" si="16"/>
        <v>0</v>
      </c>
    </row>
    <row r="144" spans="1:6" ht="15.75" x14ac:dyDescent="0.25">
      <c r="A144" s="67" t="s">
        <v>118</v>
      </c>
      <c r="B144" s="50" t="s">
        <v>7</v>
      </c>
      <c r="C144" s="41" t="s">
        <v>8</v>
      </c>
      <c r="D144" s="41">
        <v>2</v>
      </c>
      <c r="E144" s="41">
        <f>2*36*D144</f>
        <v>144</v>
      </c>
    </row>
    <row r="145" spans="1:6" ht="15.75" x14ac:dyDescent="0.25">
      <c r="A145" s="68"/>
      <c r="B145" s="50" t="s">
        <v>11</v>
      </c>
      <c r="C145" s="41"/>
      <c r="D145" s="41">
        <v>1</v>
      </c>
      <c r="E145" s="41">
        <f t="shared" si="16"/>
        <v>0</v>
      </c>
    </row>
    <row r="146" spans="1:6" ht="15.75" x14ac:dyDescent="0.25">
      <c r="A146" s="67" t="s">
        <v>119</v>
      </c>
      <c r="B146" s="50" t="s">
        <v>7</v>
      </c>
      <c r="C146" s="41" t="s">
        <v>8</v>
      </c>
      <c r="D146" s="41">
        <v>5</v>
      </c>
      <c r="E146" s="41">
        <f>2*36*D146</f>
        <v>360</v>
      </c>
    </row>
    <row r="147" spans="1:6" ht="15.75" x14ac:dyDescent="0.25">
      <c r="A147" s="68"/>
      <c r="B147" s="50" t="s">
        <v>6</v>
      </c>
      <c r="C147" s="41">
        <v>100</v>
      </c>
      <c r="D147" s="41">
        <v>4</v>
      </c>
      <c r="E147" s="41">
        <f t="shared" ref="E147:E160" si="17">C147*D147</f>
        <v>400</v>
      </c>
    </row>
    <row r="148" spans="1:6" ht="15.75" x14ac:dyDescent="0.25">
      <c r="A148" s="51" t="s">
        <v>120</v>
      </c>
      <c r="B148" s="50" t="s">
        <v>7</v>
      </c>
      <c r="C148" s="41" t="s">
        <v>8</v>
      </c>
      <c r="D148" s="41">
        <v>3</v>
      </c>
      <c r="E148" s="41">
        <f>2*36*D148</f>
        <v>216</v>
      </c>
    </row>
    <row r="149" spans="1:6" ht="15.75" x14ac:dyDescent="0.25">
      <c r="A149" s="51" t="s">
        <v>31</v>
      </c>
      <c r="B149" s="50" t="s">
        <v>6</v>
      </c>
      <c r="C149" s="41">
        <v>60</v>
      </c>
      <c r="D149" s="41">
        <v>3</v>
      </c>
      <c r="E149" s="41">
        <f t="shared" si="17"/>
        <v>180</v>
      </c>
    </row>
    <row r="150" spans="1:6" ht="15.75" x14ac:dyDescent="0.25">
      <c r="A150" s="51" t="s">
        <v>121</v>
      </c>
      <c r="B150" s="50" t="s">
        <v>7</v>
      </c>
      <c r="C150" s="41" t="s">
        <v>8</v>
      </c>
      <c r="D150" s="41">
        <v>4</v>
      </c>
      <c r="E150" s="41">
        <f>2*36*D150</f>
        <v>288</v>
      </c>
    </row>
    <row r="151" spans="1:6" ht="15.75" x14ac:dyDescent="0.25">
      <c r="A151" s="51" t="s">
        <v>122</v>
      </c>
      <c r="B151" s="50" t="s">
        <v>6</v>
      </c>
      <c r="C151" s="41">
        <v>100</v>
      </c>
      <c r="D151" s="41">
        <v>1</v>
      </c>
      <c r="E151" s="41">
        <f t="shared" si="17"/>
        <v>100</v>
      </c>
    </row>
    <row r="152" spans="1:6" ht="15.75" x14ac:dyDescent="0.25">
      <c r="A152" s="51" t="s">
        <v>123</v>
      </c>
      <c r="B152" s="50" t="s">
        <v>6</v>
      </c>
      <c r="C152" s="41">
        <v>100</v>
      </c>
      <c r="D152" s="41">
        <v>3</v>
      </c>
      <c r="E152" s="41">
        <f t="shared" si="17"/>
        <v>300</v>
      </c>
    </row>
    <row r="153" spans="1:6" ht="15.75" x14ac:dyDescent="0.25">
      <c r="A153" s="51" t="s">
        <v>124</v>
      </c>
      <c r="B153" s="50" t="s">
        <v>7</v>
      </c>
      <c r="C153" s="41" t="s">
        <v>8</v>
      </c>
      <c r="D153" s="41">
        <v>2</v>
      </c>
      <c r="E153" s="41">
        <f>2*36*D153</f>
        <v>144</v>
      </c>
    </row>
    <row r="154" spans="1:6" ht="15.75" x14ac:dyDescent="0.25">
      <c r="A154" s="67" t="s">
        <v>125</v>
      </c>
      <c r="B154" s="50" t="s">
        <v>6</v>
      </c>
      <c r="C154" s="41">
        <v>100</v>
      </c>
      <c r="D154" s="41">
        <v>1</v>
      </c>
      <c r="E154" s="41">
        <f t="shared" si="17"/>
        <v>100</v>
      </c>
    </row>
    <row r="155" spans="1:6" ht="15.75" x14ac:dyDescent="0.25">
      <c r="A155" s="69"/>
      <c r="B155" s="50" t="s">
        <v>6</v>
      </c>
      <c r="C155" s="41">
        <v>60</v>
      </c>
      <c r="D155" s="41">
        <v>5</v>
      </c>
      <c r="E155" s="41">
        <f t="shared" si="17"/>
        <v>300</v>
      </c>
    </row>
    <row r="156" spans="1:6" ht="15.75" x14ac:dyDescent="0.25">
      <c r="A156" s="68"/>
      <c r="B156" s="50" t="s">
        <v>11</v>
      </c>
      <c r="C156" s="41"/>
      <c r="D156" s="41">
        <v>1</v>
      </c>
      <c r="E156" s="41">
        <f t="shared" si="17"/>
        <v>0</v>
      </c>
    </row>
    <row r="157" spans="1:6" ht="15.75" x14ac:dyDescent="0.25">
      <c r="A157" s="51" t="s">
        <v>126</v>
      </c>
      <c r="B157" s="50" t="s">
        <v>6</v>
      </c>
      <c r="C157" s="41">
        <v>100</v>
      </c>
      <c r="D157" s="41">
        <v>1</v>
      </c>
      <c r="E157" s="41">
        <f t="shared" si="17"/>
        <v>100</v>
      </c>
    </row>
    <row r="158" spans="1:6" ht="15.75" x14ac:dyDescent="0.25">
      <c r="A158" s="51" t="s">
        <v>127</v>
      </c>
      <c r="B158" s="50" t="s">
        <v>6</v>
      </c>
      <c r="C158" s="41">
        <v>100</v>
      </c>
      <c r="D158" s="41">
        <v>2</v>
      </c>
      <c r="E158" s="41">
        <f t="shared" si="17"/>
        <v>200</v>
      </c>
    </row>
    <row r="159" spans="1:6" ht="15.75" x14ac:dyDescent="0.25">
      <c r="A159" s="51" t="s">
        <v>128</v>
      </c>
      <c r="B159" s="50" t="s">
        <v>6</v>
      </c>
      <c r="C159" s="41">
        <v>100</v>
      </c>
      <c r="D159" s="41">
        <v>2</v>
      </c>
      <c r="E159" s="41">
        <f t="shared" si="17"/>
        <v>200</v>
      </c>
    </row>
    <row r="160" spans="1:6" ht="15.75" x14ac:dyDescent="0.25">
      <c r="A160" s="51" t="s">
        <v>129</v>
      </c>
      <c r="B160" s="50" t="s">
        <v>6</v>
      </c>
      <c r="C160" s="41">
        <v>100</v>
      </c>
      <c r="D160" s="41">
        <v>4</v>
      </c>
      <c r="E160" s="41">
        <f t="shared" si="17"/>
        <v>400</v>
      </c>
      <c r="F160" t="s">
        <v>109</v>
      </c>
    </row>
    <row r="161" spans="1:5" ht="15.75" x14ac:dyDescent="0.25">
      <c r="A161" s="51" t="s">
        <v>130</v>
      </c>
      <c r="B161" s="50" t="s">
        <v>6</v>
      </c>
      <c r="C161" s="41">
        <v>100</v>
      </c>
      <c r="D161" s="41">
        <v>1</v>
      </c>
      <c r="E161" s="41">
        <f t="shared" ref="E161" si="18">C161*D161</f>
        <v>100</v>
      </c>
    </row>
    <row r="162" spans="1:5" ht="15.75" x14ac:dyDescent="0.25">
      <c r="A162" s="11" t="s">
        <v>133</v>
      </c>
      <c r="B162" s="12" t="s">
        <v>134</v>
      </c>
      <c r="C162" s="13" t="s">
        <v>134</v>
      </c>
      <c r="D162" s="13">
        <f>SUM(D3:D161)</f>
        <v>512</v>
      </c>
      <c r="E162" s="13">
        <f>SUM(E3:E161)</f>
        <v>37985</v>
      </c>
    </row>
    <row r="163" spans="1:5" ht="15.75" x14ac:dyDescent="0.25">
      <c r="A163" s="55"/>
      <c r="B163" s="56"/>
      <c r="C163" s="57"/>
      <c r="D163" s="57"/>
      <c r="E163" s="57"/>
    </row>
    <row r="164" spans="1:5" ht="15.75" x14ac:dyDescent="0.25">
      <c r="A164" s="58" t="s">
        <v>721</v>
      </c>
    </row>
    <row r="165" spans="1:5" ht="15.75" x14ac:dyDescent="0.25">
      <c r="A165" s="53" t="s">
        <v>1</v>
      </c>
      <c r="B165" s="54" t="s">
        <v>719</v>
      </c>
      <c r="C165" s="36" t="s">
        <v>720</v>
      </c>
    </row>
    <row r="166" spans="1:5" ht="15.75" x14ac:dyDescent="0.25">
      <c r="A166" s="50" t="s">
        <v>7</v>
      </c>
      <c r="B166" s="16">
        <f>D3+D4+D7+D8+D9+D10+D12+D15+D17+D18+D19+D20+D21+D22+D23+D25+D26+D29+D30+D33+D34+D36+D38+D39+D41+D42+D43+D44+D45+D47+D48+D49+D50+D52+D54+D55+D56+D58+D60+D63+D64+D65+D66+D67+D68+D69+D70+D71+D72+D73+D74+D75+D76+D77+D78+D79+D80+D81+D82+D85+D87+D90+D92+D93+D94+D95+D96+D97+D98+D99+D100+D101+D102+D105+D106+D107+D108+D109+D111+D113+D116+D118+D119+D120+D121+D122+D123+D124+D125+D126+D127+D128+D129+D130+D131+D132+D133+D134+D135+D136+D137+D140+D142+D144+D146+D148+D150+D153</f>
        <v>413</v>
      </c>
      <c r="C166" s="16">
        <f>E3+E4+E7+E8+E9+E10+E12+E15+E17+E18+E19+E20+E21+E22+E23+E25+E26+E29+E30+E33+E34+E36+E38+E39+E41+E42+E43+E44+E45+E47+E48+E49+E50+E52+E54+E55+E56+E58+E60+E63+E64+E65+E66+E67+E68+E69+E70+E71+E72+E73+E74+E75+E76+E77+E78+E79+E80+E81+E82+E85+E87+E90+E92+E93+E94+E95+E96+E97+E98+E99+E100+E101+E102+E105+E106+E107+E108+E109+E111+E113+E116+E118+E119+E120+E121+E122+E123+E124+E125+E126+E127+E128+E129+E130+E131+E132+E133+E134+E135+E136+E140+E137+E142+E144+E146+E148+E150+E153</f>
        <v>33815</v>
      </c>
    </row>
    <row r="167" spans="1:5" ht="15.75" x14ac:dyDescent="0.25">
      <c r="A167" s="50" t="s">
        <v>6</v>
      </c>
      <c r="B167" s="16">
        <f>D5+D11+D13+D14+D24+D27+D28+D46+D51+D61+D88+D115+D138+D139+D147+D149+D151+D152+D154+D155+D157+D158+D159+D160+D161</f>
        <v>45</v>
      </c>
      <c r="C167" s="16">
        <f>E5+E11+E13+E14+E24+E27+E28+E46+E51+E61+E88+E115+E138+E139+E147+E149+E151+E152+E154+E155+E157+E158+E159+E160+E161</f>
        <v>4060</v>
      </c>
    </row>
    <row r="168" spans="1:5" x14ac:dyDescent="0.25">
      <c r="A168" s="16" t="s">
        <v>88</v>
      </c>
      <c r="B168" s="16">
        <f>D103+D104</f>
        <v>6</v>
      </c>
      <c r="C168" s="16">
        <f>E62+E89+E91+E114+E117</f>
        <v>110</v>
      </c>
    </row>
    <row r="169" spans="1:5" x14ac:dyDescent="0.25">
      <c r="A169" s="16" t="s">
        <v>11</v>
      </c>
      <c r="B169" s="16">
        <f>D6+D16+D31+D35+D37+D40+D53+D59+D83+D86+D112+D143+D145+D156</f>
        <v>43</v>
      </c>
      <c r="C169" s="35"/>
    </row>
    <row r="170" spans="1:5" x14ac:dyDescent="0.25">
      <c r="A170" s="16" t="s">
        <v>659</v>
      </c>
      <c r="B170" s="16">
        <f>D62+D89+D91+D114+D117</f>
        <v>5</v>
      </c>
      <c r="C170" s="16"/>
    </row>
    <row r="171" spans="1:5" x14ac:dyDescent="0.25">
      <c r="A171" s="36" t="s">
        <v>133</v>
      </c>
      <c r="B171" s="36">
        <f>SUBTOTAL(9,B166:B170)</f>
        <v>512</v>
      </c>
      <c r="C171" s="36">
        <f>SUBTOTAL(9,C166:C170)</f>
        <v>37985</v>
      </c>
    </row>
    <row r="174" spans="1:5" ht="15.75" x14ac:dyDescent="0.25">
      <c r="A174" s="58" t="s">
        <v>722</v>
      </c>
    </row>
    <row r="175" spans="1:5" ht="15.75" x14ac:dyDescent="0.25">
      <c r="A175" s="53" t="s">
        <v>1</v>
      </c>
      <c r="B175" s="54" t="s">
        <v>719</v>
      </c>
      <c r="C175" s="36" t="s">
        <v>720</v>
      </c>
    </row>
    <row r="176" spans="1:5" ht="15.75" x14ac:dyDescent="0.25">
      <c r="A176" s="50" t="s">
        <v>7</v>
      </c>
      <c r="B176" s="16">
        <f>J2+J6+J9+J11+J12+J14+J16+J18+J19+J20+J21+J22+J23+J25+J27+J28+J30+J33+J34+J35+J36+J37+J38+J39+J40+J41+J42+J43+J45+J46+J47+J48+J50+J52+J55+J56+J57+J58+J59+J60+J61+J62+J64+J65</f>
        <v>437</v>
      </c>
      <c r="C176" s="16">
        <f>K2+K6+K9+K11+K12+K14+K16+K18+K19+K20+K21+K22+K23+K25+K27+K28+K30+K33+K34+K35+K36+K37+K38+K39+K40+K41+K42+K43+K45+K46+K47+K48+K50+K52+K55+K56+K57+K58+K59+K60+K61+K62+K64+K65</f>
        <v>19860</v>
      </c>
    </row>
    <row r="177" spans="1:3" ht="15.75" x14ac:dyDescent="0.25">
      <c r="A177" s="50" t="s">
        <v>6</v>
      </c>
      <c r="B177" s="16">
        <f>J5+J10+J13+J15+J29+J31+J32+J44+J53+J54</f>
        <v>12</v>
      </c>
      <c r="C177" s="16">
        <f>K5+K10+K13+K15+K29+K31+K32+K44+K53+K54</f>
        <v>760</v>
      </c>
    </row>
    <row r="178" spans="1:3" x14ac:dyDescent="0.25">
      <c r="A178" s="16" t="s">
        <v>88</v>
      </c>
      <c r="B178" s="16">
        <f>J4+J63</f>
        <v>3</v>
      </c>
      <c r="C178" s="16"/>
    </row>
    <row r="179" spans="1:3" x14ac:dyDescent="0.25">
      <c r="A179" s="16" t="s">
        <v>11</v>
      </c>
      <c r="B179" s="16">
        <f>J3+J7+J26+J51+J66</f>
        <v>17</v>
      </c>
      <c r="C179" s="35"/>
    </row>
    <row r="180" spans="1:3" x14ac:dyDescent="0.25">
      <c r="A180" s="16" t="s">
        <v>659</v>
      </c>
      <c r="B180" s="16">
        <f>J17</f>
        <v>15</v>
      </c>
      <c r="C180" s="16">
        <f>K17</f>
        <v>300</v>
      </c>
    </row>
    <row r="181" spans="1:3" x14ac:dyDescent="0.25">
      <c r="A181" s="36" t="s">
        <v>133</v>
      </c>
      <c r="B181" s="36">
        <f>SUBTOTAL(9,B176:B180)</f>
        <v>484</v>
      </c>
      <c r="C181" s="36">
        <f>SUBTOTAL(9,C176:C180)</f>
        <v>20920</v>
      </c>
    </row>
  </sheetData>
  <autoFilter ref="A1:L162" xr:uid="{599571DD-0A5C-41C7-83EB-858D2F929DA8}"/>
  <mergeCells count="54">
    <mergeCell ref="G50:G51"/>
    <mergeCell ref="G52:G53"/>
    <mergeCell ref="G62:G63"/>
    <mergeCell ref="G64:G66"/>
    <mergeCell ref="G8:K8"/>
    <mergeCell ref="G24:K24"/>
    <mergeCell ref="G49:K49"/>
    <mergeCell ref="G28:G29"/>
    <mergeCell ref="G30:G31"/>
    <mergeCell ref="G33:G34"/>
    <mergeCell ref="G35:G36"/>
    <mergeCell ref="G37:G38"/>
    <mergeCell ref="G2:G4"/>
    <mergeCell ref="G6:G7"/>
    <mergeCell ref="G9:G10"/>
    <mergeCell ref="G16:G17"/>
    <mergeCell ref="G25:G26"/>
    <mergeCell ref="A39:A40"/>
    <mergeCell ref="A2:E2"/>
    <mergeCell ref="A32:E32"/>
    <mergeCell ref="A57:E57"/>
    <mergeCell ref="A84:E84"/>
    <mergeCell ref="A3:A6"/>
    <mergeCell ref="A9:A11"/>
    <mergeCell ref="A12:A14"/>
    <mergeCell ref="A15:A16"/>
    <mergeCell ref="A23:A24"/>
    <mergeCell ref="A25:A27"/>
    <mergeCell ref="A30:A31"/>
    <mergeCell ref="A33:A35"/>
    <mergeCell ref="A36:A37"/>
    <mergeCell ref="A113:A115"/>
    <mergeCell ref="A45:A46"/>
    <mergeCell ref="A49:A51"/>
    <mergeCell ref="A52:A53"/>
    <mergeCell ref="A58:A59"/>
    <mergeCell ref="A60:A62"/>
    <mergeCell ref="A82:A83"/>
    <mergeCell ref="A110:E110"/>
    <mergeCell ref="A85:A86"/>
    <mergeCell ref="A87:A89"/>
    <mergeCell ref="A90:A91"/>
    <mergeCell ref="A106:A107"/>
    <mergeCell ref="A111:A112"/>
    <mergeCell ref="A144:A145"/>
    <mergeCell ref="A146:A147"/>
    <mergeCell ref="A154:A156"/>
    <mergeCell ref="A116:A117"/>
    <mergeCell ref="A128:A129"/>
    <mergeCell ref="A130:A131"/>
    <mergeCell ref="A136:A137"/>
    <mergeCell ref="A139:A140"/>
    <mergeCell ref="A142:A143"/>
    <mergeCell ref="A141:E14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32FB7-0B33-42CE-8CAF-BBD6AD566115}">
  <dimension ref="A1:F490"/>
  <sheetViews>
    <sheetView topLeftCell="A481" workbookViewId="0">
      <selection activeCell="F1" sqref="F1"/>
    </sheetView>
  </sheetViews>
  <sheetFormatPr defaultRowHeight="15" x14ac:dyDescent="0.25"/>
  <cols>
    <col min="1" max="1" width="40.140625" customWidth="1"/>
    <col min="2" max="2" width="15.85546875" customWidth="1"/>
    <col min="3" max="4" width="12" customWidth="1"/>
    <col min="5" max="5" width="12.140625" customWidth="1"/>
    <col min="6" max="6" width="41.42578125" customWidth="1"/>
  </cols>
  <sheetData>
    <row r="1" spans="1:6" ht="31.5" x14ac:dyDescent="0.2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40" t="s">
        <v>705</v>
      </c>
    </row>
    <row r="2" spans="1:6" ht="15.75" x14ac:dyDescent="0.25">
      <c r="A2" s="73" t="s">
        <v>33</v>
      </c>
      <c r="B2" s="74"/>
      <c r="C2" s="74"/>
      <c r="D2" s="74"/>
      <c r="E2" s="75"/>
      <c r="F2" t="s">
        <v>145</v>
      </c>
    </row>
    <row r="3" spans="1:6" ht="15.75" x14ac:dyDescent="0.25">
      <c r="A3" s="76" t="s">
        <v>147</v>
      </c>
      <c r="B3" s="5" t="s">
        <v>6</v>
      </c>
      <c r="C3" s="6">
        <v>100</v>
      </c>
      <c r="D3" s="6">
        <v>2</v>
      </c>
      <c r="E3" s="6">
        <f>C3*D3</f>
        <v>200</v>
      </c>
      <c r="F3" t="s">
        <v>146</v>
      </c>
    </row>
    <row r="4" spans="1:6" ht="15.75" x14ac:dyDescent="0.25">
      <c r="A4" s="78"/>
      <c r="B4" s="5" t="s">
        <v>11</v>
      </c>
      <c r="C4" s="6">
        <v>8</v>
      </c>
      <c r="D4" s="6">
        <v>1</v>
      </c>
      <c r="E4" s="6">
        <f t="shared" ref="E4:E10" si="0">C4*D4</f>
        <v>8</v>
      </c>
    </row>
    <row r="5" spans="1:6" ht="15.75" x14ac:dyDescent="0.25">
      <c r="A5" s="76" t="s">
        <v>148</v>
      </c>
      <c r="B5" s="5" t="s">
        <v>7</v>
      </c>
      <c r="C5" s="6" t="s">
        <v>10</v>
      </c>
      <c r="D5" s="6">
        <v>6</v>
      </c>
      <c r="E5" s="6">
        <f>4*18*D5</f>
        <v>432</v>
      </c>
    </row>
    <row r="6" spans="1:6" ht="15.75" x14ac:dyDescent="0.25">
      <c r="A6" s="77"/>
      <c r="B6" s="5" t="s">
        <v>88</v>
      </c>
      <c r="C6" s="41" t="s">
        <v>708</v>
      </c>
      <c r="D6" s="6">
        <v>3</v>
      </c>
      <c r="E6" s="6">
        <f>2*25*D6</f>
        <v>150</v>
      </c>
      <c r="F6" s="42" t="s">
        <v>717</v>
      </c>
    </row>
    <row r="7" spans="1:6" ht="15.75" x14ac:dyDescent="0.25">
      <c r="A7" s="78"/>
      <c r="B7" s="5" t="s">
        <v>11</v>
      </c>
      <c r="C7" s="6">
        <v>8</v>
      </c>
      <c r="D7" s="6">
        <v>1</v>
      </c>
      <c r="E7" s="6">
        <f t="shared" si="0"/>
        <v>8</v>
      </c>
      <c r="F7" s="43" t="s">
        <v>718</v>
      </c>
    </row>
    <row r="8" spans="1:6" ht="15.75" x14ac:dyDescent="0.25">
      <c r="A8" s="76" t="s">
        <v>9</v>
      </c>
      <c r="B8" s="5" t="s">
        <v>7</v>
      </c>
      <c r="C8" s="6" t="s">
        <v>30</v>
      </c>
      <c r="D8" s="6">
        <v>7</v>
      </c>
      <c r="E8" s="6">
        <f>2*58*D8</f>
        <v>812</v>
      </c>
    </row>
    <row r="9" spans="1:6" ht="15.75" x14ac:dyDescent="0.25">
      <c r="A9" s="77"/>
      <c r="B9" s="5" t="s">
        <v>7</v>
      </c>
      <c r="C9" s="41"/>
      <c r="D9" s="6">
        <v>2</v>
      </c>
      <c r="E9" s="6">
        <f t="shared" si="0"/>
        <v>0</v>
      </c>
    </row>
    <row r="10" spans="1:6" ht="15.75" x14ac:dyDescent="0.25">
      <c r="A10" s="78"/>
      <c r="B10" s="5" t="s">
        <v>11</v>
      </c>
      <c r="C10" s="41">
        <v>8</v>
      </c>
      <c r="D10" s="6">
        <v>4</v>
      </c>
      <c r="E10" s="6">
        <f t="shared" si="0"/>
        <v>32</v>
      </c>
    </row>
    <row r="11" spans="1:6" ht="15.75" x14ac:dyDescent="0.25">
      <c r="A11" s="76" t="s">
        <v>149</v>
      </c>
      <c r="B11" s="5" t="s">
        <v>7</v>
      </c>
      <c r="C11" s="41" t="s">
        <v>30</v>
      </c>
      <c r="D11" s="6">
        <v>1</v>
      </c>
      <c r="E11" s="6">
        <f>2*58*D11</f>
        <v>116</v>
      </c>
    </row>
    <row r="12" spans="1:6" ht="15.75" x14ac:dyDescent="0.25">
      <c r="A12" s="78"/>
      <c r="B12" s="5" t="s">
        <v>11</v>
      </c>
      <c r="C12" s="41">
        <v>8</v>
      </c>
      <c r="D12" s="6">
        <v>1</v>
      </c>
      <c r="E12" s="6">
        <f t="shared" ref="E12:E34" si="1">C12*D12</f>
        <v>8</v>
      </c>
    </row>
    <row r="13" spans="1:6" ht="15.75" x14ac:dyDescent="0.25">
      <c r="A13" s="76" t="s">
        <v>150</v>
      </c>
      <c r="B13" s="5" t="s">
        <v>7</v>
      </c>
      <c r="C13" s="41" t="s">
        <v>8</v>
      </c>
      <c r="D13" s="6">
        <v>20</v>
      </c>
      <c r="E13" s="18">
        <f>2*36*D13</f>
        <v>1440</v>
      </c>
    </row>
    <row r="14" spans="1:6" ht="15.75" x14ac:dyDescent="0.25">
      <c r="A14" s="77"/>
      <c r="B14" s="5" t="s">
        <v>7</v>
      </c>
      <c r="C14" s="41"/>
      <c r="D14" s="6">
        <v>5</v>
      </c>
      <c r="E14" s="6">
        <f t="shared" si="1"/>
        <v>0</v>
      </c>
    </row>
    <row r="15" spans="1:6" ht="15.75" x14ac:dyDescent="0.25">
      <c r="A15" s="78"/>
      <c r="B15" s="5" t="s">
        <v>11</v>
      </c>
      <c r="C15" s="6">
        <v>8</v>
      </c>
      <c r="D15" s="6">
        <v>2</v>
      </c>
      <c r="E15" s="6">
        <f t="shared" si="1"/>
        <v>16</v>
      </c>
    </row>
    <row r="16" spans="1:6" ht="15.75" x14ac:dyDescent="0.25">
      <c r="A16" s="76" t="s">
        <v>151</v>
      </c>
      <c r="B16" s="5" t="s">
        <v>88</v>
      </c>
      <c r="C16" s="6" t="s">
        <v>708</v>
      </c>
      <c r="D16" s="6">
        <v>16</v>
      </c>
      <c r="E16" s="18">
        <f>2*25*D16</f>
        <v>800</v>
      </c>
    </row>
    <row r="17" spans="1:5" ht="15.75" x14ac:dyDescent="0.25">
      <c r="A17" s="78"/>
      <c r="B17" s="5" t="s">
        <v>11</v>
      </c>
      <c r="C17" s="6">
        <v>8</v>
      </c>
      <c r="D17" s="6">
        <v>6</v>
      </c>
      <c r="E17" s="6">
        <f t="shared" si="1"/>
        <v>48</v>
      </c>
    </row>
    <row r="18" spans="1:5" ht="15.75" x14ac:dyDescent="0.25">
      <c r="A18" s="76" t="s">
        <v>12</v>
      </c>
      <c r="B18" s="5" t="s">
        <v>7</v>
      </c>
      <c r="C18" s="6" t="s">
        <v>8</v>
      </c>
      <c r="D18" s="6">
        <v>2</v>
      </c>
      <c r="E18" s="18">
        <f>2*36*D18</f>
        <v>144</v>
      </c>
    </row>
    <row r="19" spans="1:5" ht="15.75" x14ac:dyDescent="0.25">
      <c r="A19" s="78"/>
      <c r="B19" s="5" t="s">
        <v>11</v>
      </c>
      <c r="C19" s="6">
        <v>8</v>
      </c>
      <c r="D19" s="6">
        <v>1</v>
      </c>
      <c r="E19" s="6">
        <f t="shared" si="1"/>
        <v>8</v>
      </c>
    </row>
    <row r="20" spans="1:5" ht="15.75" x14ac:dyDescent="0.25">
      <c r="A20" s="76" t="s">
        <v>152</v>
      </c>
      <c r="B20" s="5" t="s">
        <v>88</v>
      </c>
      <c r="C20" s="6" t="s">
        <v>708</v>
      </c>
      <c r="D20" s="6">
        <v>2</v>
      </c>
      <c r="E20" s="6">
        <f>2*25*D20</f>
        <v>100</v>
      </c>
    </row>
    <row r="21" spans="1:5" ht="15.75" x14ac:dyDescent="0.25">
      <c r="A21" s="78"/>
      <c r="B21" s="5" t="s">
        <v>7</v>
      </c>
      <c r="C21" s="41"/>
      <c r="D21" s="6">
        <v>1</v>
      </c>
      <c r="E21" s="6">
        <f t="shared" si="1"/>
        <v>0</v>
      </c>
    </row>
    <row r="22" spans="1:5" ht="15.75" x14ac:dyDescent="0.25">
      <c r="A22" s="76" t="s">
        <v>153</v>
      </c>
      <c r="B22" s="5" t="s">
        <v>88</v>
      </c>
      <c r="C22" s="41" t="s">
        <v>708</v>
      </c>
      <c r="D22" s="6">
        <v>2</v>
      </c>
      <c r="E22" s="6">
        <f>2*25*D22</f>
        <v>100</v>
      </c>
    </row>
    <row r="23" spans="1:5" ht="15.75" x14ac:dyDescent="0.25">
      <c r="A23" s="78"/>
      <c r="B23" s="5" t="s">
        <v>7</v>
      </c>
      <c r="C23" s="41"/>
      <c r="D23" s="6">
        <v>1</v>
      </c>
      <c r="E23" s="6">
        <f t="shared" si="1"/>
        <v>0</v>
      </c>
    </row>
    <row r="24" spans="1:5" ht="15.75" x14ac:dyDescent="0.25">
      <c r="A24" s="76" t="s">
        <v>154</v>
      </c>
      <c r="B24" s="5" t="s">
        <v>88</v>
      </c>
      <c r="C24" s="41" t="s">
        <v>708</v>
      </c>
      <c r="D24" s="6">
        <v>2</v>
      </c>
      <c r="E24" s="6">
        <f>2*25*D24</f>
        <v>100</v>
      </c>
    </row>
    <row r="25" spans="1:5" ht="15.75" x14ac:dyDescent="0.25">
      <c r="A25" s="78"/>
      <c r="B25" s="5" t="s">
        <v>7</v>
      </c>
      <c r="C25" s="41"/>
      <c r="D25" s="6">
        <v>1</v>
      </c>
      <c r="E25" s="6">
        <f t="shared" si="1"/>
        <v>0</v>
      </c>
    </row>
    <row r="26" spans="1:5" ht="15.75" x14ac:dyDescent="0.25">
      <c r="A26" s="76" t="s">
        <v>155</v>
      </c>
      <c r="B26" s="5" t="s">
        <v>88</v>
      </c>
      <c r="C26" s="41" t="s">
        <v>708</v>
      </c>
      <c r="D26" s="6">
        <v>2</v>
      </c>
      <c r="E26" s="6">
        <f>2*25*D26</f>
        <v>100</v>
      </c>
    </row>
    <row r="27" spans="1:5" ht="15.75" x14ac:dyDescent="0.25">
      <c r="A27" s="78"/>
      <c r="B27" s="5" t="s">
        <v>7</v>
      </c>
      <c r="C27" s="41"/>
      <c r="D27" s="6">
        <v>1</v>
      </c>
      <c r="E27" s="6">
        <f t="shared" si="1"/>
        <v>0</v>
      </c>
    </row>
    <row r="28" spans="1:5" ht="15.75" x14ac:dyDescent="0.25">
      <c r="A28" s="76" t="s">
        <v>156</v>
      </c>
      <c r="B28" s="5" t="s">
        <v>88</v>
      </c>
      <c r="C28" s="6" t="s">
        <v>709</v>
      </c>
      <c r="D28" s="6">
        <v>1</v>
      </c>
      <c r="E28" s="18">
        <f>2*22*D28</f>
        <v>44</v>
      </c>
    </row>
    <row r="29" spans="1:5" ht="15.75" x14ac:dyDescent="0.25">
      <c r="A29" s="77"/>
      <c r="B29" s="5" t="s">
        <v>6</v>
      </c>
      <c r="C29" s="6">
        <v>60</v>
      </c>
      <c r="D29" s="6">
        <v>1</v>
      </c>
      <c r="E29" s="6">
        <f t="shared" si="1"/>
        <v>60</v>
      </c>
    </row>
    <row r="30" spans="1:5" ht="15.75" x14ac:dyDescent="0.25">
      <c r="A30" s="78"/>
      <c r="B30" s="5" t="s">
        <v>7</v>
      </c>
      <c r="C30" s="6" t="s">
        <v>108</v>
      </c>
      <c r="D30" s="6">
        <v>1</v>
      </c>
      <c r="E30" s="6">
        <f>1*18*D30</f>
        <v>18</v>
      </c>
    </row>
    <row r="31" spans="1:5" ht="15.75" x14ac:dyDescent="0.25">
      <c r="A31" s="4" t="s">
        <v>157</v>
      </c>
      <c r="B31" s="5" t="s">
        <v>88</v>
      </c>
      <c r="C31" s="6" t="s">
        <v>708</v>
      </c>
      <c r="D31" s="6">
        <v>1</v>
      </c>
      <c r="E31" s="18">
        <f>2*25*D31</f>
        <v>50</v>
      </c>
    </row>
    <row r="32" spans="1:5" ht="15.75" x14ac:dyDescent="0.25">
      <c r="A32" s="4" t="s">
        <v>158</v>
      </c>
      <c r="B32" s="5" t="s">
        <v>7</v>
      </c>
      <c r="C32" s="6" t="s">
        <v>30</v>
      </c>
      <c r="D32" s="6">
        <v>3</v>
      </c>
      <c r="E32" s="6">
        <f>2*58*D32</f>
        <v>348</v>
      </c>
    </row>
    <row r="33" spans="1:5" ht="15.75" x14ac:dyDescent="0.25">
      <c r="A33" s="4" t="s">
        <v>159</v>
      </c>
      <c r="B33" s="5" t="s">
        <v>6</v>
      </c>
      <c r="C33" s="6">
        <v>60</v>
      </c>
      <c r="D33" s="6">
        <v>2</v>
      </c>
      <c r="E33" s="6">
        <f t="shared" si="1"/>
        <v>120</v>
      </c>
    </row>
    <row r="34" spans="1:5" ht="15.75" x14ac:dyDescent="0.25">
      <c r="A34" s="4" t="s">
        <v>160</v>
      </c>
      <c r="B34" s="5" t="s">
        <v>6</v>
      </c>
      <c r="C34" s="6">
        <v>60</v>
      </c>
      <c r="D34" s="6">
        <v>2</v>
      </c>
      <c r="E34" s="6">
        <f t="shared" si="1"/>
        <v>120</v>
      </c>
    </row>
    <row r="35" spans="1:5" ht="15.75" x14ac:dyDescent="0.25">
      <c r="A35" s="76" t="s">
        <v>161</v>
      </c>
      <c r="B35" s="5" t="s">
        <v>7</v>
      </c>
      <c r="C35" s="6" t="s">
        <v>8</v>
      </c>
      <c r="D35" s="6">
        <v>2</v>
      </c>
      <c r="E35" s="18">
        <f>2*36*D35</f>
        <v>144</v>
      </c>
    </row>
    <row r="36" spans="1:5" ht="15.75" x14ac:dyDescent="0.25">
      <c r="A36" s="78"/>
      <c r="B36" s="5" t="s">
        <v>11</v>
      </c>
      <c r="C36" s="6">
        <v>8</v>
      </c>
      <c r="D36" s="6">
        <v>1</v>
      </c>
      <c r="E36" s="6">
        <f t="shared" ref="E36:E88" si="2">C36*D36</f>
        <v>8</v>
      </c>
    </row>
    <row r="37" spans="1:5" ht="15.75" x14ac:dyDescent="0.25">
      <c r="A37" s="4" t="s">
        <v>162</v>
      </c>
      <c r="B37" s="5" t="s">
        <v>7</v>
      </c>
      <c r="C37" s="6" t="s">
        <v>8</v>
      </c>
      <c r="D37" s="6">
        <v>1</v>
      </c>
      <c r="E37" s="18">
        <f>2*36*D37</f>
        <v>72</v>
      </c>
    </row>
    <row r="38" spans="1:5" ht="15.75" x14ac:dyDescent="0.25">
      <c r="A38" s="4" t="s">
        <v>163</v>
      </c>
      <c r="B38" s="5" t="s">
        <v>7</v>
      </c>
      <c r="C38" s="6" t="s">
        <v>8</v>
      </c>
      <c r="D38" s="6">
        <v>2</v>
      </c>
      <c r="E38" s="18">
        <f>2*36*D38</f>
        <v>144</v>
      </c>
    </row>
    <row r="39" spans="1:5" ht="15.75" x14ac:dyDescent="0.25">
      <c r="A39" s="4" t="s">
        <v>164</v>
      </c>
      <c r="B39" s="5" t="s">
        <v>7</v>
      </c>
      <c r="C39" s="6" t="s">
        <v>8</v>
      </c>
      <c r="D39" s="6">
        <v>1</v>
      </c>
      <c r="E39" s="18">
        <f>2*36*D39</f>
        <v>72</v>
      </c>
    </row>
    <row r="40" spans="1:5" ht="15.75" x14ac:dyDescent="0.25">
      <c r="A40" s="4" t="s">
        <v>165</v>
      </c>
      <c r="B40" s="5" t="s">
        <v>7</v>
      </c>
      <c r="C40" s="6" t="s">
        <v>8</v>
      </c>
      <c r="D40" s="6">
        <v>2</v>
      </c>
      <c r="E40" s="18">
        <f>2*36*D40</f>
        <v>144</v>
      </c>
    </row>
    <row r="41" spans="1:5" ht="15.75" x14ac:dyDescent="0.25">
      <c r="A41" s="92" t="s">
        <v>166</v>
      </c>
      <c r="B41" s="5" t="s">
        <v>88</v>
      </c>
      <c r="C41" s="6">
        <v>24</v>
      </c>
      <c r="D41" s="6">
        <v>14</v>
      </c>
      <c r="E41" s="18">
        <f>C41*D41</f>
        <v>336</v>
      </c>
    </row>
    <row r="42" spans="1:5" ht="15.75" x14ac:dyDescent="0.25">
      <c r="A42" s="93"/>
      <c r="B42" s="5" t="s">
        <v>11</v>
      </c>
      <c r="C42" s="6">
        <v>8</v>
      </c>
      <c r="D42" s="6">
        <v>3</v>
      </c>
      <c r="E42" s="6">
        <f t="shared" si="2"/>
        <v>24</v>
      </c>
    </row>
    <row r="43" spans="1:5" ht="15.75" x14ac:dyDescent="0.25">
      <c r="A43" s="4" t="s">
        <v>167</v>
      </c>
      <c r="B43" s="5" t="s">
        <v>88</v>
      </c>
      <c r="C43" s="6">
        <v>24</v>
      </c>
      <c r="D43" s="6">
        <v>6</v>
      </c>
      <c r="E43" s="6">
        <f>C43*D43</f>
        <v>144</v>
      </c>
    </row>
    <row r="44" spans="1:5" ht="15.75" x14ac:dyDescent="0.25">
      <c r="A44" s="76" t="s">
        <v>168</v>
      </c>
      <c r="B44" s="5" t="s">
        <v>6</v>
      </c>
      <c r="C44" s="6">
        <v>100</v>
      </c>
      <c r="D44" s="6">
        <v>2</v>
      </c>
      <c r="E44" s="6">
        <f t="shared" si="2"/>
        <v>200</v>
      </c>
    </row>
    <row r="45" spans="1:5" ht="15.75" x14ac:dyDescent="0.25">
      <c r="A45" s="78"/>
      <c r="B45" s="5" t="s">
        <v>11</v>
      </c>
      <c r="C45" s="6">
        <v>8</v>
      </c>
      <c r="D45" s="6">
        <v>1</v>
      </c>
      <c r="E45" s="6">
        <f t="shared" si="2"/>
        <v>8</v>
      </c>
    </row>
    <row r="46" spans="1:5" ht="15.75" x14ac:dyDescent="0.25">
      <c r="A46" s="4" t="s">
        <v>169</v>
      </c>
      <c r="B46" s="5" t="s">
        <v>7</v>
      </c>
      <c r="C46" s="6" t="s">
        <v>30</v>
      </c>
      <c r="D46" s="6">
        <v>3</v>
      </c>
      <c r="E46" s="6">
        <f>2*58*D46</f>
        <v>348</v>
      </c>
    </row>
    <row r="47" spans="1:5" ht="15.75" x14ac:dyDescent="0.25">
      <c r="A47" s="4" t="s">
        <v>170</v>
      </c>
      <c r="B47" s="5" t="s">
        <v>7</v>
      </c>
      <c r="C47" s="6" t="s">
        <v>8</v>
      </c>
      <c r="D47" s="6">
        <v>2</v>
      </c>
      <c r="E47" s="18">
        <f>2*36*D47</f>
        <v>144</v>
      </c>
    </row>
    <row r="48" spans="1:5" ht="15.75" x14ac:dyDescent="0.25">
      <c r="A48" s="4" t="s">
        <v>171</v>
      </c>
      <c r="B48" s="5" t="s">
        <v>7</v>
      </c>
      <c r="C48" s="6" t="s">
        <v>8</v>
      </c>
      <c r="D48" s="6">
        <v>1</v>
      </c>
      <c r="E48" s="18">
        <f>2*36*D48</f>
        <v>72</v>
      </c>
    </row>
    <row r="49" spans="1:5" ht="15.75" x14ac:dyDescent="0.25">
      <c r="A49" s="76" t="s">
        <v>173</v>
      </c>
      <c r="B49" s="5" t="s">
        <v>7</v>
      </c>
      <c r="C49" s="6" t="s">
        <v>8</v>
      </c>
      <c r="D49" s="6">
        <v>1</v>
      </c>
      <c r="E49" s="18">
        <f>2*36*D49</f>
        <v>72</v>
      </c>
    </row>
    <row r="50" spans="1:5" ht="15.75" x14ac:dyDescent="0.25">
      <c r="A50" s="77"/>
      <c r="B50" s="5" t="s">
        <v>6</v>
      </c>
      <c r="C50" s="6">
        <v>60</v>
      </c>
      <c r="D50" s="6">
        <v>2</v>
      </c>
      <c r="E50" s="6">
        <f>C50*D50</f>
        <v>120</v>
      </c>
    </row>
    <row r="51" spans="1:5" ht="15.75" x14ac:dyDescent="0.25">
      <c r="A51" s="78"/>
      <c r="B51" s="5" t="s">
        <v>11</v>
      </c>
      <c r="C51" s="6">
        <v>8</v>
      </c>
      <c r="D51" s="6">
        <v>1</v>
      </c>
      <c r="E51" s="6">
        <f t="shared" si="2"/>
        <v>8</v>
      </c>
    </row>
    <row r="52" spans="1:5" ht="15.75" x14ac:dyDescent="0.25">
      <c r="A52" s="76" t="s">
        <v>174</v>
      </c>
      <c r="B52" s="5" t="s">
        <v>7</v>
      </c>
      <c r="C52" s="6" t="s">
        <v>8</v>
      </c>
      <c r="D52" s="6">
        <v>1</v>
      </c>
      <c r="E52" s="18">
        <f>2*36*D52</f>
        <v>72</v>
      </c>
    </row>
    <row r="53" spans="1:5" ht="15.75" x14ac:dyDescent="0.25">
      <c r="A53" s="77"/>
      <c r="B53" s="5" t="s">
        <v>6</v>
      </c>
      <c r="C53" s="6">
        <v>60</v>
      </c>
      <c r="D53" s="6">
        <v>2</v>
      </c>
      <c r="E53" s="6">
        <f>C53*D53</f>
        <v>120</v>
      </c>
    </row>
    <row r="54" spans="1:5" ht="15.75" x14ac:dyDescent="0.25">
      <c r="A54" s="78"/>
      <c r="B54" s="5" t="s">
        <v>11</v>
      </c>
      <c r="C54" s="6">
        <v>8</v>
      </c>
      <c r="D54" s="6">
        <v>1</v>
      </c>
      <c r="E54" s="6">
        <f t="shared" si="2"/>
        <v>8</v>
      </c>
    </row>
    <row r="55" spans="1:5" ht="15.75" x14ac:dyDescent="0.25">
      <c r="A55" s="4" t="s">
        <v>175</v>
      </c>
      <c r="B55" s="5" t="s">
        <v>7</v>
      </c>
      <c r="C55" s="6" t="s">
        <v>8</v>
      </c>
      <c r="D55" s="6">
        <v>3</v>
      </c>
      <c r="E55" s="18">
        <f>2*36*D55</f>
        <v>216</v>
      </c>
    </row>
    <row r="56" spans="1:5" ht="15.75" x14ac:dyDescent="0.25">
      <c r="A56" s="76" t="s">
        <v>176</v>
      </c>
      <c r="B56" s="5" t="s">
        <v>7</v>
      </c>
      <c r="C56" s="6" t="s">
        <v>8</v>
      </c>
      <c r="D56" s="6">
        <v>2</v>
      </c>
      <c r="E56" s="18">
        <f>2*36*D56</f>
        <v>144</v>
      </c>
    </row>
    <row r="57" spans="1:5" ht="15.75" x14ac:dyDescent="0.25">
      <c r="A57" s="78"/>
      <c r="B57" s="5" t="s">
        <v>11</v>
      </c>
      <c r="C57" s="6">
        <v>8</v>
      </c>
      <c r="D57" s="6">
        <v>2</v>
      </c>
      <c r="E57" s="6">
        <f t="shared" si="2"/>
        <v>16</v>
      </c>
    </row>
    <row r="58" spans="1:5" ht="15.75" x14ac:dyDescent="0.25">
      <c r="A58" s="4" t="s">
        <v>177</v>
      </c>
      <c r="B58" s="5" t="s">
        <v>7</v>
      </c>
      <c r="C58" s="6" t="s">
        <v>8</v>
      </c>
      <c r="D58" s="6">
        <v>1</v>
      </c>
      <c r="E58" s="18">
        <f>2*36*D58</f>
        <v>72</v>
      </c>
    </row>
    <row r="59" spans="1:5" ht="15.75" x14ac:dyDescent="0.25">
      <c r="A59" s="4" t="s">
        <v>178</v>
      </c>
      <c r="B59" s="5" t="s">
        <v>7</v>
      </c>
      <c r="C59" s="6" t="s">
        <v>8</v>
      </c>
      <c r="D59" s="6">
        <v>2</v>
      </c>
      <c r="E59" s="18">
        <f>2*36*D59</f>
        <v>144</v>
      </c>
    </row>
    <row r="60" spans="1:5" ht="15.75" x14ac:dyDescent="0.25">
      <c r="A60" s="4" t="s">
        <v>179</v>
      </c>
      <c r="B60" s="5" t="s">
        <v>7</v>
      </c>
      <c r="C60" s="6" t="s">
        <v>8</v>
      </c>
      <c r="D60" s="6">
        <v>2</v>
      </c>
      <c r="E60" s="18">
        <f>2*36*D60</f>
        <v>144</v>
      </c>
    </row>
    <row r="61" spans="1:5" ht="15.75" x14ac:dyDescent="0.25">
      <c r="A61" s="76" t="s">
        <v>49</v>
      </c>
      <c r="B61" s="5" t="s">
        <v>7</v>
      </c>
      <c r="C61" s="6" t="s">
        <v>10</v>
      </c>
      <c r="D61" s="6">
        <v>9</v>
      </c>
      <c r="E61" s="6">
        <f>4*18*D61</f>
        <v>648</v>
      </c>
    </row>
    <row r="62" spans="1:5" ht="15.75" x14ac:dyDescent="0.25">
      <c r="A62" s="77"/>
      <c r="B62" s="5" t="s">
        <v>11</v>
      </c>
      <c r="C62" s="6">
        <v>8</v>
      </c>
      <c r="D62" s="6">
        <v>2</v>
      </c>
      <c r="E62" s="6">
        <f t="shared" si="2"/>
        <v>16</v>
      </c>
    </row>
    <row r="63" spans="1:5" ht="15.75" x14ac:dyDescent="0.25">
      <c r="A63" s="78"/>
      <c r="B63" s="5" t="s">
        <v>7</v>
      </c>
      <c r="C63" s="6">
        <v>18</v>
      </c>
      <c r="D63" s="6">
        <v>1</v>
      </c>
      <c r="E63" s="6">
        <f t="shared" si="2"/>
        <v>18</v>
      </c>
    </row>
    <row r="64" spans="1:5" ht="15.75" x14ac:dyDescent="0.25">
      <c r="A64" s="4" t="s">
        <v>180</v>
      </c>
      <c r="B64" s="5" t="s">
        <v>7</v>
      </c>
      <c r="C64" s="6" t="s">
        <v>8</v>
      </c>
      <c r="D64" s="6">
        <v>1</v>
      </c>
      <c r="E64" s="18">
        <f>2*36*D64</f>
        <v>72</v>
      </c>
    </row>
    <row r="65" spans="1:5" ht="15.75" x14ac:dyDescent="0.25">
      <c r="A65" s="4" t="s">
        <v>181</v>
      </c>
      <c r="B65" s="5" t="s">
        <v>7</v>
      </c>
      <c r="C65" s="6" t="s">
        <v>8</v>
      </c>
      <c r="D65" s="6">
        <v>1</v>
      </c>
      <c r="E65" s="18">
        <f>2*36*D65</f>
        <v>72</v>
      </c>
    </row>
    <row r="66" spans="1:5" ht="15.75" x14ac:dyDescent="0.25">
      <c r="A66" s="4" t="s">
        <v>182</v>
      </c>
      <c r="B66" s="5" t="s">
        <v>7</v>
      </c>
      <c r="C66" s="6" t="s">
        <v>8</v>
      </c>
      <c r="D66" s="6">
        <v>3</v>
      </c>
      <c r="E66" s="18">
        <f>2*36*D66</f>
        <v>216</v>
      </c>
    </row>
    <row r="67" spans="1:5" ht="15.75" x14ac:dyDescent="0.25">
      <c r="A67" s="76" t="s">
        <v>183</v>
      </c>
      <c r="B67" s="5" t="s">
        <v>7</v>
      </c>
      <c r="C67" s="6" t="s">
        <v>8</v>
      </c>
      <c r="D67" s="6">
        <v>1</v>
      </c>
      <c r="E67" s="18">
        <f>2*36*D67</f>
        <v>72</v>
      </c>
    </row>
    <row r="68" spans="1:5" ht="15.75" x14ac:dyDescent="0.25">
      <c r="A68" s="77"/>
      <c r="B68" s="5" t="s">
        <v>6</v>
      </c>
      <c r="C68" s="6">
        <v>100</v>
      </c>
      <c r="D68" s="6">
        <v>1</v>
      </c>
      <c r="E68" s="6">
        <f t="shared" si="2"/>
        <v>100</v>
      </c>
    </row>
    <row r="69" spans="1:5" ht="15.75" x14ac:dyDescent="0.25">
      <c r="A69" s="78"/>
      <c r="B69" s="5" t="s">
        <v>6</v>
      </c>
      <c r="C69" s="6" t="s">
        <v>172</v>
      </c>
      <c r="D69" s="6">
        <v>2</v>
      </c>
      <c r="E69" s="6">
        <f>2*100*D69</f>
        <v>400</v>
      </c>
    </row>
    <row r="70" spans="1:5" ht="15.75" x14ac:dyDescent="0.25">
      <c r="A70" s="76" t="s">
        <v>184</v>
      </c>
      <c r="B70" s="5" t="s">
        <v>88</v>
      </c>
      <c r="C70" s="6" t="s">
        <v>708</v>
      </c>
      <c r="D70" s="6">
        <v>6</v>
      </c>
      <c r="E70" s="6">
        <f>2*25*D70</f>
        <v>300</v>
      </c>
    </row>
    <row r="71" spans="1:5" ht="15.75" x14ac:dyDescent="0.25">
      <c r="A71" s="78"/>
      <c r="B71" s="5" t="s">
        <v>11</v>
      </c>
      <c r="C71" s="6">
        <v>8</v>
      </c>
      <c r="D71" s="6">
        <v>1</v>
      </c>
      <c r="E71" s="6">
        <f t="shared" si="2"/>
        <v>8</v>
      </c>
    </row>
    <row r="72" spans="1:5" ht="15.75" x14ac:dyDescent="0.25">
      <c r="A72" s="4" t="s">
        <v>185</v>
      </c>
      <c r="B72" s="5" t="s">
        <v>6</v>
      </c>
      <c r="C72" s="6">
        <v>60</v>
      </c>
      <c r="D72" s="6">
        <v>1</v>
      </c>
      <c r="E72" s="6">
        <f t="shared" si="2"/>
        <v>60</v>
      </c>
    </row>
    <row r="73" spans="1:5" ht="15.75" x14ac:dyDescent="0.25">
      <c r="A73" s="4" t="s">
        <v>186</v>
      </c>
      <c r="B73" s="5" t="s">
        <v>6</v>
      </c>
      <c r="C73" s="6">
        <v>60</v>
      </c>
      <c r="D73" s="6">
        <v>1</v>
      </c>
      <c r="E73" s="6">
        <f>C73*D73</f>
        <v>60</v>
      </c>
    </row>
    <row r="74" spans="1:5" ht="15.75" x14ac:dyDescent="0.25">
      <c r="A74" s="76" t="s">
        <v>188</v>
      </c>
      <c r="B74" s="5" t="s">
        <v>7</v>
      </c>
      <c r="C74" s="6" t="s">
        <v>8</v>
      </c>
      <c r="D74" s="6">
        <v>2</v>
      </c>
      <c r="E74" s="18">
        <f>2*36*D74</f>
        <v>144</v>
      </c>
    </row>
    <row r="75" spans="1:5" ht="15.75" x14ac:dyDescent="0.25">
      <c r="A75" s="78"/>
      <c r="B75" s="5" t="s">
        <v>11</v>
      </c>
      <c r="C75" s="6">
        <v>8</v>
      </c>
      <c r="D75" s="6">
        <v>1</v>
      </c>
      <c r="E75" s="6">
        <f t="shared" si="2"/>
        <v>8</v>
      </c>
    </row>
    <row r="76" spans="1:5" ht="15.75" x14ac:dyDescent="0.25">
      <c r="A76" s="76" t="s">
        <v>189</v>
      </c>
      <c r="B76" s="5" t="s">
        <v>7</v>
      </c>
      <c r="C76" s="6" t="s">
        <v>8</v>
      </c>
      <c r="D76" s="6">
        <v>2</v>
      </c>
      <c r="E76" s="18">
        <f>2*36*D76</f>
        <v>144</v>
      </c>
    </row>
    <row r="77" spans="1:5" ht="15.75" x14ac:dyDescent="0.25">
      <c r="A77" s="78"/>
      <c r="B77" s="5" t="s">
        <v>11</v>
      </c>
      <c r="C77" s="6">
        <v>8</v>
      </c>
      <c r="D77" s="6">
        <v>1</v>
      </c>
      <c r="E77" s="6">
        <f t="shared" si="2"/>
        <v>8</v>
      </c>
    </row>
    <row r="78" spans="1:5" ht="15.75" x14ac:dyDescent="0.25">
      <c r="A78" s="4" t="s">
        <v>190</v>
      </c>
      <c r="B78" s="5" t="s">
        <v>6</v>
      </c>
      <c r="C78" s="6">
        <v>60</v>
      </c>
      <c r="D78" s="6">
        <v>2</v>
      </c>
      <c r="E78" s="6">
        <f>C78*D78</f>
        <v>120</v>
      </c>
    </row>
    <row r="79" spans="1:5" ht="15.75" x14ac:dyDescent="0.25">
      <c r="A79" s="76" t="s">
        <v>191</v>
      </c>
      <c r="B79" s="5" t="s">
        <v>7</v>
      </c>
      <c r="C79" s="6" t="s">
        <v>709</v>
      </c>
      <c r="D79" s="6">
        <v>4</v>
      </c>
      <c r="E79" s="18">
        <f>2*22*D79</f>
        <v>176</v>
      </c>
    </row>
    <row r="80" spans="1:5" ht="15.75" x14ac:dyDescent="0.25">
      <c r="A80" s="77"/>
      <c r="B80" s="5" t="s">
        <v>11</v>
      </c>
      <c r="C80" s="6">
        <v>8</v>
      </c>
      <c r="D80" s="6">
        <v>1</v>
      </c>
      <c r="E80" s="6">
        <f t="shared" si="2"/>
        <v>8</v>
      </c>
    </row>
    <row r="81" spans="1:5" ht="15.75" x14ac:dyDescent="0.25">
      <c r="A81" s="78"/>
      <c r="B81" s="5" t="s">
        <v>7</v>
      </c>
      <c r="C81" s="10"/>
      <c r="D81" s="6">
        <v>1</v>
      </c>
      <c r="E81" s="6">
        <f t="shared" si="2"/>
        <v>0</v>
      </c>
    </row>
    <row r="82" spans="1:5" ht="15.75" x14ac:dyDescent="0.25">
      <c r="A82" s="4" t="s">
        <v>192</v>
      </c>
      <c r="B82" s="5" t="s">
        <v>88</v>
      </c>
      <c r="C82" s="6">
        <v>20</v>
      </c>
      <c r="D82" s="6">
        <v>2</v>
      </c>
      <c r="E82" s="18">
        <f>C82*D82</f>
        <v>40</v>
      </c>
    </row>
    <row r="83" spans="1:5" ht="15.75" x14ac:dyDescent="0.25">
      <c r="A83" s="76" t="s">
        <v>193</v>
      </c>
      <c r="B83" s="5" t="s">
        <v>7</v>
      </c>
      <c r="C83" s="6" t="s">
        <v>8</v>
      </c>
      <c r="D83" s="6">
        <v>4</v>
      </c>
      <c r="E83" s="18">
        <f>2*36*D83</f>
        <v>288</v>
      </c>
    </row>
    <row r="84" spans="1:5" ht="15.75" x14ac:dyDescent="0.25">
      <c r="A84" s="77"/>
      <c r="B84" s="5" t="s">
        <v>7</v>
      </c>
      <c r="C84" s="10"/>
      <c r="D84" s="6">
        <v>1</v>
      </c>
      <c r="E84" s="6">
        <f t="shared" si="2"/>
        <v>0</v>
      </c>
    </row>
    <row r="85" spans="1:5" ht="15.75" x14ac:dyDescent="0.25">
      <c r="A85" s="78"/>
      <c r="B85" s="5" t="s">
        <v>11</v>
      </c>
      <c r="C85" s="6">
        <v>8</v>
      </c>
      <c r="D85" s="6">
        <v>1</v>
      </c>
      <c r="E85" s="6">
        <f t="shared" si="2"/>
        <v>8</v>
      </c>
    </row>
    <row r="86" spans="1:5" ht="15.75" x14ac:dyDescent="0.25">
      <c r="A86" s="76" t="s">
        <v>194</v>
      </c>
      <c r="B86" s="5" t="s">
        <v>7</v>
      </c>
      <c r="C86" s="6" t="s">
        <v>8</v>
      </c>
      <c r="D86" s="6">
        <v>1</v>
      </c>
      <c r="E86" s="18">
        <f>2*36*D86</f>
        <v>72</v>
      </c>
    </row>
    <row r="87" spans="1:5" ht="15.75" x14ac:dyDescent="0.25">
      <c r="A87" s="77"/>
      <c r="B87" s="5" t="s">
        <v>7</v>
      </c>
      <c r="C87" s="10"/>
      <c r="D87" s="6">
        <v>1</v>
      </c>
      <c r="E87" s="6">
        <f t="shared" si="2"/>
        <v>0</v>
      </c>
    </row>
    <row r="88" spans="1:5" ht="15.75" x14ac:dyDescent="0.25">
      <c r="A88" s="78"/>
      <c r="B88" s="5" t="s">
        <v>11</v>
      </c>
      <c r="C88" s="6">
        <v>8</v>
      </c>
      <c r="D88" s="6">
        <v>1</v>
      </c>
      <c r="E88" s="6">
        <f t="shared" si="2"/>
        <v>8</v>
      </c>
    </row>
    <row r="89" spans="1:5" ht="15.75" x14ac:dyDescent="0.25">
      <c r="A89" s="73" t="s">
        <v>53</v>
      </c>
      <c r="B89" s="74"/>
      <c r="C89" s="74"/>
      <c r="D89" s="74"/>
      <c r="E89" s="75"/>
    </row>
    <row r="90" spans="1:5" ht="15.75" x14ac:dyDescent="0.25">
      <c r="A90" s="76" t="s">
        <v>195</v>
      </c>
      <c r="B90" s="5" t="s">
        <v>7</v>
      </c>
      <c r="C90" s="6" t="s">
        <v>30</v>
      </c>
      <c r="D90" s="6">
        <v>4</v>
      </c>
      <c r="E90" s="6">
        <f>2*58*D90</f>
        <v>464</v>
      </c>
    </row>
    <row r="91" spans="1:5" ht="15.75" x14ac:dyDescent="0.25">
      <c r="A91" s="78"/>
      <c r="B91" s="5" t="s">
        <v>11</v>
      </c>
      <c r="C91" s="6">
        <v>8</v>
      </c>
      <c r="D91" s="6">
        <v>3</v>
      </c>
      <c r="E91" s="6">
        <f t="shared" ref="E91:E119" si="3">C91*D91</f>
        <v>24</v>
      </c>
    </row>
    <row r="92" spans="1:5" ht="15.75" x14ac:dyDescent="0.25">
      <c r="A92" s="76" t="s">
        <v>196</v>
      </c>
      <c r="B92" s="5" t="s">
        <v>7</v>
      </c>
      <c r="C92" s="6" t="s">
        <v>30</v>
      </c>
      <c r="D92" s="6">
        <v>3</v>
      </c>
      <c r="E92" s="6">
        <f>2*58*D92</f>
        <v>348</v>
      </c>
    </row>
    <row r="93" spans="1:5" ht="15.75" x14ac:dyDescent="0.25">
      <c r="A93" s="77"/>
      <c r="B93" s="5" t="s">
        <v>7</v>
      </c>
      <c r="C93" s="6" t="s">
        <v>8</v>
      </c>
      <c r="D93" s="6">
        <v>14</v>
      </c>
      <c r="E93" s="18">
        <f>2*36*D93</f>
        <v>1008</v>
      </c>
    </row>
    <row r="94" spans="1:5" ht="15.75" x14ac:dyDescent="0.25">
      <c r="A94" s="78"/>
      <c r="B94" s="5" t="s">
        <v>11</v>
      </c>
      <c r="C94" s="6">
        <v>8</v>
      </c>
      <c r="D94" s="6">
        <v>3</v>
      </c>
      <c r="E94" s="6">
        <f t="shared" si="3"/>
        <v>24</v>
      </c>
    </row>
    <row r="95" spans="1:5" ht="15.75" x14ac:dyDescent="0.25">
      <c r="A95" s="76" t="s">
        <v>197</v>
      </c>
      <c r="B95" s="5" t="s">
        <v>7</v>
      </c>
      <c r="C95" s="6" t="s">
        <v>8</v>
      </c>
      <c r="D95" s="6">
        <v>4</v>
      </c>
      <c r="E95" s="18">
        <f>2*36*D95</f>
        <v>288</v>
      </c>
    </row>
    <row r="96" spans="1:5" ht="15.75" x14ac:dyDescent="0.25">
      <c r="A96" s="78"/>
      <c r="B96" s="5" t="s">
        <v>11</v>
      </c>
      <c r="C96" s="6">
        <v>8</v>
      </c>
      <c r="D96" s="6">
        <v>1</v>
      </c>
      <c r="E96" s="6">
        <f t="shared" si="3"/>
        <v>8</v>
      </c>
    </row>
    <row r="97" spans="1:5" ht="15.75" x14ac:dyDescent="0.25">
      <c r="A97" s="4" t="s">
        <v>198</v>
      </c>
      <c r="B97" s="5" t="s">
        <v>7</v>
      </c>
      <c r="C97" s="6">
        <v>58</v>
      </c>
      <c r="D97" s="6">
        <v>4</v>
      </c>
      <c r="E97" s="6">
        <f t="shared" si="3"/>
        <v>232</v>
      </c>
    </row>
    <row r="98" spans="1:5" ht="15.75" x14ac:dyDescent="0.25">
      <c r="A98" s="4" t="s">
        <v>199</v>
      </c>
      <c r="B98" s="5" t="s">
        <v>6</v>
      </c>
      <c r="C98" s="6" t="s">
        <v>172</v>
      </c>
      <c r="D98" s="6">
        <v>1</v>
      </c>
      <c r="E98" s="6">
        <f>2*100*D98</f>
        <v>200</v>
      </c>
    </row>
    <row r="99" spans="1:5" ht="15.75" x14ac:dyDescent="0.25">
      <c r="A99" s="76" t="s">
        <v>200</v>
      </c>
      <c r="B99" s="5" t="s">
        <v>7</v>
      </c>
      <c r="C99" s="6" t="s">
        <v>8</v>
      </c>
      <c r="D99" s="6">
        <v>2</v>
      </c>
      <c r="E99" s="18">
        <f>2*36*D99</f>
        <v>144</v>
      </c>
    </row>
    <row r="100" spans="1:5" ht="15.75" x14ac:dyDescent="0.25">
      <c r="A100" s="78"/>
      <c r="B100" s="5" t="s">
        <v>11</v>
      </c>
      <c r="C100" s="6">
        <v>8</v>
      </c>
      <c r="D100" s="6">
        <v>3</v>
      </c>
      <c r="E100" s="6">
        <f t="shared" si="3"/>
        <v>24</v>
      </c>
    </row>
    <row r="101" spans="1:5" ht="15.75" x14ac:dyDescent="0.25">
      <c r="A101" s="4" t="s">
        <v>201</v>
      </c>
      <c r="B101" s="5" t="s">
        <v>7</v>
      </c>
      <c r="C101" s="6" t="s">
        <v>709</v>
      </c>
      <c r="D101" s="6">
        <v>2</v>
      </c>
      <c r="E101" s="6">
        <f>2*22*D101</f>
        <v>88</v>
      </c>
    </row>
    <row r="102" spans="1:5" ht="15.75" x14ac:dyDescent="0.25">
      <c r="A102" s="4" t="s">
        <v>202</v>
      </c>
      <c r="B102" s="5" t="s">
        <v>7</v>
      </c>
      <c r="C102" s="6" t="s">
        <v>8</v>
      </c>
      <c r="D102" s="6">
        <v>2</v>
      </c>
      <c r="E102" s="18">
        <f>2*36*D102</f>
        <v>144</v>
      </c>
    </row>
    <row r="103" spans="1:5" ht="15.75" x14ac:dyDescent="0.25">
      <c r="A103" s="76" t="s">
        <v>203</v>
      </c>
      <c r="B103" s="5" t="s">
        <v>7</v>
      </c>
      <c r="C103" s="6" t="s">
        <v>30</v>
      </c>
      <c r="D103" s="6">
        <v>4</v>
      </c>
      <c r="E103" s="6">
        <f>2*58*D103</f>
        <v>464</v>
      </c>
    </row>
    <row r="104" spans="1:5" ht="15.75" x14ac:dyDescent="0.25">
      <c r="A104" s="78"/>
      <c r="B104" s="5" t="s">
        <v>11</v>
      </c>
      <c r="C104" s="6">
        <v>8</v>
      </c>
      <c r="D104" s="6">
        <v>1</v>
      </c>
      <c r="E104" s="6">
        <f t="shared" si="3"/>
        <v>8</v>
      </c>
    </row>
    <row r="105" spans="1:5" ht="15.75" x14ac:dyDescent="0.25">
      <c r="A105" s="76" t="s">
        <v>204</v>
      </c>
      <c r="B105" s="5" t="s">
        <v>6</v>
      </c>
      <c r="C105" s="6" t="s">
        <v>172</v>
      </c>
      <c r="D105" s="6">
        <v>5</v>
      </c>
      <c r="E105" s="6">
        <f>2*100*D105</f>
        <v>1000</v>
      </c>
    </row>
    <row r="106" spans="1:5" ht="15.75" x14ac:dyDescent="0.25">
      <c r="A106" s="78"/>
      <c r="B106" s="5" t="s">
        <v>11</v>
      </c>
      <c r="C106" s="6">
        <v>8</v>
      </c>
      <c r="D106" s="6">
        <v>1</v>
      </c>
      <c r="E106" s="6">
        <f t="shared" si="3"/>
        <v>8</v>
      </c>
    </row>
    <row r="107" spans="1:5" ht="15.75" x14ac:dyDescent="0.25">
      <c r="A107" s="76" t="s">
        <v>205</v>
      </c>
      <c r="B107" s="5" t="s">
        <v>7</v>
      </c>
      <c r="C107" s="6" t="s">
        <v>8</v>
      </c>
      <c r="D107" s="6">
        <v>5</v>
      </c>
      <c r="E107" s="18">
        <f>2*36*D107</f>
        <v>360</v>
      </c>
    </row>
    <row r="108" spans="1:5" ht="15.75" x14ac:dyDescent="0.25">
      <c r="A108" s="77"/>
      <c r="B108" s="5" t="s">
        <v>6</v>
      </c>
      <c r="C108" s="6" t="s">
        <v>172</v>
      </c>
      <c r="D108" s="6">
        <v>3</v>
      </c>
      <c r="E108" s="6">
        <f>2*100*D108</f>
        <v>600</v>
      </c>
    </row>
    <row r="109" spans="1:5" ht="15.75" x14ac:dyDescent="0.25">
      <c r="A109" s="78"/>
      <c r="B109" s="5" t="s">
        <v>11</v>
      </c>
      <c r="C109" s="6">
        <v>8</v>
      </c>
      <c r="D109" s="6">
        <v>1</v>
      </c>
      <c r="E109" s="6">
        <f t="shared" si="3"/>
        <v>8</v>
      </c>
    </row>
    <row r="110" spans="1:5" ht="15.75" x14ac:dyDescent="0.25">
      <c r="A110" s="76" t="s">
        <v>206</v>
      </c>
      <c r="B110" s="5" t="s">
        <v>7</v>
      </c>
      <c r="C110" s="6" t="s">
        <v>8</v>
      </c>
      <c r="D110" s="6">
        <v>3</v>
      </c>
      <c r="E110" s="18">
        <f>2*36*D110</f>
        <v>216</v>
      </c>
    </row>
    <row r="111" spans="1:5" ht="15.75" x14ac:dyDescent="0.25">
      <c r="A111" s="77"/>
      <c r="B111" s="5" t="s">
        <v>6</v>
      </c>
      <c r="C111" s="6" t="s">
        <v>172</v>
      </c>
      <c r="D111" s="6">
        <v>2</v>
      </c>
      <c r="E111" s="6">
        <f>2*100*D111</f>
        <v>400</v>
      </c>
    </row>
    <row r="112" spans="1:5" ht="15.75" x14ac:dyDescent="0.25">
      <c r="A112" s="78"/>
      <c r="B112" s="5" t="s">
        <v>11</v>
      </c>
      <c r="C112" s="6">
        <v>8</v>
      </c>
      <c r="D112" s="6">
        <v>1</v>
      </c>
      <c r="E112" s="6">
        <f t="shared" si="3"/>
        <v>8</v>
      </c>
    </row>
    <row r="113" spans="1:5" ht="15.75" x14ac:dyDescent="0.25">
      <c r="A113" s="4" t="s">
        <v>207</v>
      </c>
      <c r="B113" s="5" t="s">
        <v>7</v>
      </c>
      <c r="C113" s="6" t="s">
        <v>8</v>
      </c>
      <c r="D113" s="6">
        <v>3</v>
      </c>
      <c r="E113" s="18">
        <f>2*36*D113</f>
        <v>216</v>
      </c>
    </row>
    <row r="114" spans="1:5" ht="15.75" x14ac:dyDescent="0.25">
      <c r="A114" s="4" t="s">
        <v>208</v>
      </c>
      <c r="B114" s="5" t="s">
        <v>7</v>
      </c>
      <c r="C114" s="6" t="s">
        <v>8</v>
      </c>
      <c r="D114" s="6">
        <v>3</v>
      </c>
      <c r="E114" s="18">
        <f>2*36*D114</f>
        <v>216</v>
      </c>
    </row>
    <row r="115" spans="1:5" ht="15.75" x14ac:dyDescent="0.25">
      <c r="A115" s="4" t="s">
        <v>209</v>
      </c>
      <c r="B115" s="5" t="s">
        <v>6</v>
      </c>
      <c r="C115" s="6" t="s">
        <v>172</v>
      </c>
      <c r="D115" s="6">
        <v>2</v>
      </c>
      <c r="E115" s="6">
        <f>2*100*D115</f>
        <v>400</v>
      </c>
    </row>
    <row r="116" spans="1:5" ht="15.75" x14ac:dyDescent="0.25">
      <c r="A116" s="76" t="s">
        <v>210</v>
      </c>
      <c r="B116" s="5" t="s">
        <v>7</v>
      </c>
      <c r="C116" s="6" t="s">
        <v>8</v>
      </c>
      <c r="D116" s="6">
        <v>8</v>
      </c>
      <c r="E116" s="18">
        <f>2*36*D116</f>
        <v>576</v>
      </c>
    </row>
    <row r="117" spans="1:5" ht="15.75" x14ac:dyDescent="0.25">
      <c r="A117" s="78"/>
      <c r="B117" s="5" t="s">
        <v>11</v>
      </c>
      <c r="C117" s="6">
        <v>8</v>
      </c>
      <c r="D117" s="6">
        <v>1</v>
      </c>
      <c r="E117" s="6">
        <f t="shared" si="3"/>
        <v>8</v>
      </c>
    </row>
    <row r="118" spans="1:5" ht="15.75" x14ac:dyDescent="0.25">
      <c r="A118" s="76" t="s">
        <v>211</v>
      </c>
      <c r="B118" s="5" t="s">
        <v>6</v>
      </c>
      <c r="C118" s="6">
        <v>60</v>
      </c>
      <c r="D118" s="6">
        <v>6</v>
      </c>
      <c r="E118" s="6">
        <f>C118*D118</f>
        <v>360</v>
      </c>
    </row>
    <row r="119" spans="1:5" ht="15.75" x14ac:dyDescent="0.25">
      <c r="A119" s="78"/>
      <c r="B119" s="5" t="s">
        <v>11</v>
      </c>
      <c r="C119" s="6">
        <v>8</v>
      </c>
      <c r="D119" s="6">
        <v>1</v>
      </c>
      <c r="E119" s="6">
        <f t="shared" si="3"/>
        <v>8</v>
      </c>
    </row>
    <row r="120" spans="1:5" ht="15.75" x14ac:dyDescent="0.25">
      <c r="A120" s="4" t="s">
        <v>212</v>
      </c>
      <c r="B120" s="5" t="s">
        <v>7</v>
      </c>
      <c r="C120" s="6" t="s">
        <v>8</v>
      </c>
      <c r="D120" s="6">
        <v>4</v>
      </c>
      <c r="E120" s="18">
        <f>2*36*D120</f>
        <v>288</v>
      </c>
    </row>
    <row r="121" spans="1:5" ht="15.75" x14ac:dyDescent="0.25">
      <c r="A121" s="4" t="s">
        <v>213</v>
      </c>
      <c r="B121" s="5" t="s">
        <v>7</v>
      </c>
      <c r="C121" s="6" t="s">
        <v>8</v>
      </c>
      <c r="D121" s="6">
        <v>6</v>
      </c>
      <c r="E121" s="18">
        <f>2*36*D121</f>
        <v>432</v>
      </c>
    </row>
    <row r="122" spans="1:5" ht="15.75" x14ac:dyDescent="0.25">
      <c r="A122" s="4" t="s">
        <v>214</v>
      </c>
      <c r="B122" s="5" t="s">
        <v>7</v>
      </c>
      <c r="C122" s="6" t="s">
        <v>8</v>
      </c>
      <c r="D122" s="6">
        <v>4</v>
      </c>
      <c r="E122" s="18">
        <f>2*36*D122</f>
        <v>288</v>
      </c>
    </row>
    <row r="123" spans="1:5" ht="15.75" x14ac:dyDescent="0.25">
      <c r="A123" s="4" t="s">
        <v>215</v>
      </c>
      <c r="B123" s="5" t="s">
        <v>6</v>
      </c>
      <c r="C123" s="6" t="s">
        <v>172</v>
      </c>
      <c r="D123" s="6">
        <v>1</v>
      </c>
      <c r="E123" s="6">
        <f>2*100*D123</f>
        <v>200</v>
      </c>
    </row>
    <row r="124" spans="1:5" ht="15.75" x14ac:dyDescent="0.25">
      <c r="A124" s="4" t="s">
        <v>216</v>
      </c>
      <c r="B124" s="5" t="s">
        <v>6</v>
      </c>
      <c r="C124" s="6" t="s">
        <v>172</v>
      </c>
      <c r="D124" s="6">
        <v>2</v>
      </c>
      <c r="E124" s="6">
        <f>2*100*D124</f>
        <v>400</v>
      </c>
    </row>
    <row r="125" spans="1:5" ht="15.75" x14ac:dyDescent="0.25">
      <c r="A125" s="4" t="s">
        <v>217</v>
      </c>
      <c r="B125" s="5" t="s">
        <v>7</v>
      </c>
      <c r="C125" s="6" t="s">
        <v>8</v>
      </c>
      <c r="D125" s="6">
        <v>6</v>
      </c>
      <c r="E125" s="18">
        <f>2*36*D125</f>
        <v>432</v>
      </c>
    </row>
    <row r="126" spans="1:5" ht="15.75" x14ac:dyDescent="0.25">
      <c r="A126" s="76" t="s">
        <v>218</v>
      </c>
      <c r="B126" s="5" t="s">
        <v>7</v>
      </c>
      <c r="C126" s="6" t="s">
        <v>30</v>
      </c>
      <c r="D126" s="6">
        <v>8</v>
      </c>
      <c r="E126" s="6">
        <f>2*58*D126</f>
        <v>928</v>
      </c>
    </row>
    <row r="127" spans="1:5" ht="15.75" x14ac:dyDescent="0.25">
      <c r="A127" s="78"/>
      <c r="B127" s="5" t="s">
        <v>11</v>
      </c>
      <c r="C127" s="6">
        <v>8</v>
      </c>
      <c r="D127" s="6">
        <v>1</v>
      </c>
      <c r="E127" s="6">
        <f t="shared" ref="E127:E136" si="4">C127*D127</f>
        <v>8</v>
      </c>
    </row>
    <row r="128" spans="1:5" ht="15.75" x14ac:dyDescent="0.25">
      <c r="A128" s="4" t="s">
        <v>219</v>
      </c>
      <c r="B128" s="5" t="s">
        <v>7</v>
      </c>
      <c r="C128" s="6" t="s">
        <v>8</v>
      </c>
      <c r="D128" s="6">
        <v>3</v>
      </c>
      <c r="E128" s="18">
        <f>2*36*D128</f>
        <v>216</v>
      </c>
    </row>
    <row r="129" spans="1:5" ht="15.75" x14ac:dyDescent="0.25">
      <c r="A129" s="4" t="s">
        <v>220</v>
      </c>
      <c r="B129" s="5" t="s">
        <v>7</v>
      </c>
      <c r="C129" s="6" t="s">
        <v>8</v>
      </c>
      <c r="D129" s="6">
        <v>2</v>
      </c>
      <c r="E129" s="18">
        <f>2*36*D129</f>
        <v>144</v>
      </c>
    </row>
    <row r="130" spans="1:5" ht="15.75" x14ac:dyDescent="0.25">
      <c r="A130" s="76" t="s">
        <v>221</v>
      </c>
      <c r="B130" s="5" t="s">
        <v>7</v>
      </c>
      <c r="C130" s="6" t="s">
        <v>30</v>
      </c>
      <c r="D130" s="6">
        <v>6</v>
      </c>
      <c r="E130" s="6">
        <f>2*58*D130</f>
        <v>696</v>
      </c>
    </row>
    <row r="131" spans="1:5" ht="15.75" x14ac:dyDescent="0.25">
      <c r="A131" s="78"/>
      <c r="B131" s="5" t="s">
        <v>11</v>
      </c>
      <c r="C131" s="6">
        <v>8</v>
      </c>
      <c r="D131" s="6">
        <v>1</v>
      </c>
      <c r="E131" s="6">
        <f t="shared" si="4"/>
        <v>8</v>
      </c>
    </row>
    <row r="132" spans="1:5" ht="15.75" x14ac:dyDescent="0.25">
      <c r="A132" s="4" t="s">
        <v>195</v>
      </c>
      <c r="B132" s="5" t="s">
        <v>7</v>
      </c>
      <c r="C132" s="6" t="s">
        <v>30</v>
      </c>
      <c r="D132" s="6">
        <v>4</v>
      </c>
      <c r="E132" s="6">
        <f>2*58*D132</f>
        <v>464</v>
      </c>
    </row>
    <row r="133" spans="1:5" ht="15.75" x14ac:dyDescent="0.25">
      <c r="A133" s="73" t="s">
        <v>75</v>
      </c>
      <c r="B133" s="74"/>
      <c r="C133" s="74"/>
      <c r="D133" s="74"/>
      <c r="E133" s="75"/>
    </row>
    <row r="134" spans="1:5" ht="15.75" x14ac:dyDescent="0.25">
      <c r="A134" s="76" t="s">
        <v>222</v>
      </c>
      <c r="B134" s="5" t="s">
        <v>7</v>
      </c>
      <c r="C134" s="6" t="s">
        <v>8</v>
      </c>
      <c r="D134" s="6">
        <v>19</v>
      </c>
      <c r="E134" s="18">
        <f>2*36*D134</f>
        <v>1368</v>
      </c>
    </row>
    <row r="135" spans="1:5" ht="15.75" x14ac:dyDescent="0.25">
      <c r="A135" s="77"/>
      <c r="B135" s="5" t="s">
        <v>88</v>
      </c>
      <c r="C135" s="6" t="s">
        <v>709</v>
      </c>
      <c r="D135" s="6">
        <v>8</v>
      </c>
      <c r="E135" s="18">
        <f>2*22*D135</f>
        <v>352</v>
      </c>
    </row>
    <row r="136" spans="1:5" ht="15.75" x14ac:dyDescent="0.25">
      <c r="A136" s="78"/>
      <c r="B136" s="5" t="s">
        <v>11</v>
      </c>
      <c r="C136" s="6">
        <v>8</v>
      </c>
      <c r="D136" s="6">
        <v>5</v>
      </c>
      <c r="E136" s="6">
        <f t="shared" si="4"/>
        <v>40</v>
      </c>
    </row>
    <row r="137" spans="1:5" ht="15.75" x14ac:dyDescent="0.25">
      <c r="A137" s="76" t="s">
        <v>223</v>
      </c>
      <c r="B137" s="5" t="s">
        <v>7</v>
      </c>
      <c r="C137" s="6" t="s">
        <v>30</v>
      </c>
      <c r="D137" s="6">
        <v>1</v>
      </c>
      <c r="E137" s="6">
        <f>2*58*D137</f>
        <v>116</v>
      </c>
    </row>
    <row r="138" spans="1:5" ht="15.75" x14ac:dyDescent="0.25">
      <c r="A138" s="77"/>
      <c r="B138" s="5" t="s">
        <v>6</v>
      </c>
      <c r="C138" s="6">
        <v>100</v>
      </c>
      <c r="D138" s="6">
        <v>2</v>
      </c>
      <c r="E138" s="6">
        <f>C138*D138</f>
        <v>200</v>
      </c>
    </row>
    <row r="139" spans="1:5" ht="15.75" x14ac:dyDescent="0.25">
      <c r="A139" s="78"/>
      <c r="B139" s="5" t="s">
        <v>88</v>
      </c>
      <c r="C139" s="6" t="s">
        <v>723</v>
      </c>
      <c r="D139" s="6">
        <v>1</v>
      </c>
      <c r="E139" s="6">
        <f>1*10*D139</f>
        <v>10</v>
      </c>
    </row>
    <row r="140" spans="1:5" ht="15.75" x14ac:dyDescent="0.25">
      <c r="A140" s="76" t="s">
        <v>224</v>
      </c>
      <c r="B140" s="5" t="s">
        <v>7</v>
      </c>
      <c r="C140" s="6" t="s">
        <v>30</v>
      </c>
      <c r="D140" s="6">
        <v>1</v>
      </c>
      <c r="E140" s="6">
        <f>2*58*D140</f>
        <v>116</v>
      </c>
    </row>
    <row r="141" spans="1:5" ht="15.75" x14ac:dyDescent="0.25">
      <c r="A141" s="77"/>
      <c r="B141" s="5" t="s">
        <v>6</v>
      </c>
      <c r="C141" s="6">
        <v>100</v>
      </c>
      <c r="D141" s="6">
        <v>2</v>
      </c>
      <c r="E141" s="6">
        <f>C141*D141</f>
        <v>200</v>
      </c>
    </row>
    <row r="142" spans="1:5" ht="15.75" x14ac:dyDescent="0.25">
      <c r="A142" s="78"/>
      <c r="B142" s="5" t="s">
        <v>88</v>
      </c>
      <c r="C142" s="6" t="s">
        <v>723</v>
      </c>
      <c r="D142" s="6">
        <v>1</v>
      </c>
      <c r="E142" s="6">
        <f>1*10*D142</f>
        <v>10</v>
      </c>
    </row>
    <row r="143" spans="1:5" ht="15.75" x14ac:dyDescent="0.25">
      <c r="A143" s="76" t="s">
        <v>225</v>
      </c>
      <c r="B143" s="5" t="s">
        <v>7</v>
      </c>
      <c r="C143" s="6" t="s">
        <v>30</v>
      </c>
      <c r="D143" s="6">
        <v>1</v>
      </c>
      <c r="E143" s="6">
        <f>2*58*D143</f>
        <v>116</v>
      </c>
    </row>
    <row r="144" spans="1:5" ht="15.75" x14ac:dyDescent="0.25">
      <c r="A144" s="77"/>
      <c r="B144" s="5" t="s">
        <v>6</v>
      </c>
      <c r="C144" s="6">
        <v>100</v>
      </c>
      <c r="D144" s="6">
        <v>2</v>
      </c>
      <c r="E144" s="6">
        <f>C144*D144</f>
        <v>200</v>
      </c>
    </row>
    <row r="145" spans="1:5" ht="15.75" x14ac:dyDescent="0.25">
      <c r="A145" s="78"/>
      <c r="B145" s="5" t="s">
        <v>88</v>
      </c>
      <c r="C145" s="6" t="s">
        <v>723</v>
      </c>
      <c r="D145" s="6">
        <v>1</v>
      </c>
      <c r="E145" s="6">
        <f>1*10*D145</f>
        <v>10</v>
      </c>
    </row>
    <row r="146" spans="1:5" ht="15.75" x14ac:dyDescent="0.25">
      <c r="A146" s="76" t="s">
        <v>226</v>
      </c>
      <c r="B146" s="5" t="s">
        <v>7</v>
      </c>
      <c r="C146" s="6" t="s">
        <v>30</v>
      </c>
      <c r="D146" s="6">
        <v>1</v>
      </c>
      <c r="E146" s="6">
        <f>2*58*D146</f>
        <v>116</v>
      </c>
    </row>
    <row r="147" spans="1:5" ht="15.75" x14ac:dyDescent="0.25">
      <c r="A147" s="77"/>
      <c r="B147" s="5" t="s">
        <v>6</v>
      </c>
      <c r="C147" s="6">
        <v>100</v>
      </c>
      <c r="D147" s="6">
        <v>2</v>
      </c>
      <c r="E147" s="6">
        <f>C147*D147</f>
        <v>200</v>
      </c>
    </row>
    <row r="148" spans="1:5" ht="15.75" x14ac:dyDescent="0.25">
      <c r="A148" s="78"/>
      <c r="B148" s="5" t="s">
        <v>88</v>
      </c>
      <c r="C148" s="6" t="s">
        <v>723</v>
      </c>
      <c r="D148" s="6">
        <v>1</v>
      </c>
      <c r="E148" s="6">
        <f>1*10*D148</f>
        <v>10</v>
      </c>
    </row>
    <row r="149" spans="1:5" ht="15.75" x14ac:dyDescent="0.25">
      <c r="A149" s="76" t="s">
        <v>227</v>
      </c>
      <c r="B149" s="5" t="s">
        <v>7</v>
      </c>
      <c r="C149" s="6" t="s">
        <v>30</v>
      </c>
      <c r="D149" s="6">
        <v>1</v>
      </c>
      <c r="E149" s="6">
        <f>2*58*D149</f>
        <v>116</v>
      </c>
    </row>
    <row r="150" spans="1:5" ht="15.75" x14ac:dyDescent="0.25">
      <c r="A150" s="77"/>
      <c r="B150" s="5" t="s">
        <v>6</v>
      </c>
      <c r="C150" s="6">
        <v>100</v>
      </c>
      <c r="D150" s="6">
        <v>2</v>
      </c>
      <c r="E150" s="6">
        <f>C150*D150</f>
        <v>200</v>
      </c>
    </row>
    <row r="151" spans="1:5" ht="15.75" x14ac:dyDescent="0.25">
      <c r="A151" s="78"/>
      <c r="B151" s="5" t="s">
        <v>88</v>
      </c>
      <c r="C151" s="6" t="s">
        <v>723</v>
      </c>
      <c r="D151" s="6">
        <v>1</v>
      </c>
      <c r="E151" s="6">
        <f>1*10*D151</f>
        <v>10</v>
      </c>
    </row>
    <row r="152" spans="1:5" ht="15.75" x14ac:dyDescent="0.25">
      <c r="A152" s="76" t="s">
        <v>228</v>
      </c>
      <c r="B152" s="5" t="s">
        <v>7</v>
      </c>
      <c r="C152" s="6" t="s">
        <v>30</v>
      </c>
      <c r="D152" s="6">
        <v>1</v>
      </c>
      <c r="E152" s="6">
        <f>2*58*D152</f>
        <v>116</v>
      </c>
    </row>
    <row r="153" spans="1:5" ht="15.75" x14ac:dyDescent="0.25">
      <c r="A153" s="77"/>
      <c r="B153" s="5" t="s">
        <v>6</v>
      </c>
      <c r="C153" s="6">
        <v>100</v>
      </c>
      <c r="D153" s="6">
        <v>2</v>
      </c>
      <c r="E153" s="6">
        <f>C153*D153</f>
        <v>200</v>
      </c>
    </row>
    <row r="154" spans="1:5" ht="15.75" x14ac:dyDescent="0.25">
      <c r="A154" s="78"/>
      <c r="B154" s="5" t="s">
        <v>88</v>
      </c>
      <c r="C154" s="6" t="s">
        <v>723</v>
      </c>
      <c r="D154" s="6">
        <v>1</v>
      </c>
      <c r="E154" s="6">
        <f>1*10*D154</f>
        <v>10</v>
      </c>
    </row>
    <row r="155" spans="1:5" ht="15.75" x14ac:dyDescent="0.25">
      <c r="A155" s="4" t="s">
        <v>229</v>
      </c>
      <c r="B155" s="5" t="s">
        <v>7</v>
      </c>
      <c r="C155" s="6" t="s">
        <v>30</v>
      </c>
      <c r="D155" s="6">
        <v>4</v>
      </c>
      <c r="E155" s="6">
        <f>2*58*D155</f>
        <v>464</v>
      </c>
    </row>
    <row r="156" spans="1:5" ht="15.75" x14ac:dyDescent="0.25">
      <c r="A156" s="4" t="s">
        <v>230</v>
      </c>
      <c r="B156" s="5" t="s">
        <v>88</v>
      </c>
      <c r="C156" s="6" t="s">
        <v>708</v>
      </c>
      <c r="D156" s="6">
        <v>4</v>
      </c>
      <c r="E156" s="6">
        <f>2*25*D156</f>
        <v>200</v>
      </c>
    </row>
    <row r="157" spans="1:5" ht="15.75" x14ac:dyDescent="0.25">
      <c r="A157" s="76" t="s">
        <v>231</v>
      </c>
      <c r="B157" s="5" t="s">
        <v>88</v>
      </c>
      <c r="C157" s="6" t="s">
        <v>709</v>
      </c>
      <c r="D157" s="6">
        <v>3</v>
      </c>
      <c r="E157" s="18">
        <f>2*22*D157</f>
        <v>132</v>
      </c>
    </row>
    <row r="158" spans="1:5" ht="15.75" x14ac:dyDescent="0.25">
      <c r="A158" s="78"/>
      <c r="B158" s="5" t="s">
        <v>6</v>
      </c>
      <c r="C158" s="6">
        <v>60</v>
      </c>
      <c r="D158" s="6">
        <v>1</v>
      </c>
      <c r="E158" s="18">
        <f>C158*D158</f>
        <v>60</v>
      </c>
    </row>
    <row r="159" spans="1:5" ht="15.75" x14ac:dyDescent="0.25">
      <c r="A159" s="4" t="s">
        <v>232</v>
      </c>
      <c r="B159" s="5" t="s">
        <v>6</v>
      </c>
      <c r="C159" s="6" t="s">
        <v>187</v>
      </c>
      <c r="D159" s="6">
        <v>1</v>
      </c>
      <c r="E159" s="18">
        <f>2*75*D159</f>
        <v>150</v>
      </c>
    </row>
    <row r="160" spans="1:5" ht="15.75" x14ac:dyDescent="0.25">
      <c r="A160" s="76" t="s">
        <v>233</v>
      </c>
      <c r="B160" s="5" t="s">
        <v>7</v>
      </c>
      <c r="C160" s="6" t="s">
        <v>8</v>
      </c>
      <c r="D160" s="6">
        <v>4</v>
      </c>
      <c r="E160" s="18">
        <f>2*36*D160</f>
        <v>288</v>
      </c>
    </row>
    <row r="161" spans="1:5" ht="15.75" x14ac:dyDescent="0.25">
      <c r="A161" s="78"/>
      <c r="B161" s="5" t="s">
        <v>11</v>
      </c>
      <c r="C161" s="6">
        <v>8</v>
      </c>
      <c r="D161" s="6">
        <v>1</v>
      </c>
      <c r="E161" s="6">
        <f t="shared" ref="E161" si="5">C161*D161</f>
        <v>8</v>
      </c>
    </row>
    <row r="162" spans="1:5" ht="15.75" x14ac:dyDescent="0.25">
      <c r="A162" s="4" t="s">
        <v>234</v>
      </c>
      <c r="B162" s="5" t="s">
        <v>7</v>
      </c>
      <c r="C162" s="6" t="s">
        <v>8</v>
      </c>
      <c r="D162" s="6">
        <v>2</v>
      </c>
      <c r="E162" s="18">
        <f>2*36*D162</f>
        <v>144</v>
      </c>
    </row>
    <row r="163" spans="1:5" ht="15.75" x14ac:dyDescent="0.25">
      <c r="A163" s="4" t="s">
        <v>235</v>
      </c>
      <c r="B163" s="5" t="s">
        <v>7</v>
      </c>
      <c r="C163" s="6" t="s">
        <v>187</v>
      </c>
      <c r="D163" s="6">
        <v>2</v>
      </c>
      <c r="E163" s="18">
        <f>2*75*D163</f>
        <v>300</v>
      </c>
    </row>
    <row r="164" spans="1:5" ht="15.75" x14ac:dyDescent="0.25">
      <c r="A164" s="76" t="s">
        <v>236</v>
      </c>
      <c r="B164" s="5" t="s">
        <v>7</v>
      </c>
      <c r="C164" s="6" t="s">
        <v>107</v>
      </c>
      <c r="D164" s="6">
        <v>2</v>
      </c>
      <c r="E164" s="6">
        <f>2*58*D164</f>
        <v>232</v>
      </c>
    </row>
    <row r="165" spans="1:5" ht="15.75" x14ac:dyDescent="0.25">
      <c r="A165" s="77"/>
      <c r="B165" s="5" t="s">
        <v>6</v>
      </c>
      <c r="C165" s="6">
        <v>100</v>
      </c>
      <c r="D165" s="6">
        <v>2</v>
      </c>
      <c r="E165" s="6">
        <f>C165*D165</f>
        <v>200</v>
      </c>
    </row>
    <row r="166" spans="1:5" ht="15.75" x14ac:dyDescent="0.25">
      <c r="A166" s="78"/>
      <c r="B166" s="5" t="s">
        <v>88</v>
      </c>
      <c r="C166" s="6" t="s">
        <v>723</v>
      </c>
      <c r="D166" s="6">
        <v>1</v>
      </c>
      <c r="E166" s="6">
        <f>1*10*D166</f>
        <v>10</v>
      </c>
    </row>
    <row r="167" spans="1:5" ht="15.75" x14ac:dyDescent="0.25">
      <c r="A167" s="76" t="s">
        <v>237</v>
      </c>
      <c r="B167" s="5" t="s">
        <v>7</v>
      </c>
      <c r="C167" s="6" t="s">
        <v>30</v>
      </c>
      <c r="D167" s="6">
        <v>1</v>
      </c>
      <c r="E167" s="6">
        <f>2*58*D167</f>
        <v>116</v>
      </c>
    </row>
    <row r="168" spans="1:5" ht="15.75" x14ac:dyDescent="0.25">
      <c r="A168" s="77"/>
      <c r="B168" s="5" t="s">
        <v>6</v>
      </c>
      <c r="C168" s="6">
        <v>100</v>
      </c>
      <c r="D168" s="6">
        <v>2</v>
      </c>
      <c r="E168" s="6">
        <f>C168*D168</f>
        <v>200</v>
      </c>
    </row>
    <row r="169" spans="1:5" ht="15.75" x14ac:dyDescent="0.25">
      <c r="A169" s="78"/>
      <c r="B169" s="5" t="s">
        <v>88</v>
      </c>
      <c r="C169" s="6" t="s">
        <v>723</v>
      </c>
      <c r="D169" s="6">
        <v>1</v>
      </c>
      <c r="E169" s="6">
        <f>1*10*D169</f>
        <v>10</v>
      </c>
    </row>
    <row r="170" spans="1:5" ht="15.75" x14ac:dyDescent="0.25">
      <c r="A170" s="76" t="s">
        <v>238</v>
      </c>
      <c r="B170" s="5" t="s">
        <v>7</v>
      </c>
      <c r="C170" s="6" t="s">
        <v>30</v>
      </c>
      <c r="D170" s="6">
        <v>1</v>
      </c>
      <c r="E170" s="6">
        <f>2*58*D170</f>
        <v>116</v>
      </c>
    </row>
    <row r="171" spans="1:5" ht="15.75" x14ac:dyDescent="0.25">
      <c r="A171" s="77"/>
      <c r="B171" s="5" t="s">
        <v>6</v>
      </c>
      <c r="C171" s="6">
        <v>100</v>
      </c>
      <c r="D171" s="6">
        <v>2</v>
      </c>
      <c r="E171" s="6">
        <f>C171*D171</f>
        <v>200</v>
      </c>
    </row>
    <row r="172" spans="1:5" ht="15.75" x14ac:dyDescent="0.25">
      <c r="A172" s="78"/>
      <c r="B172" s="5" t="s">
        <v>88</v>
      </c>
      <c r="C172" s="6" t="s">
        <v>723</v>
      </c>
      <c r="D172" s="6">
        <v>1</v>
      </c>
      <c r="E172" s="6">
        <f>1*10*D172</f>
        <v>10</v>
      </c>
    </row>
    <row r="173" spans="1:5" ht="15.75" x14ac:dyDescent="0.25">
      <c r="A173" s="76" t="s">
        <v>239</v>
      </c>
      <c r="B173" s="5" t="s">
        <v>7</v>
      </c>
      <c r="C173" s="6" t="s">
        <v>30</v>
      </c>
      <c r="D173" s="6">
        <v>1</v>
      </c>
      <c r="E173" s="6">
        <f>2*58*D173</f>
        <v>116</v>
      </c>
    </row>
    <row r="174" spans="1:5" ht="15.75" x14ac:dyDescent="0.25">
      <c r="A174" s="77"/>
      <c r="B174" s="5" t="s">
        <v>6</v>
      </c>
      <c r="C174" s="6">
        <v>100</v>
      </c>
      <c r="D174" s="6">
        <v>2</v>
      </c>
      <c r="E174" s="6">
        <f>C174*D174</f>
        <v>200</v>
      </c>
    </row>
    <row r="175" spans="1:5" ht="15.75" x14ac:dyDescent="0.25">
      <c r="A175" s="78"/>
      <c r="B175" s="5" t="s">
        <v>88</v>
      </c>
      <c r="C175" s="6" t="s">
        <v>723</v>
      </c>
      <c r="D175" s="6">
        <v>1</v>
      </c>
      <c r="E175" s="6">
        <f>1*10*D175</f>
        <v>10</v>
      </c>
    </row>
    <row r="176" spans="1:5" ht="15.75" x14ac:dyDescent="0.25">
      <c r="A176" s="76" t="s">
        <v>240</v>
      </c>
      <c r="B176" s="5" t="s">
        <v>7</v>
      </c>
      <c r="C176" s="6" t="s">
        <v>30</v>
      </c>
      <c r="D176" s="6">
        <v>1</v>
      </c>
      <c r="E176" s="6">
        <f>2*58*D176</f>
        <v>116</v>
      </c>
    </row>
    <row r="177" spans="1:5" ht="15.75" x14ac:dyDescent="0.25">
      <c r="A177" s="77"/>
      <c r="B177" s="5" t="s">
        <v>6</v>
      </c>
      <c r="C177" s="6">
        <v>100</v>
      </c>
      <c r="D177" s="6">
        <v>2</v>
      </c>
      <c r="E177" s="6">
        <f>C177*D177</f>
        <v>200</v>
      </c>
    </row>
    <row r="178" spans="1:5" ht="15.75" x14ac:dyDescent="0.25">
      <c r="A178" s="78"/>
      <c r="B178" s="5" t="s">
        <v>88</v>
      </c>
      <c r="C178" s="6" t="s">
        <v>723</v>
      </c>
      <c r="D178" s="6">
        <v>1</v>
      </c>
      <c r="E178" s="6">
        <f>1*10*D178</f>
        <v>10</v>
      </c>
    </row>
    <row r="179" spans="1:5" ht="15.75" x14ac:dyDescent="0.25">
      <c r="A179" s="76" t="s">
        <v>241</v>
      </c>
      <c r="B179" s="5" t="s">
        <v>7</v>
      </c>
      <c r="C179" s="6" t="s">
        <v>30</v>
      </c>
      <c r="D179" s="6">
        <v>1</v>
      </c>
      <c r="E179" s="6">
        <f>2*58*D179</f>
        <v>116</v>
      </c>
    </row>
    <row r="180" spans="1:5" ht="15.75" x14ac:dyDescent="0.25">
      <c r="A180" s="77"/>
      <c r="B180" s="5" t="s">
        <v>6</v>
      </c>
      <c r="C180" s="6">
        <v>100</v>
      </c>
      <c r="D180" s="6">
        <v>2</v>
      </c>
      <c r="E180" s="6">
        <f>C180*D180</f>
        <v>200</v>
      </c>
    </row>
    <row r="181" spans="1:5" ht="15.75" x14ac:dyDescent="0.25">
      <c r="A181" s="78"/>
      <c r="B181" s="5" t="s">
        <v>88</v>
      </c>
      <c r="C181" s="6" t="s">
        <v>723</v>
      </c>
      <c r="D181" s="6">
        <v>1</v>
      </c>
      <c r="E181" s="6">
        <f>1*10*D181</f>
        <v>10</v>
      </c>
    </row>
    <row r="182" spans="1:5" ht="15.75" x14ac:dyDescent="0.25">
      <c r="A182" s="76" t="s">
        <v>242</v>
      </c>
      <c r="B182" s="5" t="s">
        <v>7</v>
      </c>
      <c r="C182" s="6" t="s">
        <v>30</v>
      </c>
      <c r="D182" s="6">
        <v>1</v>
      </c>
      <c r="E182" s="6">
        <f>2*58*D182</f>
        <v>116</v>
      </c>
    </row>
    <row r="183" spans="1:5" ht="15.75" x14ac:dyDescent="0.25">
      <c r="A183" s="77"/>
      <c r="B183" s="5" t="s">
        <v>6</v>
      </c>
      <c r="C183" s="6">
        <v>100</v>
      </c>
      <c r="D183" s="6">
        <v>2</v>
      </c>
      <c r="E183" s="6">
        <f>C183*D183</f>
        <v>200</v>
      </c>
    </row>
    <row r="184" spans="1:5" ht="15.75" x14ac:dyDescent="0.25">
      <c r="A184" s="78"/>
      <c r="B184" s="5" t="s">
        <v>88</v>
      </c>
      <c r="C184" s="6" t="s">
        <v>723</v>
      </c>
      <c r="D184" s="6">
        <v>1</v>
      </c>
      <c r="E184" s="6">
        <f>1*10*D184</f>
        <v>10</v>
      </c>
    </row>
    <row r="185" spans="1:5" ht="15.75" x14ac:dyDescent="0.25">
      <c r="A185" s="76" t="s">
        <v>243</v>
      </c>
      <c r="B185" s="5" t="s">
        <v>7</v>
      </c>
      <c r="C185" s="6" t="s">
        <v>30</v>
      </c>
      <c r="D185" s="6">
        <v>1</v>
      </c>
      <c r="E185" s="6">
        <f>2*58*D185</f>
        <v>116</v>
      </c>
    </row>
    <row r="186" spans="1:5" ht="15.75" x14ac:dyDescent="0.25">
      <c r="A186" s="77"/>
      <c r="B186" s="5" t="s">
        <v>6</v>
      </c>
      <c r="C186" s="6">
        <v>100</v>
      </c>
      <c r="D186" s="6">
        <v>2</v>
      </c>
      <c r="E186" s="6">
        <f>C186*D186</f>
        <v>200</v>
      </c>
    </row>
    <row r="187" spans="1:5" ht="15.75" x14ac:dyDescent="0.25">
      <c r="A187" s="78"/>
      <c r="B187" s="5" t="s">
        <v>88</v>
      </c>
      <c r="C187" s="6" t="s">
        <v>723</v>
      </c>
      <c r="D187" s="6">
        <v>1</v>
      </c>
      <c r="E187" s="6">
        <f>1*10*D187</f>
        <v>10</v>
      </c>
    </row>
    <row r="188" spans="1:5" ht="15.75" x14ac:dyDescent="0.25">
      <c r="A188" s="76" t="s">
        <v>245</v>
      </c>
      <c r="B188" s="5" t="s">
        <v>7</v>
      </c>
      <c r="C188" s="6" t="s">
        <v>30</v>
      </c>
      <c r="D188" s="6">
        <v>1</v>
      </c>
      <c r="E188" s="6">
        <f>2*58*D188</f>
        <v>116</v>
      </c>
    </row>
    <row r="189" spans="1:5" ht="15.75" x14ac:dyDescent="0.25">
      <c r="A189" s="77"/>
      <c r="B189" s="5" t="s">
        <v>6</v>
      </c>
      <c r="C189" s="6">
        <v>100</v>
      </c>
      <c r="D189" s="6">
        <v>2</v>
      </c>
      <c r="E189" s="6">
        <f>C189*D189</f>
        <v>200</v>
      </c>
    </row>
    <row r="190" spans="1:5" ht="15.75" x14ac:dyDescent="0.25">
      <c r="A190" s="78"/>
      <c r="B190" s="5" t="s">
        <v>88</v>
      </c>
      <c r="C190" s="6" t="s">
        <v>723</v>
      </c>
      <c r="D190" s="6">
        <v>2</v>
      </c>
      <c r="E190" s="6">
        <f>1*10*D190</f>
        <v>20</v>
      </c>
    </row>
    <row r="191" spans="1:5" ht="15.75" x14ac:dyDescent="0.25">
      <c r="A191" s="76" t="s">
        <v>244</v>
      </c>
      <c r="B191" s="5" t="s">
        <v>7</v>
      </c>
      <c r="C191" s="6" t="s">
        <v>30</v>
      </c>
      <c r="D191" s="6">
        <v>1</v>
      </c>
      <c r="E191" s="6">
        <f>2*58*D191</f>
        <v>116</v>
      </c>
    </row>
    <row r="192" spans="1:5" ht="15.75" x14ac:dyDescent="0.25">
      <c r="A192" s="77"/>
      <c r="B192" s="5" t="s">
        <v>6</v>
      </c>
      <c r="C192" s="6">
        <v>100</v>
      </c>
      <c r="D192" s="6">
        <v>2</v>
      </c>
      <c r="E192" s="6">
        <f>C192*D192</f>
        <v>200</v>
      </c>
    </row>
    <row r="193" spans="1:5" ht="15.75" x14ac:dyDescent="0.25">
      <c r="A193" s="78"/>
      <c r="B193" s="5" t="s">
        <v>88</v>
      </c>
      <c r="C193" s="6" t="s">
        <v>723</v>
      </c>
      <c r="D193" s="6">
        <v>1</v>
      </c>
      <c r="E193" s="6">
        <f>1*10*D193</f>
        <v>10</v>
      </c>
    </row>
    <row r="194" spans="1:5" ht="15.75" x14ac:dyDescent="0.25">
      <c r="A194" s="76" t="s">
        <v>246</v>
      </c>
      <c r="B194" s="5" t="s">
        <v>7</v>
      </c>
      <c r="C194" s="6" t="s">
        <v>30</v>
      </c>
      <c r="D194" s="6">
        <v>1</v>
      </c>
      <c r="E194" s="6">
        <f>2*58*D194</f>
        <v>116</v>
      </c>
    </row>
    <row r="195" spans="1:5" ht="15.75" x14ac:dyDescent="0.25">
      <c r="A195" s="77"/>
      <c r="B195" s="5" t="s">
        <v>6</v>
      </c>
      <c r="C195" s="6">
        <v>100</v>
      </c>
      <c r="D195" s="6">
        <v>2</v>
      </c>
      <c r="E195" s="6">
        <f>C195*D195</f>
        <v>200</v>
      </c>
    </row>
    <row r="196" spans="1:5" ht="15.75" x14ac:dyDescent="0.25">
      <c r="A196" s="78"/>
      <c r="B196" s="5" t="s">
        <v>88</v>
      </c>
      <c r="C196" s="6" t="s">
        <v>723</v>
      </c>
      <c r="D196" s="6">
        <v>2</v>
      </c>
      <c r="E196" s="6">
        <f>1*10*D196</f>
        <v>20</v>
      </c>
    </row>
    <row r="197" spans="1:5" ht="15.75" x14ac:dyDescent="0.25">
      <c r="A197" s="76" t="s">
        <v>247</v>
      </c>
      <c r="B197" s="5" t="s">
        <v>7</v>
      </c>
      <c r="C197" s="6" t="s">
        <v>30</v>
      </c>
      <c r="D197" s="6">
        <v>1</v>
      </c>
      <c r="E197" s="6">
        <f>2*58*D197</f>
        <v>116</v>
      </c>
    </row>
    <row r="198" spans="1:5" ht="15.75" x14ac:dyDescent="0.25">
      <c r="A198" s="77"/>
      <c r="B198" s="5" t="s">
        <v>6</v>
      </c>
      <c r="C198" s="6">
        <v>100</v>
      </c>
      <c r="D198" s="6">
        <v>2</v>
      </c>
      <c r="E198" s="6">
        <f>C198*D198</f>
        <v>200</v>
      </c>
    </row>
    <row r="199" spans="1:5" ht="15.75" x14ac:dyDescent="0.25">
      <c r="A199" s="78"/>
      <c r="B199" s="5" t="s">
        <v>88</v>
      </c>
      <c r="C199" s="6" t="s">
        <v>723</v>
      </c>
      <c r="D199" s="6">
        <v>1</v>
      </c>
      <c r="E199" s="6">
        <f>1*10*D199</f>
        <v>10</v>
      </c>
    </row>
    <row r="200" spans="1:5" ht="15.75" x14ac:dyDescent="0.25">
      <c r="A200" s="76" t="s">
        <v>248</v>
      </c>
      <c r="B200" s="5" t="s">
        <v>7</v>
      </c>
      <c r="C200" s="6" t="s">
        <v>30</v>
      </c>
      <c r="D200" s="6">
        <v>1</v>
      </c>
      <c r="E200" s="6">
        <f>2*58*D200</f>
        <v>116</v>
      </c>
    </row>
    <row r="201" spans="1:5" ht="15.75" x14ac:dyDescent="0.25">
      <c r="A201" s="77"/>
      <c r="B201" s="5" t="s">
        <v>6</v>
      </c>
      <c r="C201" s="6">
        <v>100</v>
      </c>
      <c r="D201" s="6">
        <v>2</v>
      </c>
      <c r="E201" s="6">
        <f>C201*D201</f>
        <v>200</v>
      </c>
    </row>
    <row r="202" spans="1:5" ht="15.75" x14ac:dyDescent="0.25">
      <c r="A202" s="78"/>
      <c r="B202" s="5" t="s">
        <v>88</v>
      </c>
      <c r="C202" s="6" t="s">
        <v>723</v>
      </c>
      <c r="D202" s="6">
        <v>1</v>
      </c>
      <c r="E202" s="6">
        <f>1*10*D202</f>
        <v>10</v>
      </c>
    </row>
    <row r="203" spans="1:5" ht="15.75" x14ac:dyDescent="0.25">
      <c r="A203" s="76" t="s">
        <v>249</v>
      </c>
      <c r="B203" s="5" t="s">
        <v>7</v>
      </c>
      <c r="C203" s="6" t="s">
        <v>30</v>
      </c>
      <c r="D203" s="6">
        <v>1</v>
      </c>
      <c r="E203" s="6">
        <f>2*58*D203</f>
        <v>116</v>
      </c>
    </row>
    <row r="204" spans="1:5" ht="15.75" x14ac:dyDescent="0.25">
      <c r="A204" s="77"/>
      <c r="B204" s="5" t="s">
        <v>6</v>
      </c>
      <c r="C204" s="6">
        <v>100</v>
      </c>
      <c r="D204" s="6">
        <v>2</v>
      </c>
      <c r="E204" s="6">
        <f>C204*D204</f>
        <v>200</v>
      </c>
    </row>
    <row r="205" spans="1:5" ht="15.75" x14ac:dyDescent="0.25">
      <c r="A205" s="78"/>
      <c r="B205" s="5" t="s">
        <v>88</v>
      </c>
      <c r="C205" s="6" t="s">
        <v>723</v>
      </c>
      <c r="D205" s="6">
        <v>1</v>
      </c>
      <c r="E205" s="6">
        <f>1*10*D205</f>
        <v>10</v>
      </c>
    </row>
    <row r="206" spans="1:5" ht="15.75" x14ac:dyDescent="0.25">
      <c r="A206" s="76" t="s">
        <v>250</v>
      </c>
      <c r="B206" s="5" t="s">
        <v>7</v>
      </c>
      <c r="C206" s="6" t="s">
        <v>30</v>
      </c>
      <c r="D206" s="6">
        <v>1</v>
      </c>
      <c r="E206" s="6">
        <f>2*58*D206</f>
        <v>116</v>
      </c>
    </row>
    <row r="207" spans="1:5" ht="15.75" x14ac:dyDescent="0.25">
      <c r="A207" s="77"/>
      <c r="B207" s="5" t="s">
        <v>6</v>
      </c>
      <c r="C207" s="6">
        <v>100</v>
      </c>
      <c r="D207" s="6">
        <v>2</v>
      </c>
      <c r="E207" s="6">
        <f>C207*D207</f>
        <v>200</v>
      </c>
    </row>
    <row r="208" spans="1:5" ht="15.75" x14ac:dyDescent="0.25">
      <c r="A208" s="78"/>
      <c r="B208" s="5" t="s">
        <v>88</v>
      </c>
      <c r="C208" s="6" t="s">
        <v>723</v>
      </c>
      <c r="D208" s="6">
        <v>2</v>
      </c>
      <c r="E208" s="6">
        <f>1*10*D208</f>
        <v>20</v>
      </c>
    </row>
    <row r="209" spans="1:5" ht="15.75" x14ac:dyDescent="0.25">
      <c r="A209" s="76" t="s">
        <v>251</v>
      </c>
      <c r="B209" s="5" t="s">
        <v>7</v>
      </c>
      <c r="C209" s="6" t="s">
        <v>30</v>
      </c>
      <c r="D209" s="6">
        <v>1</v>
      </c>
      <c r="E209" s="6">
        <f>2*58*D209</f>
        <v>116</v>
      </c>
    </row>
    <row r="210" spans="1:5" ht="15.75" x14ac:dyDescent="0.25">
      <c r="A210" s="77"/>
      <c r="B210" s="5" t="s">
        <v>6</v>
      </c>
      <c r="C210" s="6">
        <v>100</v>
      </c>
      <c r="D210" s="6">
        <v>2</v>
      </c>
      <c r="E210" s="6">
        <f>C210*D210</f>
        <v>200</v>
      </c>
    </row>
    <row r="211" spans="1:5" ht="15.75" x14ac:dyDescent="0.25">
      <c r="A211" s="78"/>
      <c r="B211" s="5" t="s">
        <v>88</v>
      </c>
      <c r="C211" s="6" t="s">
        <v>723</v>
      </c>
      <c r="D211" s="6">
        <v>1</v>
      </c>
      <c r="E211" s="6">
        <f>1*10*D211</f>
        <v>10</v>
      </c>
    </row>
    <row r="212" spans="1:5" ht="15.75" x14ac:dyDescent="0.25">
      <c r="A212" s="76" t="s">
        <v>252</v>
      </c>
      <c r="B212" s="5" t="s">
        <v>7</v>
      </c>
      <c r="C212" s="6" t="s">
        <v>30</v>
      </c>
      <c r="D212" s="6">
        <v>1</v>
      </c>
      <c r="E212" s="6">
        <f>2*58*D212</f>
        <v>116</v>
      </c>
    </row>
    <row r="213" spans="1:5" ht="15.75" x14ac:dyDescent="0.25">
      <c r="A213" s="77"/>
      <c r="B213" s="5" t="s">
        <v>6</v>
      </c>
      <c r="C213" s="6">
        <v>100</v>
      </c>
      <c r="D213" s="6">
        <v>2</v>
      </c>
      <c r="E213" s="6">
        <f>C213*D213</f>
        <v>200</v>
      </c>
    </row>
    <row r="214" spans="1:5" ht="15.75" x14ac:dyDescent="0.25">
      <c r="A214" s="78"/>
      <c r="B214" s="5" t="s">
        <v>88</v>
      </c>
      <c r="C214" s="6" t="s">
        <v>723</v>
      </c>
      <c r="D214" s="6">
        <v>1</v>
      </c>
      <c r="E214" s="6">
        <f>1*10*D214</f>
        <v>10</v>
      </c>
    </row>
    <row r="215" spans="1:5" ht="15.75" x14ac:dyDescent="0.25">
      <c r="A215" s="73" t="s">
        <v>93</v>
      </c>
      <c r="B215" s="74"/>
      <c r="C215" s="74"/>
      <c r="D215" s="74"/>
      <c r="E215" s="75"/>
    </row>
    <row r="216" spans="1:5" ht="15.75" x14ac:dyDescent="0.25">
      <c r="A216" s="76" t="s">
        <v>253</v>
      </c>
      <c r="B216" s="5" t="s">
        <v>7</v>
      </c>
      <c r="C216" s="6" t="s">
        <v>30</v>
      </c>
      <c r="D216" s="6">
        <v>4</v>
      </c>
      <c r="E216" s="6">
        <f>2*58*D216</f>
        <v>464</v>
      </c>
    </row>
    <row r="217" spans="1:5" ht="15.75" x14ac:dyDescent="0.25">
      <c r="A217" s="78"/>
      <c r="B217" s="5" t="s">
        <v>11</v>
      </c>
      <c r="C217" s="6">
        <v>8</v>
      </c>
      <c r="D217" s="6">
        <v>5</v>
      </c>
      <c r="E217" s="6">
        <f t="shared" ref="E217:E220" si="6">C217*D217</f>
        <v>40</v>
      </c>
    </row>
    <row r="218" spans="1:5" ht="15.75" x14ac:dyDescent="0.25">
      <c r="A218" s="76" t="s">
        <v>254</v>
      </c>
      <c r="B218" s="5" t="s">
        <v>7</v>
      </c>
      <c r="C218" s="6" t="s">
        <v>8</v>
      </c>
      <c r="D218" s="6">
        <v>20</v>
      </c>
      <c r="E218" s="18">
        <f>2*36*D218</f>
        <v>1440</v>
      </c>
    </row>
    <row r="219" spans="1:5" ht="15.75" x14ac:dyDescent="0.25">
      <c r="A219" s="77"/>
      <c r="B219" s="5" t="s">
        <v>88</v>
      </c>
      <c r="C219" s="6" t="s">
        <v>709</v>
      </c>
      <c r="D219" s="6">
        <v>10</v>
      </c>
      <c r="E219" s="18">
        <f>2*22*D219</f>
        <v>440</v>
      </c>
    </row>
    <row r="220" spans="1:5" ht="15.75" x14ac:dyDescent="0.25">
      <c r="A220" s="78"/>
      <c r="B220" s="5" t="s">
        <v>11</v>
      </c>
      <c r="C220" s="6">
        <v>8</v>
      </c>
      <c r="D220" s="6">
        <v>7</v>
      </c>
      <c r="E220" s="6">
        <f t="shared" si="6"/>
        <v>56</v>
      </c>
    </row>
    <row r="221" spans="1:5" ht="15.75" x14ac:dyDescent="0.25">
      <c r="A221" s="76" t="s">
        <v>255</v>
      </c>
      <c r="B221" s="5" t="s">
        <v>7</v>
      </c>
      <c r="C221" s="6" t="s">
        <v>30</v>
      </c>
      <c r="D221" s="6">
        <v>1</v>
      </c>
      <c r="E221" s="6">
        <f>2*58*D221</f>
        <v>116</v>
      </c>
    </row>
    <row r="222" spans="1:5" ht="15.75" x14ac:dyDescent="0.25">
      <c r="A222" s="77"/>
      <c r="B222" s="5" t="s">
        <v>6</v>
      </c>
      <c r="C222" s="6">
        <v>100</v>
      </c>
      <c r="D222" s="6">
        <v>2</v>
      </c>
      <c r="E222" s="6">
        <f>C222*D222</f>
        <v>200</v>
      </c>
    </row>
    <row r="223" spans="1:5" ht="15.75" x14ac:dyDescent="0.25">
      <c r="A223" s="78"/>
      <c r="B223" s="5" t="s">
        <v>88</v>
      </c>
      <c r="C223" s="6" t="s">
        <v>723</v>
      </c>
      <c r="D223" s="6">
        <v>1</v>
      </c>
      <c r="E223" s="6">
        <f>1*10*D223</f>
        <v>10</v>
      </c>
    </row>
    <row r="224" spans="1:5" ht="15.75" x14ac:dyDescent="0.25">
      <c r="A224" s="76" t="s">
        <v>256</v>
      </c>
      <c r="B224" s="5" t="s">
        <v>7</v>
      </c>
      <c r="C224" s="6" t="s">
        <v>30</v>
      </c>
      <c r="D224" s="6">
        <v>1</v>
      </c>
      <c r="E224" s="6">
        <f>2*58*D224</f>
        <v>116</v>
      </c>
    </row>
    <row r="225" spans="1:5" ht="15.75" x14ac:dyDescent="0.25">
      <c r="A225" s="77"/>
      <c r="B225" s="5" t="s">
        <v>6</v>
      </c>
      <c r="C225" s="6">
        <v>100</v>
      </c>
      <c r="D225" s="6">
        <v>2</v>
      </c>
      <c r="E225" s="6">
        <f>C225*D225</f>
        <v>200</v>
      </c>
    </row>
    <row r="226" spans="1:5" ht="15.75" x14ac:dyDescent="0.25">
      <c r="A226" s="78"/>
      <c r="B226" s="5" t="s">
        <v>88</v>
      </c>
      <c r="C226" s="6" t="s">
        <v>723</v>
      </c>
      <c r="D226" s="6">
        <v>1</v>
      </c>
      <c r="E226" s="6">
        <f>1*10*D226</f>
        <v>10</v>
      </c>
    </row>
    <row r="227" spans="1:5" ht="15.75" x14ac:dyDescent="0.25">
      <c r="A227" s="76" t="s">
        <v>257</v>
      </c>
      <c r="B227" s="5" t="s">
        <v>7</v>
      </c>
      <c r="C227" s="6" t="s">
        <v>30</v>
      </c>
      <c r="D227" s="6">
        <v>1</v>
      </c>
      <c r="E227" s="6">
        <f>2*58*D227</f>
        <v>116</v>
      </c>
    </row>
    <row r="228" spans="1:5" ht="15.75" x14ac:dyDescent="0.25">
      <c r="A228" s="77"/>
      <c r="B228" s="5" t="s">
        <v>6</v>
      </c>
      <c r="C228" s="6">
        <v>100</v>
      </c>
      <c r="D228" s="6">
        <v>2</v>
      </c>
      <c r="E228" s="6">
        <f>C228*D228</f>
        <v>200</v>
      </c>
    </row>
    <row r="229" spans="1:5" ht="15.75" x14ac:dyDescent="0.25">
      <c r="A229" s="78"/>
      <c r="B229" s="5" t="s">
        <v>88</v>
      </c>
      <c r="C229" s="6" t="s">
        <v>723</v>
      </c>
      <c r="D229" s="6">
        <v>2</v>
      </c>
      <c r="E229" s="6">
        <f>1*10*D229</f>
        <v>20</v>
      </c>
    </row>
    <row r="230" spans="1:5" ht="15.75" x14ac:dyDescent="0.25">
      <c r="A230" s="76" t="s">
        <v>258</v>
      </c>
      <c r="B230" s="5" t="s">
        <v>7</v>
      </c>
      <c r="C230" s="6" t="s">
        <v>30</v>
      </c>
      <c r="D230" s="6">
        <v>1</v>
      </c>
      <c r="E230" s="6">
        <f>2*58*D230</f>
        <v>116</v>
      </c>
    </row>
    <row r="231" spans="1:5" ht="15.75" x14ac:dyDescent="0.25">
      <c r="A231" s="77"/>
      <c r="B231" s="5" t="s">
        <v>6</v>
      </c>
      <c r="C231" s="6">
        <v>100</v>
      </c>
      <c r="D231" s="6">
        <v>2</v>
      </c>
      <c r="E231" s="6">
        <f>C231*D231</f>
        <v>200</v>
      </c>
    </row>
    <row r="232" spans="1:5" ht="15.75" x14ac:dyDescent="0.25">
      <c r="A232" s="78"/>
      <c r="B232" s="5" t="s">
        <v>88</v>
      </c>
      <c r="C232" s="6" t="s">
        <v>723</v>
      </c>
      <c r="D232" s="6">
        <v>1</v>
      </c>
      <c r="E232" s="6">
        <f>1*10*D232</f>
        <v>10</v>
      </c>
    </row>
    <row r="233" spans="1:5" ht="15.75" x14ac:dyDescent="0.25">
      <c r="A233" s="76" t="s">
        <v>259</v>
      </c>
      <c r="B233" s="5" t="s">
        <v>7</v>
      </c>
      <c r="C233" s="6" t="s">
        <v>30</v>
      </c>
      <c r="D233" s="6">
        <v>1</v>
      </c>
      <c r="E233" s="6">
        <f>2*58*D233</f>
        <v>116</v>
      </c>
    </row>
    <row r="234" spans="1:5" ht="15.75" x14ac:dyDescent="0.25">
      <c r="A234" s="77"/>
      <c r="B234" s="5" t="s">
        <v>6</v>
      </c>
      <c r="C234" s="6">
        <v>100</v>
      </c>
      <c r="D234" s="6">
        <v>2</v>
      </c>
      <c r="E234" s="6">
        <f>C234*D234</f>
        <v>200</v>
      </c>
    </row>
    <row r="235" spans="1:5" ht="15.75" x14ac:dyDescent="0.25">
      <c r="A235" s="78"/>
      <c r="B235" s="5" t="s">
        <v>88</v>
      </c>
      <c r="C235" s="6" t="s">
        <v>723</v>
      </c>
      <c r="D235" s="6">
        <v>1</v>
      </c>
      <c r="E235" s="6">
        <f>1*10*D235</f>
        <v>10</v>
      </c>
    </row>
    <row r="236" spans="1:5" ht="15.75" x14ac:dyDescent="0.25">
      <c r="A236" s="76" t="s">
        <v>260</v>
      </c>
      <c r="B236" s="5" t="s">
        <v>7</v>
      </c>
      <c r="C236" s="6" t="s">
        <v>30</v>
      </c>
      <c r="D236" s="6">
        <v>1</v>
      </c>
      <c r="E236" s="6">
        <f>2*58*D236</f>
        <v>116</v>
      </c>
    </row>
    <row r="237" spans="1:5" ht="15.75" x14ac:dyDescent="0.25">
      <c r="A237" s="77"/>
      <c r="B237" s="5" t="s">
        <v>6</v>
      </c>
      <c r="C237" s="6">
        <v>100</v>
      </c>
      <c r="D237" s="6">
        <v>2</v>
      </c>
      <c r="E237" s="6">
        <f>C237*D237</f>
        <v>200</v>
      </c>
    </row>
    <row r="238" spans="1:5" ht="15.75" x14ac:dyDescent="0.25">
      <c r="A238" s="78"/>
      <c r="B238" s="5" t="s">
        <v>88</v>
      </c>
      <c r="C238" s="6" t="s">
        <v>723</v>
      </c>
      <c r="D238" s="6">
        <v>2</v>
      </c>
      <c r="E238" s="6">
        <f>1*10*D238</f>
        <v>20</v>
      </c>
    </row>
    <row r="239" spans="1:5" ht="15.75" x14ac:dyDescent="0.25">
      <c r="A239" s="76" t="s">
        <v>261</v>
      </c>
      <c r="B239" s="5" t="s">
        <v>7</v>
      </c>
      <c r="C239" s="6" t="s">
        <v>30</v>
      </c>
      <c r="D239" s="6">
        <v>1</v>
      </c>
      <c r="E239" s="6">
        <f>2*58*D239</f>
        <v>116</v>
      </c>
    </row>
    <row r="240" spans="1:5" ht="15.75" x14ac:dyDescent="0.25">
      <c r="A240" s="77"/>
      <c r="B240" s="5" t="s">
        <v>6</v>
      </c>
      <c r="C240" s="6">
        <v>100</v>
      </c>
      <c r="D240" s="6">
        <v>2</v>
      </c>
      <c r="E240" s="6">
        <f>C240*D240</f>
        <v>200</v>
      </c>
    </row>
    <row r="241" spans="1:5" ht="15.75" x14ac:dyDescent="0.25">
      <c r="A241" s="78"/>
      <c r="B241" s="5" t="s">
        <v>88</v>
      </c>
      <c r="C241" s="6" t="s">
        <v>723</v>
      </c>
      <c r="D241" s="6">
        <v>1</v>
      </c>
      <c r="E241" s="6">
        <f>1*10*D241</f>
        <v>10</v>
      </c>
    </row>
    <row r="242" spans="1:5" ht="15.75" x14ac:dyDescent="0.25">
      <c r="A242" s="76" t="s">
        <v>262</v>
      </c>
      <c r="B242" s="5" t="s">
        <v>7</v>
      </c>
      <c r="C242" s="6" t="s">
        <v>30</v>
      </c>
      <c r="D242" s="6">
        <v>1</v>
      </c>
      <c r="E242" s="6">
        <f>2*58*D242</f>
        <v>116</v>
      </c>
    </row>
    <row r="243" spans="1:5" ht="15.75" x14ac:dyDescent="0.25">
      <c r="A243" s="77"/>
      <c r="B243" s="5" t="s">
        <v>6</v>
      </c>
      <c r="C243" s="6">
        <v>100</v>
      </c>
      <c r="D243" s="6">
        <v>2</v>
      </c>
      <c r="E243" s="6">
        <f>C243*D243</f>
        <v>200</v>
      </c>
    </row>
    <row r="244" spans="1:5" ht="15.75" x14ac:dyDescent="0.25">
      <c r="A244" s="78"/>
      <c r="B244" s="5" t="s">
        <v>88</v>
      </c>
      <c r="C244" s="6" t="s">
        <v>723</v>
      </c>
      <c r="D244" s="6">
        <v>1</v>
      </c>
      <c r="E244" s="6">
        <f>1*10*D244</f>
        <v>10</v>
      </c>
    </row>
    <row r="245" spans="1:5" ht="15.75" x14ac:dyDescent="0.25">
      <c r="A245" s="76" t="s">
        <v>263</v>
      </c>
      <c r="B245" s="5" t="s">
        <v>7</v>
      </c>
      <c r="C245" s="6" t="s">
        <v>30</v>
      </c>
      <c r="D245" s="6">
        <v>1</v>
      </c>
      <c r="E245" s="6">
        <f>2*58*D245</f>
        <v>116</v>
      </c>
    </row>
    <row r="246" spans="1:5" ht="15.75" x14ac:dyDescent="0.25">
      <c r="A246" s="77"/>
      <c r="B246" s="5" t="s">
        <v>6</v>
      </c>
      <c r="C246" s="6">
        <v>100</v>
      </c>
      <c r="D246" s="6">
        <v>2</v>
      </c>
      <c r="E246" s="6">
        <f>C246*D246</f>
        <v>200</v>
      </c>
    </row>
    <row r="247" spans="1:5" ht="15.75" x14ac:dyDescent="0.25">
      <c r="A247" s="78"/>
      <c r="B247" s="5" t="s">
        <v>88</v>
      </c>
      <c r="C247" s="6" t="s">
        <v>723</v>
      </c>
      <c r="D247" s="6">
        <v>1</v>
      </c>
      <c r="E247" s="6">
        <f>1*10*D247</f>
        <v>10</v>
      </c>
    </row>
    <row r="248" spans="1:5" ht="15.75" x14ac:dyDescent="0.25">
      <c r="A248" s="76" t="s">
        <v>264</v>
      </c>
      <c r="B248" s="5" t="s">
        <v>7</v>
      </c>
      <c r="C248" s="6" t="s">
        <v>30</v>
      </c>
      <c r="D248" s="6">
        <v>1</v>
      </c>
      <c r="E248" s="6">
        <f>2*58*D248</f>
        <v>116</v>
      </c>
    </row>
    <row r="249" spans="1:5" ht="15.75" x14ac:dyDescent="0.25">
      <c r="A249" s="77"/>
      <c r="B249" s="5" t="s">
        <v>6</v>
      </c>
      <c r="C249" s="6">
        <v>100</v>
      </c>
      <c r="D249" s="6">
        <v>2</v>
      </c>
      <c r="E249" s="6">
        <f>C249*D249</f>
        <v>200</v>
      </c>
    </row>
    <row r="250" spans="1:5" ht="15.75" x14ac:dyDescent="0.25">
      <c r="A250" s="78"/>
      <c r="B250" s="5" t="s">
        <v>88</v>
      </c>
      <c r="C250" s="6" t="s">
        <v>723</v>
      </c>
      <c r="D250" s="6">
        <v>1</v>
      </c>
      <c r="E250" s="6">
        <f>1*10*D250</f>
        <v>10</v>
      </c>
    </row>
    <row r="251" spans="1:5" ht="15.75" x14ac:dyDescent="0.25">
      <c r="A251" s="76" t="s">
        <v>266</v>
      </c>
      <c r="B251" s="5" t="s">
        <v>7</v>
      </c>
      <c r="C251" s="6" t="s">
        <v>30</v>
      </c>
      <c r="D251" s="6">
        <v>1</v>
      </c>
      <c r="E251" s="6">
        <f>2*58*D251</f>
        <v>116</v>
      </c>
    </row>
    <row r="252" spans="1:5" ht="15.75" x14ac:dyDescent="0.25">
      <c r="A252" s="77"/>
      <c r="B252" s="5" t="s">
        <v>6</v>
      </c>
      <c r="C252" s="6">
        <v>100</v>
      </c>
      <c r="D252" s="6">
        <v>2</v>
      </c>
      <c r="E252" s="6">
        <f>C252*D252</f>
        <v>200</v>
      </c>
    </row>
    <row r="253" spans="1:5" ht="15.75" x14ac:dyDescent="0.25">
      <c r="A253" s="78"/>
      <c r="B253" s="5" t="s">
        <v>88</v>
      </c>
      <c r="C253" s="6" t="s">
        <v>723</v>
      </c>
      <c r="D253" s="6">
        <v>1</v>
      </c>
      <c r="E253" s="6">
        <f>1*10*D253</f>
        <v>10</v>
      </c>
    </row>
    <row r="254" spans="1:5" ht="15.75" x14ac:dyDescent="0.25">
      <c r="A254" s="76" t="s">
        <v>268</v>
      </c>
      <c r="B254" s="5" t="s">
        <v>7</v>
      </c>
      <c r="C254" s="6" t="s">
        <v>30</v>
      </c>
      <c r="D254" s="6">
        <v>1</v>
      </c>
      <c r="E254" s="6">
        <f>2*58*D254</f>
        <v>116</v>
      </c>
    </row>
    <row r="255" spans="1:5" ht="15.75" x14ac:dyDescent="0.25">
      <c r="A255" s="77"/>
      <c r="B255" s="5" t="s">
        <v>6</v>
      </c>
      <c r="C255" s="6">
        <v>100</v>
      </c>
      <c r="D255" s="6">
        <v>2</v>
      </c>
      <c r="E255" s="6">
        <f>C255*D255</f>
        <v>200</v>
      </c>
    </row>
    <row r="256" spans="1:5" ht="15.75" x14ac:dyDescent="0.25">
      <c r="A256" s="78"/>
      <c r="B256" s="5" t="s">
        <v>88</v>
      </c>
      <c r="C256" s="6" t="s">
        <v>723</v>
      </c>
      <c r="D256" s="6">
        <v>2</v>
      </c>
      <c r="E256" s="6">
        <f>1*10*D256</f>
        <v>20</v>
      </c>
    </row>
    <row r="257" spans="1:5" ht="15.75" x14ac:dyDescent="0.25">
      <c r="A257" s="76" t="s">
        <v>270</v>
      </c>
      <c r="B257" s="5" t="s">
        <v>7</v>
      </c>
      <c r="C257" s="6" t="s">
        <v>30</v>
      </c>
      <c r="D257" s="6">
        <v>1</v>
      </c>
      <c r="E257" s="6">
        <f>2*58*D257</f>
        <v>116</v>
      </c>
    </row>
    <row r="258" spans="1:5" ht="15.75" x14ac:dyDescent="0.25">
      <c r="A258" s="77"/>
      <c r="B258" s="5" t="s">
        <v>6</v>
      </c>
      <c r="C258" s="6">
        <v>100</v>
      </c>
      <c r="D258" s="6">
        <v>2</v>
      </c>
      <c r="E258" s="6">
        <f>C258*D258</f>
        <v>200</v>
      </c>
    </row>
    <row r="259" spans="1:5" ht="15.75" x14ac:dyDescent="0.25">
      <c r="A259" s="78"/>
      <c r="B259" s="5" t="s">
        <v>88</v>
      </c>
      <c r="C259" s="6" t="s">
        <v>723</v>
      </c>
      <c r="D259" s="6">
        <v>1</v>
      </c>
      <c r="E259" s="6">
        <f>1*10*D259</f>
        <v>10</v>
      </c>
    </row>
    <row r="260" spans="1:5" ht="15.75" x14ac:dyDescent="0.25">
      <c r="A260" s="76" t="s">
        <v>271</v>
      </c>
      <c r="B260" s="5" t="s">
        <v>7</v>
      </c>
      <c r="C260" s="6" t="s">
        <v>30</v>
      </c>
      <c r="D260" s="6">
        <v>1</v>
      </c>
      <c r="E260" s="6">
        <f>2*58*D260</f>
        <v>116</v>
      </c>
    </row>
    <row r="261" spans="1:5" ht="15.75" x14ac:dyDescent="0.25">
      <c r="A261" s="77"/>
      <c r="B261" s="5" t="s">
        <v>6</v>
      </c>
      <c r="C261" s="6">
        <v>100</v>
      </c>
      <c r="D261" s="6">
        <v>2</v>
      </c>
      <c r="E261" s="6">
        <f>C261*D261</f>
        <v>200</v>
      </c>
    </row>
    <row r="262" spans="1:5" ht="15.75" x14ac:dyDescent="0.25">
      <c r="A262" s="78"/>
      <c r="B262" s="5" t="s">
        <v>88</v>
      </c>
      <c r="C262" s="6" t="s">
        <v>723</v>
      </c>
      <c r="D262" s="6">
        <v>1</v>
      </c>
      <c r="E262" s="6">
        <f>1*10*D262</f>
        <v>10</v>
      </c>
    </row>
    <row r="263" spans="1:5" ht="15.75" x14ac:dyDescent="0.25">
      <c r="A263" s="76" t="s">
        <v>273</v>
      </c>
      <c r="B263" s="5" t="s">
        <v>7</v>
      </c>
      <c r="C263" s="6" t="s">
        <v>30</v>
      </c>
      <c r="D263" s="6">
        <v>1</v>
      </c>
      <c r="E263" s="6">
        <f>2*58*D263</f>
        <v>116</v>
      </c>
    </row>
    <row r="264" spans="1:5" ht="15.75" x14ac:dyDescent="0.25">
      <c r="A264" s="77"/>
      <c r="B264" s="5" t="s">
        <v>6</v>
      </c>
      <c r="C264" s="6">
        <v>100</v>
      </c>
      <c r="D264" s="6">
        <v>2</v>
      </c>
      <c r="E264" s="6">
        <f>C264*D264</f>
        <v>200</v>
      </c>
    </row>
    <row r="265" spans="1:5" ht="15.75" x14ac:dyDescent="0.25">
      <c r="A265" s="78"/>
      <c r="B265" s="5" t="s">
        <v>88</v>
      </c>
      <c r="C265" s="6" t="s">
        <v>723</v>
      </c>
      <c r="D265" s="6">
        <v>2</v>
      </c>
      <c r="E265" s="6">
        <f>1*10*D265</f>
        <v>20</v>
      </c>
    </row>
    <row r="266" spans="1:5" ht="15.75" x14ac:dyDescent="0.25">
      <c r="A266" s="76" t="s">
        <v>275</v>
      </c>
      <c r="B266" s="5" t="s">
        <v>7</v>
      </c>
      <c r="C266" s="6" t="s">
        <v>30</v>
      </c>
      <c r="D266" s="6">
        <v>1</v>
      </c>
      <c r="E266" s="6">
        <f>2*58*D266</f>
        <v>116</v>
      </c>
    </row>
    <row r="267" spans="1:5" ht="15.75" x14ac:dyDescent="0.25">
      <c r="A267" s="77"/>
      <c r="B267" s="5" t="s">
        <v>6</v>
      </c>
      <c r="C267" s="6">
        <v>100</v>
      </c>
      <c r="D267" s="6">
        <v>2</v>
      </c>
      <c r="E267" s="6">
        <f>C267*D267</f>
        <v>200</v>
      </c>
    </row>
    <row r="268" spans="1:5" ht="15.75" x14ac:dyDescent="0.25">
      <c r="A268" s="78"/>
      <c r="B268" s="5" t="s">
        <v>88</v>
      </c>
      <c r="C268" s="6" t="s">
        <v>723</v>
      </c>
      <c r="D268" s="6">
        <v>2</v>
      </c>
      <c r="E268" s="6">
        <f>1*10*D268</f>
        <v>20</v>
      </c>
    </row>
    <row r="269" spans="1:5" ht="15.75" x14ac:dyDescent="0.25">
      <c r="A269" s="76" t="s">
        <v>277</v>
      </c>
      <c r="B269" s="5" t="s">
        <v>7</v>
      </c>
      <c r="C269" s="6" t="s">
        <v>30</v>
      </c>
      <c r="D269" s="6">
        <v>1</v>
      </c>
      <c r="E269" s="6">
        <f>2*58*D269</f>
        <v>116</v>
      </c>
    </row>
    <row r="270" spans="1:5" ht="15.75" x14ac:dyDescent="0.25">
      <c r="A270" s="77"/>
      <c r="B270" s="5" t="s">
        <v>6</v>
      </c>
      <c r="C270" s="6">
        <v>100</v>
      </c>
      <c r="D270" s="6">
        <v>2</v>
      </c>
      <c r="E270" s="6">
        <f>C270*D270</f>
        <v>200</v>
      </c>
    </row>
    <row r="271" spans="1:5" ht="15.75" x14ac:dyDescent="0.25">
      <c r="A271" s="78"/>
      <c r="B271" s="5" t="s">
        <v>88</v>
      </c>
      <c r="C271" s="6" t="s">
        <v>723</v>
      </c>
      <c r="D271" s="6">
        <v>2</v>
      </c>
      <c r="E271" s="6">
        <f>1*10*D271</f>
        <v>20</v>
      </c>
    </row>
    <row r="272" spans="1:5" ht="15.75" x14ac:dyDescent="0.25">
      <c r="A272" s="76" t="s">
        <v>278</v>
      </c>
      <c r="B272" s="5" t="s">
        <v>7</v>
      </c>
      <c r="C272" s="6" t="s">
        <v>30</v>
      </c>
      <c r="D272" s="6">
        <v>7</v>
      </c>
      <c r="E272" s="6">
        <f>2*58*D272</f>
        <v>812</v>
      </c>
    </row>
    <row r="273" spans="1:5" ht="15.75" x14ac:dyDescent="0.25">
      <c r="A273" s="77"/>
      <c r="B273" s="5" t="s">
        <v>7</v>
      </c>
      <c r="C273" s="6">
        <v>15</v>
      </c>
      <c r="D273" s="6">
        <v>1</v>
      </c>
      <c r="E273" s="6">
        <f t="shared" ref="E273:E282" si="7">C273*D273</f>
        <v>15</v>
      </c>
    </row>
    <row r="274" spans="1:5" ht="15.75" x14ac:dyDescent="0.25">
      <c r="A274" s="78"/>
      <c r="B274" s="5" t="s">
        <v>11</v>
      </c>
      <c r="C274" s="6">
        <v>8</v>
      </c>
      <c r="D274" s="6">
        <v>1</v>
      </c>
      <c r="E274" s="6">
        <f t="shared" si="7"/>
        <v>8</v>
      </c>
    </row>
    <row r="275" spans="1:5" ht="15.75" x14ac:dyDescent="0.25">
      <c r="A275" s="4" t="s">
        <v>183</v>
      </c>
      <c r="B275" s="5" t="s">
        <v>6</v>
      </c>
      <c r="C275" s="6">
        <v>75</v>
      </c>
      <c r="D275" s="6">
        <v>2</v>
      </c>
      <c r="E275" s="6">
        <f t="shared" si="7"/>
        <v>150</v>
      </c>
    </row>
    <row r="276" spans="1:5" ht="15.75" x14ac:dyDescent="0.25">
      <c r="A276" s="76" t="s">
        <v>279</v>
      </c>
      <c r="B276" s="5" t="s">
        <v>7</v>
      </c>
      <c r="C276" s="6" t="s">
        <v>8</v>
      </c>
      <c r="D276" s="6">
        <v>2</v>
      </c>
      <c r="E276" s="18">
        <f>2*36*D276</f>
        <v>144</v>
      </c>
    </row>
    <row r="277" spans="1:5" ht="15.75" x14ac:dyDescent="0.25">
      <c r="A277" s="77"/>
      <c r="B277" s="5" t="s">
        <v>11</v>
      </c>
      <c r="C277" s="6">
        <v>8</v>
      </c>
      <c r="D277" s="6">
        <v>2</v>
      </c>
      <c r="E277" s="6">
        <f t="shared" si="7"/>
        <v>16</v>
      </c>
    </row>
    <row r="278" spans="1:5" ht="15.75" x14ac:dyDescent="0.25">
      <c r="A278" s="78"/>
      <c r="B278" s="5" t="s">
        <v>280</v>
      </c>
      <c r="C278" s="6">
        <v>75</v>
      </c>
      <c r="D278" s="6">
        <v>1</v>
      </c>
      <c r="E278" s="6">
        <f t="shared" si="7"/>
        <v>75</v>
      </c>
    </row>
    <row r="279" spans="1:5" ht="15.75" x14ac:dyDescent="0.25">
      <c r="A279" s="76" t="s">
        <v>281</v>
      </c>
      <c r="B279" s="5" t="s">
        <v>7</v>
      </c>
      <c r="C279" s="6" t="s">
        <v>8</v>
      </c>
      <c r="D279" s="6">
        <v>7</v>
      </c>
      <c r="E279" s="18">
        <f>2*36*D279</f>
        <v>504</v>
      </c>
    </row>
    <row r="280" spans="1:5" ht="15.75" x14ac:dyDescent="0.25">
      <c r="A280" s="77"/>
      <c r="B280" s="5" t="s">
        <v>7</v>
      </c>
      <c r="C280" s="6" t="s">
        <v>108</v>
      </c>
      <c r="D280" s="6">
        <v>1</v>
      </c>
      <c r="E280" s="6">
        <f>1*18*D280</f>
        <v>18</v>
      </c>
    </row>
    <row r="281" spans="1:5" ht="15.75" x14ac:dyDescent="0.25">
      <c r="A281" s="77"/>
      <c r="B281" s="5" t="s">
        <v>6</v>
      </c>
      <c r="C281" s="6" t="s">
        <v>187</v>
      </c>
      <c r="D281" s="6">
        <v>2</v>
      </c>
      <c r="E281" s="18">
        <f>2*75*D281</f>
        <v>300</v>
      </c>
    </row>
    <row r="282" spans="1:5" ht="15.75" x14ac:dyDescent="0.25">
      <c r="A282" s="78"/>
      <c r="B282" s="5" t="s">
        <v>11</v>
      </c>
      <c r="C282" s="6">
        <v>8</v>
      </c>
      <c r="D282" s="6">
        <v>1</v>
      </c>
      <c r="E282" s="6">
        <f t="shared" si="7"/>
        <v>8</v>
      </c>
    </row>
    <row r="283" spans="1:5" ht="15.75" x14ac:dyDescent="0.25">
      <c r="A283" s="4" t="s">
        <v>282</v>
      </c>
      <c r="B283" s="5" t="s">
        <v>6</v>
      </c>
      <c r="C283" s="6" t="s">
        <v>187</v>
      </c>
      <c r="D283" s="6">
        <v>1</v>
      </c>
      <c r="E283" s="18">
        <f>2*75*D283</f>
        <v>150</v>
      </c>
    </row>
    <row r="284" spans="1:5" ht="15.75" x14ac:dyDescent="0.25">
      <c r="A284" s="4" t="s">
        <v>283</v>
      </c>
      <c r="B284" s="5" t="s">
        <v>7</v>
      </c>
      <c r="C284" s="6" t="s">
        <v>8</v>
      </c>
      <c r="D284" s="6">
        <v>4</v>
      </c>
      <c r="E284" s="18">
        <f>2*36*D284</f>
        <v>288</v>
      </c>
    </row>
    <row r="285" spans="1:5" ht="15.75" x14ac:dyDescent="0.25">
      <c r="A285" s="4" t="s">
        <v>284</v>
      </c>
      <c r="B285" s="5" t="s">
        <v>88</v>
      </c>
      <c r="C285" s="6" t="s">
        <v>709</v>
      </c>
      <c r="D285" s="6">
        <v>2</v>
      </c>
      <c r="E285" s="18">
        <f>2*22*D285</f>
        <v>88</v>
      </c>
    </row>
    <row r="286" spans="1:5" ht="15.75" x14ac:dyDescent="0.25">
      <c r="A286" s="76" t="s">
        <v>285</v>
      </c>
      <c r="B286" s="5" t="s">
        <v>7</v>
      </c>
      <c r="C286" s="6" t="s">
        <v>30</v>
      </c>
      <c r="D286" s="6">
        <v>1</v>
      </c>
      <c r="E286" s="6">
        <f>2*58*D286</f>
        <v>116</v>
      </c>
    </row>
    <row r="287" spans="1:5" ht="15.75" x14ac:dyDescent="0.25">
      <c r="A287" s="77"/>
      <c r="B287" s="5" t="s">
        <v>6</v>
      </c>
      <c r="C287" s="6" t="s">
        <v>187</v>
      </c>
      <c r="D287" s="6">
        <v>1</v>
      </c>
      <c r="E287" s="18">
        <f>2*75*D287</f>
        <v>150</v>
      </c>
    </row>
    <row r="288" spans="1:5" ht="15.75" x14ac:dyDescent="0.25">
      <c r="A288" s="78"/>
      <c r="B288" s="5" t="s">
        <v>88</v>
      </c>
      <c r="C288" s="6" t="s">
        <v>723</v>
      </c>
      <c r="D288" s="6">
        <v>1</v>
      </c>
      <c r="E288" s="6">
        <f>1*10*D288</f>
        <v>10</v>
      </c>
    </row>
    <row r="289" spans="1:5" ht="15.75" x14ac:dyDescent="0.25">
      <c r="A289" s="4" t="s">
        <v>286</v>
      </c>
      <c r="B289" s="5" t="s">
        <v>7</v>
      </c>
      <c r="C289" s="6" t="s">
        <v>8</v>
      </c>
      <c r="D289" s="6">
        <v>2</v>
      </c>
      <c r="E289" s="18">
        <f>2*36*D289</f>
        <v>144</v>
      </c>
    </row>
    <row r="290" spans="1:5" ht="15.75" x14ac:dyDescent="0.25">
      <c r="A290" s="76" t="s">
        <v>287</v>
      </c>
      <c r="B290" s="5" t="s">
        <v>7</v>
      </c>
      <c r="C290" s="6" t="s">
        <v>30</v>
      </c>
      <c r="D290" s="6">
        <v>1</v>
      </c>
      <c r="E290" s="6">
        <f>2*58*D290</f>
        <v>116</v>
      </c>
    </row>
    <row r="291" spans="1:5" ht="15.75" x14ac:dyDescent="0.25">
      <c r="A291" s="77"/>
      <c r="B291" s="5" t="s">
        <v>6</v>
      </c>
      <c r="C291" s="6">
        <v>100</v>
      </c>
      <c r="D291" s="6">
        <v>2</v>
      </c>
      <c r="E291" s="6">
        <f>C291*D291</f>
        <v>200</v>
      </c>
    </row>
    <row r="292" spans="1:5" ht="15.75" x14ac:dyDescent="0.25">
      <c r="A292" s="78"/>
      <c r="B292" s="5" t="s">
        <v>88</v>
      </c>
      <c r="C292" s="6" t="s">
        <v>723</v>
      </c>
      <c r="D292" s="6">
        <v>1</v>
      </c>
      <c r="E292" s="6">
        <f>1*10*D292</f>
        <v>10</v>
      </c>
    </row>
    <row r="293" spans="1:5" ht="15.75" x14ac:dyDescent="0.25">
      <c r="A293" s="76" t="s">
        <v>288</v>
      </c>
      <c r="B293" s="5" t="s">
        <v>7</v>
      </c>
      <c r="C293" s="6" t="s">
        <v>30</v>
      </c>
      <c r="D293" s="6">
        <v>1</v>
      </c>
      <c r="E293" s="6">
        <f>2*58*D293</f>
        <v>116</v>
      </c>
    </row>
    <row r="294" spans="1:5" ht="15.75" x14ac:dyDescent="0.25">
      <c r="A294" s="77"/>
      <c r="B294" s="5" t="s">
        <v>6</v>
      </c>
      <c r="C294" s="6">
        <v>100</v>
      </c>
      <c r="D294" s="6">
        <v>2</v>
      </c>
      <c r="E294" s="6">
        <f>C294*D294</f>
        <v>200</v>
      </c>
    </row>
    <row r="295" spans="1:5" ht="15.75" x14ac:dyDescent="0.25">
      <c r="A295" s="78"/>
      <c r="B295" s="5" t="s">
        <v>88</v>
      </c>
      <c r="C295" s="6" t="s">
        <v>723</v>
      </c>
      <c r="D295" s="6">
        <v>1</v>
      </c>
      <c r="E295" s="6">
        <f>1*10*D295</f>
        <v>10</v>
      </c>
    </row>
    <row r="296" spans="1:5" ht="15.75" x14ac:dyDescent="0.25">
      <c r="A296" s="76" t="s">
        <v>289</v>
      </c>
      <c r="B296" s="5" t="s">
        <v>7</v>
      </c>
      <c r="C296" s="6" t="s">
        <v>30</v>
      </c>
      <c r="D296" s="6">
        <v>1</v>
      </c>
      <c r="E296" s="6">
        <f>2*58*D296</f>
        <v>116</v>
      </c>
    </row>
    <row r="297" spans="1:5" ht="15.75" x14ac:dyDescent="0.25">
      <c r="A297" s="77"/>
      <c r="B297" s="5" t="s">
        <v>6</v>
      </c>
      <c r="C297" s="6">
        <v>100</v>
      </c>
      <c r="D297" s="6">
        <v>2</v>
      </c>
      <c r="E297" s="6">
        <f>C297*D297</f>
        <v>200</v>
      </c>
    </row>
    <row r="298" spans="1:5" ht="15.75" x14ac:dyDescent="0.25">
      <c r="A298" s="78"/>
      <c r="B298" s="5" t="s">
        <v>88</v>
      </c>
      <c r="C298" s="6" t="s">
        <v>723</v>
      </c>
      <c r="D298" s="6">
        <v>1</v>
      </c>
      <c r="E298" s="6">
        <f>1*10*D298</f>
        <v>10</v>
      </c>
    </row>
    <row r="299" spans="1:5" ht="15.75" x14ac:dyDescent="0.25">
      <c r="A299" s="76" t="s">
        <v>290</v>
      </c>
      <c r="B299" s="5" t="s">
        <v>7</v>
      </c>
      <c r="C299" s="6" t="s">
        <v>30</v>
      </c>
      <c r="D299" s="6">
        <v>1</v>
      </c>
      <c r="E299" s="6">
        <f>2*58*D299</f>
        <v>116</v>
      </c>
    </row>
    <row r="300" spans="1:5" ht="15.75" x14ac:dyDescent="0.25">
      <c r="A300" s="77"/>
      <c r="B300" s="5" t="s">
        <v>6</v>
      </c>
      <c r="C300" s="6">
        <v>100</v>
      </c>
      <c r="D300" s="6">
        <v>2</v>
      </c>
      <c r="E300" s="6">
        <f>C300*D300</f>
        <v>200</v>
      </c>
    </row>
    <row r="301" spans="1:5" ht="15.75" x14ac:dyDescent="0.25">
      <c r="A301" s="78"/>
      <c r="B301" s="5" t="s">
        <v>88</v>
      </c>
      <c r="C301" s="6" t="s">
        <v>723</v>
      </c>
      <c r="D301" s="6">
        <v>1</v>
      </c>
      <c r="E301" s="6">
        <f>1*10*D301</f>
        <v>10</v>
      </c>
    </row>
    <row r="302" spans="1:5" ht="15.75" x14ac:dyDescent="0.25">
      <c r="A302" s="76" t="s">
        <v>265</v>
      </c>
      <c r="B302" s="5" t="s">
        <v>7</v>
      </c>
      <c r="C302" s="6" t="s">
        <v>30</v>
      </c>
      <c r="D302" s="6">
        <v>1</v>
      </c>
      <c r="E302" s="6">
        <f>2*58*D302</f>
        <v>116</v>
      </c>
    </row>
    <row r="303" spans="1:5" ht="15.75" x14ac:dyDescent="0.25">
      <c r="A303" s="77"/>
      <c r="B303" s="5" t="s">
        <v>6</v>
      </c>
      <c r="C303" s="6">
        <v>100</v>
      </c>
      <c r="D303" s="6">
        <v>2</v>
      </c>
      <c r="E303" s="6">
        <f>C303*D303</f>
        <v>200</v>
      </c>
    </row>
    <row r="304" spans="1:5" ht="15.75" x14ac:dyDescent="0.25">
      <c r="A304" s="78"/>
      <c r="B304" s="5" t="s">
        <v>88</v>
      </c>
      <c r="C304" s="6" t="s">
        <v>723</v>
      </c>
      <c r="D304" s="6">
        <v>1</v>
      </c>
      <c r="E304" s="6">
        <f>1*10*D304</f>
        <v>10</v>
      </c>
    </row>
    <row r="305" spans="1:5" ht="15.75" x14ac:dyDescent="0.25">
      <c r="A305" s="76" t="s">
        <v>291</v>
      </c>
      <c r="B305" s="5" t="s">
        <v>7</v>
      </c>
      <c r="C305" s="6" t="s">
        <v>30</v>
      </c>
      <c r="D305" s="6">
        <v>1</v>
      </c>
      <c r="E305" s="6">
        <f>2*58*D305</f>
        <v>116</v>
      </c>
    </row>
    <row r="306" spans="1:5" ht="15.75" x14ac:dyDescent="0.25">
      <c r="A306" s="77"/>
      <c r="B306" s="5" t="s">
        <v>6</v>
      </c>
      <c r="C306" s="6">
        <v>100</v>
      </c>
      <c r="D306" s="6">
        <v>2</v>
      </c>
      <c r="E306" s="6">
        <f>C306*D306</f>
        <v>200</v>
      </c>
    </row>
    <row r="307" spans="1:5" ht="15.75" x14ac:dyDescent="0.25">
      <c r="A307" s="78"/>
      <c r="B307" s="5" t="s">
        <v>88</v>
      </c>
      <c r="C307" s="6" t="s">
        <v>723</v>
      </c>
      <c r="D307" s="6">
        <v>1</v>
      </c>
      <c r="E307" s="6">
        <f>1*10*D307</f>
        <v>10</v>
      </c>
    </row>
    <row r="308" spans="1:5" ht="15.75" x14ac:dyDescent="0.25">
      <c r="A308" s="76" t="s">
        <v>269</v>
      </c>
      <c r="B308" s="5" t="s">
        <v>7</v>
      </c>
      <c r="C308" s="6" t="s">
        <v>30</v>
      </c>
      <c r="D308" s="6">
        <v>1</v>
      </c>
      <c r="E308" s="6">
        <f>2*58*D308</f>
        <v>116</v>
      </c>
    </row>
    <row r="309" spans="1:5" ht="15.75" x14ac:dyDescent="0.25">
      <c r="A309" s="77"/>
      <c r="B309" s="5" t="s">
        <v>6</v>
      </c>
      <c r="C309" s="6">
        <v>100</v>
      </c>
      <c r="D309" s="6">
        <v>2</v>
      </c>
      <c r="E309" s="6">
        <f>C309*D309</f>
        <v>200</v>
      </c>
    </row>
    <row r="310" spans="1:5" ht="15.75" x14ac:dyDescent="0.25">
      <c r="A310" s="78"/>
      <c r="B310" s="5" t="s">
        <v>88</v>
      </c>
      <c r="C310" s="6" t="s">
        <v>723</v>
      </c>
      <c r="D310" s="6">
        <v>1</v>
      </c>
      <c r="E310" s="6">
        <f>1*10*D310</f>
        <v>10</v>
      </c>
    </row>
    <row r="311" spans="1:5" ht="15.75" x14ac:dyDescent="0.25">
      <c r="A311" s="76" t="s">
        <v>267</v>
      </c>
      <c r="B311" s="5" t="s">
        <v>7</v>
      </c>
      <c r="C311" s="6" t="s">
        <v>30</v>
      </c>
      <c r="D311" s="6">
        <v>1</v>
      </c>
      <c r="E311" s="6">
        <f>2*58*D311</f>
        <v>116</v>
      </c>
    </row>
    <row r="312" spans="1:5" ht="15.75" x14ac:dyDescent="0.25">
      <c r="A312" s="77"/>
      <c r="B312" s="5" t="s">
        <v>6</v>
      </c>
      <c r="C312" s="6">
        <v>100</v>
      </c>
      <c r="D312" s="6">
        <v>2</v>
      </c>
      <c r="E312" s="6">
        <f>C312*D312</f>
        <v>200</v>
      </c>
    </row>
    <row r="313" spans="1:5" ht="15.75" x14ac:dyDescent="0.25">
      <c r="A313" s="78"/>
      <c r="B313" s="5" t="s">
        <v>88</v>
      </c>
      <c r="C313" s="6" t="s">
        <v>723</v>
      </c>
      <c r="D313" s="6">
        <v>1</v>
      </c>
      <c r="E313" s="6">
        <f>1*10*D313</f>
        <v>10</v>
      </c>
    </row>
    <row r="314" spans="1:5" ht="15.75" x14ac:dyDescent="0.25">
      <c r="A314" s="87" t="s">
        <v>272</v>
      </c>
      <c r="B314" s="5" t="s">
        <v>7</v>
      </c>
      <c r="C314" s="6" t="s">
        <v>30</v>
      </c>
      <c r="D314" s="6">
        <v>1</v>
      </c>
      <c r="E314" s="6">
        <f>2*58*D314</f>
        <v>116</v>
      </c>
    </row>
    <row r="315" spans="1:5" ht="15.75" x14ac:dyDescent="0.25">
      <c r="A315" s="91"/>
      <c r="B315" s="5" t="s">
        <v>6</v>
      </c>
      <c r="C315" s="6">
        <v>100</v>
      </c>
      <c r="D315" s="6">
        <v>2</v>
      </c>
      <c r="E315" s="6">
        <f>C315*D315</f>
        <v>200</v>
      </c>
    </row>
    <row r="316" spans="1:5" ht="15.75" x14ac:dyDescent="0.25">
      <c r="A316" s="88"/>
      <c r="B316" s="5" t="s">
        <v>88</v>
      </c>
      <c r="C316" s="6" t="s">
        <v>723</v>
      </c>
      <c r="D316" s="6">
        <v>1</v>
      </c>
      <c r="E316" s="6">
        <f>1*10*D316</f>
        <v>10</v>
      </c>
    </row>
    <row r="317" spans="1:5" ht="15.75" x14ac:dyDescent="0.25">
      <c r="A317" s="76" t="s">
        <v>274</v>
      </c>
      <c r="B317" s="5" t="s">
        <v>7</v>
      </c>
      <c r="C317" s="6" t="s">
        <v>30</v>
      </c>
      <c r="D317" s="6">
        <v>1</v>
      </c>
      <c r="E317" s="6">
        <f>2*58*D317</f>
        <v>116</v>
      </c>
    </row>
    <row r="318" spans="1:5" ht="15.75" x14ac:dyDescent="0.25">
      <c r="A318" s="77"/>
      <c r="B318" s="5" t="s">
        <v>6</v>
      </c>
      <c r="C318" s="6">
        <v>100</v>
      </c>
      <c r="D318" s="6">
        <v>2</v>
      </c>
      <c r="E318" s="6">
        <f>C318*D318</f>
        <v>200</v>
      </c>
    </row>
    <row r="319" spans="1:5" ht="15.75" x14ac:dyDescent="0.25">
      <c r="A319" s="78"/>
      <c r="B319" s="5" t="s">
        <v>88</v>
      </c>
      <c r="C319" s="6" t="s">
        <v>723</v>
      </c>
      <c r="D319" s="6">
        <v>1</v>
      </c>
      <c r="E319" s="6">
        <f>1*10*D319</f>
        <v>10</v>
      </c>
    </row>
    <row r="320" spans="1:5" ht="15.75" x14ac:dyDescent="0.25">
      <c r="A320" s="76" t="s">
        <v>276</v>
      </c>
      <c r="B320" s="5" t="s">
        <v>7</v>
      </c>
      <c r="C320" s="6" t="s">
        <v>30</v>
      </c>
      <c r="D320" s="6">
        <v>1</v>
      </c>
      <c r="E320" s="6">
        <f>2*58*D320</f>
        <v>116</v>
      </c>
    </row>
    <row r="321" spans="1:5" ht="15.75" x14ac:dyDescent="0.25">
      <c r="A321" s="77"/>
      <c r="B321" s="5" t="s">
        <v>6</v>
      </c>
      <c r="C321" s="6">
        <v>100</v>
      </c>
      <c r="D321" s="6">
        <v>2</v>
      </c>
      <c r="E321" s="6">
        <f>C321*D321</f>
        <v>200</v>
      </c>
    </row>
    <row r="322" spans="1:5" ht="15.75" x14ac:dyDescent="0.25">
      <c r="A322" s="78"/>
      <c r="B322" s="5" t="s">
        <v>88</v>
      </c>
      <c r="C322" s="6" t="s">
        <v>723</v>
      </c>
      <c r="D322" s="6">
        <v>1</v>
      </c>
      <c r="E322" s="6">
        <f>1*10*D322</f>
        <v>10</v>
      </c>
    </row>
    <row r="323" spans="1:5" ht="15.75" x14ac:dyDescent="0.25">
      <c r="A323" s="4" t="s">
        <v>292</v>
      </c>
      <c r="B323" s="5"/>
      <c r="C323" s="6"/>
      <c r="D323" s="6"/>
      <c r="E323" s="6">
        <f t="shared" ref="E323:E334" si="8">C323*D323</f>
        <v>0</v>
      </c>
    </row>
    <row r="324" spans="1:5" ht="15.75" x14ac:dyDescent="0.25">
      <c r="A324" s="76" t="s">
        <v>293</v>
      </c>
      <c r="B324" s="5" t="s">
        <v>7</v>
      </c>
      <c r="C324" s="6" t="s">
        <v>30</v>
      </c>
      <c r="D324" s="6">
        <v>1</v>
      </c>
      <c r="E324" s="6">
        <f>2*58*D324</f>
        <v>116</v>
      </c>
    </row>
    <row r="325" spans="1:5" ht="15.75" x14ac:dyDescent="0.25">
      <c r="A325" s="77"/>
      <c r="B325" s="5" t="s">
        <v>6</v>
      </c>
      <c r="C325" s="6" t="s">
        <v>187</v>
      </c>
      <c r="D325" s="6">
        <v>1</v>
      </c>
      <c r="E325" s="18">
        <f>2*75*D325</f>
        <v>150</v>
      </c>
    </row>
    <row r="326" spans="1:5" ht="15.75" x14ac:dyDescent="0.25">
      <c r="A326" s="78"/>
      <c r="B326" s="5" t="s">
        <v>88</v>
      </c>
      <c r="C326" s="6" t="s">
        <v>723</v>
      </c>
      <c r="D326" s="6">
        <v>1</v>
      </c>
      <c r="E326" s="6">
        <f>1*10*D326</f>
        <v>10</v>
      </c>
    </row>
    <row r="327" spans="1:5" ht="15.75" x14ac:dyDescent="0.25">
      <c r="A327" s="76" t="s">
        <v>294</v>
      </c>
      <c r="B327" s="5" t="s">
        <v>7</v>
      </c>
      <c r="C327" s="6" t="s">
        <v>30</v>
      </c>
      <c r="D327" s="6">
        <v>1</v>
      </c>
      <c r="E327" s="6">
        <f>2*58*D327</f>
        <v>116</v>
      </c>
    </row>
    <row r="328" spans="1:5" ht="15.75" x14ac:dyDescent="0.25">
      <c r="A328" s="77"/>
      <c r="B328" s="5" t="s">
        <v>6</v>
      </c>
      <c r="C328" s="6" t="s">
        <v>187</v>
      </c>
      <c r="D328" s="6">
        <v>3</v>
      </c>
      <c r="E328" s="18">
        <f>2*75*D328</f>
        <v>450</v>
      </c>
    </row>
    <row r="329" spans="1:5" ht="15.75" x14ac:dyDescent="0.25">
      <c r="A329" s="73" t="s">
        <v>295</v>
      </c>
      <c r="B329" s="74"/>
      <c r="C329" s="74"/>
      <c r="D329" s="74"/>
      <c r="E329" s="75"/>
    </row>
    <row r="330" spans="1:5" ht="15.75" x14ac:dyDescent="0.25">
      <c r="A330" s="76" t="s">
        <v>296</v>
      </c>
      <c r="B330" s="5" t="s">
        <v>7</v>
      </c>
      <c r="C330" s="6" t="s">
        <v>30</v>
      </c>
      <c r="D330" s="6">
        <v>4</v>
      </c>
      <c r="E330" s="6">
        <f>2*58*D330</f>
        <v>464</v>
      </c>
    </row>
    <row r="331" spans="1:5" ht="15.75" x14ac:dyDescent="0.25">
      <c r="A331" s="78"/>
      <c r="B331" s="5" t="s">
        <v>11</v>
      </c>
      <c r="C331" s="6">
        <v>8</v>
      </c>
      <c r="D331" s="6">
        <v>2</v>
      </c>
      <c r="E331" s="6">
        <f t="shared" si="8"/>
        <v>16</v>
      </c>
    </row>
    <row r="332" spans="1:5" ht="15.75" x14ac:dyDescent="0.25">
      <c r="A332" s="76" t="s">
        <v>297</v>
      </c>
      <c r="B332" s="5" t="s">
        <v>7</v>
      </c>
      <c r="C332" s="6" t="s">
        <v>8</v>
      </c>
      <c r="D332" s="6">
        <v>18</v>
      </c>
      <c r="E332" s="18">
        <f>2*36*D332</f>
        <v>1296</v>
      </c>
    </row>
    <row r="333" spans="1:5" ht="15.75" x14ac:dyDescent="0.25">
      <c r="A333" s="77"/>
      <c r="B333" s="5" t="s">
        <v>88</v>
      </c>
      <c r="C333" s="6" t="s">
        <v>709</v>
      </c>
      <c r="D333" s="6">
        <v>10</v>
      </c>
      <c r="E333" s="18">
        <f>2*22*D333</f>
        <v>440</v>
      </c>
    </row>
    <row r="334" spans="1:5" ht="15.75" x14ac:dyDescent="0.25">
      <c r="A334" s="78"/>
      <c r="B334" s="5" t="s">
        <v>11</v>
      </c>
      <c r="C334" s="6">
        <v>8</v>
      </c>
      <c r="D334" s="6">
        <v>5</v>
      </c>
      <c r="E334" s="6">
        <f t="shared" si="8"/>
        <v>40</v>
      </c>
    </row>
    <row r="335" spans="1:5" ht="15.75" x14ac:dyDescent="0.25">
      <c r="A335" s="76" t="s">
        <v>298</v>
      </c>
      <c r="B335" s="5" t="s">
        <v>7</v>
      </c>
      <c r="C335" s="6" t="s">
        <v>30</v>
      </c>
      <c r="D335" s="6">
        <v>1</v>
      </c>
      <c r="E335" s="6">
        <f>2*58*D335</f>
        <v>116</v>
      </c>
    </row>
    <row r="336" spans="1:5" ht="15.75" x14ac:dyDescent="0.25">
      <c r="A336" s="77"/>
      <c r="B336" s="5" t="s">
        <v>6</v>
      </c>
      <c r="C336" s="6">
        <v>100</v>
      </c>
      <c r="D336" s="6">
        <v>2</v>
      </c>
      <c r="E336" s="6">
        <f>C336*D336</f>
        <v>200</v>
      </c>
    </row>
    <row r="337" spans="1:5" ht="15.75" x14ac:dyDescent="0.25">
      <c r="A337" s="78"/>
      <c r="B337" s="5" t="s">
        <v>88</v>
      </c>
      <c r="C337" s="6" t="s">
        <v>723</v>
      </c>
      <c r="D337" s="6">
        <v>1</v>
      </c>
      <c r="E337" s="6">
        <f>1*10*D337</f>
        <v>10</v>
      </c>
    </row>
    <row r="338" spans="1:5" ht="15.75" x14ac:dyDescent="0.25">
      <c r="A338" s="76" t="s">
        <v>299</v>
      </c>
      <c r="B338" s="5" t="s">
        <v>7</v>
      </c>
      <c r="C338" s="6" t="s">
        <v>30</v>
      </c>
      <c r="D338" s="6">
        <v>1</v>
      </c>
      <c r="E338" s="6">
        <f>2*58*D338</f>
        <v>116</v>
      </c>
    </row>
    <row r="339" spans="1:5" ht="15.75" x14ac:dyDescent="0.25">
      <c r="A339" s="77"/>
      <c r="B339" s="5" t="s">
        <v>6</v>
      </c>
      <c r="C339" s="6">
        <v>100</v>
      </c>
      <c r="D339" s="6">
        <v>2</v>
      </c>
      <c r="E339" s="6">
        <f>C339*D339</f>
        <v>200</v>
      </c>
    </row>
    <row r="340" spans="1:5" ht="15.75" x14ac:dyDescent="0.25">
      <c r="A340" s="78"/>
      <c r="B340" s="5" t="s">
        <v>88</v>
      </c>
      <c r="C340" s="6" t="s">
        <v>723</v>
      </c>
      <c r="D340" s="6">
        <v>1</v>
      </c>
      <c r="E340" s="6">
        <f>1*10*D340</f>
        <v>10</v>
      </c>
    </row>
    <row r="341" spans="1:5" ht="15.75" x14ac:dyDescent="0.25">
      <c r="A341" s="76" t="s">
        <v>300</v>
      </c>
      <c r="B341" s="5" t="s">
        <v>7</v>
      </c>
      <c r="C341" s="6" t="s">
        <v>30</v>
      </c>
      <c r="D341" s="6">
        <v>1</v>
      </c>
      <c r="E341" s="6">
        <f>2*58*D341</f>
        <v>116</v>
      </c>
    </row>
    <row r="342" spans="1:5" ht="15.75" x14ac:dyDescent="0.25">
      <c r="A342" s="77"/>
      <c r="B342" s="5" t="s">
        <v>6</v>
      </c>
      <c r="C342" s="6">
        <v>100</v>
      </c>
      <c r="D342" s="6">
        <v>2</v>
      </c>
      <c r="E342" s="6">
        <f>C342*D342</f>
        <v>200</v>
      </c>
    </row>
    <row r="343" spans="1:5" ht="15.75" x14ac:dyDescent="0.25">
      <c r="A343" s="78"/>
      <c r="B343" s="5" t="s">
        <v>88</v>
      </c>
      <c r="C343" s="6" t="s">
        <v>723</v>
      </c>
      <c r="D343" s="6">
        <v>1</v>
      </c>
      <c r="E343" s="6">
        <f>1*10*D343</f>
        <v>10</v>
      </c>
    </row>
    <row r="344" spans="1:5" ht="15.75" x14ac:dyDescent="0.25">
      <c r="A344" s="76" t="s">
        <v>301</v>
      </c>
      <c r="B344" s="5" t="s">
        <v>7</v>
      </c>
      <c r="C344" s="6" t="s">
        <v>30</v>
      </c>
      <c r="D344" s="6">
        <v>1</v>
      </c>
      <c r="E344" s="6">
        <f>2*58*D344</f>
        <v>116</v>
      </c>
    </row>
    <row r="345" spans="1:5" ht="15.75" x14ac:dyDescent="0.25">
      <c r="A345" s="77"/>
      <c r="B345" s="5" t="s">
        <v>6</v>
      </c>
      <c r="C345" s="6">
        <v>100</v>
      </c>
      <c r="D345" s="6">
        <v>2</v>
      </c>
      <c r="E345" s="6">
        <f>C345*D345</f>
        <v>200</v>
      </c>
    </row>
    <row r="346" spans="1:5" ht="15.75" x14ac:dyDescent="0.25">
      <c r="A346" s="78"/>
      <c r="B346" s="5" t="s">
        <v>88</v>
      </c>
      <c r="C346" s="6" t="s">
        <v>723</v>
      </c>
      <c r="D346" s="6">
        <v>1</v>
      </c>
      <c r="E346" s="6">
        <f>1*10*D346</f>
        <v>10</v>
      </c>
    </row>
    <row r="347" spans="1:5" ht="15.75" x14ac:dyDescent="0.25">
      <c r="A347" s="76" t="s">
        <v>302</v>
      </c>
      <c r="B347" s="5" t="s">
        <v>7</v>
      </c>
      <c r="C347" s="6" t="s">
        <v>30</v>
      </c>
      <c r="D347" s="6">
        <v>1</v>
      </c>
      <c r="E347" s="6">
        <f>2*58*D347</f>
        <v>116</v>
      </c>
    </row>
    <row r="348" spans="1:5" ht="15.75" x14ac:dyDescent="0.25">
      <c r="A348" s="77"/>
      <c r="B348" s="5" t="s">
        <v>6</v>
      </c>
      <c r="C348" s="6">
        <v>100</v>
      </c>
      <c r="D348" s="6">
        <v>2</v>
      </c>
      <c r="E348" s="6">
        <f>C348*D348</f>
        <v>200</v>
      </c>
    </row>
    <row r="349" spans="1:5" ht="15.75" x14ac:dyDescent="0.25">
      <c r="A349" s="78"/>
      <c r="B349" s="5" t="s">
        <v>88</v>
      </c>
      <c r="C349" s="6" t="s">
        <v>723</v>
      </c>
      <c r="D349" s="6">
        <v>1</v>
      </c>
      <c r="E349" s="6">
        <f>1*10*D349</f>
        <v>10</v>
      </c>
    </row>
    <row r="350" spans="1:5" ht="15.75" x14ac:dyDescent="0.25">
      <c r="A350" s="76" t="s">
        <v>303</v>
      </c>
      <c r="B350" s="5" t="s">
        <v>7</v>
      </c>
      <c r="C350" s="6" t="s">
        <v>30</v>
      </c>
      <c r="D350" s="6">
        <v>1</v>
      </c>
      <c r="E350" s="6">
        <f>2*58*D350</f>
        <v>116</v>
      </c>
    </row>
    <row r="351" spans="1:5" ht="15.75" x14ac:dyDescent="0.25">
      <c r="A351" s="77"/>
      <c r="B351" s="5" t="s">
        <v>6</v>
      </c>
      <c r="C351" s="6">
        <v>100</v>
      </c>
      <c r="D351" s="6">
        <v>2</v>
      </c>
      <c r="E351" s="6">
        <f>C351*D351</f>
        <v>200</v>
      </c>
    </row>
    <row r="352" spans="1:5" ht="15.75" x14ac:dyDescent="0.25">
      <c r="A352" s="78"/>
      <c r="B352" s="5" t="s">
        <v>88</v>
      </c>
      <c r="C352" s="6" t="s">
        <v>723</v>
      </c>
      <c r="D352" s="6">
        <v>1</v>
      </c>
      <c r="E352" s="6">
        <f>1*10*D352</f>
        <v>10</v>
      </c>
    </row>
    <row r="353" spans="1:5" ht="15.75" x14ac:dyDescent="0.25">
      <c r="A353" s="76" t="s">
        <v>304</v>
      </c>
      <c r="B353" s="5" t="s">
        <v>7</v>
      </c>
      <c r="C353" s="6" t="s">
        <v>30</v>
      </c>
      <c r="D353" s="6">
        <v>1</v>
      </c>
      <c r="E353" s="6">
        <f>2*58*D353</f>
        <v>116</v>
      </c>
    </row>
    <row r="354" spans="1:5" ht="15.75" x14ac:dyDescent="0.25">
      <c r="A354" s="77"/>
      <c r="B354" s="5" t="s">
        <v>6</v>
      </c>
      <c r="C354" s="6">
        <v>100</v>
      </c>
      <c r="D354" s="6">
        <v>2</v>
      </c>
      <c r="E354" s="6">
        <f>C354*D354</f>
        <v>200</v>
      </c>
    </row>
    <row r="355" spans="1:5" ht="15.75" x14ac:dyDescent="0.25">
      <c r="A355" s="78"/>
      <c r="B355" s="5" t="s">
        <v>88</v>
      </c>
      <c r="C355" s="6" t="s">
        <v>723</v>
      </c>
      <c r="D355" s="6">
        <v>2</v>
      </c>
      <c r="E355" s="6">
        <f>1*10*D355</f>
        <v>20</v>
      </c>
    </row>
    <row r="356" spans="1:5" ht="15.75" x14ac:dyDescent="0.25">
      <c r="A356" s="76" t="s">
        <v>305</v>
      </c>
      <c r="B356" s="5" t="s">
        <v>7</v>
      </c>
      <c r="C356" s="6" t="s">
        <v>30</v>
      </c>
      <c r="D356" s="6">
        <v>1</v>
      </c>
      <c r="E356" s="6">
        <f>2*58*D356</f>
        <v>116</v>
      </c>
    </row>
    <row r="357" spans="1:5" ht="15.75" x14ac:dyDescent="0.25">
      <c r="A357" s="77"/>
      <c r="B357" s="5" t="s">
        <v>6</v>
      </c>
      <c r="C357" s="6">
        <v>100</v>
      </c>
      <c r="D357" s="6">
        <v>2</v>
      </c>
      <c r="E357" s="6">
        <f>C357*D357</f>
        <v>200</v>
      </c>
    </row>
    <row r="358" spans="1:5" ht="15.75" x14ac:dyDescent="0.25">
      <c r="A358" s="78"/>
      <c r="B358" s="5" t="s">
        <v>88</v>
      </c>
      <c r="C358" s="6" t="s">
        <v>723</v>
      </c>
      <c r="D358" s="6">
        <v>1</v>
      </c>
      <c r="E358" s="6">
        <f>1*10*D358</f>
        <v>10</v>
      </c>
    </row>
    <row r="359" spans="1:5" ht="15.75" x14ac:dyDescent="0.25">
      <c r="A359" s="76" t="s">
        <v>306</v>
      </c>
      <c r="B359" s="5" t="s">
        <v>7</v>
      </c>
      <c r="C359" s="6" t="s">
        <v>30</v>
      </c>
      <c r="D359" s="6">
        <v>1</v>
      </c>
      <c r="E359" s="6">
        <f>2*58*D359</f>
        <v>116</v>
      </c>
    </row>
    <row r="360" spans="1:5" ht="15.75" x14ac:dyDescent="0.25">
      <c r="A360" s="77"/>
      <c r="B360" s="5" t="s">
        <v>6</v>
      </c>
      <c r="C360" s="6">
        <v>100</v>
      </c>
      <c r="D360" s="6">
        <v>2</v>
      </c>
      <c r="E360" s="6">
        <f>C360*D360</f>
        <v>200</v>
      </c>
    </row>
    <row r="361" spans="1:5" ht="15.75" x14ac:dyDescent="0.25">
      <c r="A361" s="78"/>
      <c r="B361" s="5" t="s">
        <v>88</v>
      </c>
      <c r="C361" s="6" t="s">
        <v>723</v>
      </c>
      <c r="D361" s="6">
        <v>1</v>
      </c>
      <c r="E361" s="6">
        <f>1*10*D361</f>
        <v>10</v>
      </c>
    </row>
    <row r="362" spans="1:5" ht="15.75" x14ac:dyDescent="0.25">
      <c r="A362" s="76" t="s">
        <v>307</v>
      </c>
      <c r="B362" s="5" t="s">
        <v>7</v>
      </c>
      <c r="C362" s="6" t="s">
        <v>30</v>
      </c>
      <c r="D362" s="6">
        <v>1</v>
      </c>
      <c r="E362" s="6">
        <f>2*58*D362</f>
        <v>116</v>
      </c>
    </row>
    <row r="363" spans="1:5" ht="15.75" x14ac:dyDescent="0.25">
      <c r="A363" s="77"/>
      <c r="B363" s="5" t="s">
        <v>6</v>
      </c>
      <c r="C363" s="6">
        <v>100</v>
      </c>
      <c r="D363" s="6">
        <v>2</v>
      </c>
      <c r="E363" s="6">
        <f>C363*D363</f>
        <v>200</v>
      </c>
    </row>
    <row r="364" spans="1:5" ht="15.75" x14ac:dyDescent="0.25">
      <c r="A364" s="78"/>
      <c r="B364" s="5" t="s">
        <v>88</v>
      </c>
      <c r="C364" s="6" t="s">
        <v>723</v>
      </c>
      <c r="D364" s="6">
        <v>1</v>
      </c>
      <c r="E364" s="6">
        <f>1*10*D364</f>
        <v>10</v>
      </c>
    </row>
    <row r="365" spans="1:5" ht="15.75" x14ac:dyDescent="0.25">
      <c r="A365" s="76" t="s">
        <v>309</v>
      </c>
      <c r="B365" s="5" t="s">
        <v>7</v>
      </c>
      <c r="C365" s="6" t="s">
        <v>30</v>
      </c>
      <c r="D365" s="6">
        <v>1</v>
      </c>
      <c r="E365" s="6">
        <f>2*58*D365</f>
        <v>116</v>
      </c>
    </row>
    <row r="366" spans="1:5" ht="15.75" x14ac:dyDescent="0.25">
      <c r="A366" s="77"/>
      <c r="B366" s="5" t="s">
        <v>6</v>
      </c>
      <c r="C366" s="6">
        <v>100</v>
      </c>
      <c r="D366" s="6">
        <v>2</v>
      </c>
      <c r="E366" s="6">
        <f>C366*D366</f>
        <v>200</v>
      </c>
    </row>
    <row r="367" spans="1:5" ht="15.75" x14ac:dyDescent="0.25">
      <c r="A367" s="78"/>
      <c r="B367" s="5" t="s">
        <v>88</v>
      </c>
      <c r="C367" s="6" t="s">
        <v>723</v>
      </c>
      <c r="D367" s="6">
        <v>1</v>
      </c>
      <c r="E367" s="6">
        <f>1*10*D367</f>
        <v>10</v>
      </c>
    </row>
    <row r="368" spans="1:5" ht="15.75" x14ac:dyDescent="0.25">
      <c r="A368" s="76" t="s">
        <v>311</v>
      </c>
      <c r="B368" s="5" t="s">
        <v>7</v>
      </c>
      <c r="C368" s="6" t="s">
        <v>30</v>
      </c>
      <c r="D368" s="6">
        <v>1</v>
      </c>
      <c r="E368" s="6">
        <f>2*58*D368</f>
        <v>116</v>
      </c>
    </row>
    <row r="369" spans="1:5" ht="15.75" x14ac:dyDescent="0.25">
      <c r="A369" s="77"/>
      <c r="B369" s="5" t="s">
        <v>6</v>
      </c>
      <c r="C369" s="6">
        <v>100</v>
      </c>
      <c r="D369" s="6">
        <v>2</v>
      </c>
      <c r="E369" s="6">
        <f>C369*D369</f>
        <v>200</v>
      </c>
    </row>
    <row r="370" spans="1:5" ht="15.75" x14ac:dyDescent="0.25">
      <c r="A370" s="78"/>
      <c r="B370" s="5" t="s">
        <v>88</v>
      </c>
      <c r="C370" s="6" t="s">
        <v>723</v>
      </c>
      <c r="D370" s="6">
        <v>2</v>
      </c>
      <c r="E370" s="6">
        <f>1*10*D370</f>
        <v>20</v>
      </c>
    </row>
    <row r="371" spans="1:5" ht="15.75" x14ac:dyDescent="0.25">
      <c r="A371" s="76" t="s">
        <v>313</v>
      </c>
      <c r="B371" s="5" t="s">
        <v>7</v>
      </c>
      <c r="C371" s="6" t="s">
        <v>30</v>
      </c>
      <c r="D371" s="6">
        <v>1</v>
      </c>
      <c r="E371" s="6">
        <f>2*58*D371</f>
        <v>116</v>
      </c>
    </row>
    <row r="372" spans="1:5" ht="15.75" x14ac:dyDescent="0.25">
      <c r="A372" s="77"/>
      <c r="B372" s="5" t="s">
        <v>6</v>
      </c>
      <c r="C372" s="6">
        <v>100</v>
      </c>
      <c r="D372" s="6">
        <v>2</v>
      </c>
      <c r="E372" s="6">
        <f>C372*D372</f>
        <v>200</v>
      </c>
    </row>
    <row r="373" spans="1:5" ht="15.75" x14ac:dyDescent="0.25">
      <c r="A373" s="78"/>
      <c r="B373" s="5" t="s">
        <v>88</v>
      </c>
      <c r="C373" s="6" t="s">
        <v>723</v>
      </c>
      <c r="D373" s="6">
        <v>1</v>
      </c>
      <c r="E373" s="6">
        <f>1*10*D373</f>
        <v>10</v>
      </c>
    </row>
    <row r="374" spans="1:5" ht="15.75" x14ac:dyDescent="0.25">
      <c r="A374" s="76" t="s">
        <v>314</v>
      </c>
      <c r="B374" s="5" t="s">
        <v>7</v>
      </c>
      <c r="C374" s="6" t="s">
        <v>30</v>
      </c>
      <c r="D374" s="6">
        <v>1</v>
      </c>
      <c r="E374" s="6">
        <f>2*58*D374</f>
        <v>116</v>
      </c>
    </row>
    <row r="375" spans="1:5" ht="15.75" x14ac:dyDescent="0.25">
      <c r="A375" s="77"/>
      <c r="B375" s="5" t="s">
        <v>6</v>
      </c>
      <c r="C375" s="6">
        <v>100</v>
      </c>
      <c r="D375" s="6">
        <v>2</v>
      </c>
      <c r="E375" s="6">
        <f>C375*D375</f>
        <v>200</v>
      </c>
    </row>
    <row r="376" spans="1:5" ht="15.75" x14ac:dyDescent="0.25">
      <c r="A376" s="78"/>
      <c r="B376" s="5" t="s">
        <v>88</v>
      </c>
      <c r="C376" s="6" t="s">
        <v>723</v>
      </c>
      <c r="D376" s="6">
        <v>1</v>
      </c>
      <c r="E376" s="6">
        <f>1*10*D376</f>
        <v>10</v>
      </c>
    </row>
    <row r="377" spans="1:5" ht="15.75" x14ac:dyDescent="0.25">
      <c r="A377" s="76" t="s">
        <v>316</v>
      </c>
      <c r="B377" s="5" t="s">
        <v>7</v>
      </c>
      <c r="C377" s="6" t="s">
        <v>30</v>
      </c>
      <c r="D377" s="6">
        <v>1</v>
      </c>
      <c r="E377" s="6">
        <f>2*58*D377</f>
        <v>116</v>
      </c>
    </row>
    <row r="378" spans="1:5" ht="15.75" x14ac:dyDescent="0.25">
      <c r="A378" s="77"/>
      <c r="B378" s="5" t="s">
        <v>6</v>
      </c>
      <c r="C378" s="6">
        <v>100</v>
      </c>
      <c r="D378" s="6">
        <v>2</v>
      </c>
      <c r="E378" s="6">
        <f>C378*D378</f>
        <v>200</v>
      </c>
    </row>
    <row r="379" spans="1:5" ht="15.75" x14ac:dyDescent="0.25">
      <c r="A379" s="78"/>
      <c r="B379" s="5" t="s">
        <v>88</v>
      </c>
      <c r="C379" s="6" t="s">
        <v>723</v>
      </c>
      <c r="D379" s="6">
        <v>1</v>
      </c>
      <c r="E379" s="6">
        <f>1*10*D379</f>
        <v>10</v>
      </c>
    </row>
    <row r="380" spans="1:5" ht="15.75" x14ac:dyDescent="0.25">
      <c r="A380" s="76" t="s">
        <v>318</v>
      </c>
      <c r="B380" s="5" t="s">
        <v>7</v>
      </c>
      <c r="C380" s="6" t="s">
        <v>30</v>
      </c>
      <c r="D380" s="6">
        <v>1</v>
      </c>
      <c r="E380" s="6">
        <f>2*58*D380</f>
        <v>116</v>
      </c>
    </row>
    <row r="381" spans="1:5" ht="15.75" x14ac:dyDescent="0.25">
      <c r="A381" s="77"/>
      <c r="B381" s="5" t="s">
        <v>6</v>
      </c>
      <c r="C381" s="6">
        <v>100</v>
      </c>
      <c r="D381" s="6">
        <v>2</v>
      </c>
      <c r="E381" s="6">
        <f>C381*D381</f>
        <v>200</v>
      </c>
    </row>
    <row r="382" spans="1:5" ht="15.75" x14ac:dyDescent="0.25">
      <c r="A382" s="78"/>
      <c r="B382" s="5" t="s">
        <v>88</v>
      </c>
      <c r="C382" s="6" t="s">
        <v>723</v>
      </c>
      <c r="D382" s="6">
        <v>2</v>
      </c>
      <c r="E382" s="6">
        <f>1*10*D382</f>
        <v>20</v>
      </c>
    </row>
    <row r="383" spans="1:5" ht="15.75" x14ac:dyDescent="0.25">
      <c r="A383" s="76" t="s">
        <v>321</v>
      </c>
      <c r="B383" s="5" t="s">
        <v>7</v>
      </c>
      <c r="C383" s="6" t="s">
        <v>30</v>
      </c>
      <c r="D383" s="6">
        <v>1</v>
      </c>
      <c r="E383" s="6">
        <f>2*58*D383</f>
        <v>116</v>
      </c>
    </row>
    <row r="384" spans="1:5" ht="15.75" x14ac:dyDescent="0.25">
      <c r="A384" s="77"/>
      <c r="B384" s="5" t="s">
        <v>6</v>
      </c>
      <c r="C384" s="6">
        <v>100</v>
      </c>
      <c r="D384" s="6">
        <v>2</v>
      </c>
      <c r="E384" s="6">
        <f>C384*D384</f>
        <v>200</v>
      </c>
    </row>
    <row r="385" spans="1:5" ht="15.75" x14ac:dyDescent="0.25">
      <c r="A385" s="78"/>
      <c r="B385" s="5" t="s">
        <v>88</v>
      </c>
      <c r="C385" s="6" t="s">
        <v>723</v>
      </c>
      <c r="D385" s="6">
        <v>2</v>
      </c>
      <c r="E385" s="6">
        <f>1*10*D385</f>
        <v>20</v>
      </c>
    </row>
    <row r="386" spans="1:5" ht="15.75" x14ac:dyDescent="0.25">
      <c r="A386" s="76" t="s">
        <v>322</v>
      </c>
      <c r="B386" s="5" t="s">
        <v>7</v>
      </c>
      <c r="C386" s="6" t="s">
        <v>30</v>
      </c>
      <c r="D386" s="6">
        <v>1</v>
      </c>
      <c r="E386" s="6">
        <f>2*58*D386</f>
        <v>116</v>
      </c>
    </row>
    <row r="387" spans="1:5" ht="15.75" x14ac:dyDescent="0.25">
      <c r="A387" s="77"/>
      <c r="B387" s="5" t="s">
        <v>6</v>
      </c>
      <c r="C387" s="6">
        <v>100</v>
      </c>
      <c r="D387" s="6">
        <v>2</v>
      </c>
      <c r="E387" s="6">
        <f>C387*D387</f>
        <v>200</v>
      </c>
    </row>
    <row r="388" spans="1:5" ht="15.75" x14ac:dyDescent="0.25">
      <c r="A388" s="78"/>
      <c r="B388" s="5" t="s">
        <v>88</v>
      </c>
      <c r="C388" s="6" t="s">
        <v>723</v>
      </c>
      <c r="D388" s="6">
        <v>1</v>
      </c>
      <c r="E388" s="6">
        <f>1*10*D388</f>
        <v>10</v>
      </c>
    </row>
    <row r="389" spans="1:5" ht="15.75" x14ac:dyDescent="0.25">
      <c r="A389" s="76" t="s">
        <v>142</v>
      </c>
      <c r="B389" s="5" t="s">
        <v>88</v>
      </c>
      <c r="C389" s="6" t="s">
        <v>708</v>
      </c>
      <c r="D389" s="6">
        <v>4</v>
      </c>
      <c r="E389" s="6">
        <f>2*25*D389</f>
        <v>200</v>
      </c>
    </row>
    <row r="390" spans="1:5" ht="15.75" x14ac:dyDescent="0.25">
      <c r="A390" s="78"/>
      <c r="B390" s="5" t="s">
        <v>7</v>
      </c>
      <c r="C390" s="6" t="s">
        <v>108</v>
      </c>
      <c r="D390" s="6">
        <v>1</v>
      </c>
      <c r="E390" s="6">
        <f>1*18*D390</f>
        <v>18</v>
      </c>
    </row>
    <row r="391" spans="1:5" ht="15.75" x14ac:dyDescent="0.25">
      <c r="A391" s="76" t="s">
        <v>323</v>
      </c>
      <c r="B391" s="5" t="s">
        <v>88</v>
      </c>
      <c r="C391" s="6" t="s">
        <v>709</v>
      </c>
      <c r="D391" s="6">
        <v>4</v>
      </c>
      <c r="E391" s="18">
        <f>2*22*D391</f>
        <v>176</v>
      </c>
    </row>
    <row r="392" spans="1:5" ht="15.75" x14ac:dyDescent="0.25">
      <c r="A392" s="78"/>
      <c r="B392" s="5" t="s">
        <v>11</v>
      </c>
      <c r="C392" s="6">
        <v>8</v>
      </c>
      <c r="D392" s="6">
        <v>1</v>
      </c>
      <c r="E392" s="6">
        <f t="shared" ref="E392" si="9">C392*D392</f>
        <v>8</v>
      </c>
    </row>
    <row r="393" spans="1:5" ht="15.75" x14ac:dyDescent="0.25">
      <c r="A393" s="76" t="s">
        <v>324</v>
      </c>
      <c r="B393" s="5" t="s">
        <v>88</v>
      </c>
      <c r="C393" s="6" t="s">
        <v>709</v>
      </c>
      <c r="D393" s="6">
        <v>3</v>
      </c>
      <c r="E393" s="18">
        <f>2*22*D393</f>
        <v>132</v>
      </c>
    </row>
    <row r="394" spans="1:5" ht="15.75" x14ac:dyDescent="0.25">
      <c r="A394" s="78"/>
      <c r="B394" s="5" t="s">
        <v>6</v>
      </c>
      <c r="C394" s="6">
        <v>60</v>
      </c>
      <c r="D394" s="6">
        <v>1</v>
      </c>
      <c r="E394" s="18">
        <f>C394*D394</f>
        <v>60</v>
      </c>
    </row>
    <row r="395" spans="1:5" ht="15.75" x14ac:dyDescent="0.25">
      <c r="A395" s="4" t="s">
        <v>325</v>
      </c>
      <c r="B395" s="5" t="s">
        <v>6</v>
      </c>
      <c r="C395" s="6">
        <v>60</v>
      </c>
      <c r="D395" s="6">
        <v>1</v>
      </c>
      <c r="E395" s="18">
        <f>C395*D395</f>
        <v>60</v>
      </c>
    </row>
    <row r="396" spans="1:5" ht="15.75" x14ac:dyDescent="0.25">
      <c r="A396" s="4" t="s">
        <v>326</v>
      </c>
      <c r="B396" s="5" t="s">
        <v>7</v>
      </c>
      <c r="C396" s="6" t="s">
        <v>8</v>
      </c>
      <c r="D396" s="6">
        <v>4</v>
      </c>
      <c r="E396" s="18">
        <f>2*36*D396</f>
        <v>288</v>
      </c>
    </row>
    <row r="397" spans="1:5" ht="15.75" x14ac:dyDescent="0.25">
      <c r="A397" s="4" t="s">
        <v>327</v>
      </c>
      <c r="B397" s="5" t="s">
        <v>7</v>
      </c>
      <c r="C397" s="6" t="s">
        <v>8</v>
      </c>
      <c r="D397" s="6">
        <v>2</v>
      </c>
      <c r="E397" s="18">
        <f>2*36*D397</f>
        <v>144</v>
      </c>
    </row>
    <row r="398" spans="1:5" ht="15.75" x14ac:dyDescent="0.25">
      <c r="A398" s="4" t="s">
        <v>328</v>
      </c>
      <c r="B398" s="5" t="s">
        <v>7</v>
      </c>
      <c r="C398" s="6" t="s">
        <v>8</v>
      </c>
      <c r="D398" s="6">
        <v>2</v>
      </c>
      <c r="E398" s="18">
        <f>2*36*D398</f>
        <v>144</v>
      </c>
    </row>
    <row r="399" spans="1:5" ht="15.75" x14ac:dyDescent="0.25">
      <c r="A399" s="76" t="s">
        <v>320</v>
      </c>
      <c r="B399" s="5" t="s">
        <v>7</v>
      </c>
      <c r="C399" s="6" t="s">
        <v>30</v>
      </c>
      <c r="D399" s="6">
        <v>1</v>
      </c>
      <c r="E399" s="6">
        <f>2*58*D399</f>
        <v>116</v>
      </c>
    </row>
    <row r="400" spans="1:5" ht="15.75" x14ac:dyDescent="0.25">
      <c r="A400" s="77"/>
      <c r="B400" s="5" t="s">
        <v>6</v>
      </c>
      <c r="C400" s="6">
        <v>100</v>
      </c>
      <c r="D400" s="6">
        <v>2</v>
      </c>
      <c r="E400" s="6">
        <f>C400*D400</f>
        <v>200</v>
      </c>
    </row>
    <row r="401" spans="1:5" ht="15.75" x14ac:dyDescent="0.25">
      <c r="A401" s="78"/>
      <c r="B401" s="5" t="s">
        <v>88</v>
      </c>
      <c r="C401" s="6" t="s">
        <v>723</v>
      </c>
      <c r="D401" s="6">
        <v>1</v>
      </c>
      <c r="E401" s="6">
        <f>1*10*D401</f>
        <v>10</v>
      </c>
    </row>
    <row r="402" spans="1:5" ht="15.75" x14ac:dyDescent="0.25">
      <c r="A402" s="76" t="s">
        <v>329</v>
      </c>
      <c r="B402" s="5" t="s">
        <v>7</v>
      </c>
      <c r="C402" s="6" t="s">
        <v>30</v>
      </c>
      <c r="D402" s="6">
        <v>1</v>
      </c>
      <c r="E402" s="6">
        <f>2*58*D402</f>
        <v>116</v>
      </c>
    </row>
    <row r="403" spans="1:5" ht="15.75" x14ac:dyDescent="0.25">
      <c r="A403" s="77"/>
      <c r="B403" s="5" t="s">
        <v>6</v>
      </c>
      <c r="C403" s="6">
        <v>100</v>
      </c>
      <c r="D403" s="6">
        <v>2</v>
      </c>
      <c r="E403" s="6">
        <f>C403*D403</f>
        <v>200</v>
      </c>
    </row>
    <row r="404" spans="1:5" ht="15.75" x14ac:dyDescent="0.25">
      <c r="A404" s="78"/>
      <c r="B404" s="5" t="s">
        <v>88</v>
      </c>
      <c r="C404" s="6" t="s">
        <v>723</v>
      </c>
      <c r="D404" s="6">
        <v>1</v>
      </c>
      <c r="E404" s="6">
        <f>1*10*D404</f>
        <v>10</v>
      </c>
    </row>
    <row r="405" spans="1:5" ht="15.75" x14ac:dyDescent="0.25">
      <c r="A405" s="76" t="s">
        <v>330</v>
      </c>
      <c r="B405" s="5" t="s">
        <v>7</v>
      </c>
      <c r="C405" s="6" t="s">
        <v>30</v>
      </c>
      <c r="D405" s="6">
        <v>1</v>
      </c>
      <c r="E405" s="6">
        <f>2*58*D405</f>
        <v>116</v>
      </c>
    </row>
    <row r="406" spans="1:5" ht="15.75" x14ac:dyDescent="0.25">
      <c r="A406" s="77"/>
      <c r="B406" s="5" t="s">
        <v>6</v>
      </c>
      <c r="C406" s="6">
        <v>100</v>
      </c>
      <c r="D406" s="6">
        <v>2</v>
      </c>
      <c r="E406" s="6">
        <f>C406*D406</f>
        <v>200</v>
      </c>
    </row>
    <row r="407" spans="1:5" ht="15.75" x14ac:dyDescent="0.25">
      <c r="A407" s="78"/>
      <c r="B407" s="5" t="s">
        <v>88</v>
      </c>
      <c r="C407" s="6" t="s">
        <v>723</v>
      </c>
      <c r="D407" s="6">
        <v>1</v>
      </c>
      <c r="E407" s="6">
        <f>1*10*D407</f>
        <v>10</v>
      </c>
    </row>
    <row r="408" spans="1:5" ht="15.75" x14ac:dyDescent="0.25">
      <c r="A408" s="76" t="s">
        <v>331</v>
      </c>
      <c r="B408" s="5" t="s">
        <v>7</v>
      </c>
      <c r="C408" s="6" t="s">
        <v>30</v>
      </c>
      <c r="D408" s="6">
        <v>1</v>
      </c>
      <c r="E408" s="6">
        <f>2*58*D408</f>
        <v>116</v>
      </c>
    </row>
    <row r="409" spans="1:5" ht="15.75" x14ac:dyDescent="0.25">
      <c r="A409" s="77"/>
      <c r="B409" s="5" t="s">
        <v>6</v>
      </c>
      <c r="C409" s="6">
        <v>100</v>
      </c>
      <c r="D409" s="6">
        <v>2</v>
      </c>
      <c r="E409" s="6">
        <f>C409*D409</f>
        <v>200</v>
      </c>
    </row>
    <row r="410" spans="1:5" ht="15.75" x14ac:dyDescent="0.25">
      <c r="A410" s="78"/>
      <c r="B410" s="5" t="s">
        <v>88</v>
      </c>
      <c r="C410" s="6" t="s">
        <v>723</v>
      </c>
      <c r="D410" s="6">
        <v>1</v>
      </c>
      <c r="E410" s="6">
        <f>1*10*D410</f>
        <v>10</v>
      </c>
    </row>
    <row r="411" spans="1:5" ht="15.75" x14ac:dyDescent="0.25">
      <c r="A411" s="76" t="s">
        <v>308</v>
      </c>
      <c r="B411" s="5" t="s">
        <v>7</v>
      </c>
      <c r="C411" s="6" t="s">
        <v>30</v>
      </c>
      <c r="D411" s="6">
        <v>1</v>
      </c>
      <c r="E411" s="6">
        <f>2*58*D411</f>
        <v>116</v>
      </c>
    </row>
    <row r="412" spans="1:5" ht="15.75" x14ac:dyDescent="0.25">
      <c r="A412" s="77"/>
      <c r="B412" s="5" t="s">
        <v>6</v>
      </c>
      <c r="C412" s="6">
        <v>100</v>
      </c>
      <c r="D412" s="6">
        <v>2</v>
      </c>
      <c r="E412" s="6">
        <f>C412*D412</f>
        <v>200</v>
      </c>
    </row>
    <row r="413" spans="1:5" ht="15.75" x14ac:dyDescent="0.25">
      <c r="A413" s="78"/>
      <c r="B413" s="5" t="s">
        <v>88</v>
      </c>
      <c r="C413" s="6" t="s">
        <v>723</v>
      </c>
      <c r="D413" s="6">
        <v>1</v>
      </c>
      <c r="E413" s="6">
        <f>1*10*D413</f>
        <v>10</v>
      </c>
    </row>
    <row r="414" spans="1:5" ht="15.75" x14ac:dyDescent="0.25">
      <c r="A414" s="76" t="s">
        <v>332</v>
      </c>
      <c r="B414" s="5" t="s">
        <v>7</v>
      </c>
      <c r="C414" s="6" t="s">
        <v>30</v>
      </c>
      <c r="D414" s="6">
        <v>1</v>
      </c>
      <c r="E414" s="6">
        <f>2*58*D414</f>
        <v>116</v>
      </c>
    </row>
    <row r="415" spans="1:5" ht="15.75" x14ac:dyDescent="0.25">
      <c r="A415" s="77"/>
      <c r="B415" s="5" t="s">
        <v>6</v>
      </c>
      <c r="C415" s="6">
        <v>100</v>
      </c>
      <c r="D415" s="6">
        <v>2</v>
      </c>
      <c r="E415" s="6">
        <f>C415*D415</f>
        <v>200</v>
      </c>
    </row>
    <row r="416" spans="1:5" ht="15.75" x14ac:dyDescent="0.25">
      <c r="A416" s="78"/>
      <c r="B416" s="5" t="s">
        <v>88</v>
      </c>
      <c r="C416" s="6" t="s">
        <v>723</v>
      </c>
      <c r="D416" s="6">
        <v>2</v>
      </c>
      <c r="E416" s="6">
        <f>1*10*D416</f>
        <v>20</v>
      </c>
    </row>
    <row r="417" spans="1:5" ht="15.75" x14ac:dyDescent="0.25">
      <c r="A417" s="76" t="s">
        <v>312</v>
      </c>
      <c r="B417" s="5" t="s">
        <v>7</v>
      </c>
      <c r="C417" s="6" t="s">
        <v>30</v>
      </c>
      <c r="D417" s="6">
        <v>1</v>
      </c>
      <c r="E417" s="6">
        <f>2*58*D417</f>
        <v>116</v>
      </c>
    </row>
    <row r="418" spans="1:5" ht="15.75" x14ac:dyDescent="0.25">
      <c r="A418" s="77"/>
      <c r="B418" s="5" t="s">
        <v>6</v>
      </c>
      <c r="C418" s="6">
        <v>100</v>
      </c>
      <c r="D418" s="6">
        <v>2</v>
      </c>
      <c r="E418" s="6">
        <f>C418*D418</f>
        <v>200</v>
      </c>
    </row>
    <row r="419" spans="1:5" ht="15.75" x14ac:dyDescent="0.25">
      <c r="A419" s="78"/>
      <c r="B419" s="5" t="s">
        <v>88</v>
      </c>
      <c r="C419" s="6" t="s">
        <v>723</v>
      </c>
      <c r="D419" s="6">
        <v>1</v>
      </c>
      <c r="E419" s="6">
        <f>1*10*D419</f>
        <v>10</v>
      </c>
    </row>
    <row r="420" spans="1:5" ht="15.75" x14ac:dyDescent="0.25">
      <c r="A420" s="76" t="s">
        <v>310</v>
      </c>
      <c r="B420" s="5" t="s">
        <v>7</v>
      </c>
      <c r="C420" s="6" t="s">
        <v>30</v>
      </c>
      <c r="D420" s="6">
        <v>1</v>
      </c>
      <c r="E420" s="6">
        <f>2*58*D420</f>
        <v>116</v>
      </c>
    </row>
    <row r="421" spans="1:5" ht="15.75" x14ac:dyDescent="0.25">
      <c r="A421" s="77"/>
      <c r="B421" s="5" t="s">
        <v>6</v>
      </c>
      <c r="C421" s="6">
        <v>100</v>
      </c>
      <c r="D421" s="6">
        <v>2</v>
      </c>
      <c r="E421" s="6">
        <f>C421*D421</f>
        <v>200</v>
      </c>
    </row>
    <row r="422" spans="1:5" ht="15.75" x14ac:dyDescent="0.25">
      <c r="A422" s="78"/>
      <c r="B422" s="5" t="s">
        <v>88</v>
      </c>
      <c r="C422" s="6" t="s">
        <v>723</v>
      </c>
      <c r="D422" s="6">
        <v>1</v>
      </c>
      <c r="E422" s="6">
        <f>1*10*D422</f>
        <v>10</v>
      </c>
    </row>
    <row r="423" spans="1:5" ht="15.75" x14ac:dyDescent="0.25">
      <c r="A423" s="76" t="s">
        <v>315</v>
      </c>
      <c r="B423" s="5" t="s">
        <v>7</v>
      </c>
      <c r="C423" s="6" t="s">
        <v>30</v>
      </c>
      <c r="D423" s="6">
        <v>1</v>
      </c>
      <c r="E423" s="6">
        <f>2*58*D423</f>
        <v>116</v>
      </c>
    </row>
    <row r="424" spans="1:5" ht="15.75" x14ac:dyDescent="0.25">
      <c r="A424" s="77"/>
      <c r="B424" s="5" t="s">
        <v>6</v>
      </c>
      <c r="C424" s="6">
        <v>100</v>
      </c>
      <c r="D424" s="6">
        <v>2</v>
      </c>
      <c r="E424" s="6">
        <f>C424*D424</f>
        <v>200</v>
      </c>
    </row>
    <row r="425" spans="1:5" ht="15.75" x14ac:dyDescent="0.25">
      <c r="A425" s="78"/>
      <c r="B425" s="5" t="s">
        <v>88</v>
      </c>
      <c r="C425" s="6" t="s">
        <v>723</v>
      </c>
      <c r="D425" s="6">
        <v>1</v>
      </c>
      <c r="E425" s="6">
        <f>1*10*D425</f>
        <v>10</v>
      </c>
    </row>
    <row r="426" spans="1:5" ht="15.75" x14ac:dyDescent="0.25">
      <c r="A426" s="76" t="s">
        <v>317</v>
      </c>
      <c r="B426" s="5" t="s">
        <v>7</v>
      </c>
      <c r="C426" s="6" t="s">
        <v>30</v>
      </c>
      <c r="D426" s="6">
        <v>1</v>
      </c>
      <c r="E426" s="6">
        <f>2*58*D426</f>
        <v>116</v>
      </c>
    </row>
    <row r="427" spans="1:5" ht="15.75" x14ac:dyDescent="0.25">
      <c r="A427" s="77"/>
      <c r="B427" s="5" t="s">
        <v>6</v>
      </c>
      <c r="C427" s="6">
        <v>100</v>
      </c>
      <c r="D427" s="6">
        <v>2</v>
      </c>
      <c r="E427" s="6">
        <f>C427*D427</f>
        <v>200</v>
      </c>
    </row>
    <row r="428" spans="1:5" ht="15.75" x14ac:dyDescent="0.25">
      <c r="A428" s="78"/>
      <c r="B428" s="5" t="s">
        <v>88</v>
      </c>
      <c r="C428" s="6" t="s">
        <v>723</v>
      </c>
      <c r="D428" s="6">
        <v>1</v>
      </c>
      <c r="E428" s="6">
        <f>1*10*D428</f>
        <v>10</v>
      </c>
    </row>
    <row r="429" spans="1:5" ht="15.75" x14ac:dyDescent="0.25">
      <c r="A429" s="76" t="s">
        <v>319</v>
      </c>
      <c r="B429" s="5" t="s">
        <v>7</v>
      </c>
      <c r="C429" s="6" t="s">
        <v>30</v>
      </c>
      <c r="D429" s="6">
        <v>1</v>
      </c>
      <c r="E429" s="6">
        <f>2*58*D429</f>
        <v>116</v>
      </c>
    </row>
    <row r="430" spans="1:5" ht="15.75" x14ac:dyDescent="0.25">
      <c r="A430" s="77"/>
      <c r="B430" s="5" t="s">
        <v>6</v>
      </c>
      <c r="C430" s="6">
        <v>100</v>
      </c>
      <c r="D430" s="6">
        <v>2</v>
      </c>
      <c r="E430" s="6">
        <f>C430*D430</f>
        <v>200</v>
      </c>
    </row>
    <row r="431" spans="1:5" ht="15.75" x14ac:dyDescent="0.25">
      <c r="A431" s="78"/>
      <c r="B431" s="5" t="s">
        <v>88</v>
      </c>
      <c r="C431" s="6" t="s">
        <v>723</v>
      </c>
      <c r="D431" s="6">
        <v>1</v>
      </c>
      <c r="E431" s="6">
        <f>1*10*D431</f>
        <v>10</v>
      </c>
    </row>
    <row r="432" spans="1:5" ht="15.75" x14ac:dyDescent="0.25">
      <c r="A432" s="73" t="s">
        <v>333</v>
      </c>
      <c r="B432" s="74"/>
      <c r="C432" s="74"/>
      <c r="D432" s="74"/>
      <c r="E432" s="75"/>
    </row>
    <row r="433" spans="1:5" ht="15.75" x14ac:dyDescent="0.25">
      <c r="A433" s="76" t="s">
        <v>334</v>
      </c>
      <c r="B433" s="5" t="s">
        <v>7</v>
      </c>
      <c r="C433" s="6">
        <v>58</v>
      </c>
      <c r="D433" s="6">
        <v>4</v>
      </c>
      <c r="E433" s="6">
        <f t="shared" ref="E433:E447" si="10">C433*D433</f>
        <v>232</v>
      </c>
    </row>
    <row r="434" spans="1:5" ht="15.75" x14ac:dyDescent="0.25">
      <c r="A434" s="78"/>
      <c r="B434" s="5" t="s">
        <v>11</v>
      </c>
      <c r="C434" s="6">
        <v>8</v>
      </c>
      <c r="D434" s="6">
        <v>2</v>
      </c>
      <c r="E434" s="6">
        <f t="shared" si="10"/>
        <v>16</v>
      </c>
    </row>
    <row r="435" spans="1:5" ht="15.75" x14ac:dyDescent="0.25">
      <c r="A435" s="76" t="s">
        <v>335</v>
      </c>
      <c r="B435" s="5" t="s">
        <v>7</v>
      </c>
      <c r="C435" s="6" t="s">
        <v>8</v>
      </c>
      <c r="D435" s="6">
        <v>10</v>
      </c>
      <c r="E435" s="18">
        <f>2*36*D435</f>
        <v>720</v>
      </c>
    </row>
    <row r="436" spans="1:5" ht="15.75" x14ac:dyDescent="0.25">
      <c r="A436" s="78"/>
      <c r="B436" s="5" t="s">
        <v>11</v>
      </c>
      <c r="C436" s="6">
        <v>8</v>
      </c>
      <c r="D436" s="6">
        <v>2</v>
      </c>
      <c r="E436" s="6">
        <f t="shared" si="10"/>
        <v>16</v>
      </c>
    </row>
    <row r="437" spans="1:5" ht="15.75" x14ac:dyDescent="0.25">
      <c r="A437" s="76" t="s">
        <v>336</v>
      </c>
      <c r="B437" s="5" t="s">
        <v>6</v>
      </c>
      <c r="C437" s="6" t="s">
        <v>172</v>
      </c>
      <c r="D437" s="6">
        <v>3</v>
      </c>
      <c r="E437" s="6">
        <f>2*100*D437</f>
        <v>600</v>
      </c>
    </row>
    <row r="438" spans="1:5" ht="15.75" x14ac:dyDescent="0.25">
      <c r="A438" s="78"/>
      <c r="B438" s="5" t="s">
        <v>11</v>
      </c>
      <c r="C438" s="6">
        <v>8</v>
      </c>
      <c r="D438" s="6">
        <v>1</v>
      </c>
      <c r="E438" s="6">
        <f t="shared" si="10"/>
        <v>8</v>
      </c>
    </row>
    <row r="439" spans="1:5" ht="15.75" x14ac:dyDescent="0.25">
      <c r="A439" s="76" t="s">
        <v>337</v>
      </c>
      <c r="B439" s="5" t="s">
        <v>7</v>
      </c>
      <c r="C439" s="6" t="s">
        <v>8</v>
      </c>
      <c r="D439" s="6">
        <v>6</v>
      </c>
      <c r="E439" s="18">
        <f>2*36*D439</f>
        <v>432</v>
      </c>
    </row>
    <row r="440" spans="1:5" ht="15.75" x14ac:dyDescent="0.25">
      <c r="A440" s="77"/>
      <c r="B440" s="5" t="s">
        <v>88</v>
      </c>
      <c r="C440" s="6" t="s">
        <v>709</v>
      </c>
      <c r="D440" s="6">
        <v>4</v>
      </c>
      <c r="E440" s="18">
        <f>2*22*D440</f>
        <v>176</v>
      </c>
    </row>
    <row r="441" spans="1:5" ht="15.75" x14ac:dyDescent="0.25">
      <c r="A441" s="78"/>
      <c r="B441" s="5" t="s">
        <v>11</v>
      </c>
      <c r="C441" s="6">
        <v>8</v>
      </c>
      <c r="D441" s="6">
        <v>1</v>
      </c>
      <c r="E441" s="6">
        <f t="shared" si="10"/>
        <v>8</v>
      </c>
    </row>
    <row r="442" spans="1:5" ht="15.75" x14ac:dyDescent="0.25">
      <c r="A442" s="76" t="s">
        <v>338</v>
      </c>
      <c r="B442" s="5" t="s">
        <v>339</v>
      </c>
      <c r="C442" s="6">
        <v>500</v>
      </c>
      <c r="D442" s="6">
        <v>1</v>
      </c>
      <c r="E442" s="6">
        <f t="shared" si="10"/>
        <v>500</v>
      </c>
    </row>
    <row r="443" spans="1:5" ht="15.75" x14ac:dyDescent="0.25">
      <c r="A443" s="78"/>
      <c r="B443" s="5" t="s">
        <v>11</v>
      </c>
      <c r="C443" s="6">
        <v>8</v>
      </c>
      <c r="D443" s="6">
        <v>1</v>
      </c>
      <c r="E443" s="6">
        <f t="shared" si="10"/>
        <v>8</v>
      </c>
    </row>
    <row r="444" spans="1:5" ht="15.75" x14ac:dyDescent="0.25">
      <c r="A444" s="76" t="s">
        <v>340</v>
      </c>
      <c r="B444" s="5" t="s">
        <v>7</v>
      </c>
      <c r="C444" s="6" t="s">
        <v>30</v>
      </c>
      <c r="D444" s="6">
        <v>4</v>
      </c>
      <c r="E444" s="6">
        <f>2*58*D444</f>
        <v>464</v>
      </c>
    </row>
    <row r="445" spans="1:5" ht="15.75" x14ac:dyDescent="0.25">
      <c r="A445" s="78"/>
      <c r="B445" s="5" t="s">
        <v>11</v>
      </c>
      <c r="C445" s="6">
        <v>8</v>
      </c>
      <c r="D445" s="6">
        <v>1</v>
      </c>
      <c r="E445" s="6">
        <f t="shared" si="10"/>
        <v>8</v>
      </c>
    </row>
    <row r="446" spans="1:5" ht="15.75" x14ac:dyDescent="0.25">
      <c r="A446" s="76" t="s">
        <v>341</v>
      </c>
      <c r="B446" s="5" t="s">
        <v>7</v>
      </c>
      <c r="C446" s="6" t="s">
        <v>8</v>
      </c>
      <c r="D446" s="6">
        <v>2</v>
      </c>
      <c r="E446" s="18">
        <f>2*36*D446</f>
        <v>144</v>
      </c>
    </row>
    <row r="447" spans="1:5" ht="15.75" x14ac:dyDescent="0.25">
      <c r="A447" s="78"/>
      <c r="B447" s="5" t="s">
        <v>11</v>
      </c>
      <c r="C447" s="6">
        <v>8</v>
      </c>
      <c r="D447" s="6">
        <v>1</v>
      </c>
      <c r="E447" s="6">
        <f t="shared" si="10"/>
        <v>8</v>
      </c>
    </row>
    <row r="448" spans="1:5" ht="15.75" x14ac:dyDescent="0.25">
      <c r="A448" s="4" t="s">
        <v>342</v>
      </c>
      <c r="B448" s="5" t="s">
        <v>6</v>
      </c>
      <c r="C448" s="6">
        <v>60</v>
      </c>
      <c r="D448" s="6">
        <v>7</v>
      </c>
      <c r="E448" s="18">
        <f>C448*D448</f>
        <v>420</v>
      </c>
    </row>
    <row r="449" spans="1:5" ht="15.75" x14ac:dyDescent="0.25">
      <c r="A449" s="89" t="s">
        <v>343</v>
      </c>
      <c r="B449" s="16" t="s">
        <v>6</v>
      </c>
      <c r="C449" s="18">
        <v>60</v>
      </c>
      <c r="D449" s="18">
        <v>6</v>
      </c>
      <c r="E449" s="18">
        <f>C449*D449</f>
        <v>360</v>
      </c>
    </row>
    <row r="450" spans="1:5" ht="15.75" x14ac:dyDescent="0.25">
      <c r="A450" s="90"/>
      <c r="B450" s="16" t="s">
        <v>11</v>
      </c>
      <c r="C450" s="18">
        <v>8</v>
      </c>
      <c r="D450" s="18">
        <v>2</v>
      </c>
      <c r="E450" s="16">
        <f t="shared" ref="E450:E461" si="11">C450*D450</f>
        <v>16</v>
      </c>
    </row>
    <row r="451" spans="1:5" ht="15.75" x14ac:dyDescent="0.25">
      <c r="A451" s="76" t="s">
        <v>344</v>
      </c>
      <c r="B451" s="18" t="s">
        <v>7</v>
      </c>
      <c r="C451" s="18" t="s">
        <v>30</v>
      </c>
      <c r="D451" s="18">
        <v>12</v>
      </c>
      <c r="E451" s="6">
        <f>2*58*D451</f>
        <v>1392</v>
      </c>
    </row>
    <row r="452" spans="1:5" ht="15.75" x14ac:dyDescent="0.25">
      <c r="A452" s="77"/>
      <c r="B452" s="18" t="s">
        <v>7</v>
      </c>
      <c r="C452" s="18" t="s">
        <v>108</v>
      </c>
      <c r="D452" s="18">
        <v>1</v>
      </c>
      <c r="E452" s="6">
        <f>1*18*D452</f>
        <v>18</v>
      </c>
    </row>
    <row r="453" spans="1:5" ht="15.75" x14ac:dyDescent="0.25">
      <c r="A453" s="78"/>
      <c r="B453" s="18" t="s">
        <v>11</v>
      </c>
      <c r="C453" s="18">
        <v>8</v>
      </c>
      <c r="D453" s="18">
        <v>1</v>
      </c>
      <c r="E453" s="18">
        <f t="shared" si="11"/>
        <v>8</v>
      </c>
    </row>
    <row r="454" spans="1:5" ht="15.75" x14ac:dyDescent="0.25">
      <c r="A454" s="76" t="s">
        <v>345</v>
      </c>
      <c r="B454" s="18" t="s">
        <v>88</v>
      </c>
      <c r="C454" s="18" t="s">
        <v>141</v>
      </c>
      <c r="D454" s="18">
        <v>24</v>
      </c>
      <c r="E454" s="18">
        <f>2*18*D454</f>
        <v>864</v>
      </c>
    </row>
    <row r="455" spans="1:5" ht="15.75" x14ac:dyDescent="0.25">
      <c r="A455" s="78"/>
      <c r="B455" s="18" t="s">
        <v>11</v>
      </c>
      <c r="C455" s="18">
        <v>8</v>
      </c>
      <c r="D455" s="18">
        <v>2</v>
      </c>
      <c r="E455" s="18">
        <f t="shared" si="11"/>
        <v>16</v>
      </c>
    </row>
    <row r="456" spans="1:5" ht="15.75" x14ac:dyDescent="0.25">
      <c r="A456" s="87" t="s">
        <v>346</v>
      </c>
      <c r="B456" s="18" t="s">
        <v>7</v>
      </c>
      <c r="C456" s="18" t="s">
        <v>8</v>
      </c>
      <c r="D456" s="18">
        <v>4</v>
      </c>
      <c r="E456" s="18">
        <f>2*36*D456</f>
        <v>288</v>
      </c>
    </row>
    <row r="457" spans="1:5" ht="15.75" x14ac:dyDescent="0.25">
      <c r="A457" s="88"/>
      <c r="B457" s="18" t="s">
        <v>11</v>
      </c>
      <c r="C457" s="18">
        <v>8</v>
      </c>
      <c r="D457" s="18">
        <v>2</v>
      </c>
      <c r="E457" s="18">
        <f t="shared" si="11"/>
        <v>16</v>
      </c>
    </row>
    <row r="458" spans="1:5" ht="15.75" x14ac:dyDescent="0.25">
      <c r="A458" s="76" t="s">
        <v>347</v>
      </c>
      <c r="B458" s="18" t="s">
        <v>7</v>
      </c>
      <c r="C458" s="18" t="s">
        <v>30</v>
      </c>
      <c r="D458" s="18">
        <v>16</v>
      </c>
      <c r="E458" s="18">
        <f>2*58*D458</f>
        <v>1856</v>
      </c>
    </row>
    <row r="459" spans="1:5" ht="15.75" x14ac:dyDescent="0.25">
      <c r="A459" s="77"/>
      <c r="B459" s="18" t="s">
        <v>6</v>
      </c>
      <c r="C459" s="18">
        <v>60</v>
      </c>
      <c r="D459" s="18">
        <v>2</v>
      </c>
      <c r="E459" s="18">
        <f>C459*D459</f>
        <v>120</v>
      </c>
    </row>
    <row r="460" spans="1:5" ht="15.75" x14ac:dyDescent="0.25">
      <c r="A460" s="77"/>
      <c r="B460" s="18" t="s">
        <v>11</v>
      </c>
      <c r="C460" s="18">
        <v>8</v>
      </c>
      <c r="D460" s="18">
        <v>5</v>
      </c>
      <c r="E460" s="18">
        <f t="shared" si="11"/>
        <v>40</v>
      </c>
    </row>
    <row r="461" spans="1:5" ht="15.75" x14ac:dyDescent="0.25">
      <c r="A461" s="78"/>
      <c r="B461" s="18" t="s">
        <v>6</v>
      </c>
      <c r="C461" s="18">
        <v>75</v>
      </c>
      <c r="D461" s="18">
        <v>1</v>
      </c>
      <c r="E461" s="18">
        <f t="shared" si="11"/>
        <v>75</v>
      </c>
    </row>
    <row r="462" spans="1:5" ht="15.75" x14ac:dyDescent="0.25">
      <c r="A462" s="17" t="s">
        <v>348</v>
      </c>
      <c r="B462" s="18" t="s">
        <v>6</v>
      </c>
      <c r="C462" s="18">
        <v>60</v>
      </c>
      <c r="D462" s="18">
        <v>1</v>
      </c>
      <c r="E462" s="18">
        <f>C462*D462</f>
        <v>60</v>
      </c>
    </row>
    <row r="463" spans="1:5" ht="15.75" x14ac:dyDescent="0.25">
      <c r="A463" s="17" t="s">
        <v>349</v>
      </c>
      <c r="B463" s="18" t="s">
        <v>6</v>
      </c>
      <c r="C463" s="18">
        <v>60</v>
      </c>
      <c r="D463" s="18">
        <v>1</v>
      </c>
      <c r="E463" s="18">
        <f>C463*D463</f>
        <v>60</v>
      </c>
    </row>
    <row r="464" spans="1:5" ht="15.75" x14ac:dyDescent="0.25">
      <c r="A464" s="85" t="s">
        <v>140</v>
      </c>
      <c r="B464" s="18" t="s">
        <v>7</v>
      </c>
      <c r="C464" s="18" t="s">
        <v>8</v>
      </c>
      <c r="D464" s="18">
        <v>9</v>
      </c>
      <c r="E464" s="18">
        <f>2*36*D464</f>
        <v>648</v>
      </c>
    </row>
    <row r="465" spans="1:5" ht="15.75" x14ac:dyDescent="0.25">
      <c r="A465" s="86"/>
      <c r="B465" s="18" t="s">
        <v>11</v>
      </c>
      <c r="C465" s="18">
        <v>8</v>
      </c>
      <c r="D465" s="18">
        <v>1</v>
      </c>
      <c r="E465" s="18">
        <f>C465*D465</f>
        <v>8</v>
      </c>
    </row>
    <row r="466" spans="1:5" ht="15.75" x14ac:dyDescent="0.25">
      <c r="A466" s="76" t="s">
        <v>710</v>
      </c>
      <c r="B466" s="18" t="s">
        <v>7</v>
      </c>
      <c r="C466" s="18" t="s">
        <v>30</v>
      </c>
      <c r="D466" s="18">
        <v>1</v>
      </c>
      <c r="E466" s="18">
        <f>2*58*D466</f>
        <v>116</v>
      </c>
    </row>
    <row r="467" spans="1:5" ht="15.75" x14ac:dyDescent="0.25">
      <c r="A467" s="78"/>
      <c r="B467" s="18" t="s">
        <v>11</v>
      </c>
      <c r="C467" s="18">
        <v>8</v>
      </c>
      <c r="D467" s="18">
        <v>1</v>
      </c>
      <c r="E467" s="18">
        <f>C467*D467</f>
        <v>8</v>
      </c>
    </row>
    <row r="468" spans="1:5" ht="15.75" x14ac:dyDescent="0.25">
      <c r="A468" s="17" t="s">
        <v>711</v>
      </c>
      <c r="B468" s="18" t="s">
        <v>6</v>
      </c>
      <c r="C468" s="18">
        <v>60</v>
      </c>
      <c r="D468" s="18">
        <v>9</v>
      </c>
      <c r="E468" s="18">
        <f>C468*D468</f>
        <v>540</v>
      </c>
    </row>
    <row r="469" spans="1:5" ht="15.75" x14ac:dyDescent="0.25">
      <c r="A469" s="76" t="s">
        <v>712</v>
      </c>
      <c r="B469" s="18" t="s">
        <v>7</v>
      </c>
      <c r="C469" s="18" t="s">
        <v>8</v>
      </c>
      <c r="D469" s="18">
        <v>3</v>
      </c>
      <c r="E469" s="18">
        <f>2*36*D469</f>
        <v>216</v>
      </c>
    </row>
    <row r="470" spans="1:5" ht="15.75" x14ac:dyDescent="0.25">
      <c r="A470" s="78"/>
      <c r="B470" s="18" t="s">
        <v>6</v>
      </c>
      <c r="C470" s="18">
        <v>60</v>
      </c>
      <c r="D470" s="18">
        <v>2</v>
      </c>
      <c r="E470" s="18">
        <f>C470*D470</f>
        <v>120</v>
      </c>
    </row>
    <row r="471" spans="1:5" ht="15.75" x14ac:dyDescent="0.25">
      <c r="A471" s="17" t="s">
        <v>713</v>
      </c>
      <c r="B471" s="18" t="s">
        <v>7</v>
      </c>
      <c r="C471" s="18" t="s">
        <v>8</v>
      </c>
      <c r="D471" s="18">
        <v>2</v>
      </c>
      <c r="E471" s="18">
        <f>2*36*D471</f>
        <v>144</v>
      </c>
    </row>
    <row r="472" spans="1:5" ht="15.75" x14ac:dyDescent="0.25">
      <c r="A472" s="76" t="s">
        <v>714</v>
      </c>
      <c r="B472" s="18" t="s">
        <v>7</v>
      </c>
      <c r="C472" s="18" t="s">
        <v>708</v>
      </c>
      <c r="D472" s="18">
        <v>3</v>
      </c>
      <c r="E472" s="18">
        <f>2*25*D472</f>
        <v>150</v>
      </c>
    </row>
    <row r="473" spans="1:5" ht="15.75" x14ac:dyDescent="0.25">
      <c r="A473" s="77"/>
      <c r="B473" s="18" t="s">
        <v>715</v>
      </c>
      <c r="C473" s="18">
        <v>10</v>
      </c>
      <c r="D473" s="18">
        <v>1</v>
      </c>
      <c r="E473" s="18">
        <f>C473*D473</f>
        <v>10</v>
      </c>
    </row>
    <row r="474" spans="1:5" ht="15.75" x14ac:dyDescent="0.25">
      <c r="A474" s="77"/>
      <c r="B474" s="18" t="s">
        <v>715</v>
      </c>
      <c r="C474" s="18">
        <v>8</v>
      </c>
      <c r="D474" s="18">
        <v>2</v>
      </c>
      <c r="E474" s="18">
        <f>C474*D474</f>
        <v>16</v>
      </c>
    </row>
    <row r="475" spans="1:5" ht="15.75" x14ac:dyDescent="0.25">
      <c r="A475" s="78"/>
      <c r="B475" s="18" t="s">
        <v>6</v>
      </c>
      <c r="C475" s="18">
        <v>60</v>
      </c>
      <c r="D475" s="18">
        <v>1</v>
      </c>
      <c r="E475" s="18">
        <f>C475*D475</f>
        <v>60</v>
      </c>
    </row>
    <row r="476" spans="1:5" ht="15.75" x14ac:dyDescent="0.25">
      <c r="A476" s="85" t="s">
        <v>716</v>
      </c>
      <c r="B476" s="18" t="s">
        <v>7</v>
      </c>
      <c r="C476" s="18" t="s">
        <v>8</v>
      </c>
      <c r="D476" s="18">
        <v>12</v>
      </c>
      <c r="E476" s="18">
        <f>2*36*D476</f>
        <v>864</v>
      </c>
    </row>
    <row r="477" spans="1:5" ht="15.75" x14ac:dyDescent="0.25">
      <c r="A477" s="86"/>
      <c r="B477" s="18" t="s">
        <v>11</v>
      </c>
      <c r="C477" s="18">
        <v>8</v>
      </c>
      <c r="D477" s="18">
        <v>1</v>
      </c>
      <c r="E477" s="18">
        <f>C477*D477</f>
        <v>8</v>
      </c>
    </row>
    <row r="478" spans="1:5" ht="15.75" x14ac:dyDescent="0.25">
      <c r="A478" s="19" t="s">
        <v>133</v>
      </c>
      <c r="B478" s="20" t="s">
        <v>134</v>
      </c>
      <c r="C478" s="20" t="s">
        <v>134</v>
      </c>
      <c r="D478" s="20">
        <f>SUM(D3:D477)</f>
        <v>1084</v>
      </c>
      <c r="E478" s="20">
        <f>SUM(E3:E477)</f>
        <v>75263</v>
      </c>
    </row>
    <row r="479" spans="1:5" s="21" customFormat="1" ht="15.75" customHeight="1" x14ac:dyDescent="0.25"/>
    <row r="480" spans="1:5" s="21" customFormat="1" ht="15.75" customHeight="1" x14ac:dyDescent="0.25"/>
    <row r="481" spans="1:3" x14ac:dyDescent="0.25">
      <c r="A481" s="36" t="s">
        <v>660</v>
      </c>
      <c r="B481" s="36" t="s">
        <v>661</v>
      </c>
      <c r="C481" s="36" t="s">
        <v>662</v>
      </c>
    </row>
    <row r="482" spans="1:3" ht="15.75" x14ac:dyDescent="0.25">
      <c r="A482" s="5" t="s">
        <v>7</v>
      </c>
      <c r="B482" s="16">
        <f>D5+D8+D9+D11+D13+D14+D18+D21+D23+D25+D27+D30+D32+D35+D37+D38+D39+D40+D46+D47+D48+D49+D52+D55+D56+D58+D59+D60+D61+D63+D64+D65+D66+D67+D74+D76+D79+D81+D83+D84+D86+D87+D90+D92+D93+D95+D97+D99+D101+D102+D103+D107+D110+D113+D114+D116+D120+D121+D122+D125+D126+D128+D129+D130+D132+D134+D137+D140+D143+D146+D149+D152+D155+D160+D162+D163+D164+D167+D170+D173+D176+D179+D182+D185+D188+D191+D194+D197+D200+D203+D206+D209+D212+D216+D218+D221+D224+D227+D230+D233+D236+D239+D242+D245+D248+D251+D254+D257+D260+D263+D266+D269+D272+D273+D276+D279+D280+D284+D286+D289+D290+D293+D296+D299+D302+D305+D308+D311+D314+D317+D320+D324+D327+D330+D332+D335+D338+D341+D344+D347+D350+D353+D356+D359+D362+D365+D368+D371+D374+D377+D380+D383+D386+D390+D396+D397+D398+D399+D402+D405+D408+D411+D414+D417+D420+D423+D426+D429+D433+D435+D439+D444+D446+D451+D452+D456+D458+D464+D466+D469+D471+D472+D476</f>
        <v>496</v>
      </c>
      <c r="C482" s="16">
        <f>E5+E8+E9+E11+E13+E14+E18+E21+E23+E25+E27+E30+E32+E35+E37+E38+E39+E40+E46+E47+E48+E49+E52+E55+E56+E58+E59+E60+E61+E63+E64+E65+E66+E67+E74+E76+E79+E81+E83+E84+E86+E87+E90+E92+E93+E95+E97+E99+E101+E102+E103+E107+E110+E113+E114+E116+E120+E121+E122+E125+E126+E128+E129+E130+E132+E134+E137+E140+E143+E146+E149+E152+E155+E160+E162+E163+E164+E167+E170+E173+E176+E179+E182+E185+E188+E191+E194+E197+E200+E203+E206+E209+E212+E216+E218+E221+E224+E227+E230+E233+E236+E239+E242+E245+E248+E251+E254+E257+E260+E263+E266+E269+E272+E273+E276+E279+E280+E284+E286+E289+E290+E293+E296+E299+E302+E305+E308+E311+E314+E317+E320+E324+E327+E330+E332+E335+E338+E341+E344+E347+E350+E353+E356+E359+E362+E365+E368+E371+E374+E377+E380+E383+E386+E390+E396+E397+E398+E399+E402+E405+E408+E411+E414+E417+E420+E423+E426+E429+E433+E435+E439+E444+E446+E451+E452+E456+E458+E464+E466+E469+E471+E472+E476</f>
        <v>42063</v>
      </c>
    </row>
    <row r="483" spans="1:3" ht="15.75" x14ac:dyDescent="0.25">
      <c r="A483" s="5" t="s">
        <v>6</v>
      </c>
      <c r="B483" s="16">
        <f>D3+D29+D33+D34+D44+D50+D53+D68+D69+D72+D73+D78+D98+D105+D108+D111+D115+D118+D123+D124+D138+D141+D144+D147+D150+D153+D158+D159+D165+D168+D171+D174+D177+D180+D183+D186+D189+D192+D195+D198+D201+D204+D207+D210+D213+D222+D225+D228+D231+D234+D237+D240+D243+D246+D249+D252+D255+D258+D261+D264+D267+D270+D275+D281+D283+D287+D291+D294+D297+D300+D303+D306+D309+D312+D315+D318+D321+D325+D328+D336+D339+D342+D345+D348+D351+D354+D357+D360+D363+D366+D369+D372+D375+D378+D381+D384+D387+D394+D395+D400+D403+D406+D409+D412+D415+D418+D421+D424+D427+D430+D437+D448+D449+D459+D461+D462+D463+D468+D470+D475</f>
        <v>249</v>
      </c>
      <c r="C483" s="16">
        <f>E3+E29+E33+E34+E44+E50+E53+E68+E69+E72+E73+E78+E98+E105+E108+E111+E115+E118+E123+E124+E138+E141+E144+E147+E150+E153+E158+E159+E165+E168+E171+E174+E177+E180+E183+E186+E189+E192+E195+E198+E201+E204+E207+E210+E213+E222+E225+E228+E231+E234+E237+E240+E243+E246+E249+E252+E255+E258+E261+E264+E267+E270+E275+E281+E283+E287+E291+E294+E297+E300+E303+E306+E309+E312+E315+E318+E321+E325+E328+E336+E339+E342+E345+E348+E351+E354+E357+E360+E363+E366+E369+E372+E375+E378+E381+E384+E387+E394+E395+E400+E403+E406+E409+E412+E415+E418+E421+E424+E427+E430+E437+E448+E449+E459+E461+E462+E463+E468+E470+E475</f>
        <v>25335</v>
      </c>
    </row>
    <row r="484" spans="1:3" ht="15.75" x14ac:dyDescent="0.25">
      <c r="A484" s="18" t="s">
        <v>88</v>
      </c>
      <c r="B484" s="16">
        <f>D6+D16+D20+D22+D24+D26+D28+D31+D41+D43+D70+D82+D135+D156+D157+D219+D285+D333+D389+D391+D393+D440+D454</f>
        <v>133</v>
      </c>
      <c r="C484" s="16">
        <f>E6+E16+E20+E22+E24+E26+E28+E31+E41+E43+E70+E82+E135+E156+E157+E219+E285+E333+E389+E391+E393+E440+E454</f>
        <v>5464</v>
      </c>
    </row>
    <row r="485" spans="1:3" ht="15.75" x14ac:dyDescent="0.25">
      <c r="A485" s="18" t="s">
        <v>724</v>
      </c>
      <c r="B485" s="16">
        <f>D139+D142+D145+D148+D151+D154+D166+D169+D172+D175+D178+D181+D184+D187+D190+D193+D196+D199+D202+D205+D208+D211+D214+D223+D226+D229+D232+D235+D238+D241+D244+D247+D250+D253+D256+D259+D262+D265+D268+D271+D288+D292+D295+D298+D301+D304+D307+D310+D313+D316+D319+D322+D326+D337+D340+D343+D346+D349+D352+D355+D358+D361+D364+D367+D370+D373+D376+D379+D382+D385+D388+D401+D404+D407+D410+D413+D416+D419+D422+D425+D428+D431</f>
        <v>96</v>
      </c>
      <c r="C485" s="16">
        <f>E139+E142+E145+E148+E151+E154+E166+E169+E172+E175+E178+E181+E184+E187+E190+E193+E196+E199+E202+E205+E208+E211+E214+E223+E226+E229+E232+E235+E238+E241+E244+E247+E250+E253+E256+E259+E262+E265+E268+E271+E288+E292+E295+E298+E301+E304+E307+E310+E313+E316+E319+E322+E326+E337+E340+E343+E346+E349+E352+E355+E358+E361+E364+E367+E370+E373+E376+E379+E382+E385+E388+E401+E404+E407+E410+E413+E416+E419+E422+E425+E428+E431</f>
        <v>960</v>
      </c>
    </row>
    <row r="486" spans="1:3" ht="15.75" x14ac:dyDescent="0.25">
      <c r="A486" s="18" t="s">
        <v>706</v>
      </c>
      <c r="B486" s="16">
        <f>D473+D474</f>
        <v>3</v>
      </c>
      <c r="C486" s="16">
        <f>E473+E474</f>
        <v>26</v>
      </c>
    </row>
    <row r="487" spans="1:3" ht="15.75" x14ac:dyDescent="0.25">
      <c r="A487" s="18" t="s">
        <v>11</v>
      </c>
      <c r="B487" s="16">
        <f>D4+D7+D10+D12+D15+D17+D19+D36+D42+D45+D51+D54+D57+D62+D71+D75+D77+D80+D85+D88+D91+D94+D96+D100+D104+D106+D109+D112+D117+D119+D127+D131+D136+D161+D217+D220+D274+D277+D282+D331+D334+D392+D434+D436+D438+D441+D443+D445+D447+D450+D453+D455+D457+D460+D465+D467+D477</f>
        <v>105</v>
      </c>
      <c r="C487" s="16">
        <f>E4+E7+E10+E12+E15+E17+E19+E36+E42+E45+E51+E54+E57+E62+E71+E75+E77+E80+E85+E88+E91+E94+E96+E100+E104+E106+E109+E112+E117+E119+E127+E131+E136+E161+E217+E220+E274+E277+E282+E331+E334+E392+E434+E436+E438+E441+E443+E445+E447+E450+E453+E455+E457+E460+E465+E467+E477</f>
        <v>840</v>
      </c>
    </row>
    <row r="488" spans="1:3" x14ac:dyDescent="0.25">
      <c r="A488" s="16" t="s">
        <v>339</v>
      </c>
      <c r="B488" s="16">
        <f>D442</f>
        <v>1</v>
      </c>
      <c r="C488" s="16">
        <f>E442</f>
        <v>500</v>
      </c>
    </row>
    <row r="489" spans="1:3" x14ac:dyDescent="0.25">
      <c r="A489" s="16" t="s">
        <v>725</v>
      </c>
      <c r="B489" s="16">
        <f>D278</f>
        <v>1</v>
      </c>
      <c r="C489" s="16">
        <f>E278</f>
        <v>75</v>
      </c>
    </row>
    <row r="490" spans="1:3" x14ac:dyDescent="0.25">
      <c r="A490" s="36" t="s">
        <v>663</v>
      </c>
      <c r="B490" s="36">
        <f>SUM(B482:B489)</f>
        <v>1084</v>
      </c>
      <c r="C490" s="36">
        <f>SUM(C482:C489)</f>
        <v>75263</v>
      </c>
    </row>
  </sheetData>
  <autoFilter ref="A1:F478" xr:uid="{B2132FB7-0B33-42CE-8CAF-BBD6AD566115}"/>
  <mergeCells count="157">
    <mergeCell ref="A167:A169"/>
    <mergeCell ref="A170:A172"/>
    <mergeCell ref="A173:A175"/>
    <mergeCell ref="A176:A178"/>
    <mergeCell ref="A157:A158"/>
    <mergeCell ref="A164:A166"/>
    <mergeCell ref="A134:A136"/>
    <mergeCell ref="A137:A139"/>
    <mergeCell ref="A160:A161"/>
    <mergeCell ref="A140:A142"/>
    <mergeCell ref="A143:A145"/>
    <mergeCell ref="A146:A148"/>
    <mergeCell ref="A149:A151"/>
    <mergeCell ref="A152:A154"/>
    <mergeCell ref="A2:E2"/>
    <mergeCell ref="A89:E89"/>
    <mergeCell ref="A133:E133"/>
    <mergeCell ref="A20:A21"/>
    <mergeCell ref="A22:A23"/>
    <mergeCell ref="A24:A25"/>
    <mergeCell ref="A26:A27"/>
    <mergeCell ref="A28:A30"/>
    <mergeCell ref="A35:A36"/>
    <mergeCell ref="A41:A42"/>
    <mergeCell ref="A44:A45"/>
    <mergeCell ref="A49:A51"/>
    <mergeCell ref="A52:A54"/>
    <mergeCell ref="A99:A100"/>
    <mergeCell ref="A103:A104"/>
    <mergeCell ref="A105:A106"/>
    <mergeCell ref="A107:A109"/>
    <mergeCell ref="A110:A112"/>
    <mergeCell ref="A116:A117"/>
    <mergeCell ref="A86:A88"/>
    <mergeCell ref="A90:A91"/>
    <mergeCell ref="A92:A94"/>
    <mergeCell ref="A95:A96"/>
    <mergeCell ref="A185:A187"/>
    <mergeCell ref="A188:A190"/>
    <mergeCell ref="A191:A193"/>
    <mergeCell ref="A194:A196"/>
    <mergeCell ref="A3:A4"/>
    <mergeCell ref="A5:A7"/>
    <mergeCell ref="A8:A10"/>
    <mergeCell ref="A11:A12"/>
    <mergeCell ref="A13:A15"/>
    <mergeCell ref="A16:A17"/>
    <mergeCell ref="A18:A19"/>
    <mergeCell ref="A79:A81"/>
    <mergeCell ref="A83:A85"/>
    <mergeCell ref="A56:A57"/>
    <mergeCell ref="A61:A63"/>
    <mergeCell ref="A67:A69"/>
    <mergeCell ref="A179:A181"/>
    <mergeCell ref="A182:A184"/>
    <mergeCell ref="A70:A71"/>
    <mergeCell ref="A74:A75"/>
    <mergeCell ref="A76:A77"/>
    <mergeCell ref="A118:A119"/>
    <mergeCell ref="A126:A127"/>
    <mergeCell ref="A130:A131"/>
    <mergeCell ref="A230:A232"/>
    <mergeCell ref="A197:A199"/>
    <mergeCell ref="A200:A202"/>
    <mergeCell ref="A203:A205"/>
    <mergeCell ref="A206:A208"/>
    <mergeCell ref="A209:A211"/>
    <mergeCell ref="A212:A214"/>
    <mergeCell ref="A215:E215"/>
    <mergeCell ref="A251:A253"/>
    <mergeCell ref="A216:A217"/>
    <mergeCell ref="A218:A220"/>
    <mergeCell ref="A221:A223"/>
    <mergeCell ref="A224:A226"/>
    <mergeCell ref="A227:A229"/>
    <mergeCell ref="A254:A256"/>
    <mergeCell ref="A257:A259"/>
    <mergeCell ref="A260:A262"/>
    <mergeCell ref="A263:A265"/>
    <mergeCell ref="A266:A268"/>
    <mergeCell ref="A233:A235"/>
    <mergeCell ref="A236:A238"/>
    <mergeCell ref="A239:A241"/>
    <mergeCell ref="A242:A244"/>
    <mergeCell ref="A245:A247"/>
    <mergeCell ref="A248:A250"/>
    <mergeCell ref="A293:A295"/>
    <mergeCell ref="A296:A298"/>
    <mergeCell ref="A299:A301"/>
    <mergeCell ref="A302:A304"/>
    <mergeCell ref="A305:A307"/>
    <mergeCell ref="A308:A310"/>
    <mergeCell ref="A269:A271"/>
    <mergeCell ref="A272:A274"/>
    <mergeCell ref="A276:A278"/>
    <mergeCell ref="A279:A282"/>
    <mergeCell ref="A286:A288"/>
    <mergeCell ref="A290:A292"/>
    <mergeCell ref="A330:A331"/>
    <mergeCell ref="A332:A334"/>
    <mergeCell ref="A335:A337"/>
    <mergeCell ref="A338:A340"/>
    <mergeCell ref="A341:A343"/>
    <mergeCell ref="A344:A346"/>
    <mergeCell ref="A311:A313"/>
    <mergeCell ref="A314:A316"/>
    <mergeCell ref="A317:A319"/>
    <mergeCell ref="A320:A322"/>
    <mergeCell ref="A324:A326"/>
    <mergeCell ref="A327:A328"/>
    <mergeCell ref="A329:E329"/>
    <mergeCell ref="A365:A367"/>
    <mergeCell ref="A368:A370"/>
    <mergeCell ref="A371:A373"/>
    <mergeCell ref="A374:A376"/>
    <mergeCell ref="A377:A379"/>
    <mergeCell ref="A380:A382"/>
    <mergeCell ref="A347:A349"/>
    <mergeCell ref="A350:A352"/>
    <mergeCell ref="A353:A355"/>
    <mergeCell ref="A356:A358"/>
    <mergeCell ref="A359:A361"/>
    <mergeCell ref="A362:A364"/>
    <mergeCell ref="A402:A404"/>
    <mergeCell ref="A405:A407"/>
    <mergeCell ref="A408:A410"/>
    <mergeCell ref="A411:A413"/>
    <mergeCell ref="A414:A416"/>
    <mergeCell ref="A417:A419"/>
    <mergeCell ref="A383:A385"/>
    <mergeCell ref="A386:A388"/>
    <mergeCell ref="A389:A390"/>
    <mergeCell ref="A391:A392"/>
    <mergeCell ref="A393:A394"/>
    <mergeCell ref="A399:A401"/>
    <mergeCell ref="A437:A438"/>
    <mergeCell ref="A439:A441"/>
    <mergeCell ref="A442:A443"/>
    <mergeCell ref="A444:A445"/>
    <mergeCell ref="A446:A447"/>
    <mergeCell ref="A449:A450"/>
    <mergeCell ref="A420:A422"/>
    <mergeCell ref="A423:A425"/>
    <mergeCell ref="A426:A428"/>
    <mergeCell ref="A429:A431"/>
    <mergeCell ref="A433:A434"/>
    <mergeCell ref="A435:A436"/>
    <mergeCell ref="A432:E432"/>
    <mergeCell ref="A464:A465"/>
    <mergeCell ref="A466:A467"/>
    <mergeCell ref="A469:A470"/>
    <mergeCell ref="A476:A477"/>
    <mergeCell ref="A472:A475"/>
    <mergeCell ref="A451:A453"/>
    <mergeCell ref="A454:A455"/>
    <mergeCell ref="A456:A457"/>
    <mergeCell ref="A458:A46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44BDD-4A04-4E7B-8C23-E18AAEBDF612}">
  <dimension ref="A1:L105"/>
  <sheetViews>
    <sheetView workbookViewId="0">
      <selection activeCell="F15" sqref="F15"/>
    </sheetView>
  </sheetViews>
  <sheetFormatPr defaultRowHeight="15" x14ac:dyDescent="0.25"/>
  <cols>
    <col min="1" max="1" width="40.140625" customWidth="1"/>
    <col min="2" max="2" width="15.85546875" customWidth="1"/>
    <col min="3" max="4" width="12" customWidth="1"/>
    <col min="5" max="5" width="12.140625" customWidth="1"/>
    <col min="6" max="6" width="33.140625" customWidth="1"/>
    <col min="7" max="7" width="40.140625" customWidth="1"/>
    <col min="8" max="8" width="15.85546875" customWidth="1"/>
    <col min="9" max="10" width="12" customWidth="1"/>
    <col min="11" max="11" width="12.140625" customWidth="1"/>
    <col min="12" max="12" width="17.140625" customWidth="1"/>
  </cols>
  <sheetData>
    <row r="1" spans="1:11" ht="36.6" customHeight="1" x14ac:dyDescent="0.2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40" t="s">
        <v>705</v>
      </c>
      <c r="G1" s="1" t="s">
        <v>0</v>
      </c>
      <c r="H1" s="2" t="s">
        <v>1</v>
      </c>
      <c r="I1" s="3" t="s">
        <v>2</v>
      </c>
      <c r="J1" s="3" t="s">
        <v>3</v>
      </c>
      <c r="K1" s="3" t="s">
        <v>4</v>
      </c>
    </row>
    <row r="2" spans="1:11" ht="15.75" x14ac:dyDescent="0.25">
      <c r="A2" s="73" t="s">
        <v>33</v>
      </c>
      <c r="B2" s="74"/>
      <c r="C2" s="74"/>
      <c r="D2" s="74"/>
      <c r="E2" s="75"/>
      <c r="F2" t="s">
        <v>145</v>
      </c>
      <c r="G2" s="82" t="s">
        <v>418</v>
      </c>
      <c r="H2" s="83"/>
      <c r="I2" s="83"/>
      <c r="J2" s="83"/>
      <c r="K2" s="84"/>
    </row>
    <row r="3" spans="1:11" ht="15.75" x14ac:dyDescent="0.25">
      <c r="A3" s="4" t="s">
        <v>351</v>
      </c>
      <c r="B3" s="5" t="s">
        <v>7</v>
      </c>
      <c r="C3" s="6" t="s">
        <v>8</v>
      </c>
      <c r="D3" s="6">
        <v>2</v>
      </c>
      <c r="E3" s="6">
        <f>2*36*D3</f>
        <v>144</v>
      </c>
      <c r="F3" t="s">
        <v>350</v>
      </c>
      <c r="G3" s="73" t="s">
        <v>33</v>
      </c>
      <c r="H3" s="74"/>
      <c r="I3" s="74"/>
      <c r="J3" s="74"/>
      <c r="K3" s="75"/>
    </row>
    <row r="4" spans="1:11" ht="15.75" x14ac:dyDescent="0.25">
      <c r="A4" s="4" t="s">
        <v>352</v>
      </c>
      <c r="B4" s="5" t="s">
        <v>7</v>
      </c>
      <c r="C4" s="6" t="s">
        <v>8</v>
      </c>
      <c r="D4" s="6">
        <v>1</v>
      </c>
      <c r="E4" s="6">
        <f>2*36*D4</f>
        <v>72</v>
      </c>
      <c r="G4" s="76" t="s">
        <v>419</v>
      </c>
      <c r="H4" s="5" t="s">
        <v>7</v>
      </c>
      <c r="I4" s="6" t="s">
        <v>10</v>
      </c>
      <c r="J4" s="6">
        <v>2</v>
      </c>
      <c r="K4" s="6">
        <f>4*18*J4</f>
        <v>144</v>
      </c>
    </row>
    <row r="5" spans="1:11" ht="15.75" x14ac:dyDescent="0.25">
      <c r="A5" s="4" t="s">
        <v>353</v>
      </c>
      <c r="B5" s="5" t="s">
        <v>6</v>
      </c>
      <c r="C5" s="6">
        <v>60</v>
      </c>
      <c r="D5" s="6">
        <v>6</v>
      </c>
      <c r="E5" s="6">
        <f t="shared" ref="E5:E13" si="0">C5*D5</f>
        <v>360</v>
      </c>
      <c r="F5" t="s">
        <v>354</v>
      </c>
      <c r="G5" s="77"/>
      <c r="H5" s="5" t="s">
        <v>6</v>
      </c>
      <c r="I5" s="6">
        <v>60</v>
      </c>
      <c r="J5" s="6">
        <v>1</v>
      </c>
      <c r="K5" s="6">
        <f t="shared" ref="K5:K20" si="1">I5*J5</f>
        <v>60</v>
      </c>
    </row>
    <row r="6" spans="1:11" ht="15.75" x14ac:dyDescent="0.25">
      <c r="A6" s="4" t="s">
        <v>355</v>
      </c>
      <c r="B6" s="5" t="s">
        <v>7</v>
      </c>
      <c r="C6" s="6" t="s">
        <v>48</v>
      </c>
      <c r="D6" s="6">
        <v>1</v>
      </c>
      <c r="E6" s="6">
        <f>4*36*D6</f>
        <v>144</v>
      </c>
      <c r="G6" s="78"/>
      <c r="H6" s="5" t="s">
        <v>11</v>
      </c>
      <c r="I6" s="6">
        <v>9</v>
      </c>
      <c r="J6" s="6">
        <v>1</v>
      </c>
      <c r="K6" s="6">
        <f t="shared" si="1"/>
        <v>9</v>
      </c>
    </row>
    <row r="7" spans="1:11" ht="15.75" x14ac:dyDescent="0.25">
      <c r="A7" s="4" t="s">
        <v>356</v>
      </c>
      <c r="B7" s="5" t="s">
        <v>7</v>
      </c>
      <c r="C7" s="6" t="s">
        <v>48</v>
      </c>
      <c r="D7" s="6">
        <v>2</v>
      </c>
      <c r="E7" s="6">
        <f>4*36*D7</f>
        <v>288</v>
      </c>
      <c r="G7" s="76" t="s">
        <v>420</v>
      </c>
      <c r="H7" s="5" t="s">
        <v>7</v>
      </c>
      <c r="I7" s="6" t="s">
        <v>8</v>
      </c>
      <c r="J7" s="6">
        <v>21</v>
      </c>
      <c r="K7" s="6">
        <f>2*36*J7</f>
        <v>1512</v>
      </c>
    </row>
    <row r="8" spans="1:11" ht="15.75" x14ac:dyDescent="0.25">
      <c r="A8" s="22" t="s">
        <v>357</v>
      </c>
      <c r="B8" s="5" t="s">
        <v>7</v>
      </c>
      <c r="C8" s="6" t="s">
        <v>8</v>
      </c>
      <c r="D8" s="6">
        <v>2</v>
      </c>
      <c r="E8" s="6">
        <f>2*36*D8</f>
        <v>144</v>
      </c>
      <c r="G8" s="77"/>
      <c r="H8" s="5" t="s">
        <v>11</v>
      </c>
      <c r="I8" s="6">
        <v>9</v>
      </c>
      <c r="J8" s="6">
        <v>2</v>
      </c>
      <c r="K8" s="6">
        <f t="shared" si="1"/>
        <v>18</v>
      </c>
    </row>
    <row r="9" spans="1:11" ht="15.75" x14ac:dyDescent="0.25">
      <c r="A9" s="76" t="s">
        <v>358</v>
      </c>
      <c r="B9" s="5" t="s">
        <v>7</v>
      </c>
      <c r="C9" s="6" t="s">
        <v>8</v>
      </c>
      <c r="D9" s="6">
        <v>1</v>
      </c>
      <c r="E9" s="6">
        <f>2*36*D9</f>
        <v>72</v>
      </c>
      <c r="G9" s="78"/>
      <c r="H9" s="5" t="s">
        <v>7</v>
      </c>
      <c r="I9" s="6" t="s">
        <v>10</v>
      </c>
      <c r="J9" s="6">
        <v>4</v>
      </c>
      <c r="K9" s="6">
        <f>4*18*J9</f>
        <v>288</v>
      </c>
    </row>
    <row r="10" spans="1:11" ht="15.75" x14ac:dyDescent="0.25">
      <c r="A10" s="78"/>
      <c r="B10" s="5" t="s">
        <v>7</v>
      </c>
      <c r="C10" s="6" t="s">
        <v>48</v>
      </c>
      <c r="D10" s="6">
        <v>2</v>
      </c>
      <c r="E10" s="6">
        <f>4*36*D10</f>
        <v>288</v>
      </c>
      <c r="G10" s="76" t="s">
        <v>421</v>
      </c>
      <c r="H10" s="5" t="s">
        <v>7</v>
      </c>
      <c r="I10" s="6" t="s">
        <v>10</v>
      </c>
      <c r="J10" s="6">
        <v>4</v>
      </c>
      <c r="K10" s="6">
        <f>4*18*J10</f>
        <v>288</v>
      </c>
    </row>
    <row r="11" spans="1:11" ht="15.75" x14ac:dyDescent="0.25">
      <c r="A11" s="4" t="s">
        <v>359</v>
      </c>
      <c r="B11" s="5" t="s">
        <v>88</v>
      </c>
      <c r="C11" s="6">
        <v>40</v>
      </c>
      <c r="D11" s="6">
        <v>12</v>
      </c>
      <c r="E11" s="6">
        <f>C11*D11</f>
        <v>480</v>
      </c>
      <c r="G11" s="78"/>
      <c r="H11" s="5" t="s">
        <v>6</v>
      </c>
      <c r="I11" s="6">
        <v>75</v>
      </c>
      <c r="J11" s="6">
        <v>5</v>
      </c>
      <c r="K11" s="6">
        <f t="shared" si="1"/>
        <v>375</v>
      </c>
    </row>
    <row r="12" spans="1:11" ht="15.75" x14ac:dyDescent="0.25">
      <c r="A12" s="4" t="s">
        <v>360</v>
      </c>
      <c r="B12" s="5" t="s">
        <v>7</v>
      </c>
      <c r="C12" s="6" t="s">
        <v>8</v>
      </c>
      <c r="D12" s="6">
        <v>1</v>
      </c>
      <c r="E12" s="6">
        <f>2*36*D12</f>
        <v>72</v>
      </c>
      <c r="G12" s="73" t="s">
        <v>422</v>
      </c>
      <c r="H12" s="74"/>
      <c r="I12" s="74"/>
      <c r="J12" s="74"/>
      <c r="K12" s="75"/>
    </row>
    <row r="13" spans="1:11" ht="15.75" x14ac:dyDescent="0.25">
      <c r="A13" s="4" t="s">
        <v>361</v>
      </c>
      <c r="B13" s="5" t="s">
        <v>6</v>
      </c>
      <c r="C13" s="6">
        <v>60</v>
      </c>
      <c r="D13" s="6">
        <v>1</v>
      </c>
      <c r="E13" s="6">
        <f t="shared" si="0"/>
        <v>60</v>
      </c>
      <c r="G13" s="76" t="s">
        <v>423</v>
      </c>
      <c r="H13" s="5" t="s">
        <v>7</v>
      </c>
      <c r="I13" s="6" t="s">
        <v>48</v>
      </c>
      <c r="J13" s="6">
        <v>6</v>
      </c>
      <c r="K13" s="6">
        <f>4*36*J13</f>
        <v>864</v>
      </c>
    </row>
    <row r="14" spans="1:11" ht="15.75" x14ac:dyDescent="0.25">
      <c r="A14" s="4" t="s">
        <v>362</v>
      </c>
      <c r="B14" s="5" t="s">
        <v>7</v>
      </c>
      <c r="C14" s="6" t="s">
        <v>8</v>
      </c>
      <c r="D14" s="6">
        <v>12</v>
      </c>
      <c r="E14" s="6">
        <f>2*36*D14</f>
        <v>864</v>
      </c>
      <c r="G14" s="78"/>
      <c r="H14" s="5" t="s">
        <v>339</v>
      </c>
      <c r="I14" s="6">
        <v>100</v>
      </c>
      <c r="J14" s="6">
        <v>2</v>
      </c>
      <c r="K14" s="6">
        <f t="shared" si="1"/>
        <v>200</v>
      </c>
    </row>
    <row r="15" spans="1:11" ht="15.75" x14ac:dyDescent="0.25">
      <c r="A15" s="49" t="s">
        <v>363</v>
      </c>
      <c r="B15" s="5" t="s">
        <v>88</v>
      </c>
      <c r="C15" s="6">
        <v>40</v>
      </c>
      <c r="D15" s="6">
        <v>12</v>
      </c>
      <c r="E15" s="6">
        <f>C15*D15</f>
        <v>480</v>
      </c>
      <c r="G15" s="76" t="s">
        <v>424</v>
      </c>
      <c r="H15" s="5" t="s">
        <v>7</v>
      </c>
      <c r="I15" s="6" t="s">
        <v>48</v>
      </c>
      <c r="J15" s="6">
        <v>8</v>
      </c>
      <c r="K15" s="6">
        <f>4*36*J15</f>
        <v>1152</v>
      </c>
    </row>
    <row r="16" spans="1:11" ht="15.75" x14ac:dyDescent="0.25">
      <c r="A16" s="4" t="s">
        <v>364</v>
      </c>
      <c r="B16" s="5" t="s">
        <v>7</v>
      </c>
      <c r="C16" s="6" t="s">
        <v>8</v>
      </c>
      <c r="D16" s="6">
        <v>3</v>
      </c>
      <c r="E16" s="6">
        <f>2*36*D16</f>
        <v>216</v>
      </c>
      <c r="G16" s="78"/>
      <c r="H16" s="5" t="s">
        <v>339</v>
      </c>
      <c r="I16" s="6">
        <v>100</v>
      </c>
      <c r="J16" s="6">
        <v>2</v>
      </c>
      <c r="K16" s="6">
        <f t="shared" si="1"/>
        <v>200</v>
      </c>
    </row>
    <row r="17" spans="1:12" ht="15.75" x14ac:dyDescent="0.25">
      <c r="A17" s="49" t="s">
        <v>365</v>
      </c>
      <c r="B17" s="5" t="s">
        <v>88</v>
      </c>
      <c r="C17" s="6">
        <v>40</v>
      </c>
      <c r="D17" s="6">
        <v>11</v>
      </c>
      <c r="E17" s="6">
        <f>C17*D17</f>
        <v>440</v>
      </c>
      <c r="G17" s="76" t="s">
        <v>425</v>
      </c>
      <c r="H17" s="5" t="s">
        <v>6</v>
      </c>
      <c r="I17" s="6">
        <v>60</v>
      </c>
      <c r="J17" s="6">
        <v>5</v>
      </c>
      <c r="K17" s="6">
        <f t="shared" si="1"/>
        <v>300</v>
      </c>
    </row>
    <row r="18" spans="1:12" ht="15.75" x14ac:dyDescent="0.25">
      <c r="A18" s="4" t="s">
        <v>352</v>
      </c>
      <c r="B18" s="5" t="s">
        <v>7</v>
      </c>
      <c r="C18" s="6" t="s">
        <v>8</v>
      </c>
      <c r="D18" s="6">
        <v>2</v>
      </c>
      <c r="E18" s="6">
        <f>2*36*D18</f>
        <v>144</v>
      </c>
      <c r="G18" s="78"/>
      <c r="H18" s="5" t="s">
        <v>11</v>
      </c>
      <c r="I18" s="6">
        <v>9</v>
      </c>
      <c r="J18" s="6">
        <v>1</v>
      </c>
      <c r="K18" s="6">
        <f t="shared" si="1"/>
        <v>9</v>
      </c>
      <c r="L18" t="s">
        <v>376</v>
      </c>
    </row>
    <row r="19" spans="1:12" ht="15.75" x14ac:dyDescent="0.25">
      <c r="A19" s="4" t="s">
        <v>366</v>
      </c>
      <c r="B19" s="5" t="s">
        <v>7</v>
      </c>
      <c r="C19" s="6" t="s">
        <v>8</v>
      </c>
      <c r="D19" s="6">
        <v>1</v>
      </c>
      <c r="E19" s="6">
        <f>2*36*D19</f>
        <v>72</v>
      </c>
      <c r="G19" s="76" t="s">
        <v>9</v>
      </c>
      <c r="H19" s="5" t="s">
        <v>7</v>
      </c>
      <c r="I19" s="6" t="s">
        <v>10</v>
      </c>
      <c r="J19" s="6">
        <v>6</v>
      </c>
      <c r="K19" s="6">
        <f>4*18*J19</f>
        <v>432</v>
      </c>
    </row>
    <row r="20" spans="1:12" ht="15.75" x14ac:dyDescent="0.25">
      <c r="A20" s="4" t="s">
        <v>367</v>
      </c>
      <c r="B20" s="5" t="s">
        <v>7</v>
      </c>
      <c r="C20" s="6" t="s">
        <v>10</v>
      </c>
      <c r="D20" s="6">
        <v>2</v>
      </c>
      <c r="E20" s="6">
        <f>4*18*D20</f>
        <v>144</v>
      </c>
      <c r="G20" s="78"/>
      <c r="H20" s="5" t="s">
        <v>11</v>
      </c>
      <c r="I20" s="6">
        <v>9</v>
      </c>
      <c r="J20" s="6">
        <v>1</v>
      </c>
      <c r="K20" s="6">
        <f t="shared" si="1"/>
        <v>9</v>
      </c>
    </row>
    <row r="21" spans="1:12" ht="15.75" x14ac:dyDescent="0.25">
      <c r="A21" s="4"/>
      <c r="B21" s="5" t="s">
        <v>88</v>
      </c>
      <c r="C21" s="6">
        <v>40</v>
      </c>
      <c r="D21" s="6">
        <v>2</v>
      </c>
      <c r="E21" s="6">
        <f>C21*D21</f>
        <v>80</v>
      </c>
      <c r="G21" s="73" t="s">
        <v>426</v>
      </c>
      <c r="H21" s="74"/>
      <c r="I21" s="74"/>
      <c r="J21" s="74"/>
      <c r="K21" s="75"/>
    </row>
    <row r="22" spans="1:12" ht="15.75" x14ac:dyDescent="0.25">
      <c r="A22" s="4" t="s">
        <v>368</v>
      </c>
      <c r="B22" s="5" t="s">
        <v>88</v>
      </c>
      <c r="C22" s="6">
        <v>40</v>
      </c>
      <c r="D22" s="6">
        <v>18</v>
      </c>
      <c r="E22" s="6">
        <f>C22*D22</f>
        <v>720</v>
      </c>
      <c r="G22" s="76" t="s">
        <v>427</v>
      </c>
      <c r="H22" s="5" t="s">
        <v>7</v>
      </c>
      <c r="I22" s="6" t="s">
        <v>48</v>
      </c>
      <c r="J22" s="6">
        <v>6</v>
      </c>
      <c r="K22" s="6">
        <f>4*36*J22</f>
        <v>864</v>
      </c>
    </row>
    <row r="23" spans="1:12" ht="15.75" x14ac:dyDescent="0.25">
      <c r="A23" s="4" t="s">
        <v>355</v>
      </c>
      <c r="B23" s="5" t="s">
        <v>88</v>
      </c>
      <c r="C23" s="6">
        <v>40</v>
      </c>
      <c r="D23" s="6">
        <v>1</v>
      </c>
      <c r="E23" s="6">
        <f>C23*D23</f>
        <v>40</v>
      </c>
      <c r="G23" s="78"/>
      <c r="H23" s="5" t="s">
        <v>339</v>
      </c>
      <c r="I23" s="6">
        <v>100</v>
      </c>
      <c r="J23" s="6">
        <v>2</v>
      </c>
      <c r="K23" s="6">
        <f>I23*J23</f>
        <v>200</v>
      </c>
    </row>
    <row r="24" spans="1:12" ht="15.75" x14ac:dyDescent="0.25">
      <c r="A24" s="4" t="s">
        <v>369</v>
      </c>
      <c r="B24" s="5" t="s">
        <v>6</v>
      </c>
      <c r="C24" s="6">
        <v>60</v>
      </c>
      <c r="D24" s="6">
        <v>4</v>
      </c>
      <c r="E24" s="6">
        <f t="shared" ref="E24:E42" si="2">C24*D24</f>
        <v>240</v>
      </c>
      <c r="F24" t="s">
        <v>354</v>
      </c>
      <c r="G24" s="4" t="s">
        <v>428</v>
      </c>
      <c r="H24" s="5" t="s">
        <v>88</v>
      </c>
      <c r="I24" s="6">
        <v>40</v>
      </c>
      <c r="J24" s="6">
        <v>2</v>
      </c>
      <c r="K24" s="6">
        <f>I24*J24</f>
        <v>80</v>
      </c>
    </row>
    <row r="25" spans="1:12" ht="15.75" x14ac:dyDescent="0.25">
      <c r="A25" s="4" t="s">
        <v>370</v>
      </c>
      <c r="B25" s="5" t="s">
        <v>7</v>
      </c>
      <c r="C25" s="6" t="s">
        <v>8</v>
      </c>
      <c r="D25" s="6">
        <v>2</v>
      </c>
      <c r="E25" s="6">
        <f>2*36*D25</f>
        <v>144</v>
      </c>
      <c r="G25" s="76" t="s">
        <v>429</v>
      </c>
      <c r="H25" s="5" t="s">
        <v>7</v>
      </c>
      <c r="I25" s="6" t="s">
        <v>48</v>
      </c>
      <c r="J25" s="6">
        <v>8</v>
      </c>
      <c r="K25" s="6">
        <f>4*36*J25</f>
        <v>1152</v>
      </c>
    </row>
    <row r="26" spans="1:12" ht="15.75" x14ac:dyDescent="0.25">
      <c r="A26" s="4" t="s">
        <v>371</v>
      </c>
      <c r="B26" s="5" t="s">
        <v>7</v>
      </c>
      <c r="C26" s="6" t="s">
        <v>8</v>
      </c>
      <c r="D26" s="6">
        <v>1</v>
      </c>
      <c r="E26" s="6">
        <f>2*36*D26</f>
        <v>72</v>
      </c>
      <c r="G26" s="78"/>
      <c r="H26" s="5" t="s">
        <v>339</v>
      </c>
      <c r="I26" s="6">
        <v>100</v>
      </c>
      <c r="J26" s="6">
        <v>2</v>
      </c>
      <c r="K26" s="6">
        <f>I26*J26</f>
        <v>200</v>
      </c>
    </row>
    <row r="27" spans="1:12" ht="15.75" x14ac:dyDescent="0.25">
      <c r="A27" s="46" t="s">
        <v>372</v>
      </c>
      <c r="B27" s="47"/>
      <c r="C27" s="47"/>
      <c r="D27" s="47"/>
      <c r="E27" s="48"/>
      <c r="G27" s="76" t="s">
        <v>430</v>
      </c>
      <c r="H27" s="5" t="s">
        <v>6</v>
      </c>
      <c r="I27" s="6">
        <v>60</v>
      </c>
      <c r="J27" s="6">
        <v>5</v>
      </c>
      <c r="K27" s="6">
        <f>I27*J27</f>
        <v>300</v>
      </c>
    </row>
    <row r="28" spans="1:12" ht="15.75" x14ac:dyDescent="0.25">
      <c r="A28" s="4" t="s">
        <v>373</v>
      </c>
      <c r="B28" s="5" t="s">
        <v>6</v>
      </c>
      <c r="C28" s="6">
        <v>100</v>
      </c>
      <c r="D28" s="6">
        <v>2</v>
      </c>
      <c r="E28" s="6">
        <f t="shared" si="2"/>
        <v>200</v>
      </c>
      <c r="G28" s="78"/>
      <c r="H28" s="5" t="s">
        <v>11</v>
      </c>
      <c r="I28" s="6">
        <v>9</v>
      </c>
      <c r="J28" s="6">
        <v>1</v>
      </c>
      <c r="K28" s="6">
        <f t="shared" ref="K28:K47" si="3">I28*J28</f>
        <v>9</v>
      </c>
    </row>
    <row r="29" spans="1:12" ht="15.75" x14ac:dyDescent="0.25">
      <c r="A29" s="4" t="s">
        <v>374</v>
      </c>
      <c r="B29" s="5" t="s">
        <v>7</v>
      </c>
      <c r="C29" s="6" t="s">
        <v>8</v>
      </c>
      <c r="D29" s="6">
        <v>19</v>
      </c>
      <c r="E29" s="6">
        <f>2*36*D29</f>
        <v>1368</v>
      </c>
      <c r="G29" s="76" t="s">
        <v>9</v>
      </c>
      <c r="H29" s="5" t="s">
        <v>7</v>
      </c>
      <c r="I29" s="6" t="s">
        <v>10</v>
      </c>
      <c r="J29" s="6">
        <v>4</v>
      </c>
      <c r="K29" s="6">
        <f>4*18*J29</f>
        <v>288</v>
      </c>
    </row>
    <row r="30" spans="1:12" ht="15.75" x14ac:dyDescent="0.25">
      <c r="A30" s="4" t="s">
        <v>375</v>
      </c>
      <c r="B30" s="5" t="s">
        <v>6</v>
      </c>
      <c r="C30" s="6">
        <v>60</v>
      </c>
      <c r="D30" s="6">
        <v>2</v>
      </c>
      <c r="E30" s="6">
        <f t="shared" si="2"/>
        <v>120</v>
      </c>
      <c r="F30" t="s">
        <v>376</v>
      </c>
      <c r="G30" s="78"/>
      <c r="H30" s="5" t="s">
        <v>11</v>
      </c>
      <c r="I30" s="6">
        <v>9</v>
      </c>
      <c r="J30" s="6">
        <v>1</v>
      </c>
      <c r="K30" s="6">
        <f t="shared" si="3"/>
        <v>9</v>
      </c>
    </row>
    <row r="31" spans="1:12" ht="15.75" x14ac:dyDescent="0.25">
      <c r="A31" s="4" t="s">
        <v>377</v>
      </c>
      <c r="B31" s="5" t="s">
        <v>7</v>
      </c>
      <c r="C31" s="6" t="s">
        <v>25</v>
      </c>
      <c r="D31" s="6">
        <v>1</v>
      </c>
      <c r="E31" s="6">
        <f>1*36*D31</f>
        <v>36</v>
      </c>
      <c r="G31" s="76" t="s">
        <v>431</v>
      </c>
      <c r="H31" s="5" t="s">
        <v>6</v>
      </c>
      <c r="I31" s="6">
        <v>60</v>
      </c>
      <c r="J31" s="6">
        <v>3</v>
      </c>
      <c r="K31" s="6">
        <f t="shared" si="3"/>
        <v>180</v>
      </c>
    </row>
    <row r="32" spans="1:12" ht="15.75" x14ac:dyDescent="0.25">
      <c r="A32" s="46" t="s">
        <v>378</v>
      </c>
      <c r="B32" s="47"/>
      <c r="C32" s="47"/>
      <c r="D32" s="47"/>
      <c r="E32" s="48"/>
      <c r="G32" s="78"/>
      <c r="H32" s="5" t="s">
        <v>11</v>
      </c>
      <c r="I32" s="6">
        <v>9</v>
      </c>
      <c r="J32" s="6">
        <v>1</v>
      </c>
      <c r="K32" s="6">
        <f t="shared" si="3"/>
        <v>9</v>
      </c>
    </row>
    <row r="33" spans="1:12" ht="15.75" x14ac:dyDescent="0.25">
      <c r="A33" s="4" t="s">
        <v>379</v>
      </c>
      <c r="B33" s="5" t="s">
        <v>7</v>
      </c>
      <c r="C33" s="6" t="s">
        <v>25</v>
      </c>
      <c r="D33" s="6">
        <v>1</v>
      </c>
      <c r="E33" s="6">
        <f>1*36*D33</f>
        <v>36</v>
      </c>
      <c r="G33" s="4" t="s">
        <v>31</v>
      </c>
      <c r="H33" s="5" t="s">
        <v>7</v>
      </c>
      <c r="I33" s="6" t="s">
        <v>8</v>
      </c>
      <c r="J33" s="6">
        <v>2</v>
      </c>
      <c r="K33" s="6">
        <f>2*36*J33</f>
        <v>144</v>
      </c>
    </row>
    <row r="34" spans="1:12" ht="15.75" x14ac:dyDescent="0.25">
      <c r="A34" s="4" t="s">
        <v>138</v>
      </c>
      <c r="B34" s="5" t="s">
        <v>7</v>
      </c>
      <c r="C34" s="6" t="s">
        <v>8</v>
      </c>
      <c r="D34" s="6">
        <v>1</v>
      </c>
      <c r="E34" s="6">
        <f t="shared" ref="E34:E39" si="4">2*36*D34</f>
        <v>72</v>
      </c>
      <c r="G34" s="37" t="s">
        <v>432</v>
      </c>
      <c r="H34" s="38"/>
      <c r="I34" s="38"/>
      <c r="J34" s="38"/>
      <c r="K34" s="39"/>
    </row>
    <row r="35" spans="1:12" ht="15.75" x14ac:dyDescent="0.25">
      <c r="A35" s="4" t="s">
        <v>137</v>
      </c>
      <c r="B35" s="5" t="s">
        <v>7</v>
      </c>
      <c r="C35" s="6" t="s">
        <v>8</v>
      </c>
      <c r="D35" s="6">
        <v>3</v>
      </c>
      <c r="E35" s="6">
        <f t="shared" si="4"/>
        <v>216</v>
      </c>
      <c r="G35" s="76" t="s">
        <v>433</v>
      </c>
      <c r="H35" s="5" t="s">
        <v>6</v>
      </c>
      <c r="I35" s="6">
        <v>60</v>
      </c>
      <c r="J35" s="6">
        <v>4</v>
      </c>
      <c r="K35" s="6">
        <f t="shared" si="3"/>
        <v>240</v>
      </c>
    </row>
    <row r="36" spans="1:12" ht="15.75" x14ac:dyDescent="0.25">
      <c r="A36" s="4" t="s">
        <v>380</v>
      </c>
      <c r="B36" s="5" t="s">
        <v>7</v>
      </c>
      <c r="C36" s="6" t="s">
        <v>8</v>
      </c>
      <c r="D36" s="6">
        <v>4</v>
      </c>
      <c r="E36" s="6">
        <f t="shared" si="4"/>
        <v>288</v>
      </c>
      <c r="G36" s="78"/>
      <c r="H36" s="5" t="s">
        <v>11</v>
      </c>
      <c r="I36" s="6">
        <v>9</v>
      </c>
      <c r="J36" s="6">
        <v>1</v>
      </c>
      <c r="K36" s="6">
        <f t="shared" si="3"/>
        <v>9</v>
      </c>
    </row>
    <row r="37" spans="1:12" ht="15.75" x14ac:dyDescent="0.25">
      <c r="A37" s="4" t="s">
        <v>381</v>
      </c>
      <c r="B37" s="5" t="s">
        <v>7</v>
      </c>
      <c r="C37" s="6" t="s">
        <v>8</v>
      </c>
      <c r="D37" s="6">
        <v>4</v>
      </c>
      <c r="E37" s="6">
        <f t="shared" si="4"/>
        <v>288</v>
      </c>
      <c r="G37" s="76" t="s">
        <v>434</v>
      </c>
      <c r="H37" s="5" t="s">
        <v>7</v>
      </c>
      <c r="I37" s="6" t="s">
        <v>48</v>
      </c>
      <c r="J37" s="6">
        <v>6</v>
      </c>
      <c r="K37" s="6">
        <f>4*36*J37</f>
        <v>864</v>
      </c>
    </row>
    <row r="38" spans="1:12" ht="15.75" x14ac:dyDescent="0.25">
      <c r="A38" s="4" t="s">
        <v>382</v>
      </c>
      <c r="B38" s="5" t="s">
        <v>7</v>
      </c>
      <c r="C38" s="6" t="s">
        <v>8</v>
      </c>
      <c r="D38" s="6">
        <v>2</v>
      </c>
      <c r="E38" s="6">
        <f t="shared" si="4"/>
        <v>144</v>
      </c>
      <c r="G38" s="78"/>
      <c r="H38" s="5" t="s">
        <v>339</v>
      </c>
      <c r="I38" s="6">
        <v>100</v>
      </c>
      <c r="J38" s="6">
        <v>2</v>
      </c>
      <c r="K38" s="6">
        <f t="shared" si="3"/>
        <v>200</v>
      </c>
    </row>
    <row r="39" spans="1:12" ht="15.75" x14ac:dyDescent="0.25">
      <c r="A39" s="4" t="s">
        <v>383</v>
      </c>
      <c r="B39" s="5" t="s">
        <v>7</v>
      </c>
      <c r="C39" s="6" t="s">
        <v>8</v>
      </c>
      <c r="D39" s="6">
        <v>2</v>
      </c>
      <c r="E39" s="6">
        <f t="shared" si="4"/>
        <v>144</v>
      </c>
      <c r="G39" s="76" t="s">
        <v>435</v>
      </c>
      <c r="H39" s="5" t="s">
        <v>7</v>
      </c>
      <c r="I39" s="6" t="s">
        <v>48</v>
      </c>
      <c r="J39" s="6">
        <v>4</v>
      </c>
      <c r="K39" s="6">
        <f>4*36*J39</f>
        <v>576</v>
      </c>
    </row>
    <row r="40" spans="1:12" ht="15.75" x14ac:dyDescent="0.25">
      <c r="A40" s="4" t="s">
        <v>384</v>
      </c>
      <c r="B40" s="5" t="s">
        <v>7</v>
      </c>
      <c r="C40" s="6" t="s">
        <v>25</v>
      </c>
      <c r="D40" s="6">
        <v>1</v>
      </c>
      <c r="E40" s="6">
        <f>1*36*D40</f>
        <v>36</v>
      </c>
      <c r="G40" s="78"/>
      <c r="H40" s="5" t="s">
        <v>339</v>
      </c>
      <c r="I40" s="6">
        <v>100</v>
      </c>
      <c r="J40" s="6">
        <v>2</v>
      </c>
      <c r="K40" s="6">
        <f t="shared" si="3"/>
        <v>200</v>
      </c>
    </row>
    <row r="41" spans="1:12" ht="15.75" x14ac:dyDescent="0.25">
      <c r="A41" s="4" t="s">
        <v>385</v>
      </c>
      <c r="B41" s="5" t="s">
        <v>7</v>
      </c>
      <c r="C41" s="6" t="s">
        <v>8</v>
      </c>
      <c r="D41" s="6">
        <v>1</v>
      </c>
      <c r="E41" s="6">
        <f>2*36*D41</f>
        <v>72</v>
      </c>
      <c r="G41" s="76" t="s">
        <v>429</v>
      </c>
      <c r="H41" s="5" t="s">
        <v>7</v>
      </c>
      <c r="I41" s="6" t="s">
        <v>48</v>
      </c>
      <c r="J41" s="6">
        <v>6</v>
      </c>
      <c r="K41" s="6">
        <f>4*36*J41</f>
        <v>864</v>
      </c>
    </row>
    <row r="42" spans="1:12" ht="15.75" x14ac:dyDescent="0.25">
      <c r="A42" s="4" t="s">
        <v>369</v>
      </c>
      <c r="B42" s="5" t="s">
        <v>6</v>
      </c>
      <c r="C42" s="6">
        <v>60</v>
      </c>
      <c r="D42" s="6">
        <v>5</v>
      </c>
      <c r="E42" s="6">
        <f t="shared" si="2"/>
        <v>300</v>
      </c>
      <c r="F42" t="s">
        <v>376</v>
      </c>
      <c r="G42" s="78"/>
      <c r="H42" s="5" t="s">
        <v>339</v>
      </c>
      <c r="I42" s="6">
        <v>100</v>
      </c>
      <c r="J42" s="6">
        <v>2</v>
      </c>
      <c r="K42" s="6">
        <f t="shared" si="3"/>
        <v>200</v>
      </c>
    </row>
    <row r="43" spans="1:12" ht="15.75" x14ac:dyDescent="0.25">
      <c r="A43" s="49" t="s">
        <v>9</v>
      </c>
      <c r="B43" s="5" t="s">
        <v>88</v>
      </c>
      <c r="C43" s="6">
        <v>40</v>
      </c>
      <c r="D43" s="6">
        <v>4</v>
      </c>
      <c r="E43" s="6">
        <f>C43*D43</f>
        <v>160</v>
      </c>
      <c r="G43" s="76" t="s">
        <v>436</v>
      </c>
      <c r="H43" s="5" t="s">
        <v>6</v>
      </c>
      <c r="I43" s="6">
        <v>60</v>
      </c>
      <c r="J43" s="6">
        <v>3</v>
      </c>
      <c r="K43" s="6">
        <f t="shared" si="3"/>
        <v>180</v>
      </c>
    </row>
    <row r="44" spans="1:12" ht="15.75" x14ac:dyDescent="0.25">
      <c r="A44" s="49" t="s">
        <v>386</v>
      </c>
      <c r="B44" s="5" t="s">
        <v>88</v>
      </c>
      <c r="C44" s="6">
        <v>40</v>
      </c>
      <c r="D44" s="6">
        <v>9</v>
      </c>
      <c r="E44" s="6">
        <f>C44*D44</f>
        <v>360</v>
      </c>
      <c r="G44" s="78"/>
      <c r="H44" s="5" t="s">
        <v>11</v>
      </c>
      <c r="I44" s="6">
        <v>9</v>
      </c>
      <c r="J44" s="6">
        <v>1</v>
      </c>
      <c r="K44" s="6">
        <f t="shared" si="3"/>
        <v>9</v>
      </c>
      <c r="L44" t="s">
        <v>411</v>
      </c>
    </row>
    <row r="45" spans="1:12" ht="15.75" x14ac:dyDescent="0.25">
      <c r="A45" s="44" t="s">
        <v>437</v>
      </c>
      <c r="B45" s="5" t="s">
        <v>88</v>
      </c>
      <c r="C45" s="6">
        <v>40</v>
      </c>
      <c r="D45" s="6">
        <v>9</v>
      </c>
      <c r="E45" s="6">
        <f>C45*D45</f>
        <v>360</v>
      </c>
      <c r="G45" s="76" t="s">
        <v>9</v>
      </c>
      <c r="H45" s="5" t="s">
        <v>7</v>
      </c>
      <c r="I45" s="6" t="s">
        <v>10</v>
      </c>
      <c r="J45" s="6">
        <v>4</v>
      </c>
      <c r="K45" s="6">
        <f>4*18*J45</f>
        <v>288</v>
      </c>
    </row>
    <row r="46" spans="1:12" ht="15.75" x14ac:dyDescent="0.25">
      <c r="A46" s="4" t="s">
        <v>387</v>
      </c>
      <c r="B46" s="5" t="s">
        <v>7</v>
      </c>
      <c r="C46" s="6" t="s">
        <v>8</v>
      </c>
      <c r="D46" s="6">
        <v>1</v>
      </c>
      <c r="E46" s="6">
        <f>2*36*D46</f>
        <v>72</v>
      </c>
      <c r="G46" s="78"/>
      <c r="H46" s="5" t="s">
        <v>11</v>
      </c>
      <c r="I46" s="6">
        <v>9</v>
      </c>
      <c r="J46" s="6">
        <v>1</v>
      </c>
      <c r="K46" s="6">
        <f t="shared" si="3"/>
        <v>9</v>
      </c>
    </row>
    <row r="47" spans="1:12" ht="15.75" x14ac:dyDescent="0.25">
      <c r="A47" s="4" t="s">
        <v>388</v>
      </c>
      <c r="B47" s="5" t="s">
        <v>88</v>
      </c>
      <c r="C47" s="6">
        <v>40</v>
      </c>
      <c r="D47" s="6">
        <v>9</v>
      </c>
      <c r="E47" s="6">
        <f>C47*D47</f>
        <v>360</v>
      </c>
      <c r="G47" s="4" t="s">
        <v>140</v>
      </c>
      <c r="H47" s="5" t="s">
        <v>6</v>
      </c>
      <c r="I47" s="6">
        <v>60</v>
      </c>
      <c r="J47" s="6">
        <v>4</v>
      </c>
      <c r="K47" s="6">
        <f t="shared" si="3"/>
        <v>240</v>
      </c>
    </row>
    <row r="48" spans="1:12" ht="15.75" x14ac:dyDescent="0.25">
      <c r="A48" s="4" t="s">
        <v>389</v>
      </c>
      <c r="B48" s="5" t="s">
        <v>88</v>
      </c>
      <c r="C48" s="6">
        <v>40</v>
      </c>
      <c r="D48" s="6">
        <v>17</v>
      </c>
      <c r="E48" s="6">
        <f>C48*D48</f>
        <v>680</v>
      </c>
      <c r="G48" s="11" t="s">
        <v>133</v>
      </c>
      <c r="H48" s="12" t="s">
        <v>134</v>
      </c>
      <c r="I48" s="13" t="s">
        <v>134</v>
      </c>
      <c r="J48" s="13">
        <f>SUM(J4:J47)</f>
        <v>148</v>
      </c>
      <c r="K48" s="13">
        <f>SUM(K4:K47)</f>
        <v>13174</v>
      </c>
    </row>
    <row r="49" spans="1:11" ht="15.75" x14ac:dyDescent="0.25">
      <c r="A49" s="46" t="s">
        <v>390</v>
      </c>
      <c r="B49" s="47"/>
      <c r="C49" s="47"/>
      <c r="D49" s="47"/>
      <c r="E49" s="48"/>
    </row>
    <row r="50" spans="1:11" ht="15.75" x14ac:dyDescent="0.25">
      <c r="A50" s="4" t="s">
        <v>353</v>
      </c>
      <c r="B50" s="5" t="s">
        <v>6</v>
      </c>
      <c r="C50" s="6">
        <v>60</v>
      </c>
      <c r="D50" s="6">
        <v>6</v>
      </c>
      <c r="E50" s="6">
        <f>C50*D50</f>
        <v>360</v>
      </c>
      <c r="F50" t="s">
        <v>376</v>
      </c>
      <c r="G50" s="14"/>
      <c r="H50" s="15"/>
      <c r="I50" s="9"/>
      <c r="J50" s="9"/>
      <c r="K50" s="9"/>
    </row>
    <row r="51" spans="1:11" ht="15.75" x14ac:dyDescent="0.25">
      <c r="A51" s="4" t="s">
        <v>391</v>
      </c>
      <c r="B51" s="5" t="s">
        <v>7</v>
      </c>
      <c r="C51" s="6" t="s">
        <v>8</v>
      </c>
      <c r="D51" s="6">
        <v>2</v>
      </c>
      <c r="E51" s="6">
        <f>2*36*D51</f>
        <v>144</v>
      </c>
      <c r="G51" s="14"/>
      <c r="H51" s="15"/>
      <c r="I51" s="9"/>
      <c r="J51" s="9"/>
      <c r="K51" s="9"/>
    </row>
    <row r="52" spans="1:11" ht="15.75" x14ac:dyDescent="0.25">
      <c r="A52" s="44" t="s">
        <v>392</v>
      </c>
      <c r="B52" s="5" t="s">
        <v>88</v>
      </c>
      <c r="C52" s="6">
        <v>40</v>
      </c>
      <c r="D52" s="6">
        <v>9</v>
      </c>
      <c r="E52" s="6">
        <f>C52*D52</f>
        <v>360</v>
      </c>
    </row>
    <row r="53" spans="1:11" ht="15.75" x14ac:dyDescent="0.25">
      <c r="A53" s="44" t="s">
        <v>393</v>
      </c>
      <c r="B53" s="5" t="s">
        <v>88</v>
      </c>
      <c r="C53" s="6">
        <v>40</v>
      </c>
      <c r="D53" s="6">
        <v>9</v>
      </c>
      <c r="E53" s="6">
        <f>C53*D53</f>
        <v>360</v>
      </c>
    </row>
    <row r="54" spans="1:11" ht="15.75" x14ac:dyDescent="0.25">
      <c r="A54" s="44" t="s">
        <v>394</v>
      </c>
      <c r="B54" s="5" t="s">
        <v>88</v>
      </c>
      <c r="C54" s="6">
        <v>40</v>
      </c>
      <c r="D54" s="6">
        <v>9</v>
      </c>
      <c r="E54" s="6">
        <f>C54*D54</f>
        <v>360</v>
      </c>
    </row>
    <row r="55" spans="1:11" ht="15.75" x14ac:dyDescent="0.25">
      <c r="A55" s="44" t="s">
        <v>9</v>
      </c>
      <c r="B55" s="5" t="s">
        <v>88</v>
      </c>
      <c r="C55" s="6">
        <v>40</v>
      </c>
      <c r="D55" s="6">
        <v>5</v>
      </c>
      <c r="E55" s="6">
        <f>C55*D55</f>
        <v>200</v>
      </c>
    </row>
    <row r="56" spans="1:11" ht="15.75" x14ac:dyDescent="0.25">
      <c r="A56" s="4" t="s">
        <v>391</v>
      </c>
      <c r="B56" s="5" t="s">
        <v>7</v>
      </c>
      <c r="C56" s="6" t="s">
        <v>8</v>
      </c>
      <c r="D56" s="6">
        <v>2</v>
      </c>
      <c r="E56" s="6">
        <f>2*36*D56</f>
        <v>144</v>
      </c>
    </row>
    <row r="57" spans="1:11" ht="15.75" x14ac:dyDescent="0.25">
      <c r="A57" s="4" t="s">
        <v>395</v>
      </c>
      <c r="B57" s="5" t="s">
        <v>7</v>
      </c>
      <c r="C57" s="6" t="s">
        <v>8</v>
      </c>
      <c r="D57" s="6">
        <v>1</v>
      </c>
      <c r="E57" s="6">
        <f>2*36*D57</f>
        <v>72</v>
      </c>
    </row>
    <row r="58" spans="1:11" ht="15.75" x14ac:dyDescent="0.25">
      <c r="A58" s="46" t="s">
        <v>396</v>
      </c>
      <c r="B58" s="47"/>
      <c r="C58" s="47"/>
      <c r="D58" s="47"/>
      <c r="E58" s="48"/>
    </row>
    <row r="59" spans="1:11" ht="15.75" x14ac:dyDescent="0.25">
      <c r="A59" s="44" t="s">
        <v>397</v>
      </c>
      <c r="B59" s="5" t="s">
        <v>88</v>
      </c>
      <c r="C59" s="6">
        <v>40</v>
      </c>
      <c r="D59" s="6">
        <v>9</v>
      </c>
      <c r="E59" s="6">
        <f>C59*D59</f>
        <v>360</v>
      </c>
    </row>
    <row r="60" spans="1:11" ht="15.75" x14ac:dyDescent="0.25">
      <c r="A60" s="44" t="s">
        <v>398</v>
      </c>
      <c r="B60" s="5" t="s">
        <v>88</v>
      </c>
      <c r="C60" s="6">
        <v>40</v>
      </c>
      <c r="D60" s="6">
        <v>9</v>
      </c>
      <c r="E60" s="6">
        <f>C60*D60</f>
        <v>360</v>
      </c>
    </row>
    <row r="61" spans="1:11" ht="15.75" x14ac:dyDescent="0.25">
      <c r="A61" s="44" t="s">
        <v>399</v>
      </c>
      <c r="B61" s="5" t="s">
        <v>88</v>
      </c>
      <c r="C61" s="6">
        <v>40</v>
      </c>
      <c r="D61" s="6">
        <v>9</v>
      </c>
      <c r="E61" s="6">
        <f>C61*D61</f>
        <v>360</v>
      </c>
    </row>
    <row r="62" spans="1:11" ht="15.75" x14ac:dyDescent="0.25">
      <c r="A62" s="4" t="s">
        <v>400</v>
      </c>
      <c r="B62" s="5" t="s">
        <v>7</v>
      </c>
      <c r="C62" s="6" t="s">
        <v>8</v>
      </c>
      <c r="D62" s="6">
        <v>2</v>
      </c>
      <c r="E62" s="6">
        <f>2*36*D62</f>
        <v>144</v>
      </c>
    </row>
    <row r="63" spans="1:11" ht="15.75" x14ac:dyDescent="0.25">
      <c r="A63" s="4" t="s">
        <v>401</v>
      </c>
      <c r="B63" s="5" t="s">
        <v>7</v>
      </c>
      <c r="C63" s="6" t="s">
        <v>8</v>
      </c>
      <c r="D63" s="6">
        <v>1</v>
      </c>
      <c r="E63" s="6">
        <f>2*36*D63</f>
        <v>72</v>
      </c>
    </row>
    <row r="64" spans="1:11" ht="15.75" x14ac:dyDescent="0.25">
      <c r="A64" s="4" t="s">
        <v>9</v>
      </c>
      <c r="B64" s="5" t="s">
        <v>7</v>
      </c>
      <c r="C64" s="10"/>
      <c r="D64" s="10"/>
      <c r="E64" s="6">
        <f t="shared" ref="E64:E79" si="5">C64*D64</f>
        <v>0</v>
      </c>
    </row>
    <row r="65" spans="1:6" ht="15.75" x14ac:dyDescent="0.25">
      <c r="A65" s="4" t="s">
        <v>31</v>
      </c>
      <c r="B65" s="5" t="s">
        <v>7</v>
      </c>
      <c r="C65" s="10"/>
      <c r="D65" s="10"/>
      <c r="E65" s="6">
        <f t="shared" si="5"/>
        <v>0</v>
      </c>
    </row>
    <row r="66" spans="1:6" ht="15.75" x14ac:dyDescent="0.25">
      <c r="A66" s="4" t="s">
        <v>402</v>
      </c>
      <c r="B66" s="5" t="s">
        <v>7</v>
      </c>
      <c r="C66" s="10"/>
      <c r="D66" s="10"/>
      <c r="E66" s="6">
        <f t="shared" si="5"/>
        <v>0</v>
      </c>
    </row>
    <row r="67" spans="1:6" ht="15.75" x14ac:dyDescent="0.25">
      <c r="A67" s="46" t="s">
        <v>403</v>
      </c>
      <c r="B67" s="47"/>
      <c r="C67" s="47"/>
      <c r="D67" s="47"/>
      <c r="E67" s="48"/>
    </row>
    <row r="68" spans="1:6" ht="15.75" x14ac:dyDescent="0.25">
      <c r="A68" s="44" t="s">
        <v>353</v>
      </c>
      <c r="B68" s="5" t="s">
        <v>6</v>
      </c>
      <c r="C68" s="6">
        <v>60</v>
      </c>
      <c r="D68" s="6">
        <v>3</v>
      </c>
      <c r="E68" s="6">
        <f t="shared" si="5"/>
        <v>180</v>
      </c>
      <c r="F68" t="s">
        <v>376</v>
      </c>
    </row>
    <row r="69" spans="1:6" ht="15.75" x14ac:dyDescent="0.25">
      <c r="A69" s="45"/>
      <c r="B69" s="5" t="s">
        <v>7</v>
      </c>
      <c r="C69" s="6" t="s">
        <v>25</v>
      </c>
      <c r="D69" s="6">
        <v>2</v>
      </c>
      <c r="E69" s="6">
        <f>1*36*D69</f>
        <v>72</v>
      </c>
    </row>
    <row r="70" spans="1:6" ht="15.75" x14ac:dyDescent="0.25">
      <c r="A70" s="44" t="s">
        <v>404</v>
      </c>
      <c r="B70" s="5" t="s">
        <v>88</v>
      </c>
      <c r="C70" s="6">
        <v>40</v>
      </c>
      <c r="D70" s="6">
        <v>9</v>
      </c>
      <c r="E70" s="6">
        <f t="shared" si="5"/>
        <v>360</v>
      </c>
    </row>
    <row r="71" spans="1:6" ht="15.75" x14ac:dyDescent="0.25">
      <c r="A71" s="44" t="s">
        <v>405</v>
      </c>
      <c r="B71" s="5" t="s">
        <v>88</v>
      </c>
      <c r="C71" s="6">
        <v>40</v>
      </c>
      <c r="D71" s="6">
        <v>9</v>
      </c>
      <c r="E71" s="6">
        <f>C71*D71</f>
        <v>360</v>
      </c>
    </row>
    <row r="72" spans="1:6" ht="15.75" x14ac:dyDescent="0.25">
      <c r="A72" s="4" t="s">
        <v>406</v>
      </c>
      <c r="B72" s="5" t="s">
        <v>7</v>
      </c>
      <c r="C72" s="6" t="s">
        <v>8</v>
      </c>
      <c r="D72" s="6">
        <v>3</v>
      </c>
      <c r="E72" s="6">
        <f>2*36*D72</f>
        <v>216</v>
      </c>
    </row>
    <row r="73" spans="1:6" ht="15.75" x14ac:dyDescent="0.25">
      <c r="A73" s="44" t="s">
        <v>407</v>
      </c>
      <c r="B73" s="5" t="s">
        <v>88</v>
      </c>
      <c r="C73" s="6">
        <v>40</v>
      </c>
      <c r="D73" s="6">
        <v>9</v>
      </c>
      <c r="E73" s="6">
        <f>C73*D73</f>
        <v>360</v>
      </c>
    </row>
    <row r="74" spans="1:6" ht="15.75" x14ac:dyDescent="0.25">
      <c r="A74" s="44" t="s">
        <v>408</v>
      </c>
      <c r="B74" s="5" t="s">
        <v>7</v>
      </c>
      <c r="C74" s="6" t="s">
        <v>25</v>
      </c>
      <c r="D74" s="6">
        <v>14</v>
      </c>
      <c r="E74" s="6">
        <f>1*36*D74</f>
        <v>504</v>
      </c>
    </row>
    <row r="75" spans="1:6" ht="15.75" x14ac:dyDescent="0.25">
      <c r="A75" s="45"/>
      <c r="B75" s="5" t="s">
        <v>7</v>
      </c>
      <c r="C75" s="6" t="s">
        <v>8</v>
      </c>
      <c r="D75" s="6">
        <v>4</v>
      </c>
      <c r="E75" s="6">
        <f>2*36*D75</f>
        <v>288</v>
      </c>
    </row>
    <row r="76" spans="1:6" ht="15.75" x14ac:dyDescent="0.25">
      <c r="A76" s="46" t="s">
        <v>413</v>
      </c>
      <c r="B76" s="47"/>
      <c r="C76" s="47"/>
      <c r="D76" s="47"/>
      <c r="E76" s="48"/>
    </row>
    <row r="77" spans="1:6" ht="15.75" x14ac:dyDescent="0.25">
      <c r="A77" s="4" t="s">
        <v>409</v>
      </c>
      <c r="B77" s="5" t="s">
        <v>7</v>
      </c>
      <c r="C77" s="6" t="s">
        <v>8</v>
      </c>
      <c r="D77" s="6">
        <v>6</v>
      </c>
      <c r="E77" s="6">
        <f>2*36*D77</f>
        <v>432</v>
      </c>
    </row>
    <row r="78" spans="1:6" ht="15.75" x14ac:dyDescent="0.25">
      <c r="A78" s="4" t="s">
        <v>410</v>
      </c>
      <c r="B78" s="5" t="s">
        <v>7</v>
      </c>
      <c r="C78" s="6" t="s">
        <v>8</v>
      </c>
      <c r="D78" s="6">
        <v>13</v>
      </c>
      <c r="E78" s="6">
        <f>2*36*D78</f>
        <v>936</v>
      </c>
    </row>
    <row r="79" spans="1:6" ht="15.75" x14ac:dyDescent="0.25">
      <c r="A79" s="4" t="s">
        <v>353</v>
      </c>
      <c r="B79" s="5" t="s">
        <v>6</v>
      </c>
      <c r="C79" s="6">
        <v>60</v>
      </c>
      <c r="D79" s="6">
        <v>9</v>
      </c>
      <c r="E79" s="6">
        <f t="shared" si="5"/>
        <v>540</v>
      </c>
      <c r="F79" t="s">
        <v>411</v>
      </c>
    </row>
    <row r="80" spans="1:6" ht="15.75" x14ac:dyDescent="0.25">
      <c r="A80" s="44" t="s">
        <v>412</v>
      </c>
      <c r="B80" s="5" t="s">
        <v>7</v>
      </c>
      <c r="C80" s="6" t="s">
        <v>8</v>
      </c>
      <c r="D80" s="6">
        <v>9</v>
      </c>
      <c r="E80" s="6">
        <f>2*36*D80</f>
        <v>648</v>
      </c>
    </row>
    <row r="81" spans="1:6" ht="15.75" x14ac:dyDescent="0.25">
      <c r="A81" s="45"/>
      <c r="B81" s="5" t="s">
        <v>6</v>
      </c>
      <c r="C81" s="6">
        <v>60</v>
      </c>
      <c r="D81" s="6">
        <v>4</v>
      </c>
      <c r="E81" s="6">
        <f t="shared" ref="E81:E83" si="6">C81*D81</f>
        <v>240</v>
      </c>
    </row>
    <row r="82" spans="1:6" ht="15.75" x14ac:dyDescent="0.25">
      <c r="A82" s="46" t="s">
        <v>414</v>
      </c>
      <c r="B82" s="47"/>
      <c r="C82" s="47"/>
      <c r="D82" s="47"/>
      <c r="E82" s="48"/>
    </row>
    <row r="83" spans="1:6" ht="15.75" x14ac:dyDescent="0.25">
      <c r="A83" s="4" t="s">
        <v>369</v>
      </c>
      <c r="B83" s="5" t="s">
        <v>6</v>
      </c>
      <c r="C83" s="6">
        <v>60</v>
      </c>
      <c r="D83" s="6">
        <v>7</v>
      </c>
      <c r="E83" s="6">
        <f t="shared" si="6"/>
        <v>420</v>
      </c>
    </row>
    <row r="84" spans="1:6" ht="15.75" x14ac:dyDescent="0.25">
      <c r="A84" s="4" t="s">
        <v>415</v>
      </c>
      <c r="B84" s="5" t="s">
        <v>7</v>
      </c>
      <c r="C84" s="6" t="s">
        <v>8</v>
      </c>
      <c r="D84" s="6">
        <v>12</v>
      </c>
      <c r="E84" s="6">
        <f>2*36*D84</f>
        <v>864</v>
      </c>
      <c r="F84" s="7" t="s">
        <v>376</v>
      </c>
    </row>
    <row r="85" spans="1:6" ht="15.75" x14ac:dyDescent="0.25">
      <c r="A85" s="4" t="s">
        <v>416</v>
      </c>
      <c r="B85" s="5" t="s">
        <v>7</v>
      </c>
      <c r="C85" s="6" t="s">
        <v>8</v>
      </c>
      <c r="D85" s="6">
        <v>8</v>
      </c>
      <c r="E85" s="6">
        <f>2*36*D85</f>
        <v>576</v>
      </c>
    </row>
    <row r="86" spans="1:6" ht="15.75" x14ac:dyDescent="0.25">
      <c r="A86" s="4" t="s">
        <v>417</v>
      </c>
      <c r="B86" s="5" t="s">
        <v>7</v>
      </c>
      <c r="C86" s="6" t="s">
        <v>8</v>
      </c>
      <c r="D86" s="6">
        <v>4</v>
      </c>
      <c r="E86" s="6">
        <f>2*36*D86</f>
        <v>288</v>
      </c>
    </row>
    <row r="87" spans="1:6" ht="15.75" x14ac:dyDescent="0.25">
      <c r="A87" s="4" t="s">
        <v>93</v>
      </c>
      <c r="B87" s="5" t="s">
        <v>706</v>
      </c>
      <c r="C87" s="6">
        <v>8</v>
      </c>
      <c r="D87" s="6">
        <v>8</v>
      </c>
      <c r="E87" s="6">
        <f>C87*D87</f>
        <v>64</v>
      </c>
    </row>
    <row r="88" spans="1:6" ht="15.75" customHeight="1" x14ac:dyDescent="0.25">
      <c r="A88" s="11" t="s">
        <v>133</v>
      </c>
      <c r="B88" s="12" t="s">
        <v>134</v>
      </c>
      <c r="C88" s="13" t="s">
        <v>134</v>
      </c>
      <c r="D88" s="13">
        <f>SUM(D3:D87)</f>
        <v>405</v>
      </c>
      <c r="E88" s="13">
        <f>SUM(E3:E87)</f>
        <v>21736</v>
      </c>
    </row>
    <row r="90" spans="1:6" ht="15.75" x14ac:dyDescent="0.25">
      <c r="A90" s="63" t="s">
        <v>721</v>
      </c>
    </row>
    <row r="91" spans="1:6" x14ac:dyDescent="0.25">
      <c r="A91" s="36" t="s">
        <v>660</v>
      </c>
      <c r="B91" s="36" t="s">
        <v>661</v>
      </c>
      <c r="C91" s="36" t="s">
        <v>662</v>
      </c>
    </row>
    <row r="92" spans="1:6" ht="15.75" x14ac:dyDescent="0.25">
      <c r="A92" s="5" t="s">
        <v>7</v>
      </c>
      <c r="B92" s="16">
        <f>D3+D4+D6+D7+D8+D9+D10+D12+D14+D16+D18+D19+D20+D25+D26+D29+D31+D33+D34+D35+D36+D37+D38+D39+D40+D41+D46+D51+D56+D57+D62+D63+D69+D72+D74+D75+D77+D78+D80+D84+D85+D86</f>
        <v>158</v>
      </c>
      <c r="C92" s="16">
        <f>E3+E4+E6+E7+E8+E9+E10+E12+E14+E16+E18+E19+E20+E25+E26+E29+E31+E33+E34+E35+E36+E37+E38+E39+E40+E41+E46+E51+E56+E57+E62+E63+E69+E72+E74+E75+E77+E78+E80+E84+E85+E86+E64+E65+E66</f>
        <v>11052</v>
      </c>
    </row>
    <row r="93" spans="1:6" ht="15.75" x14ac:dyDescent="0.25">
      <c r="A93" s="5" t="s">
        <v>6</v>
      </c>
      <c r="B93" s="16">
        <f>D5+D13+D24+D28+D30+D42+D50+D68+D79+D81+D83</f>
        <v>49</v>
      </c>
      <c r="C93" s="16">
        <f>E5+E13+E24+E28+E30+E42+E50+E68+E79+E81+E83</f>
        <v>3020</v>
      </c>
    </row>
    <row r="94" spans="1:6" ht="15.75" x14ac:dyDescent="0.25">
      <c r="A94" s="18" t="s">
        <v>88</v>
      </c>
      <c r="B94" s="16">
        <f>D11+D15+D17+D21+D22+D23+D43+D44+D45+D47+D48+D52+D53+D54+D55+D59+D60+D61+D70+D71+D73</f>
        <v>190</v>
      </c>
      <c r="C94" s="16">
        <f>E11+E15+E17+E21+E22+E23+E43+E44+E45+E47+E48+E52+E53+E54+E55+E59+E60+E61+E70+E71+E73</f>
        <v>7600</v>
      </c>
    </row>
    <row r="95" spans="1:6" x14ac:dyDescent="0.25">
      <c r="A95" s="16" t="s">
        <v>706</v>
      </c>
      <c r="B95" s="16">
        <f>D87</f>
        <v>8</v>
      </c>
      <c r="C95" s="16">
        <f>E87</f>
        <v>64</v>
      </c>
    </row>
    <row r="96" spans="1:6" x14ac:dyDescent="0.25">
      <c r="A96" s="36" t="s">
        <v>663</v>
      </c>
      <c r="B96" s="36">
        <f>SUM(B92:B95)</f>
        <v>405</v>
      </c>
      <c r="C96" s="36">
        <f>SUM(C92:C95)</f>
        <v>21736</v>
      </c>
    </row>
    <row r="98" spans="1:5" ht="15.75" x14ac:dyDescent="0.25">
      <c r="A98" s="63" t="s">
        <v>722</v>
      </c>
    </row>
    <row r="99" spans="1:5" x14ac:dyDescent="0.25">
      <c r="A99" s="36" t="s">
        <v>660</v>
      </c>
      <c r="B99" s="36" t="s">
        <v>661</v>
      </c>
      <c r="C99" s="36" t="s">
        <v>662</v>
      </c>
    </row>
    <row r="100" spans="1:5" ht="15.75" x14ac:dyDescent="0.25">
      <c r="A100" s="5" t="s">
        <v>7</v>
      </c>
      <c r="B100" s="16">
        <f>J4+J7+J9+J10+J13+J15+J19+J22+J25+J29+J33+J37+J39+J41+J45</f>
        <v>91</v>
      </c>
      <c r="C100" s="16">
        <f>K4+K7+K9+K10+K13+K15+K19+K22+K25+K29+K33+K37+K39+K41+K45</f>
        <v>9720</v>
      </c>
    </row>
    <row r="101" spans="1:5" ht="15.75" x14ac:dyDescent="0.25">
      <c r="A101" s="5" t="s">
        <v>6</v>
      </c>
      <c r="B101" s="16">
        <f>J5+J11+J17+J27+J31+J35+J43+J47</f>
        <v>30</v>
      </c>
      <c r="C101" s="16">
        <f>K5+K11+K17+K27+K31+K35+K43+K47</f>
        <v>1875</v>
      </c>
    </row>
    <row r="102" spans="1:5" ht="15.75" x14ac:dyDescent="0.25">
      <c r="A102" s="18" t="s">
        <v>88</v>
      </c>
      <c r="B102" s="16">
        <f>J24</f>
        <v>2</v>
      </c>
      <c r="C102" s="16">
        <f>K24</f>
        <v>80</v>
      </c>
    </row>
    <row r="103" spans="1:5" x14ac:dyDescent="0.25">
      <c r="A103" s="16" t="s">
        <v>11</v>
      </c>
      <c r="B103" s="16">
        <f>J6+J8+J18+J20+J28+J30+J32+J36+J44+J46</f>
        <v>11</v>
      </c>
      <c r="C103" s="16">
        <f>K6+K8+K18+K20+K28+K30+K32+K36+K44+K46</f>
        <v>99</v>
      </c>
    </row>
    <row r="104" spans="1:5" x14ac:dyDescent="0.25">
      <c r="A104" s="16" t="s">
        <v>659</v>
      </c>
      <c r="B104" s="16">
        <f>J14+J16+J23+J26+J38+J40+J42</f>
        <v>14</v>
      </c>
      <c r="C104" s="16">
        <f>K14+K16+K23+K26+K38+K40+K42</f>
        <v>1400</v>
      </c>
    </row>
    <row r="105" spans="1:5" x14ac:dyDescent="0.25">
      <c r="A105" s="36" t="s">
        <v>663</v>
      </c>
      <c r="B105" s="36">
        <f>SUM(B100:B104)</f>
        <v>148</v>
      </c>
      <c r="C105" s="36">
        <f>SUM(C100:C104)</f>
        <v>13174</v>
      </c>
      <c r="D105">
        <f>B96+B105</f>
        <v>553</v>
      </c>
      <c r="E105">
        <f>C96+C105</f>
        <v>34910</v>
      </c>
    </row>
  </sheetData>
  <autoFilter ref="A1:L88" xr:uid="{81644BDD-4A04-4E7B-8C23-E18AAEBDF612}"/>
  <mergeCells count="24">
    <mergeCell ref="G45:G46"/>
    <mergeCell ref="G31:G32"/>
    <mergeCell ref="G41:G42"/>
    <mergeCell ref="G43:G44"/>
    <mergeCell ref="G2:K2"/>
    <mergeCell ref="G3:K3"/>
    <mergeCell ref="G12:K12"/>
    <mergeCell ref="G21:K21"/>
    <mergeCell ref="G17:G18"/>
    <mergeCell ref="G19:G20"/>
    <mergeCell ref="G35:G36"/>
    <mergeCell ref="G37:G38"/>
    <mergeCell ref="G39:G40"/>
    <mergeCell ref="G4:G6"/>
    <mergeCell ref="G7:G9"/>
    <mergeCell ref="G10:G11"/>
    <mergeCell ref="G29:G30"/>
    <mergeCell ref="A9:A10"/>
    <mergeCell ref="G15:G16"/>
    <mergeCell ref="G13:G14"/>
    <mergeCell ref="A2:E2"/>
    <mergeCell ref="G22:G23"/>
    <mergeCell ref="G25:G26"/>
    <mergeCell ref="G27:G28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5B56D-3F64-4A65-990F-B336DBC90074}">
  <dimension ref="A1:F178"/>
  <sheetViews>
    <sheetView tabSelected="1" zoomScale="85" zoomScaleNormal="85" workbookViewId="0">
      <selection activeCell="F17" sqref="F17"/>
    </sheetView>
  </sheetViews>
  <sheetFormatPr defaultRowHeight="15" x14ac:dyDescent="0.25"/>
  <cols>
    <col min="1" max="1" width="40.140625" customWidth="1"/>
    <col min="2" max="2" width="15.85546875" style="25" customWidth="1"/>
    <col min="3" max="4" width="12" style="25" customWidth="1"/>
    <col min="5" max="5" width="12.140625" style="25" customWidth="1"/>
    <col min="6" max="6" width="36.28515625" customWidth="1"/>
  </cols>
  <sheetData>
    <row r="1" spans="1:6" ht="31.5" x14ac:dyDescent="0.2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40" t="s">
        <v>705</v>
      </c>
    </row>
    <row r="2" spans="1:6" ht="15.75" x14ac:dyDescent="0.25">
      <c r="A2" s="95" t="s">
        <v>440</v>
      </c>
      <c r="B2" s="24" t="s">
        <v>7</v>
      </c>
      <c r="C2" s="24" t="s">
        <v>8</v>
      </c>
      <c r="D2" s="24">
        <v>18</v>
      </c>
      <c r="E2" s="6">
        <f>2*36*D2</f>
        <v>1296</v>
      </c>
      <c r="F2" s="21" t="s">
        <v>438</v>
      </c>
    </row>
    <row r="3" spans="1:6" ht="15.75" x14ac:dyDescent="0.25">
      <c r="A3" s="96"/>
      <c r="B3" s="5" t="s">
        <v>11</v>
      </c>
      <c r="C3" s="6">
        <v>8</v>
      </c>
      <c r="D3" s="6">
        <v>2</v>
      </c>
      <c r="E3" s="6">
        <f>C3*D3</f>
        <v>16</v>
      </c>
      <c r="F3" s="21" t="s">
        <v>439</v>
      </c>
    </row>
    <row r="4" spans="1:6" ht="15.75" x14ac:dyDescent="0.25">
      <c r="A4" s="76" t="s">
        <v>441</v>
      </c>
      <c r="B4" s="5" t="s">
        <v>7</v>
      </c>
      <c r="C4" s="6" t="s">
        <v>8</v>
      </c>
      <c r="D4" s="6">
        <v>21</v>
      </c>
      <c r="E4" s="6">
        <f>2*36*D4</f>
        <v>1512</v>
      </c>
      <c r="F4" s="21"/>
    </row>
    <row r="5" spans="1:6" ht="15.75" x14ac:dyDescent="0.25">
      <c r="A5" s="78"/>
      <c r="B5" s="5" t="s">
        <v>11</v>
      </c>
      <c r="C5" s="6">
        <v>8</v>
      </c>
      <c r="D5" s="6">
        <v>3</v>
      </c>
      <c r="E5" s="6">
        <f t="shared" ref="E5:E50" si="0">C5*D5</f>
        <v>24</v>
      </c>
      <c r="F5" s="21"/>
    </row>
    <row r="6" spans="1:6" ht="15.75" x14ac:dyDescent="0.25">
      <c r="A6" s="4" t="s">
        <v>143</v>
      </c>
      <c r="B6" s="5" t="s">
        <v>7</v>
      </c>
      <c r="C6" s="6" t="s">
        <v>8</v>
      </c>
      <c r="D6" s="6">
        <v>2</v>
      </c>
      <c r="E6" s="6">
        <f>2*36*D6</f>
        <v>144</v>
      </c>
      <c r="F6" s="21"/>
    </row>
    <row r="7" spans="1:6" ht="15.75" x14ac:dyDescent="0.25">
      <c r="A7" s="76" t="s">
        <v>442</v>
      </c>
      <c r="B7" s="5" t="s">
        <v>7</v>
      </c>
      <c r="C7" s="6" t="s">
        <v>8</v>
      </c>
      <c r="D7" s="6">
        <v>3</v>
      </c>
      <c r="E7" s="6">
        <f>2*36*D7</f>
        <v>216</v>
      </c>
      <c r="F7" s="21"/>
    </row>
    <row r="8" spans="1:6" ht="15.75" x14ac:dyDescent="0.25">
      <c r="A8" s="78"/>
      <c r="B8" s="5" t="s">
        <v>11</v>
      </c>
      <c r="C8" s="6">
        <v>8</v>
      </c>
      <c r="D8" s="6">
        <v>2</v>
      </c>
      <c r="E8" s="6">
        <f t="shared" si="0"/>
        <v>16</v>
      </c>
      <c r="F8" s="21"/>
    </row>
    <row r="9" spans="1:6" ht="15.75" x14ac:dyDescent="0.25">
      <c r="A9" s="4" t="s">
        <v>443</v>
      </c>
      <c r="B9" s="5" t="s">
        <v>6</v>
      </c>
      <c r="C9" s="6">
        <v>60</v>
      </c>
      <c r="D9" s="6">
        <v>14</v>
      </c>
      <c r="E9" s="6">
        <f t="shared" si="0"/>
        <v>840</v>
      </c>
      <c r="F9" s="21"/>
    </row>
    <row r="10" spans="1:6" ht="15.75" x14ac:dyDescent="0.25">
      <c r="A10" s="76" t="s">
        <v>444</v>
      </c>
      <c r="B10" s="5" t="s">
        <v>7</v>
      </c>
      <c r="C10" s="6" t="s">
        <v>8</v>
      </c>
      <c r="D10" s="6">
        <v>9</v>
      </c>
      <c r="E10" s="6">
        <f>2*36*D10</f>
        <v>648</v>
      </c>
      <c r="F10" s="21"/>
    </row>
    <row r="11" spans="1:6" ht="15.75" x14ac:dyDescent="0.25">
      <c r="A11" s="78"/>
      <c r="B11" s="5" t="s">
        <v>7</v>
      </c>
      <c r="C11" s="6" t="s">
        <v>25</v>
      </c>
      <c r="D11" s="6">
        <v>1</v>
      </c>
      <c r="E11" s="6">
        <f>1*36*D11</f>
        <v>36</v>
      </c>
      <c r="F11" s="21"/>
    </row>
    <row r="12" spans="1:6" ht="15.75" x14ac:dyDescent="0.25">
      <c r="A12" s="76" t="s">
        <v>386</v>
      </c>
      <c r="B12" s="5" t="s">
        <v>7</v>
      </c>
      <c r="C12" s="6" t="s">
        <v>8</v>
      </c>
      <c r="D12" s="6">
        <v>11</v>
      </c>
      <c r="E12" s="6">
        <f>2*36*D12</f>
        <v>792</v>
      </c>
      <c r="F12" s="21"/>
    </row>
    <row r="13" spans="1:6" ht="15.75" x14ac:dyDescent="0.25">
      <c r="A13" s="78"/>
      <c r="B13" s="5" t="s">
        <v>7</v>
      </c>
      <c r="C13" s="6" t="s">
        <v>25</v>
      </c>
      <c r="D13" s="6">
        <v>2</v>
      </c>
      <c r="E13" s="6">
        <f>1*36*D13</f>
        <v>72</v>
      </c>
      <c r="F13" s="21"/>
    </row>
    <row r="14" spans="1:6" ht="15.75" x14ac:dyDescent="0.25">
      <c r="A14" s="4" t="s">
        <v>405</v>
      </c>
      <c r="B14" s="5" t="s">
        <v>7</v>
      </c>
      <c r="C14" s="6" t="s">
        <v>8</v>
      </c>
      <c r="D14" s="6">
        <v>13</v>
      </c>
      <c r="E14" s="6">
        <f>2*36*D14</f>
        <v>936</v>
      </c>
      <c r="F14" s="21"/>
    </row>
    <row r="15" spans="1:6" ht="15.75" x14ac:dyDescent="0.25">
      <c r="A15" s="4" t="s">
        <v>445</v>
      </c>
      <c r="B15" s="5" t="s">
        <v>7</v>
      </c>
      <c r="C15" s="6" t="s">
        <v>8</v>
      </c>
      <c r="D15" s="6">
        <v>6</v>
      </c>
      <c r="E15" s="6">
        <f>2*36*D15</f>
        <v>432</v>
      </c>
      <c r="F15" s="21"/>
    </row>
    <row r="16" spans="1:6" ht="15.75" x14ac:dyDescent="0.25">
      <c r="A16" s="76" t="s">
        <v>404</v>
      </c>
      <c r="B16" s="5" t="s">
        <v>7</v>
      </c>
      <c r="C16" s="6" t="s">
        <v>8</v>
      </c>
      <c r="D16" s="6">
        <v>8</v>
      </c>
      <c r="E16" s="6">
        <f>2*36*D16</f>
        <v>576</v>
      </c>
      <c r="F16" s="21"/>
    </row>
    <row r="17" spans="1:6" ht="15.75" x14ac:dyDescent="0.25">
      <c r="A17" s="78"/>
      <c r="B17" s="5" t="s">
        <v>7</v>
      </c>
      <c r="C17" s="6" t="s">
        <v>25</v>
      </c>
      <c r="D17" s="6">
        <v>2</v>
      </c>
      <c r="E17" s="6">
        <f>1*36*D17</f>
        <v>72</v>
      </c>
      <c r="F17" s="21"/>
    </row>
    <row r="18" spans="1:6" ht="15.75" x14ac:dyDescent="0.25">
      <c r="A18" s="4" t="s">
        <v>31</v>
      </c>
      <c r="B18" s="5" t="s">
        <v>7</v>
      </c>
      <c r="C18" s="6" t="s">
        <v>8</v>
      </c>
      <c r="D18" s="6">
        <v>12</v>
      </c>
      <c r="E18" s="6">
        <f>2*36*D18</f>
        <v>864</v>
      </c>
      <c r="F18" s="21"/>
    </row>
    <row r="19" spans="1:6" ht="15.75" x14ac:dyDescent="0.25">
      <c r="A19" s="4" t="s">
        <v>446</v>
      </c>
      <c r="B19" s="5" t="s">
        <v>7</v>
      </c>
      <c r="C19" s="6" t="s">
        <v>8</v>
      </c>
      <c r="D19" s="6">
        <v>3</v>
      </c>
      <c r="E19" s="6">
        <f>2*36*D19</f>
        <v>216</v>
      </c>
      <c r="F19" s="21"/>
    </row>
    <row r="20" spans="1:6" ht="15.75" x14ac:dyDescent="0.25">
      <c r="A20" s="4" t="s">
        <v>447</v>
      </c>
      <c r="B20" s="5" t="s">
        <v>7</v>
      </c>
      <c r="C20" s="6" t="s">
        <v>8</v>
      </c>
      <c r="D20" s="6">
        <v>6</v>
      </c>
      <c r="E20" s="6">
        <f>2*36*D20</f>
        <v>432</v>
      </c>
      <c r="F20" s="21"/>
    </row>
    <row r="21" spans="1:6" ht="15.75" x14ac:dyDescent="0.25">
      <c r="A21" s="4" t="s">
        <v>9</v>
      </c>
      <c r="B21" s="5" t="s">
        <v>7</v>
      </c>
      <c r="C21" s="6" t="s">
        <v>8</v>
      </c>
      <c r="D21" s="6">
        <v>2</v>
      </c>
      <c r="E21" s="6">
        <f>2*36*D21</f>
        <v>144</v>
      </c>
      <c r="F21" s="21"/>
    </row>
    <row r="22" spans="1:6" ht="15.75" x14ac:dyDescent="0.25">
      <c r="A22" s="76" t="s">
        <v>448</v>
      </c>
      <c r="B22" s="5" t="s">
        <v>7</v>
      </c>
      <c r="C22" s="6" t="s">
        <v>8</v>
      </c>
      <c r="D22" s="6">
        <v>2</v>
      </c>
      <c r="E22" s="6">
        <f>2*36*D22</f>
        <v>144</v>
      </c>
      <c r="F22" s="21"/>
    </row>
    <row r="23" spans="1:6" ht="15.75" x14ac:dyDescent="0.25">
      <c r="A23" s="78"/>
      <c r="B23" s="5" t="s">
        <v>6</v>
      </c>
      <c r="C23" s="6">
        <v>60</v>
      </c>
      <c r="D23" s="6">
        <v>2</v>
      </c>
      <c r="E23" s="6">
        <f t="shared" si="0"/>
        <v>120</v>
      </c>
      <c r="F23" s="21"/>
    </row>
    <row r="24" spans="1:6" ht="15.75" x14ac:dyDescent="0.25">
      <c r="A24" s="4" t="s">
        <v>449</v>
      </c>
      <c r="B24" s="5" t="s">
        <v>7</v>
      </c>
      <c r="C24" s="6" t="s">
        <v>8</v>
      </c>
      <c r="D24" s="6">
        <v>5</v>
      </c>
      <c r="E24" s="6">
        <f>2*36*D24</f>
        <v>360</v>
      </c>
      <c r="F24" s="21"/>
    </row>
    <row r="25" spans="1:6" ht="15.75" x14ac:dyDescent="0.25">
      <c r="A25" s="4" t="s">
        <v>450</v>
      </c>
      <c r="B25" s="5" t="s">
        <v>7</v>
      </c>
      <c r="C25" s="6" t="s">
        <v>8</v>
      </c>
      <c r="D25" s="6">
        <v>6</v>
      </c>
      <c r="E25" s="6">
        <f>2*36*D25</f>
        <v>432</v>
      </c>
      <c r="F25" s="21"/>
    </row>
    <row r="26" spans="1:6" ht="15.75" x14ac:dyDescent="0.25">
      <c r="A26" s="4" t="s">
        <v>451</v>
      </c>
      <c r="B26" s="5" t="s">
        <v>7</v>
      </c>
      <c r="C26" s="6" t="s">
        <v>8</v>
      </c>
      <c r="D26" s="6">
        <v>6</v>
      </c>
      <c r="E26" s="6">
        <f>2*36*D26</f>
        <v>432</v>
      </c>
      <c r="F26" s="21"/>
    </row>
    <row r="27" spans="1:6" ht="15.75" x14ac:dyDescent="0.25">
      <c r="A27" s="76" t="s">
        <v>452</v>
      </c>
      <c r="B27" s="5" t="s">
        <v>7</v>
      </c>
      <c r="C27" s="6" t="s">
        <v>8</v>
      </c>
      <c r="D27" s="6">
        <v>11</v>
      </c>
      <c r="E27" s="6">
        <f>2*36*D27</f>
        <v>792</v>
      </c>
      <c r="F27" s="21"/>
    </row>
    <row r="28" spans="1:6" ht="15.75" x14ac:dyDescent="0.25">
      <c r="A28" s="78"/>
      <c r="B28" s="5" t="s">
        <v>7</v>
      </c>
      <c r="C28" s="6" t="s">
        <v>25</v>
      </c>
      <c r="D28" s="6">
        <v>2</v>
      </c>
      <c r="E28" s="6">
        <f>1*36*D28</f>
        <v>72</v>
      </c>
      <c r="F28" s="21"/>
    </row>
    <row r="29" spans="1:6" ht="15.75" x14ac:dyDescent="0.25">
      <c r="A29" s="76" t="s">
        <v>453</v>
      </c>
      <c r="B29" s="5" t="s">
        <v>7</v>
      </c>
      <c r="C29" s="6" t="s">
        <v>8</v>
      </c>
      <c r="D29" s="6">
        <v>11</v>
      </c>
      <c r="E29" s="6">
        <f>2*36*D29</f>
        <v>792</v>
      </c>
      <c r="F29" s="21"/>
    </row>
    <row r="30" spans="1:6" ht="15.75" x14ac:dyDescent="0.25">
      <c r="A30" s="78"/>
      <c r="B30" s="5" t="s">
        <v>7</v>
      </c>
      <c r="C30" s="6" t="s">
        <v>25</v>
      </c>
      <c r="D30" s="6">
        <v>2</v>
      </c>
      <c r="E30" s="6">
        <f>1*36*D30</f>
        <v>72</v>
      </c>
      <c r="F30" s="21"/>
    </row>
    <row r="31" spans="1:6" ht="15.75" x14ac:dyDescent="0.25">
      <c r="A31" s="4" t="s">
        <v>454</v>
      </c>
      <c r="B31" s="5" t="s">
        <v>7</v>
      </c>
      <c r="C31" s="6" t="s">
        <v>8</v>
      </c>
      <c r="D31" s="6">
        <v>4</v>
      </c>
      <c r="E31" s="6">
        <f>2*36*D31</f>
        <v>288</v>
      </c>
      <c r="F31" s="21"/>
    </row>
    <row r="32" spans="1:6" ht="15.75" x14ac:dyDescent="0.25">
      <c r="A32" s="4" t="s">
        <v>9</v>
      </c>
      <c r="B32" s="5" t="s">
        <v>7</v>
      </c>
      <c r="C32" s="6" t="s">
        <v>8</v>
      </c>
      <c r="D32" s="6">
        <v>3</v>
      </c>
      <c r="E32" s="6">
        <f>2*36*D32</f>
        <v>216</v>
      </c>
      <c r="F32" s="21"/>
    </row>
    <row r="33" spans="1:6" ht="15.75" x14ac:dyDescent="0.25">
      <c r="A33" s="4" t="s">
        <v>455</v>
      </c>
      <c r="B33" s="5" t="s">
        <v>6</v>
      </c>
      <c r="C33" s="6">
        <v>60</v>
      </c>
      <c r="D33" s="6">
        <v>13</v>
      </c>
      <c r="E33" s="6">
        <f t="shared" si="0"/>
        <v>780</v>
      </c>
      <c r="F33" s="21"/>
    </row>
    <row r="34" spans="1:6" ht="15.75" x14ac:dyDescent="0.25">
      <c r="A34" s="76" t="s">
        <v>456</v>
      </c>
      <c r="B34" s="5" t="s">
        <v>7</v>
      </c>
      <c r="C34" s="6" t="s">
        <v>8</v>
      </c>
      <c r="D34" s="6">
        <v>11</v>
      </c>
      <c r="E34" s="6">
        <f>2*36*D34</f>
        <v>792</v>
      </c>
      <c r="F34" s="21"/>
    </row>
    <row r="35" spans="1:6" ht="15.75" x14ac:dyDescent="0.25">
      <c r="A35" s="78"/>
      <c r="B35" s="5" t="s">
        <v>7</v>
      </c>
      <c r="C35" s="6" t="s">
        <v>25</v>
      </c>
      <c r="D35" s="6">
        <v>2</v>
      </c>
      <c r="E35" s="6">
        <f>1*36*D35</f>
        <v>72</v>
      </c>
      <c r="F35" s="21"/>
    </row>
    <row r="36" spans="1:6" ht="15.75" x14ac:dyDescent="0.25">
      <c r="A36" s="76" t="s">
        <v>457</v>
      </c>
      <c r="B36" s="5" t="s">
        <v>7</v>
      </c>
      <c r="C36" s="6" t="s">
        <v>8</v>
      </c>
      <c r="D36" s="6">
        <v>11</v>
      </c>
      <c r="E36" s="6">
        <f>2*36*D36</f>
        <v>792</v>
      </c>
      <c r="F36" s="21"/>
    </row>
    <row r="37" spans="1:6" ht="15.75" x14ac:dyDescent="0.25">
      <c r="A37" s="78"/>
      <c r="B37" s="5" t="s">
        <v>7</v>
      </c>
      <c r="C37" s="6" t="s">
        <v>25</v>
      </c>
      <c r="D37" s="6">
        <v>2</v>
      </c>
      <c r="E37" s="6">
        <f>1*36*D37</f>
        <v>72</v>
      </c>
      <c r="F37" s="21"/>
    </row>
    <row r="38" spans="1:6" ht="15.75" x14ac:dyDescent="0.25">
      <c r="A38" s="4" t="s">
        <v>9</v>
      </c>
      <c r="B38" s="5" t="s">
        <v>7</v>
      </c>
      <c r="C38" s="6" t="s">
        <v>8</v>
      </c>
      <c r="D38" s="6">
        <v>3</v>
      </c>
      <c r="E38" s="6">
        <f t="shared" ref="E38:E45" si="1">2*36*D38</f>
        <v>216</v>
      </c>
      <c r="F38" s="21"/>
    </row>
    <row r="39" spans="1:6" ht="15.75" x14ac:dyDescent="0.25">
      <c r="A39" s="4" t="s">
        <v>458</v>
      </c>
      <c r="B39" s="5" t="s">
        <v>7</v>
      </c>
      <c r="C39" s="6" t="s">
        <v>8</v>
      </c>
      <c r="D39" s="6">
        <v>6</v>
      </c>
      <c r="E39" s="6">
        <f t="shared" si="1"/>
        <v>432</v>
      </c>
      <c r="F39" s="21"/>
    </row>
    <row r="40" spans="1:6" ht="15.75" x14ac:dyDescent="0.25">
      <c r="A40" s="4" t="s">
        <v>9</v>
      </c>
      <c r="B40" s="5" t="s">
        <v>7</v>
      </c>
      <c r="C40" s="6" t="s">
        <v>8</v>
      </c>
      <c r="D40" s="6">
        <v>3</v>
      </c>
      <c r="E40" s="6">
        <f t="shared" si="1"/>
        <v>216</v>
      </c>
      <c r="F40" s="21"/>
    </row>
    <row r="41" spans="1:6" ht="15.75" x14ac:dyDescent="0.25">
      <c r="A41" s="4" t="s">
        <v>459</v>
      </c>
      <c r="B41" s="5" t="s">
        <v>7</v>
      </c>
      <c r="C41" s="6" t="s">
        <v>8</v>
      </c>
      <c r="D41" s="6">
        <v>6</v>
      </c>
      <c r="E41" s="6">
        <f t="shared" si="1"/>
        <v>432</v>
      </c>
      <c r="F41" s="21"/>
    </row>
    <row r="42" spans="1:6" ht="15.75" x14ac:dyDescent="0.25">
      <c r="A42" s="4" t="s">
        <v>460</v>
      </c>
      <c r="B42" s="5" t="s">
        <v>7</v>
      </c>
      <c r="C42" s="6" t="s">
        <v>8</v>
      </c>
      <c r="D42" s="6">
        <v>12</v>
      </c>
      <c r="E42" s="6">
        <f t="shared" si="1"/>
        <v>864</v>
      </c>
      <c r="F42" s="21"/>
    </row>
    <row r="43" spans="1:6" ht="15.75" x14ac:dyDescent="0.25">
      <c r="A43" s="4" t="s">
        <v>461</v>
      </c>
      <c r="B43" s="5" t="s">
        <v>7</v>
      </c>
      <c r="C43" s="6" t="s">
        <v>8</v>
      </c>
      <c r="D43" s="6">
        <v>3</v>
      </c>
      <c r="E43" s="6">
        <f t="shared" si="1"/>
        <v>216</v>
      </c>
      <c r="F43" s="21"/>
    </row>
    <row r="44" spans="1:6" ht="15.75" x14ac:dyDescent="0.25">
      <c r="A44" s="4" t="s">
        <v>462</v>
      </c>
      <c r="B44" s="5" t="s">
        <v>7</v>
      </c>
      <c r="C44" s="6" t="s">
        <v>8</v>
      </c>
      <c r="D44" s="6">
        <v>9</v>
      </c>
      <c r="E44" s="6">
        <f t="shared" si="1"/>
        <v>648</v>
      </c>
      <c r="F44" s="21"/>
    </row>
    <row r="45" spans="1:6" ht="15.75" x14ac:dyDescent="0.25">
      <c r="A45" s="76" t="s">
        <v>463</v>
      </c>
      <c r="B45" s="5" t="s">
        <v>7</v>
      </c>
      <c r="C45" s="6" t="s">
        <v>8</v>
      </c>
      <c r="D45" s="6">
        <v>11</v>
      </c>
      <c r="E45" s="6">
        <f t="shared" si="1"/>
        <v>792</v>
      </c>
      <c r="F45" s="21"/>
    </row>
    <row r="46" spans="1:6" ht="15.75" x14ac:dyDescent="0.25">
      <c r="A46" s="78"/>
      <c r="B46" s="5" t="s">
        <v>7</v>
      </c>
      <c r="C46" s="6" t="s">
        <v>25</v>
      </c>
      <c r="D46" s="6">
        <v>2</v>
      </c>
      <c r="E46" s="6">
        <f>1*36*D46</f>
        <v>72</v>
      </c>
      <c r="F46" s="21"/>
    </row>
    <row r="47" spans="1:6" ht="15.75" x14ac:dyDescent="0.25">
      <c r="A47" s="76" t="s">
        <v>464</v>
      </c>
      <c r="B47" s="5" t="s">
        <v>7</v>
      </c>
      <c r="C47" s="6" t="s">
        <v>8</v>
      </c>
      <c r="D47" s="6">
        <v>11</v>
      </c>
      <c r="E47" s="6">
        <f>2*36*D47</f>
        <v>792</v>
      </c>
      <c r="F47" s="21"/>
    </row>
    <row r="48" spans="1:6" ht="15.75" x14ac:dyDescent="0.25">
      <c r="A48" s="78"/>
      <c r="B48" s="5" t="s">
        <v>7</v>
      </c>
      <c r="C48" s="6" t="s">
        <v>25</v>
      </c>
      <c r="D48" s="6">
        <v>2</v>
      </c>
      <c r="E48" s="6">
        <f>1*36*D48</f>
        <v>72</v>
      </c>
      <c r="F48" s="21"/>
    </row>
    <row r="49" spans="1:6" ht="15.75" x14ac:dyDescent="0.25">
      <c r="A49" s="4" t="s">
        <v>465</v>
      </c>
      <c r="B49" s="5" t="s">
        <v>7</v>
      </c>
      <c r="C49" s="6" t="s">
        <v>8</v>
      </c>
      <c r="D49" s="6">
        <v>4</v>
      </c>
      <c r="E49" s="6">
        <f>2*36*D49</f>
        <v>288</v>
      </c>
      <c r="F49" s="21"/>
    </row>
    <row r="50" spans="1:6" ht="15.75" x14ac:dyDescent="0.25">
      <c r="A50" s="4" t="s">
        <v>466</v>
      </c>
      <c r="B50" s="5" t="s">
        <v>6</v>
      </c>
      <c r="C50" s="6">
        <v>60</v>
      </c>
      <c r="D50" s="6">
        <v>13</v>
      </c>
      <c r="E50" s="6">
        <f t="shared" si="0"/>
        <v>780</v>
      </c>
      <c r="F50" s="21"/>
    </row>
    <row r="51" spans="1:6" ht="15.75" x14ac:dyDescent="0.25">
      <c r="A51" s="4" t="s">
        <v>9</v>
      </c>
      <c r="B51" s="5" t="s">
        <v>7</v>
      </c>
      <c r="C51" s="6" t="s">
        <v>8</v>
      </c>
      <c r="D51" s="6">
        <v>3</v>
      </c>
      <c r="E51" s="6">
        <f>2*36*D51</f>
        <v>216</v>
      </c>
      <c r="F51" s="21"/>
    </row>
    <row r="52" spans="1:6" ht="15.75" x14ac:dyDescent="0.25">
      <c r="A52" s="76" t="s">
        <v>467</v>
      </c>
      <c r="B52" s="5" t="s">
        <v>7</v>
      </c>
      <c r="C52" s="6" t="s">
        <v>8</v>
      </c>
      <c r="D52" s="6">
        <v>11</v>
      </c>
      <c r="E52" s="6">
        <f>2*36*D52</f>
        <v>792</v>
      </c>
      <c r="F52" s="21"/>
    </row>
    <row r="53" spans="1:6" ht="15.75" x14ac:dyDescent="0.25">
      <c r="A53" s="78"/>
      <c r="B53" s="5" t="s">
        <v>7</v>
      </c>
      <c r="C53" s="6" t="s">
        <v>25</v>
      </c>
      <c r="D53" s="6">
        <v>2</v>
      </c>
      <c r="E53" s="6">
        <f>1*36*D53</f>
        <v>72</v>
      </c>
      <c r="F53" s="21"/>
    </row>
    <row r="54" spans="1:6" ht="15.75" x14ac:dyDescent="0.25">
      <c r="A54" s="76" t="s">
        <v>468</v>
      </c>
      <c r="B54" s="5" t="s">
        <v>7</v>
      </c>
      <c r="C54" s="6" t="s">
        <v>8</v>
      </c>
      <c r="D54" s="6">
        <v>11</v>
      </c>
      <c r="E54" s="6">
        <f>2*36*D54</f>
        <v>792</v>
      </c>
      <c r="F54" s="21"/>
    </row>
    <row r="55" spans="1:6" ht="15.75" x14ac:dyDescent="0.25">
      <c r="A55" s="78"/>
      <c r="B55" s="5" t="s">
        <v>7</v>
      </c>
      <c r="C55" s="6" t="s">
        <v>25</v>
      </c>
      <c r="D55" s="6">
        <v>2</v>
      </c>
      <c r="E55" s="6">
        <f>1*36*D55</f>
        <v>72</v>
      </c>
      <c r="F55" s="21"/>
    </row>
    <row r="56" spans="1:6" ht="15.75" x14ac:dyDescent="0.25">
      <c r="A56" s="4" t="s">
        <v>469</v>
      </c>
      <c r="B56" s="5" t="s">
        <v>7</v>
      </c>
      <c r="C56" s="6" t="s">
        <v>8</v>
      </c>
      <c r="D56" s="6">
        <v>4</v>
      </c>
      <c r="E56" s="6">
        <f>2*36*D56</f>
        <v>288</v>
      </c>
      <c r="F56" s="21"/>
    </row>
    <row r="57" spans="1:6" ht="15.75" x14ac:dyDescent="0.25">
      <c r="A57" s="17" t="s">
        <v>9</v>
      </c>
      <c r="B57" s="18" t="s">
        <v>7</v>
      </c>
      <c r="C57" s="18" t="s">
        <v>8</v>
      </c>
      <c r="D57" s="18">
        <v>2</v>
      </c>
      <c r="E57" s="18">
        <f>2*36*D57</f>
        <v>144</v>
      </c>
      <c r="F57" s="21"/>
    </row>
    <row r="58" spans="1:6" ht="15.75" x14ac:dyDescent="0.25">
      <c r="A58" s="85" t="s">
        <v>470</v>
      </c>
      <c r="B58" s="18" t="s">
        <v>7</v>
      </c>
      <c r="C58" s="18" t="s">
        <v>8</v>
      </c>
      <c r="D58" s="18">
        <v>4</v>
      </c>
      <c r="E58" s="18">
        <f>2*36*D58</f>
        <v>288</v>
      </c>
      <c r="F58" s="21"/>
    </row>
    <row r="59" spans="1:6" ht="15.75" x14ac:dyDescent="0.25">
      <c r="A59" s="94"/>
      <c r="B59" s="18" t="s">
        <v>54</v>
      </c>
      <c r="C59" s="18">
        <v>11</v>
      </c>
      <c r="D59" s="18">
        <v>1</v>
      </c>
      <c r="E59" s="18">
        <f t="shared" ref="E59:E79" si="2">C59*D59</f>
        <v>11</v>
      </c>
      <c r="F59" s="21"/>
    </row>
    <row r="60" spans="1:6" ht="15.75" x14ac:dyDescent="0.25">
      <c r="A60" s="86"/>
      <c r="B60" s="18" t="s">
        <v>6</v>
      </c>
      <c r="C60" s="18">
        <v>100</v>
      </c>
      <c r="D60" s="18">
        <v>1</v>
      </c>
      <c r="E60" s="18">
        <f t="shared" si="2"/>
        <v>100</v>
      </c>
      <c r="F60" s="21"/>
    </row>
    <row r="61" spans="1:6" ht="15.75" x14ac:dyDescent="0.25">
      <c r="A61" s="17" t="s">
        <v>472</v>
      </c>
      <c r="B61" s="18" t="s">
        <v>88</v>
      </c>
      <c r="C61" s="27"/>
      <c r="D61" s="18">
        <v>8</v>
      </c>
      <c r="E61" s="18">
        <f t="shared" si="2"/>
        <v>0</v>
      </c>
      <c r="F61" s="21"/>
    </row>
    <row r="62" spans="1:6" ht="15.75" x14ac:dyDescent="0.25">
      <c r="A62" s="17" t="s">
        <v>471</v>
      </c>
      <c r="B62" s="18" t="s">
        <v>6</v>
      </c>
      <c r="C62" s="18">
        <v>100</v>
      </c>
      <c r="D62" s="18">
        <v>2</v>
      </c>
      <c r="E62" s="18">
        <f t="shared" si="2"/>
        <v>200</v>
      </c>
      <c r="F62" s="21"/>
    </row>
    <row r="63" spans="1:6" ht="15.75" x14ac:dyDescent="0.25">
      <c r="A63" s="17" t="s">
        <v>473</v>
      </c>
      <c r="B63" s="18" t="s">
        <v>88</v>
      </c>
      <c r="C63" s="27"/>
      <c r="D63" s="18">
        <v>8</v>
      </c>
      <c r="E63" s="18">
        <f t="shared" si="2"/>
        <v>0</v>
      </c>
      <c r="F63" s="21"/>
    </row>
    <row r="64" spans="1:6" ht="15.75" x14ac:dyDescent="0.25">
      <c r="A64" s="17" t="s">
        <v>474</v>
      </c>
      <c r="B64" s="18" t="s">
        <v>6</v>
      </c>
      <c r="C64" s="18">
        <v>200</v>
      </c>
      <c r="D64" s="18">
        <v>2</v>
      </c>
      <c r="E64" s="18">
        <f t="shared" si="2"/>
        <v>400</v>
      </c>
      <c r="F64" s="21"/>
    </row>
    <row r="65" spans="1:6" ht="15.75" x14ac:dyDescent="0.25">
      <c r="A65" s="17" t="s">
        <v>475</v>
      </c>
      <c r="B65" s="18" t="s">
        <v>6</v>
      </c>
      <c r="C65" s="18">
        <v>100</v>
      </c>
      <c r="D65" s="18">
        <v>2</v>
      </c>
      <c r="E65" s="18">
        <f t="shared" si="2"/>
        <v>200</v>
      </c>
      <c r="F65" s="21"/>
    </row>
    <row r="66" spans="1:6" ht="15.75" x14ac:dyDescent="0.25">
      <c r="A66" s="17" t="s">
        <v>476</v>
      </c>
      <c r="B66" s="18" t="s">
        <v>6</v>
      </c>
      <c r="C66" s="18">
        <v>60</v>
      </c>
      <c r="D66" s="18">
        <v>1</v>
      </c>
      <c r="E66" s="18">
        <f t="shared" si="2"/>
        <v>60</v>
      </c>
      <c r="F66" s="21"/>
    </row>
    <row r="67" spans="1:6" ht="15.75" x14ac:dyDescent="0.25">
      <c r="A67" s="17" t="s">
        <v>478</v>
      </c>
      <c r="B67" s="18" t="s">
        <v>7</v>
      </c>
      <c r="C67" s="18" t="s">
        <v>8</v>
      </c>
      <c r="D67" s="18">
        <v>3</v>
      </c>
      <c r="E67" s="18">
        <f>2*36*D67</f>
        <v>216</v>
      </c>
      <c r="F67" s="21"/>
    </row>
    <row r="68" spans="1:6" ht="15.75" x14ac:dyDescent="0.25">
      <c r="A68" s="17" t="s">
        <v>479</v>
      </c>
      <c r="B68" s="18" t="s">
        <v>7</v>
      </c>
      <c r="C68" s="18" t="s">
        <v>8</v>
      </c>
      <c r="D68" s="18">
        <v>6</v>
      </c>
      <c r="E68" s="18">
        <f>2*36*D68</f>
        <v>432</v>
      </c>
      <c r="F68" s="21"/>
    </row>
    <row r="69" spans="1:6" ht="15.75" x14ac:dyDescent="0.25">
      <c r="A69" s="17" t="s">
        <v>480</v>
      </c>
      <c r="B69" s="18" t="s">
        <v>7</v>
      </c>
      <c r="C69" s="18" t="s">
        <v>8</v>
      </c>
      <c r="D69" s="18">
        <v>3</v>
      </c>
      <c r="E69" s="18">
        <f>2*36*D69</f>
        <v>216</v>
      </c>
      <c r="F69" s="21"/>
    </row>
    <row r="70" spans="1:6" ht="15.75" x14ac:dyDescent="0.25">
      <c r="A70" s="17" t="s">
        <v>481</v>
      </c>
      <c r="B70" s="18" t="s">
        <v>7</v>
      </c>
      <c r="C70" s="18" t="s">
        <v>8</v>
      </c>
      <c r="D70" s="18">
        <v>7</v>
      </c>
      <c r="E70" s="18">
        <f>2*36*D70</f>
        <v>504</v>
      </c>
      <c r="F70" s="21"/>
    </row>
    <row r="71" spans="1:6" ht="15.75" x14ac:dyDescent="0.25">
      <c r="A71" s="17" t="s">
        <v>482</v>
      </c>
      <c r="B71" s="18" t="s">
        <v>7</v>
      </c>
      <c r="C71" s="18" t="s">
        <v>8</v>
      </c>
      <c r="D71" s="18">
        <v>2</v>
      </c>
      <c r="E71" s="18">
        <f>2*36*D71</f>
        <v>144</v>
      </c>
      <c r="F71" s="21"/>
    </row>
    <row r="72" spans="1:6" ht="15.75" x14ac:dyDescent="0.25">
      <c r="A72" s="17" t="s">
        <v>483</v>
      </c>
      <c r="B72" s="18" t="s">
        <v>6</v>
      </c>
      <c r="C72" s="18">
        <v>60</v>
      </c>
      <c r="D72" s="18">
        <v>3</v>
      </c>
      <c r="E72" s="18">
        <f t="shared" si="2"/>
        <v>180</v>
      </c>
      <c r="F72" s="21"/>
    </row>
    <row r="73" spans="1:6" ht="15.75" x14ac:dyDescent="0.25">
      <c r="A73" s="85" t="s">
        <v>484</v>
      </c>
      <c r="B73" s="18" t="s">
        <v>7</v>
      </c>
      <c r="C73" s="18" t="s">
        <v>10</v>
      </c>
      <c r="D73" s="18">
        <v>9</v>
      </c>
      <c r="E73" s="18">
        <f>4*18*D73</f>
        <v>648</v>
      </c>
      <c r="F73" s="21"/>
    </row>
    <row r="74" spans="1:6" ht="15.75" x14ac:dyDescent="0.25">
      <c r="A74" s="94"/>
      <c r="B74" s="18" t="s">
        <v>7</v>
      </c>
      <c r="C74" s="18" t="s">
        <v>8</v>
      </c>
      <c r="D74" s="18">
        <v>2</v>
      </c>
      <c r="E74" s="18">
        <f>2*36*D74</f>
        <v>144</v>
      </c>
      <c r="F74" s="21"/>
    </row>
    <row r="75" spans="1:6" ht="15.75" x14ac:dyDescent="0.25">
      <c r="A75" s="86"/>
      <c r="B75" s="18" t="s">
        <v>11</v>
      </c>
      <c r="C75" s="27"/>
      <c r="D75" s="18">
        <v>2</v>
      </c>
      <c r="E75" s="18">
        <f t="shared" si="2"/>
        <v>0</v>
      </c>
      <c r="F75" s="21"/>
    </row>
    <row r="76" spans="1:6" ht="15.75" x14ac:dyDescent="0.25">
      <c r="A76" s="85" t="s">
        <v>142</v>
      </c>
      <c r="B76" s="18" t="s">
        <v>7</v>
      </c>
      <c r="C76" s="18" t="s">
        <v>8</v>
      </c>
      <c r="D76" s="18">
        <v>6</v>
      </c>
      <c r="E76" s="18">
        <f>2*36*D76</f>
        <v>432</v>
      </c>
      <c r="F76" s="21"/>
    </row>
    <row r="77" spans="1:6" ht="15.75" x14ac:dyDescent="0.25">
      <c r="A77" s="86"/>
      <c r="B77" s="18" t="s">
        <v>7</v>
      </c>
      <c r="C77" s="18">
        <v>15</v>
      </c>
      <c r="D77" s="18">
        <v>2</v>
      </c>
      <c r="E77" s="18">
        <f t="shared" si="2"/>
        <v>30</v>
      </c>
      <c r="F77" s="21"/>
    </row>
    <row r="78" spans="1:6" ht="15.75" x14ac:dyDescent="0.25">
      <c r="A78" s="17" t="s">
        <v>485</v>
      </c>
      <c r="B78" s="18" t="s">
        <v>7</v>
      </c>
      <c r="C78" s="18" t="s">
        <v>8</v>
      </c>
      <c r="D78" s="18">
        <v>16</v>
      </c>
      <c r="E78" s="18">
        <f>2*36*D78</f>
        <v>1152</v>
      </c>
      <c r="F78" s="21"/>
    </row>
    <row r="79" spans="1:6" ht="15.75" x14ac:dyDescent="0.25">
      <c r="A79" s="17" t="s">
        <v>486</v>
      </c>
      <c r="B79" s="18" t="s">
        <v>6</v>
      </c>
      <c r="C79" s="18">
        <v>60</v>
      </c>
      <c r="D79" s="18">
        <v>7</v>
      </c>
      <c r="E79" s="18">
        <f t="shared" si="2"/>
        <v>420</v>
      </c>
      <c r="F79" s="21" t="s">
        <v>487</v>
      </c>
    </row>
    <row r="80" spans="1:6" ht="15.75" x14ac:dyDescent="0.25">
      <c r="A80" s="85" t="s">
        <v>488</v>
      </c>
      <c r="B80" s="18" t="s">
        <v>7</v>
      </c>
      <c r="C80" s="18" t="s">
        <v>10</v>
      </c>
      <c r="D80" s="18">
        <v>10</v>
      </c>
      <c r="E80" s="18">
        <f>4*18*D80</f>
        <v>720</v>
      </c>
      <c r="F80" s="21"/>
    </row>
    <row r="81" spans="1:6" ht="15.75" x14ac:dyDescent="0.25">
      <c r="A81" s="86"/>
      <c r="B81" s="18" t="s">
        <v>6</v>
      </c>
      <c r="C81" s="18">
        <v>60</v>
      </c>
      <c r="D81" s="18">
        <v>1</v>
      </c>
      <c r="E81" s="18">
        <f t="shared" ref="E81:E92" si="3">C81*D81</f>
        <v>60</v>
      </c>
    </row>
    <row r="82" spans="1:6" ht="15.75" x14ac:dyDescent="0.25">
      <c r="A82" s="17" t="s">
        <v>489</v>
      </c>
      <c r="B82" s="18" t="s">
        <v>7</v>
      </c>
      <c r="C82" s="18" t="s">
        <v>8</v>
      </c>
      <c r="D82" s="18">
        <v>2</v>
      </c>
      <c r="E82" s="18">
        <f>2*36*D82</f>
        <v>144</v>
      </c>
    </row>
    <row r="83" spans="1:6" ht="15.75" x14ac:dyDescent="0.25">
      <c r="A83" s="17" t="s">
        <v>490</v>
      </c>
      <c r="B83" s="18" t="s">
        <v>7</v>
      </c>
      <c r="C83" s="18" t="s">
        <v>8</v>
      </c>
      <c r="D83" s="18">
        <v>11</v>
      </c>
      <c r="E83" s="18">
        <f>2*36*D83</f>
        <v>792</v>
      </c>
    </row>
    <row r="84" spans="1:6" ht="15.75" x14ac:dyDescent="0.25">
      <c r="A84" s="85" t="s">
        <v>491</v>
      </c>
      <c r="B84" s="18" t="s">
        <v>6</v>
      </c>
      <c r="C84" s="18">
        <v>60</v>
      </c>
      <c r="D84" s="18">
        <v>2</v>
      </c>
      <c r="E84" s="18">
        <f t="shared" si="3"/>
        <v>120</v>
      </c>
    </row>
    <row r="85" spans="1:6" ht="15.75" x14ac:dyDescent="0.25">
      <c r="A85" s="86"/>
      <c r="B85" s="18" t="s">
        <v>7</v>
      </c>
      <c r="C85" s="18" t="s">
        <v>25</v>
      </c>
      <c r="D85" s="18">
        <v>2</v>
      </c>
      <c r="E85" s="18">
        <f>1*36*D85</f>
        <v>72</v>
      </c>
      <c r="F85" t="s">
        <v>492</v>
      </c>
    </row>
    <row r="86" spans="1:6" ht="15.75" x14ac:dyDescent="0.25">
      <c r="A86" s="85" t="s">
        <v>493</v>
      </c>
      <c r="B86" s="18" t="s">
        <v>7</v>
      </c>
      <c r="C86" s="18" t="s">
        <v>8</v>
      </c>
      <c r="D86" s="18">
        <v>9</v>
      </c>
      <c r="E86" s="18">
        <f>2*36*D86</f>
        <v>648</v>
      </c>
    </row>
    <row r="87" spans="1:6" ht="15.75" x14ac:dyDescent="0.25">
      <c r="A87" s="86"/>
      <c r="B87" s="18" t="s">
        <v>7</v>
      </c>
      <c r="C87" s="18" t="s">
        <v>25</v>
      </c>
      <c r="D87" s="18">
        <v>2</v>
      </c>
      <c r="E87" s="18">
        <f>1*36*D87</f>
        <v>72</v>
      </c>
    </row>
    <row r="88" spans="1:6" ht="15.75" x14ac:dyDescent="0.25">
      <c r="A88" s="85" t="s">
        <v>494</v>
      </c>
      <c r="B88" s="18" t="s">
        <v>7</v>
      </c>
      <c r="C88" s="18" t="s">
        <v>8</v>
      </c>
      <c r="D88" s="18">
        <v>8</v>
      </c>
      <c r="E88" s="18">
        <f>2*36*D88</f>
        <v>576</v>
      </c>
    </row>
    <row r="89" spans="1:6" ht="15.75" x14ac:dyDescent="0.25">
      <c r="A89" s="86"/>
      <c r="B89" s="18" t="s">
        <v>7</v>
      </c>
      <c r="C89" s="18" t="s">
        <v>25</v>
      </c>
      <c r="D89" s="18">
        <v>2</v>
      </c>
      <c r="E89" s="18">
        <f>1*36*D89</f>
        <v>72</v>
      </c>
    </row>
    <row r="90" spans="1:6" ht="15.75" x14ac:dyDescent="0.25">
      <c r="A90" s="85" t="s">
        <v>495</v>
      </c>
      <c r="B90" s="18" t="s">
        <v>7</v>
      </c>
      <c r="C90" s="18" t="s">
        <v>8</v>
      </c>
      <c r="D90" s="18">
        <v>7</v>
      </c>
      <c r="E90" s="18">
        <f>2*36*D90</f>
        <v>504</v>
      </c>
    </row>
    <row r="91" spans="1:6" ht="15.75" x14ac:dyDescent="0.25">
      <c r="A91" s="86"/>
      <c r="B91" s="18" t="s">
        <v>6</v>
      </c>
      <c r="C91" s="18" t="s">
        <v>25</v>
      </c>
      <c r="D91" s="18">
        <v>2</v>
      </c>
      <c r="E91" s="18">
        <f>1*36*D91</f>
        <v>72</v>
      </c>
    </row>
    <row r="92" spans="1:6" ht="15.75" x14ac:dyDescent="0.25">
      <c r="A92" s="17" t="s">
        <v>551</v>
      </c>
      <c r="B92" s="18" t="s">
        <v>7</v>
      </c>
      <c r="C92" s="18">
        <v>36</v>
      </c>
      <c r="D92" s="18">
        <v>2</v>
      </c>
      <c r="E92" s="18">
        <f t="shared" si="3"/>
        <v>72</v>
      </c>
    </row>
    <row r="93" spans="1:6" ht="15.75" x14ac:dyDescent="0.25">
      <c r="A93" s="85" t="s">
        <v>496</v>
      </c>
      <c r="B93" s="18" t="s">
        <v>7</v>
      </c>
      <c r="C93" s="18" t="s">
        <v>8</v>
      </c>
      <c r="D93" s="18">
        <v>12</v>
      </c>
      <c r="E93" s="18">
        <f>2*36*D93</f>
        <v>864</v>
      </c>
    </row>
    <row r="94" spans="1:6" ht="15.75" x14ac:dyDescent="0.25">
      <c r="A94" s="86"/>
      <c r="B94" s="18" t="s">
        <v>7</v>
      </c>
      <c r="C94" s="18" t="s">
        <v>25</v>
      </c>
      <c r="D94" s="18">
        <v>2</v>
      </c>
      <c r="E94" s="18">
        <f>1*36*D94</f>
        <v>72</v>
      </c>
    </row>
    <row r="95" spans="1:6" ht="15.75" x14ac:dyDescent="0.25">
      <c r="A95" s="17" t="s">
        <v>497</v>
      </c>
      <c r="B95" s="18" t="s">
        <v>7</v>
      </c>
      <c r="C95" s="18" t="s">
        <v>8</v>
      </c>
      <c r="D95" s="18">
        <v>2</v>
      </c>
      <c r="E95" s="18">
        <f>2*36*D95</f>
        <v>144</v>
      </c>
    </row>
    <row r="96" spans="1:6" ht="15.75" x14ac:dyDescent="0.25">
      <c r="A96" s="17" t="s">
        <v>498</v>
      </c>
      <c r="B96" s="18" t="s">
        <v>7</v>
      </c>
      <c r="C96" s="18" t="s">
        <v>8</v>
      </c>
      <c r="D96" s="18">
        <v>2</v>
      </c>
      <c r="E96" s="18">
        <f>2*36*D96</f>
        <v>144</v>
      </c>
    </row>
    <row r="97" spans="1:5" ht="15.75" x14ac:dyDescent="0.25">
      <c r="A97" s="17" t="s">
        <v>499</v>
      </c>
      <c r="B97" s="18" t="s">
        <v>7</v>
      </c>
      <c r="C97" s="18" t="s">
        <v>10</v>
      </c>
      <c r="D97" s="18">
        <v>5</v>
      </c>
      <c r="E97" s="18">
        <f>4*18*D97</f>
        <v>360</v>
      </c>
    </row>
    <row r="98" spans="1:5" ht="15.75" x14ac:dyDescent="0.25">
      <c r="A98" s="17" t="s">
        <v>500</v>
      </c>
      <c r="B98" s="18" t="s">
        <v>7</v>
      </c>
      <c r="C98" s="18" t="s">
        <v>10</v>
      </c>
      <c r="D98" s="18">
        <v>1</v>
      </c>
      <c r="E98" s="18">
        <f>4*18*D98</f>
        <v>72</v>
      </c>
    </row>
    <row r="99" spans="1:5" ht="15.75" x14ac:dyDescent="0.25">
      <c r="A99" s="85" t="s">
        <v>501</v>
      </c>
      <c r="B99" s="18" t="s">
        <v>7</v>
      </c>
      <c r="C99" s="18">
        <v>36</v>
      </c>
      <c r="D99" s="18">
        <v>2</v>
      </c>
      <c r="E99" s="18">
        <f t="shared" ref="E99:E113" si="4">C99*D99</f>
        <v>72</v>
      </c>
    </row>
    <row r="100" spans="1:5" ht="15.75" x14ac:dyDescent="0.25">
      <c r="A100" s="86"/>
      <c r="B100" s="18" t="s">
        <v>6</v>
      </c>
      <c r="C100" s="18">
        <v>60</v>
      </c>
      <c r="D100" s="18">
        <v>2</v>
      </c>
      <c r="E100" s="18">
        <f t="shared" si="4"/>
        <v>120</v>
      </c>
    </row>
    <row r="101" spans="1:5" ht="15.75" x14ac:dyDescent="0.25">
      <c r="A101" s="85" t="s">
        <v>502</v>
      </c>
      <c r="B101" s="18" t="s">
        <v>7</v>
      </c>
      <c r="C101" s="18" t="s">
        <v>8</v>
      </c>
      <c r="D101" s="18">
        <v>9</v>
      </c>
      <c r="E101" s="18">
        <f>2*36*D101</f>
        <v>648</v>
      </c>
    </row>
    <row r="102" spans="1:5" ht="15.75" x14ac:dyDescent="0.25">
      <c r="A102" s="86"/>
      <c r="B102" s="18" t="s">
        <v>7</v>
      </c>
      <c r="C102" s="18" t="s">
        <v>25</v>
      </c>
      <c r="D102" s="18">
        <v>2</v>
      </c>
      <c r="E102" s="18">
        <f>1*36*D102</f>
        <v>72</v>
      </c>
    </row>
    <row r="103" spans="1:5" ht="15.75" x14ac:dyDescent="0.25">
      <c r="A103" s="85" t="s">
        <v>503</v>
      </c>
      <c r="B103" s="18" t="s">
        <v>7</v>
      </c>
      <c r="C103" s="18" t="s">
        <v>8</v>
      </c>
      <c r="D103" s="18">
        <v>9</v>
      </c>
      <c r="E103" s="18">
        <f>2*36*D103</f>
        <v>648</v>
      </c>
    </row>
    <row r="104" spans="1:5" ht="15.75" x14ac:dyDescent="0.25">
      <c r="A104" s="86"/>
      <c r="B104" s="18" t="s">
        <v>7</v>
      </c>
      <c r="C104" s="18" t="s">
        <v>25</v>
      </c>
      <c r="D104" s="18">
        <v>2</v>
      </c>
      <c r="E104" s="18">
        <f>1*36*D104</f>
        <v>72</v>
      </c>
    </row>
    <row r="105" spans="1:5" ht="15.75" x14ac:dyDescent="0.25">
      <c r="A105" s="85" t="s">
        <v>504</v>
      </c>
      <c r="B105" s="18" t="s">
        <v>7</v>
      </c>
      <c r="C105" s="18" t="s">
        <v>8</v>
      </c>
      <c r="D105" s="18">
        <v>9</v>
      </c>
      <c r="E105" s="18">
        <f>2*36*D105</f>
        <v>648</v>
      </c>
    </row>
    <row r="106" spans="1:5" ht="15.75" x14ac:dyDescent="0.25">
      <c r="A106" s="86"/>
      <c r="B106" s="18" t="s">
        <v>7</v>
      </c>
      <c r="C106" s="18" t="s">
        <v>25</v>
      </c>
      <c r="D106" s="18">
        <v>2</v>
      </c>
      <c r="E106" s="18">
        <f>1*36*D106</f>
        <v>72</v>
      </c>
    </row>
    <row r="107" spans="1:5" ht="15.75" x14ac:dyDescent="0.25">
      <c r="A107" s="17" t="s">
        <v>505</v>
      </c>
      <c r="B107" s="18" t="s">
        <v>7</v>
      </c>
      <c r="C107" s="18" t="s">
        <v>8</v>
      </c>
      <c r="D107" s="18">
        <v>3</v>
      </c>
      <c r="E107" s="18">
        <f>2*36*D107</f>
        <v>216</v>
      </c>
    </row>
    <row r="108" spans="1:5" ht="15.75" x14ac:dyDescent="0.25">
      <c r="A108" s="17" t="s">
        <v>506</v>
      </c>
      <c r="B108" s="18" t="s">
        <v>6</v>
      </c>
      <c r="C108" s="18">
        <v>60</v>
      </c>
      <c r="D108" s="18">
        <v>1</v>
      </c>
      <c r="E108" s="18">
        <f t="shared" si="4"/>
        <v>60</v>
      </c>
    </row>
    <row r="109" spans="1:5" ht="15.75" x14ac:dyDescent="0.25">
      <c r="A109" s="17" t="s">
        <v>507</v>
      </c>
      <c r="B109" s="18" t="s">
        <v>7</v>
      </c>
      <c r="C109" s="18" t="s">
        <v>10</v>
      </c>
      <c r="D109" s="18">
        <v>9</v>
      </c>
      <c r="E109" s="18">
        <f>4*18*D109</f>
        <v>648</v>
      </c>
    </row>
    <row r="110" spans="1:5" ht="15.75" x14ac:dyDescent="0.25">
      <c r="A110" s="85" t="s">
        <v>508</v>
      </c>
      <c r="B110" s="18" t="s">
        <v>6</v>
      </c>
      <c r="C110" s="18">
        <v>60</v>
      </c>
      <c r="D110" s="18">
        <v>8</v>
      </c>
      <c r="E110" s="18">
        <f t="shared" si="4"/>
        <v>480</v>
      </c>
    </row>
    <row r="111" spans="1:5" ht="15.75" x14ac:dyDescent="0.25">
      <c r="A111" s="86"/>
      <c r="B111" s="18" t="s">
        <v>6</v>
      </c>
      <c r="C111" s="18">
        <v>40</v>
      </c>
      <c r="D111" s="18">
        <v>1</v>
      </c>
      <c r="E111" s="18">
        <f t="shared" si="4"/>
        <v>40</v>
      </c>
    </row>
    <row r="112" spans="1:5" ht="15.75" x14ac:dyDescent="0.25">
      <c r="A112" s="85" t="s">
        <v>509</v>
      </c>
      <c r="B112" s="18" t="s">
        <v>7</v>
      </c>
      <c r="C112" s="18" t="s">
        <v>8</v>
      </c>
      <c r="D112" s="18">
        <v>5</v>
      </c>
      <c r="E112" s="18">
        <f>2*36*D112</f>
        <v>360</v>
      </c>
    </row>
    <row r="113" spans="1:6" ht="15.75" x14ac:dyDescent="0.25">
      <c r="A113" s="86"/>
      <c r="B113" s="18" t="s">
        <v>11</v>
      </c>
      <c r="C113" s="27"/>
      <c r="D113" s="18">
        <v>2</v>
      </c>
      <c r="E113" s="18">
        <f t="shared" si="4"/>
        <v>0</v>
      </c>
    </row>
    <row r="114" spans="1:6" ht="15.75" x14ac:dyDescent="0.25">
      <c r="A114" s="17" t="s">
        <v>510</v>
      </c>
      <c r="B114" s="18" t="s">
        <v>7</v>
      </c>
      <c r="C114" s="18" t="s">
        <v>8</v>
      </c>
      <c r="D114" s="18">
        <v>3</v>
      </c>
      <c r="E114" s="18">
        <f>2*36*D114</f>
        <v>216</v>
      </c>
    </row>
    <row r="115" spans="1:6" ht="15.75" x14ac:dyDescent="0.25">
      <c r="A115" s="17" t="s">
        <v>511</v>
      </c>
      <c r="B115" s="18" t="s">
        <v>7</v>
      </c>
      <c r="C115" s="18" t="s">
        <v>8</v>
      </c>
      <c r="D115" s="18">
        <v>9</v>
      </c>
      <c r="E115" s="18">
        <f>2*36*D115</f>
        <v>648</v>
      </c>
    </row>
    <row r="116" spans="1:6" ht="15.75" x14ac:dyDescent="0.25">
      <c r="A116" s="17" t="s">
        <v>512</v>
      </c>
      <c r="B116" s="18" t="s">
        <v>7</v>
      </c>
      <c r="C116" s="18" t="s">
        <v>8</v>
      </c>
      <c r="D116" s="18">
        <v>16</v>
      </c>
      <c r="E116" s="18">
        <f>2*36*D116</f>
        <v>1152</v>
      </c>
    </row>
    <row r="117" spans="1:6" ht="15.75" x14ac:dyDescent="0.25">
      <c r="A117" s="17" t="s">
        <v>513</v>
      </c>
      <c r="B117" s="18" t="s">
        <v>7</v>
      </c>
      <c r="C117" s="18" t="s">
        <v>8</v>
      </c>
      <c r="D117" s="18">
        <v>1</v>
      </c>
      <c r="E117" s="18">
        <f>2*36*D117</f>
        <v>72</v>
      </c>
    </row>
    <row r="118" spans="1:6" ht="15.75" x14ac:dyDescent="0.25">
      <c r="A118" s="17" t="s">
        <v>514</v>
      </c>
      <c r="B118" s="18" t="s">
        <v>7</v>
      </c>
      <c r="C118" s="18" t="s">
        <v>8</v>
      </c>
      <c r="D118" s="18">
        <v>2</v>
      </c>
      <c r="E118" s="18">
        <f>2*36*D118</f>
        <v>144</v>
      </c>
    </row>
    <row r="119" spans="1:6" ht="15.75" x14ac:dyDescent="0.25">
      <c r="A119" s="17" t="s">
        <v>515</v>
      </c>
      <c r="B119" s="18" t="s">
        <v>6</v>
      </c>
      <c r="C119" s="18">
        <v>60</v>
      </c>
      <c r="D119" s="18">
        <v>1</v>
      </c>
      <c r="E119" s="18">
        <f t="shared" ref="E119:E123" si="5">C119*D119</f>
        <v>60</v>
      </c>
    </row>
    <row r="120" spans="1:6" ht="15.75" x14ac:dyDescent="0.25">
      <c r="A120" s="17" t="s">
        <v>516</v>
      </c>
      <c r="B120" s="18" t="s">
        <v>6</v>
      </c>
      <c r="C120" s="18">
        <v>60</v>
      </c>
      <c r="D120" s="18">
        <v>1</v>
      </c>
      <c r="E120" s="18">
        <f t="shared" si="5"/>
        <v>60</v>
      </c>
    </row>
    <row r="121" spans="1:6" ht="15.75" x14ac:dyDescent="0.25">
      <c r="A121" s="17" t="s">
        <v>517</v>
      </c>
      <c r="B121" s="18" t="s">
        <v>7</v>
      </c>
      <c r="C121" s="18" t="s">
        <v>8</v>
      </c>
      <c r="D121" s="18">
        <v>2</v>
      </c>
      <c r="E121" s="18">
        <f>2*36*D121</f>
        <v>144</v>
      </c>
    </row>
    <row r="122" spans="1:6" ht="15.75" x14ac:dyDescent="0.25">
      <c r="A122" s="17" t="s">
        <v>518</v>
      </c>
      <c r="B122" s="18" t="s">
        <v>7</v>
      </c>
      <c r="C122" s="18" t="s">
        <v>8</v>
      </c>
      <c r="D122" s="18">
        <v>2</v>
      </c>
      <c r="E122" s="18">
        <f>2*36*D122</f>
        <v>144</v>
      </c>
    </row>
    <row r="123" spans="1:6" ht="15.75" x14ac:dyDescent="0.25">
      <c r="A123" s="17" t="s">
        <v>519</v>
      </c>
      <c r="B123" s="18" t="s">
        <v>6</v>
      </c>
      <c r="C123" s="18">
        <v>60</v>
      </c>
      <c r="D123" s="18">
        <v>1</v>
      </c>
      <c r="E123" s="18">
        <f t="shared" si="5"/>
        <v>60</v>
      </c>
    </row>
    <row r="124" spans="1:6" ht="15.75" x14ac:dyDescent="0.25">
      <c r="A124" s="17" t="s">
        <v>520</v>
      </c>
      <c r="B124" s="18" t="s">
        <v>7</v>
      </c>
      <c r="C124" s="18" t="s">
        <v>8</v>
      </c>
      <c r="D124" s="18">
        <v>6</v>
      </c>
      <c r="E124" s="18">
        <f t="shared" ref="E124:E129" si="6">2*36*D124</f>
        <v>432</v>
      </c>
    </row>
    <row r="125" spans="1:6" ht="15.75" x14ac:dyDescent="0.25">
      <c r="A125" s="17" t="s">
        <v>521</v>
      </c>
      <c r="B125" s="18" t="s">
        <v>7</v>
      </c>
      <c r="C125" s="18" t="s">
        <v>8</v>
      </c>
      <c r="D125" s="18">
        <v>3</v>
      </c>
      <c r="E125" s="18">
        <f t="shared" si="6"/>
        <v>216</v>
      </c>
    </row>
    <row r="126" spans="1:6" ht="15.75" x14ac:dyDescent="0.25">
      <c r="A126" s="17" t="s">
        <v>522</v>
      </c>
      <c r="B126" s="18" t="s">
        <v>7</v>
      </c>
      <c r="C126" s="18" t="s">
        <v>8</v>
      </c>
      <c r="D126" s="18">
        <v>2</v>
      </c>
      <c r="E126" s="18">
        <f t="shared" si="6"/>
        <v>144</v>
      </c>
      <c r="F126" s="26" t="s">
        <v>523</v>
      </c>
    </row>
    <row r="127" spans="1:6" ht="15.75" x14ac:dyDescent="0.25">
      <c r="A127" s="17" t="s">
        <v>524</v>
      </c>
      <c r="B127" s="18" t="s">
        <v>7</v>
      </c>
      <c r="C127" s="18" t="s">
        <v>8</v>
      </c>
      <c r="D127" s="18">
        <v>17</v>
      </c>
      <c r="E127" s="18">
        <f t="shared" si="6"/>
        <v>1224</v>
      </c>
    </row>
    <row r="128" spans="1:6" ht="15.75" x14ac:dyDescent="0.25">
      <c r="A128" s="17" t="s">
        <v>525</v>
      </c>
      <c r="B128" s="18" t="s">
        <v>7</v>
      </c>
      <c r="C128" s="18" t="s">
        <v>8</v>
      </c>
      <c r="D128" s="18">
        <v>4</v>
      </c>
      <c r="E128" s="18">
        <f t="shared" si="6"/>
        <v>288</v>
      </c>
    </row>
    <row r="129" spans="1:6" ht="15.75" x14ac:dyDescent="0.25">
      <c r="A129" s="17" t="s">
        <v>526</v>
      </c>
      <c r="B129" s="18" t="s">
        <v>7</v>
      </c>
      <c r="C129" s="18" t="s">
        <v>8</v>
      </c>
      <c r="D129" s="18">
        <v>6</v>
      </c>
      <c r="E129" s="18">
        <f t="shared" si="6"/>
        <v>432</v>
      </c>
    </row>
    <row r="130" spans="1:6" ht="15.75" x14ac:dyDescent="0.25">
      <c r="A130" s="17" t="s">
        <v>527</v>
      </c>
      <c r="B130" s="18" t="s">
        <v>7</v>
      </c>
      <c r="C130" s="18" t="s">
        <v>10</v>
      </c>
      <c r="D130" s="18">
        <v>2</v>
      </c>
      <c r="E130" s="18">
        <f>4*18*D130</f>
        <v>144</v>
      </c>
    </row>
    <row r="131" spans="1:6" ht="15.75" x14ac:dyDescent="0.25">
      <c r="A131" s="17" t="s">
        <v>470</v>
      </c>
      <c r="B131" s="18" t="s">
        <v>7</v>
      </c>
      <c r="C131" s="18" t="s">
        <v>10</v>
      </c>
      <c r="D131" s="18">
        <v>11</v>
      </c>
      <c r="E131" s="18">
        <f>4*18*D131</f>
        <v>792</v>
      </c>
    </row>
    <row r="132" spans="1:6" ht="15.75" x14ac:dyDescent="0.25">
      <c r="A132" s="85" t="s">
        <v>528</v>
      </c>
      <c r="B132" s="18" t="s">
        <v>6</v>
      </c>
      <c r="C132" s="18">
        <v>60</v>
      </c>
      <c r="D132" s="18">
        <v>2</v>
      </c>
      <c r="E132" s="18">
        <f t="shared" ref="E132:E141" si="7">C132*D132</f>
        <v>120</v>
      </c>
    </row>
    <row r="133" spans="1:6" ht="15.75" x14ac:dyDescent="0.25">
      <c r="A133" s="86"/>
      <c r="B133" s="18" t="s">
        <v>7</v>
      </c>
      <c r="C133" s="18" t="s">
        <v>25</v>
      </c>
      <c r="D133" s="18">
        <v>2</v>
      </c>
      <c r="E133" s="18">
        <f>1*36*D133</f>
        <v>72</v>
      </c>
    </row>
    <row r="134" spans="1:6" ht="15.75" x14ac:dyDescent="0.25">
      <c r="A134" s="17" t="s">
        <v>529</v>
      </c>
      <c r="B134" s="18" t="s">
        <v>7</v>
      </c>
      <c r="C134" s="18" t="s">
        <v>8</v>
      </c>
      <c r="D134" s="18">
        <v>2</v>
      </c>
      <c r="E134" s="18">
        <f>2*36*D134</f>
        <v>144</v>
      </c>
    </row>
    <row r="135" spans="1:6" ht="15.75" x14ac:dyDescent="0.25">
      <c r="A135" s="85" t="s">
        <v>530</v>
      </c>
      <c r="B135" s="18" t="s">
        <v>7</v>
      </c>
      <c r="C135" s="18">
        <v>36</v>
      </c>
      <c r="D135" s="18">
        <v>2</v>
      </c>
      <c r="E135" s="18">
        <f t="shared" si="7"/>
        <v>72</v>
      </c>
    </row>
    <row r="136" spans="1:6" ht="15.75" x14ac:dyDescent="0.25">
      <c r="A136" s="86"/>
      <c r="B136" s="18" t="s">
        <v>6</v>
      </c>
      <c r="C136" s="18">
        <v>60</v>
      </c>
      <c r="D136" s="18">
        <v>2</v>
      </c>
      <c r="E136" s="18">
        <f t="shared" si="7"/>
        <v>120</v>
      </c>
      <c r="F136" t="s">
        <v>531</v>
      </c>
    </row>
    <row r="137" spans="1:6" ht="15.75" x14ac:dyDescent="0.25">
      <c r="A137" s="17" t="s">
        <v>532</v>
      </c>
      <c r="B137" s="18" t="s">
        <v>7</v>
      </c>
      <c r="C137" s="18" t="s">
        <v>10</v>
      </c>
      <c r="D137" s="18">
        <v>6</v>
      </c>
      <c r="E137" s="18">
        <f>4*18*D137</f>
        <v>432</v>
      </c>
    </row>
    <row r="138" spans="1:6" ht="15.75" x14ac:dyDescent="0.25">
      <c r="A138" s="85" t="s">
        <v>533</v>
      </c>
      <c r="B138" s="18" t="s">
        <v>7</v>
      </c>
      <c r="C138" s="18" t="s">
        <v>8</v>
      </c>
      <c r="D138" s="18">
        <v>9</v>
      </c>
      <c r="E138" s="18">
        <f>2*36*D138</f>
        <v>648</v>
      </c>
    </row>
    <row r="139" spans="1:6" ht="15.75" x14ac:dyDescent="0.25">
      <c r="A139" s="86"/>
      <c r="B139" s="18" t="s">
        <v>7</v>
      </c>
      <c r="C139" s="18">
        <v>36</v>
      </c>
      <c r="D139" s="18">
        <v>2</v>
      </c>
      <c r="E139" s="18">
        <f t="shared" si="7"/>
        <v>72</v>
      </c>
    </row>
    <row r="140" spans="1:6" ht="15.75" x14ac:dyDescent="0.25">
      <c r="A140" s="85" t="s">
        <v>534</v>
      </c>
      <c r="B140" s="18" t="s">
        <v>7</v>
      </c>
      <c r="C140" s="18" t="s">
        <v>8</v>
      </c>
      <c r="D140" s="18">
        <v>9</v>
      </c>
      <c r="E140" s="18">
        <f>2*36*D140</f>
        <v>648</v>
      </c>
    </row>
    <row r="141" spans="1:6" ht="15.75" x14ac:dyDescent="0.25">
      <c r="A141" s="86"/>
      <c r="B141" s="18" t="s">
        <v>7</v>
      </c>
      <c r="C141" s="18">
        <v>36</v>
      </c>
      <c r="D141" s="18">
        <v>2</v>
      </c>
      <c r="E141" s="18">
        <f t="shared" si="7"/>
        <v>72</v>
      </c>
    </row>
    <row r="142" spans="1:6" ht="15.75" x14ac:dyDescent="0.25">
      <c r="A142" s="85" t="s">
        <v>535</v>
      </c>
      <c r="B142" s="18" t="s">
        <v>7</v>
      </c>
      <c r="C142" s="18" t="s">
        <v>8</v>
      </c>
      <c r="D142" s="18">
        <v>9</v>
      </c>
      <c r="E142" s="18">
        <f>2*36*D142</f>
        <v>648</v>
      </c>
    </row>
    <row r="143" spans="1:6" ht="15.75" x14ac:dyDescent="0.25">
      <c r="A143" s="86"/>
      <c r="B143" s="18" t="s">
        <v>7</v>
      </c>
      <c r="C143" s="18">
        <v>36</v>
      </c>
      <c r="D143" s="18">
        <v>2</v>
      </c>
      <c r="E143" s="18">
        <f t="shared" ref="E143:E148" si="8">C143*D143</f>
        <v>72</v>
      </c>
    </row>
    <row r="144" spans="1:6" ht="15.75" x14ac:dyDescent="0.25">
      <c r="A144" s="17" t="s">
        <v>536</v>
      </c>
      <c r="B144" s="18" t="s">
        <v>7</v>
      </c>
      <c r="C144" s="18" t="s">
        <v>8</v>
      </c>
      <c r="D144" s="18">
        <v>2</v>
      </c>
      <c r="E144" s="18">
        <f>2*36*D144</f>
        <v>144</v>
      </c>
    </row>
    <row r="145" spans="1:5" ht="15.75" x14ac:dyDescent="0.25">
      <c r="A145" s="17" t="s">
        <v>537</v>
      </c>
      <c r="B145" s="18" t="s">
        <v>7</v>
      </c>
      <c r="C145" s="18" t="s">
        <v>8</v>
      </c>
      <c r="D145" s="18">
        <v>1</v>
      </c>
      <c r="E145" s="18">
        <f>2*36*D145</f>
        <v>72</v>
      </c>
    </row>
    <row r="146" spans="1:5" ht="15.75" x14ac:dyDescent="0.25">
      <c r="A146" s="85" t="s">
        <v>538</v>
      </c>
      <c r="B146" s="18" t="s">
        <v>54</v>
      </c>
      <c r="C146" s="18">
        <v>11</v>
      </c>
      <c r="D146" s="18">
        <v>1</v>
      </c>
      <c r="E146" s="18">
        <f t="shared" si="8"/>
        <v>11</v>
      </c>
    </row>
    <row r="147" spans="1:5" ht="15.75" x14ac:dyDescent="0.25">
      <c r="A147" s="94"/>
      <c r="B147" s="18" t="s">
        <v>7</v>
      </c>
      <c r="C147" s="18">
        <v>18</v>
      </c>
      <c r="D147" s="18">
        <v>1</v>
      </c>
      <c r="E147" s="18">
        <f t="shared" si="8"/>
        <v>18</v>
      </c>
    </row>
    <row r="148" spans="1:5" ht="15.75" x14ac:dyDescent="0.25">
      <c r="A148" s="86"/>
      <c r="B148" s="18" t="s">
        <v>7</v>
      </c>
      <c r="C148" s="18">
        <v>36</v>
      </c>
      <c r="D148" s="18">
        <v>2</v>
      </c>
      <c r="E148" s="18">
        <f t="shared" si="8"/>
        <v>72</v>
      </c>
    </row>
    <row r="149" spans="1:5" ht="15.75" x14ac:dyDescent="0.25">
      <c r="A149" s="17" t="s">
        <v>539</v>
      </c>
      <c r="B149" s="18" t="s">
        <v>6</v>
      </c>
      <c r="C149" s="18">
        <v>60</v>
      </c>
      <c r="D149" s="18">
        <v>1</v>
      </c>
      <c r="E149" s="18">
        <f t="shared" ref="E149:E161" si="9">C149*D149</f>
        <v>60</v>
      </c>
    </row>
    <row r="150" spans="1:5" ht="15.75" x14ac:dyDescent="0.25">
      <c r="A150" s="17" t="s">
        <v>9</v>
      </c>
      <c r="B150" s="18" t="s">
        <v>7</v>
      </c>
      <c r="C150" s="18" t="s">
        <v>48</v>
      </c>
      <c r="D150" s="18">
        <v>9</v>
      </c>
      <c r="E150" s="18">
        <f>4*18*D150</f>
        <v>648</v>
      </c>
    </row>
    <row r="151" spans="1:5" ht="15.75" x14ac:dyDescent="0.25">
      <c r="A151" s="85" t="s">
        <v>540</v>
      </c>
      <c r="B151" s="18" t="s">
        <v>7</v>
      </c>
      <c r="C151" s="18" t="s">
        <v>8</v>
      </c>
      <c r="D151" s="18">
        <v>9</v>
      </c>
      <c r="E151" s="18">
        <f>2*36*D151</f>
        <v>648</v>
      </c>
    </row>
    <row r="152" spans="1:5" ht="15.75" x14ac:dyDescent="0.25">
      <c r="A152" s="86"/>
      <c r="B152" s="18" t="s">
        <v>7</v>
      </c>
      <c r="C152" s="18">
        <v>36</v>
      </c>
      <c r="D152" s="18">
        <v>2</v>
      </c>
      <c r="E152" s="18">
        <f t="shared" si="9"/>
        <v>72</v>
      </c>
    </row>
    <row r="153" spans="1:5" ht="15.75" x14ac:dyDescent="0.25">
      <c r="A153" s="17" t="s">
        <v>541</v>
      </c>
      <c r="B153" s="18" t="s">
        <v>7</v>
      </c>
      <c r="C153" s="18" t="s">
        <v>8</v>
      </c>
      <c r="D153" s="18">
        <v>2</v>
      </c>
      <c r="E153" s="18">
        <f>2*36*D153</f>
        <v>144</v>
      </c>
    </row>
    <row r="154" spans="1:5" ht="15.75" x14ac:dyDescent="0.25">
      <c r="A154" s="17" t="s">
        <v>542</v>
      </c>
      <c r="B154" s="18" t="s">
        <v>7</v>
      </c>
      <c r="C154" s="18" t="s">
        <v>8</v>
      </c>
      <c r="D154" s="18">
        <v>4</v>
      </c>
      <c r="E154" s="18">
        <f>2*36*D154</f>
        <v>288</v>
      </c>
    </row>
    <row r="155" spans="1:5" ht="15.75" x14ac:dyDescent="0.25">
      <c r="A155" s="85" t="s">
        <v>543</v>
      </c>
      <c r="B155" s="18" t="s">
        <v>7</v>
      </c>
      <c r="C155" s="18" t="s">
        <v>8</v>
      </c>
      <c r="D155" s="18">
        <v>9</v>
      </c>
      <c r="E155" s="18">
        <f>2*36*D155</f>
        <v>648</v>
      </c>
    </row>
    <row r="156" spans="1:5" ht="15.75" x14ac:dyDescent="0.25">
      <c r="A156" s="86"/>
      <c r="B156" s="18" t="s">
        <v>7</v>
      </c>
      <c r="C156" s="18">
        <v>36</v>
      </c>
      <c r="D156" s="18">
        <v>2</v>
      </c>
      <c r="E156" s="18">
        <f t="shared" si="9"/>
        <v>72</v>
      </c>
    </row>
    <row r="157" spans="1:5" ht="15.75" x14ac:dyDescent="0.25">
      <c r="A157" s="17" t="s">
        <v>544</v>
      </c>
      <c r="B157" s="18" t="s">
        <v>7</v>
      </c>
      <c r="C157" s="18" t="s">
        <v>8</v>
      </c>
      <c r="D157" s="18">
        <v>3</v>
      </c>
      <c r="E157" s="18">
        <f>2*36*D157</f>
        <v>216</v>
      </c>
    </row>
    <row r="158" spans="1:5" ht="15.75" x14ac:dyDescent="0.25">
      <c r="A158" s="17" t="s">
        <v>545</v>
      </c>
      <c r="B158" s="18" t="s">
        <v>7</v>
      </c>
      <c r="C158" s="18" t="s">
        <v>10</v>
      </c>
      <c r="D158" s="18">
        <v>1</v>
      </c>
      <c r="E158" s="18">
        <f>4*18*D158</f>
        <v>72</v>
      </c>
    </row>
    <row r="159" spans="1:5" ht="15.75" x14ac:dyDescent="0.25">
      <c r="A159" s="17" t="s">
        <v>546</v>
      </c>
      <c r="B159" s="18" t="s">
        <v>6</v>
      </c>
      <c r="C159" s="18">
        <v>60</v>
      </c>
      <c r="D159" s="18">
        <v>2</v>
      </c>
      <c r="E159" s="18">
        <f t="shared" si="9"/>
        <v>120</v>
      </c>
    </row>
    <row r="160" spans="1:5" ht="15.75" x14ac:dyDescent="0.25">
      <c r="A160" s="85" t="s">
        <v>547</v>
      </c>
      <c r="B160" s="18" t="s">
        <v>7</v>
      </c>
      <c r="C160" s="18" t="s">
        <v>8</v>
      </c>
      <c r="D160" s="18">
        <v>4</v>
      </c>
      <c r="E160" s="18">
        <f>2*36*D160</f>
        <v>288</v>
      </c>
    </row>
    <row r="161" spans="1:6" ht="15.75" x14ac:dyDescent="0.25">
      <c r="A161" s="86"/>
      <c r="B161" s="18" t="s">
        <v>11</v>
      </c>
      <c r="C161" s="27"/>
      <c r="D161" s="18">
        <v>2</v>
      </c>
      <c r="E161" s="18">
        <f t="shared" si="9"/>
        <v>0</v>
      </c>
    </row>
    <row r="162" spans="1:6" ht="15.75" x14ac:dyDescent="0.25">
      <c r="A162" s="85" t="s">
        <v>548</v>
      </c>
      <c r="B162" s="18" t="s">
        <v>6</v>
      </c>
      <c r="C162" s="18">
        <v>60</v>
      </c>
      <c r="D162" s="18">
        <v>7</v>
      </c>
      <c r="E162" s="18">
        <f t="shared" ref="E162:E163" si="10">C162*D162</f>
        <v>420</v>
      </c>
    </row>
    <row r="163" spans="1:6" ht="15.75" x14ac:dyDescent="0.25">
      <c r="A163" s="86"/>
      <c r="B163" s="18" t="s">
        <v>6</v>
      </c>
      <c r="C163" s="18">
        <v>40</v>
      </c>
      <c r="D163" s="18">
        <v>4</v>
      </c>
      <c r="E163" s="18">
        <f t="shared" si="10"/>
        <v>160</v>
      </c>
      <c r="F163" t="s">
        <v>549</v>
      </c>
    </row>
    <row r="164" spans="1:6" ht="15.75" x14ac:dyDescent="0.25">
      <c r="A164" s="17" t="s">
        <v>550</v>
      </c>
      <c r="B164" s="18" t="s">
        <v>7</v>
      </c>
      <c r="C164" s="18" t="s">
        <v>8</v>
      </c>
      <c r="D164" s="18">
        <v>11</v>
      </c>
      <c r="E164" s="18">
        <f>2*36*D164</f>
        <v>792</v>
      </c>
    </row>
    <row r="165" spans="1:6" ht="15.75" x14ac:dyDescent="0.25">
      <c r="A165" s="17" t="s">
        <v>477</v>
      </c>
      <c r="B165" s="18" t="s">
        <v>7</v>
      </c>
      <c r="C165" s="18" t="s">
        <v>8</v>
      </c>
      <c r="D165" s="18">
        <v>9</v>
      </c>
      <c r="E165" s="18">
        <f>2*36*D165</f>
        <v>648</v>
      </c>
    </row>
    <row r="166" spans="1:6" ht="15.75" x14ac:dyDescent="0.25">
      <c r="A166" s="17" t="s">
        <v>707</v>
      </c>
      <c r="B166" s="18" t="s">
        <v>7</v>
      </c>
      <c r="C166" s="18" t="s">
        <v>8</v>
      </c>
      <c r="D166" s="18">
        <v>12</v>
      </c>
      <c r="E166" s="18">
        <f>2*36*D166</f>
        <v>864</v>
      </c>
    </row>
    <row r="167" spans="1:6" ht="15.75" x14ac:dyDescent="0.25">
      <c r="A167" s="17"/>
      <c r="B167" s="18" t="s">
        <v>7</v>
      </c>
      <c r="C167" s="18" t="s">
        <v>25</v>
      </c>
      <c r="D167" s="18">
        <v>2</v>
      </c>
      <c r="E167" s="18">
        <f>1*36*D167</f>
        <v>72</v>
      </c>
    </row>
    <row r="168" spans="1:6" ht="15.75" x14ac:dyDescent="0.25">
      <c r="A168" s="17" t="s">
        <v>356</v>
      </c>
      <c r="B168" s="18" t="s">
        <v>7</v>
      </c>
      <c r="C168" s="18" t="s">
        <v>8</v>
      </c>
      <c r="D168" s="18">
        <v>8</v>
      </c>
      <c r="E168" s="18">
        <f>2*36*D168</f>
        <v>576</v>
      </c>
    </row>
    <row r="169" spans="1:6" ht="15.75" x14ac:dyDescent="0.25">
      <c r="A169" s="19" t="s">
        <v>133</v>
      </c>
      <c r="B169" s="20" t="s">
        <v>134</v>
      </c>
      <c r="C169" s="20" t="s">
        <v>134</v>
      </c>
      <c r="D169" s="20">
        <f>SUM(D2:D168)</f>
        <v>848</v>
      </c>
      <c r="E169" s="20">
        <f>SUM(E2:E168)</f>
        <v>55838</v>
      </c>
    </row>
    <row r="172" spans="1:6" x14ac:dyDescent="0.25">
      <c r="A172" s="36" t="s">
        <v>660</v>
      </c>
      <c r="B172" s="36" t="s">
        <v>661</v>
      </c>
      <c r="C172" s="36" t="s">
        <v>662</v>
      </c>
    </row>
    <row r="173" spans="1:6" ht="15.75" x14ac:dyDescent="0.25">
      <c r="A173" s="5" t="s">
        <v>7</v>
      </c>
      <c r="B173" s="16">
        <f>D2+D4+D6+D7+D10+D11+D12+D13+D14+D15+D16+D17+D18+D19+D20+D21+D22+D24+D25+D26+D27+D28+D29+D30+D31+D32+D34+D35+D36+D37+D38+D39+D40+D41+D42+D43+D44+D45+D46+D47+D48+D49+D51+D52+D53+D54+D55+D56+D57+D58+D67+D68+D69+D70+D71+D73+D74+D76+D77+D78+D80+D82+D83+D85+D86+D87+D88+D89+D90+D92+D93+D94+D95+D96+D97+D98+D99+D101+D102+D103+D104+D105+D106+D107+D109+D112+D114+D115+D116+D117+D118+D121+D122+D124+D125+D126+D127+D128+D129+D130+D131+D133+D134+D135+D137+D138+D139+D140+D141+D142+D143+D144+D145+D147+D148+D150+D151+D152+D153+D154+D155+D156+D157+D158+D160+D164+D165+D166+D167+D168</f>
        <v>719</v>
      </c>
      <c r="C173" s="16">
        <f>+E2+E4+E6+E7+E10+E11+E12+E13+E14+E15+E16+E17+E18+E19+E20+E21+E22+E24+E25+E26+E27+E28+E29+E30+E31+E32+E34+E35+E36+E37+E38+E39+E40+E41+E42+E43+E44+E45+E46+E47+E48+E49+E51+E52+E53+E54+E55+E56+E57+E58+E67+E68+E69+E70+E71+E73+E74+E76+E77+E78+E80+E82+E83+E85+E86+E87+E88+E89+E90+E92+E93+E94+E95+E96+E97+E98+E99+E101+E102+E103+E104+E105+E106+E107+E109+E112+E114+E115+E116+E117+E118+E121+E122+E124+E125+E126+E127+E128+E129+E130+E131+E133+E134+E135+E137+E138+E139+E140+E141+E142+E143+E144+E145+E147+E148+E150+E151+E152+E153+E154+E155+E156+E157+E158+E160+E164+E165+E166+E167+E168</f>
        <v>49548</v>
      </c>
    </row>
    <row r="174" spans="1:6" ht="15.75" x14ac:dyDescent="0.25">
      <c r="A174" s="5" t="s">
        <v>6</v>
      </c>
      <c r="B174" s="16">
        <f>D9+D23+D33+D50+D60+D62+D64+D65+D66+D72+D79+D81+D84+D91+D100+D108+D110+D111+D119+D120+D123+D132+D136+D149+D159+D162+D163</f>
        <v>98</v>
      </c>
      <c r="C174" s="16">
        <f>E9+E23+E33+E50+E60+E62+E64+E65+E66+E72+E79+E81+E84+E91+E100+E108+E110+E111+E119+E120+E123+E132+E136+E149+E159+E162+E163</f>
        <v>6212</v>
      </c>
    </row>
    <row r="175" spans="1:6" ht="15.75" x14ac:dyDescent="0.25">
      <c r="A175" s="18" t="s">
        <v>88</v>
      </c>
      <c r="B175" s="16">
        <f>D61+D63</f>
        <v>16</v>
      </c>
      <c r="C175" s="16" t="s">
        <v>134</v>
      </c>
      <c r="D175" s="25">
        <f>E3+E5+E8</f>
        <v>56</v>
      </c>
    </row>
    <row r="176" spans="1:6" x14ac:dyDescent="0.25">
      <c r="A176" s="16" t="s">
        <v>11</v>
      </c>
      <c r="B176" s="16">
        <f>D3+D5+D8+D75+D113+D161</f>
        <v>13</v>
      </c>
      <c r="C176" s="16" t="s">
        <v>134</v>
      </c>
    </row>
    <row r="177" spans="1:3" x14ac:dyDescent="0.25">
      <c r="A177" s="16" t="s">
        <v>659</v>
      </c>
      <c r="B177" s="16">
        <f>D59+D146</f>
        <v>2</v>
      </c>
      <c r="C177" s="16">
        <f>E59+E146</f>
        <v>22</v>
      </c>
    </row>
    <row r="178" spans="1:3" x14ac:dyDescent="0.25">
      <c r="A178" s="36" t="s">
        <v>663</v>
      </c>
      <c r="B178" s="36">
        <f>SUM(B173:B176)</f>
        <v>846</v>
      </c>
      <c r="C178" s="36">
        <f>SUM(C173:C177)</f>
        <v>55782</v>
      </c>
    </row>
  </sheetData>
  <autoFilter ref="A1:F169" xr:uid="{02E5B56D-3F64-4A65-990F-B336DBC90074}"/>
  <mergeCells count="40">
    <mergeCell ref="A2:A3"/>
    <mergeCell ref="A4:A5"/>
    <mergeCell ref="A7:A8"/>
    <mergeCell ref="A10:A11"/>
    <mergeCell ref="A12:A13"/>
    <mergeCell ref="A16:A17"/>
    <mergeCell ref="A22:A23"/>
    <mergeCell ref="A27:A28"/>
    <mergeCell ref="A29:A30"/>
    <mergeCell ref="A34:A35"/>
    <mergeCell ref="A36:A37"/>
    <mergeCell ref="A45:A46"/>
    <mergeCell ref="A47:A48"/>
    <mergeCell ref="A52:A53"/>
    <mergeCell ref="A54:A55"/>
    <mergeCell ref="A58:A60"/>
    <mergeCell ref="A73:A75"/>
    <mergeCell ref="A76:A77"/>
    <mergeCell ref="A80:A81"/>
    <mergeCell ref="A84:A85"/>
    <mergeCell ref="A86:A87"/>
    <mergeCell ref="A88:A89"/>
    <mergeCell ref="A90:A91"/>
    <mergeCell ref="A93:A94"/>
    <mergeCell ref="A99:A100"/>
    <mergeCell ref="A101:A102"/>
    <mergeCell ref="A103:A104"/>
    <mergeCell ref="A105:A106"/>
    <mergeCell ref="A110:A111"/>
    <mergeCell ref="A112:A113"/>
    <mergeCell ref="A132:A133"/>
    <mergeCell ref="A135:A136"/>
    <mergeCell ref="A138:A139"/>
    <mergeCell ref="A140:A141"/>
    <mergeCell ref="A162:A163"/>
    <mergeCell ref="A142:A143"/>
    <mergeCell ref="A146:A148"/>
    <mergeCell ref="A151:A152"/>
    <mergeCell ref="A155:A156"/>
    <mergeCell ref="A160:A16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3F77F-1B3B-48A8-9BA8-74C5C25B4ACD}">
  <dimension ref="A1:F209"/>
  <sheetViews>
    <sheetView topLeftCell="A175" zoomScale="90" zoomScaleNormal="90" workbookViewId="0">
      <selection activeCell="F197" sqref="F197"/>
    </sheetView>
  </sheetViews>
  <sheetFormatPr defaultRowHeight="15" x14ac:dyDescent="0.25"/>
  <cols>
    <col min="1" max="1" width="40.140625" customWidth="1"/>
    <col min="2" max="2" width="15.85546875" style="25" customWidth="1"/>
    <col min="3" max="4" width="12" style="25" customWidth="1"/>
    <col min="5" max="5" width="12.140625" style="25" customWidth="1"/>
    <col min="6" max="6" width="35.85546875" customWidth="1"/>
  </cols>
  <sheetData>
    <row r="1" spans="1:6" ht="31.5" x14ac:dyDescent="0.25">
      <c r="A1" s="28" t="s">
        <v>0</v>
      </c>
      <c r="B1" s="29" t="s">
        <v>1</v>
      </c>
      <c r="C1" s="30" t="s">
        <v>2</v>
      </c>
      <c r="D1" s="30" t="s">
        <v>3</v>
      </c>
      <c r="E1" s="30" t="s">
        <v>4</v>
      </c>
      <c r="F1" s="40" t="s">
        <v>705</v>
      </c>
    </row>
    <row r="2" spans="1:6" ht="15.75" customHeight="1" x14ac:dyDescent="0.25">
      <c r="A2" s="23" t="s">
        <v>554</v>
      </c>
      <c r="B2" s="6" t="s">
        <v>555</v>
      </c>
      <c r="C2" s="6">
        <v>10</v>
      </c>
      <c r="D2" s="6">
        <v>1</v>
      </c>
      <c r="E2" s="33">
        <f>C2*D2</f>
        <v>10</v>
      </c>
      <c r="F2" t="s">
        <v>552</v>
      </c>
    </row>
    <row r="3" spans="1:6" ht="15.75" x14ac:dyDescent="0.25">
      <c r="A3" s="31" t="s">
        <v>9</v>
      </c>
      <c r="B3" s="32" t="s">
        <v>6</v>
      </c>
      <c r="C3" s="33">
        <v>60</v>
      </c>
      <c r="D3" s="33">
        <v>3</v>
      </c>
      <c r="E3" s="33">
        <f>C3*D3</f>
        <v>180</v>
      </c>
      <c r="F3" t="s">
        <v>553</v>
      </c>
    </row>
    <row r="4" spans="1:6" ht="15.75" x14ac:dyDescent="0.25">
      <c r="A4" s="76" t="s">
        <v>556</v>
      </c>
      <c r="B4" s="5" t="s">
        <v>88</v>
      </c>
      <c r="C4" s="6">
        <v>20</v>
      </c>
      <c r="D4" s="6">
        <v>4</v>
      </c>
      <c r="E4" s="6">
        <f t="shared" ref="E4:E58" si="0">C4*D4</f>
        <v>80</v>
      </c>
    </row>
    <row r="5" spans="1:6" ht="15.75" x14ac:dyDescent="0.25">
      <c r="A5" s="78"/>
      <c r="B5" s="5" t="s">
        <v>6</v>
      </c>
      <c r="C5" s="6">
        <v>60</v>
      </c>
      <c r="D5" s="6">
        <v>1</v>
      </c>
      <c r="E5" s="6">
        <f t="shared" si="0"/>
        <v>60</v>
      </c>
    </row>
    <row r="6" spans="1:6" ht="15.75" x14ac:dyDescent="0.25">
      <c r="A6" s="45" t="s">
        <v>727</v>
      </c>
      <c r="B6" s="5" t="s">
        <v>6</v>
      </c>
      <c r="C6" s="6">
        <v>100</v>
      </c>
      <c r="D6" s="6">
        <v>1</v>
      </c>
      <c r="E6" s="6">
        <f t="shared" si="0"/>
        <v>100</v>
      </c>
    </row>
    <row r="7" spans="1:6" ht="15.75" x14ac:dyDescent="0.25">
      <c r="A7" s="4" t="s">
        <v>137</v>
      </c>
      <c r="B7" s="5" t="s">
        <v>6</v>
      </c>
      <c r="C7" s="6">
        <v>60</v>
      </c>
      <c r="D7" s="6">
        <v>2</v>
      </c>
      <c r="E7" s="6">
        <f t="shared" si="0"/>
        <v>120</v>
      </c>
    </row>
    <row r="8" spans="1:6" ht="15.75" x14ac:dyDescent="0.25">
      <c r="A8" s="76" t="s">
        <v>557</v>
      </c>
      <c r="B8" s="5" t="s">
        <v>88</v>
      </c>
      <c r="C8" s="6">
        <v>20</v>
      </c>
      <c r="D8" s="6">
        <v>3</v>
      </c>
      <c r="E8" s="6">
        <f t="shared" si="0"/>
        <v>60</v>
      </c>
    </row>
    <row r="9" spans="1:6" ht="15.75" x14ac:dyDescent="0.25">
      <c r="A9" s="78"/>
      <c r="B9" s="5" t="s">
        <v>11</v>
      </c>
      <c r="C9" s="41">
        <v>25</v>
      </c>
      <c r="D9" s="6">
        <v>1</v>
      </c>
      <c r="E9" s="6">
        <f t="shared" si="0"/>
        <v>25</v>
      </c>
    </row>
    <row r="10" spans="1:6" ht="15.75" x14ac:dyDescent="0.25">
      <c r="A10" s="76" t="s">
        <v>558</v>
      </c>
      <c r="B10" s="5" t="s">
        <v>88</v>
      </c>
      <c r="C10" s="41">
        <v>36</v>
      </c>
      <c r="D10" s="6">
        <v>5</v>
      </c>
      <c r="E10" s="6">
        <f t="shared" si="0"/>
        <v>180</v>
      </c>
    </row>
    <row r="11" spans="1:6" ht="15.75" x14ac:dyDescent="0.25">
      <c r="A11" s="78"/>
      <c r="B11" s="5" t="s">
        <v>7</v>
      </c>
      <c r="C11" s="41" t="s">
        <v>8</v>
      </c>
      <c r="D11" s="6">
        <v>1</v>
      </c>
      <c r="E11" s="6">
        <f>2*36*D11</f>
        <v>72</v>
      </c>
    </row>
    <row r="12" spans="1:6" ht="15.75" x14ac:dyDescent="0.25">
      <c r="A12" s="76" t="s">
        <v>559</v>
      </c>
      <c r="B12" s="50" t="s">
        <v>6</v>
      </c>
      <c r="C12" s="6">
        <v>100</v>
      </c>
      <c r="D12" s="6">
        <v>2</v>
      </c>
      <c r="E12" s="6">
        <f t="shared" si="0"/>
        <v>200</v>
      </c>
    </row>
    <row r="13" spans="1:6" ht="15.75" x14ac:dyDescent="0.25">
      <c r="A13" s="78"/>
      <c r="B13" s="5" t="s">
        <v>11</v>
      </c>
      <c r="C13" s="6">
        <v>25</v>
      </c>
      <c r="D13" s="6">
        <v>1</v>
      </c>
      <c r="E13" s="6">
        <f t="shared" si="0"/>
        <v>25</v>
      </c>
    </row>
    <row r="14" spans="1:6" ht="15.75" x14ac:dyDescent="0.25">
      <c r="A14" s="4" t="s">
        <v>560</v>
      </c>
      <c r="B14" s="5" t="s">
        <v>7</v>
      </c>
      <c r="C14" s="41" t="s">
        <v>8</v>
      </c>
      <c r="D14" s="6">
        <v>2</v>
      </c>
      <c r="E14" s="6">
        <f>2*36*D14</f>
        <v>144</v>
      </c>
    </row>
    <row r="15" spans="1:6" ht="15.75" x14ac:dyDescent="0.25">
      <c r="A15" s="76" t="s">
        <v>561</v>
      </c>
      <c r="B15" s="5" t="s">
        <v>7</v>
      </c>
      <c r="C15" s="41" t="s">
        <v>8</v>
      </c>
      <c r="D15" s="6">
        <v>5</v>
      </c>
      <c r="E15" s="6">
        <f>2*36*D15</f>
        <v>360</v>
      </c>
    </row>
    <row r="16" spans="1:6" ht="15.75" x14ac:dyDescent="0.25">
      <c r="A16" s="77"/>
      <c r="B16" s="5" t="s">
        <v>7</v>
      </c>
      <c r="C16" s="41" t="s">
        <v>8</v>
      </c>
      <c r="D16" s="6">
        <v>7</v>
      </c>
      <c r="E16" s="6">
        <f>2*36*D16</f>
        <v>504</v>
      </c>
    </row>
    <row r="17" spans="1:5" ht="15.75" x14ac:dyDescent="0.25">
      <c r="A17" s="78"/>
      <c r="B17" s="5" t="s">
        <v>11</v>
      </c>
      <c r="C17" s="6">
        <v>25</v>
      </c>
      <c r="D17" s="6">
        <v>1</v>
      </c>
      <c r="E17" s="6">
        <f t="shared" si="0"/>
        <v>25</v>
      </c>
    </row>
    <row r="18" spans="1:5" ht="15.75" x14ac:dyDescent="0.25">
      <c r="A18" s="4" t="s">
        <v>563</v>
      </c>
      <c r="B18" s="5" t="s">
        <v>6</v>
      </c>
      <c r="C18" s="6">
        <v>100</v>
      </c>
      <c r="D18" s="6">
        <v>1</v>
      </c>
      <c r="E18" s="6">
        <f t="shared" si="0"/>
        <v>100</v>
      </c>
    </row>
    <row r="19" spans="1:5" ht="15.75" x14ac:dyDescent="0.25">
      <c r="A19" s="76" t="s">
        <v>564</v>
      </c>
      <c r="B19" s="5" t="s">
        <v>7</v>
      </c>
      <c r="C19" s="6" t="s">
        <v>25</v>
      </c>
      <c r="D19" s="6">
        <v>1</v>
      </c>
      <c r="E19" s="6">
        <f>1*36*D19</f>
        <v>36</v>
      </c>
    </row>
    <row r="20" spans="1:5" ht="15.75" x14ac:dyDescent="0.25">
      <c r="A20" s="78"/>
      <c r="B20" s="5" t="s">
        <v>11</v>
      </c>
      <c r="C20" s="6">
        <v>25</v>
      </c>
      <c r="D20" s="6">
        <v>1</v>
      </c>
      <c r="E20" s="6">
        <f t="shared" si="0"/>
        <v>25</v>
      </c>
    </row>
    <row r="21" spans="1:5" ht="15.75" x14ac:dyDescent="0.25">
      <c r="A21" s="4" t="s">
        <v>565</v>
      </c>
      <c r="B21" s="5" t="s">
        <v>6</v>
      </c>
      <c r="C21" s="6">
        <v>100</v>
      </c>
      <c r="D21" s="6">
        <v>2</v>
      </c>
      <c r="E21" s="6">
        <f t="shared" si="0"/>
        <v>200</v>
      </c>
    </row>
    <row r="22" spans="1:5" ht="15.75" x14ac:dyDescent="0.25">
      <c r="A22" s="76" t="s">
        <v>566</v>
      </c>
      <c r="B22" s="5" t="s">
        <v>6</v>
      </c>
      <c r="C22" s="6">
        <v>60</v>
      </c>
      <c r="D22" s="6">
        <v>18</v>
      </c>
      <c r="E22" s="6">
        <f t="shared" si="0"/>
        <v>1080</v>
      </c>
    </row>
    <row r="23" spans="1:5" ht="15.75" x14ac:dyDescent="0.25">
      <c r="A23" s="78"/>
      <c r="B23" s="5" t="s">
        <v>11</v>
      </c>
      <c r="C23" s="6">
        <v>25</v>
      </c>
      <c r="D23" s="6">
        <v>1</v>
      </c>
      <c r="E23" s="6">
        <f t="shared" si="0"/>
        <v>25</v>
      </c>
    </row>
    <row r="24" spans="1:5" ht="15.75" x14ac:dyDescent="0.25">
      <c r="A24" s="76" t="s">
        <v>567</v>
      </c>
      <c r="B24" s="5" t="s">
        <v>6</v>
      </c>
      <c r="C24" s="6">
        <v>60</v>
      </c>
      <c r="D24" s="6">
        <v>24</v>
      </c>
      <c r="E24" s="6">
        <f>C24*D24</f>
        <v>1440</v>
      </c>
    </row>
    <row r="25" spans="1:5" ht="15.75" x14ac:dyDescent="0.25">
      <c r="A25" s="78"/>
      <c r="B25" s="5" t="s">
        <v>11</v>
      </c>
      <c r="C25" s="6">
        <v>25</v>
      </c>
      <c r="D25" s="6">
        <v>4</v>
      </c>
      <c r="E25" s="6">
        <f t="shared" si="0"/>
        <v>100</v>
      </c>
    </row>
    <row r="26" spans="1:5" ht="15.75" x14ac:dyDescent="0.25">
      <c r="A26" s="4" t="s">
        <v>568</v>
      </c>
      <c r="B26" s="5" t="s">
        <v>6</v>
      </c>
      <c r="C26" s="6">
        <v>60</v>
      </c>
      <c r="D26" s="6">
        <v>2</v>
      </c>
      <c r="E26" s="6">
        <f t="shared" si="0"/>
        <v>120</v>
      </c>
    </row>
    <row r="27" spans="1:5" ht="15.75" x14ac:dyDescent="0.25">
      <c r="A27" s="4" t="s">
        <v>569</v>
      </c>
      <c r="B27" s="5" t="s">
        <v>6</v>
      </c>
      <c r="C27" s="6">
        <v>60</v>
      </c>
      <c r="D27" s="6">
        <v>2</v>
      </c>
      <c r="E27" s="6">
        <f t="shared" si="0"/>
        <v>120</v>
      </c>
    </row>
    <row r="28" spans="1:5" ht="15.75" x14ac:dyDescent="0.25">
      <c r="A28" s="4" t="s">
        <v>570</v>
      </c>
      <c r="B28" s="5" t="s">
        <v>6</v>
      </c>
      <c r="C28" s="6">
        <v>60</v>
      </c>
      <c r="D28" s="6">
        <v>9</v>
      </c>
      <c r="E28" s="6">
        <f t="shared" si="0"/>
        <v>540</v>
      </c>
    </row>
    <row r="29" spans="1:5" ht="15.75" x14ac:dyDescent="0.25">
      <c r="A29" s="4" t="s">
        <v>571</v>
      </c>
      <c r="B29" s="5" t="s">
        <v>7</v>
      </c>
      <c r="C29" s="41" t="s">
        <v>8</v>
      </c>
      <c r="D29" s="6">
        <v>2</v>
      </c>
      <c r="E29" s="6">
        <f>2*36*D29</f>
        <v>144</v>
      </c>
    </row>
    <row r="30" spans="1:5" ht="15.75" x14ac:dyDescent="0.25">
      <c r="A30" s="4" t="s">
        <v>572</v>
      </c>
      <c r="B30" s="5" t="s">
        <v>7</v>
      </c>
      <c r="C30" s="41" t="s">
        <v>8</v>
      </c>
      <c r="D30" s="6">
        <v>2</v>
      </c>
      <c r="E30" s="6">
        <f>2*36*D30</f>
        <v>144</v>
      </c>
    </row>
    <row r="31" spans="1:5" ht="15.75" x14ac:dyDescent="0.25">
      <c r="A31" s="4" t="s">
        <v>573</v>
      </c>
      <c r="B31" s="5" t="s">
        <v>6</v>
      </c>
      <c r="C31" s="6">
        <v>100</v>
      </c>
      <c r="D31" s="6">
        <v>2</v>
      </c>
      <c r="E31" s="6">
        <f t="shared" si="0"/>
        <v>200</v>
      </c>
    </row>
    <row r="32" spans="1:5" ht="15.75" x14ac:dyDescent="0.25">
      <c r="A32" s="4" t="s">
        <v>574</v>
      </c>
      <c r="B32" s="50" t="s">
        <v>6</v>
      </c>
      <c r="C32" s="6">
        <v>100</v>
      </c>
      <c r="D32" s="6">
        <v>2</v>
      </c>
      <c r="E32" s="6">
        <f t="shared" si="0"/>
        <v>200</v>
      </c>
    </row>
    <row r="33" spans="1:5" ht="15.75" x14ac:dyDescent="0.25">
      <c r="A33" s="4" t="s">
        <v>575</v>
      </c>
      <c r="B33" s="5" t="s">
        <v>7</v>
      </c>
      <c r="C33" s="41" t="s">
        <v>8</v>
      </c>
      <c r="D33" s="6">
        <v>2</v>
      </c>
      <c r="E33" s="6">
        <f>2*36*D33</f>
        <v>144</v>
      </c>
    </row>
    <row r="34" spans="1:5" ht="15.75" x14ac:dyDescent="0.25">
      <c r="A34" s="4" t="s">
        <v>576</v>
      </c>
      <c r="B34" s="5" t="s">
        <v>6</v>
      </c>
      <c r="C34" s="6">
        <v>60</v>
      </c>
      <c r="D34" s="6">
        <v>6</v>
      </c>
      <c r="E34" s="6">
        <f t="shared" si="0"/>
        <v>360</v>
      </c>
    </row>
    <row r="35" spans="1:5" ht="15.75" x14ac:dyDescent="0.25">
      <c r="A35" s="76" t="s">
        <v>577</v>
      </c>
      <c r="B35" s="5" t="s">
        <v>88</v>
      </c>
      <c r="C35" s="6">
        <v>30</v>
      </c>
      <c r="D35" s="6">
        <v>1</v>
      </c>
      <c r="E35" s="6">
        <f t="shared" si="0"/>
        <v>30</v>
      </c>
    </row>
    <row r="36" spans="1:5" ht="15.75" x14ac:dyDescent="0.25">
      <c r="A36" s="78"/>
      <c r="B36" s="5" t="s">
        <v>11</v>
      </c>
      <c r="C36" s="6">
        <v>25</v>
      </c>
      <c r="D36" s="6">
        <v>1</v>
      </c>
      <c r="E36" s="6">
        <f t="shared" si="0"/>
        <v>25</v>
      </c>
    </row>
    <row r="37" spans="1:5" ht="15.75" x14ac:dyDescent="0.25">
      <c r="A37" s="4" t="s">
        <v>578</v>
      </c>
      <c r="B37" s="5" t="s">
        <v>88</v>
      </c>
      <c r="C37" s="41" t="s">
        <v>562</v>
      </c>
      <c r="D37" s="6">
        <v>3</v>
      </c>
      <c r="E37" s="6">
        <f>2*20*D37</f>
        <v>120</v>
      </c>
    </row>
    <row r="38" spans="1:5" ht="15.75" x14ac:dyDescent="0.25">
      <c r="A38" s="4" t="s">
        <v>579</v>
      </c>
      <c r="B38" s="5" t="s">
        <v>88</v>
      </c>
      <c r="C38" s="41" t="s">
        <v>562</v>
      </c>
      <c r="D38" s="6">
        <v>1</v>
      </c>
      <c r="E38" s="6">
        <f>2*20*D38</f>
        <v>40</v>
      </c>
    </row>
    <row r="39" spans="1:5" ht="15.75" x14ac:dyDescent="0.25">
      <c r="A39" s="4" t="s">
        <v>580</v>
      </c>
      <c r="B39" s="5" t="s">
        <v>88</v>
      </c>
      <c r="C39" s="41" t="s">
        <v>562</v>
      </c>
      <c r="D39" s="6">
        <v>1</v>
      </c>
      <c r="E39" s="6">
        <f>2*20*D39</f>
        <v>40</v>
      </c>
    </row>
    <row r="40" spans="1:5" ht="15.75" x14ac:dyDescent="0.25">
      <c r="A40" s="4" t="s">
        <v>581</v>
      </c>
      <c r="B40" s="5" t="s">
        <v>88</v>
      </c>
      <c r="C40" s="41" t="s">
        <v>562</v>
      </c>
      <c r="D40" s="6">
        <v>1</v>
      </c>
      <c r="E40" s="6">
        <f>2*20*D40</f>
        <v>40</v>
      </c>
    </row>
    <row r="41" spans="1:5" ht="15.75" x14ac:dyDescent="0.25">
      <c r="A41" s="76" t="s">
        <v>582</v>
      </c>
      <c r="B41" s="5" t="s">
        <v>583</v>
      </c>
      <c r="C41" s="6">
        <v>216</v>
      </c>
      <c r="D41" s="6">
        <v>1</v>
      </c>
      <c r="E41" s="6">
        <f t="shared" si="0"/>
        <v>216</v>
      </c>
    </row>
    <row r="42" spans="1:5" ht="15.75" x14ac:dyDescent="0.25">
      <c r="A42" s="78"/>
      <c r="B42" s="5" t="s">
        <v>11</v>
      </c>
      <c r="C42" s="6">
        <v>4</v>
      </c>
      <c r="D42" s="6">
        <v>4</v>
      </c>
      <c r="E42" s="6">
        <f t="shared" si="0"/>
        <v>16</v>
      </c>
    </row>
    <row r="43" spans="1:5" ht="15.75" x14ac:dyDescent="0.25">
      <c r="A43" s="4" t="s">
        <v>584</v>
      </c>
      <c r="B43" s="50" t="s">
        <v>88</v>
      </c>
      <c r="C43" s="6">
        <v>40</v>
      </c>
      <c r="D43" s="6">
        <v>1</v>
      </c>
      <c r="E43" s="6">
        <f t="shared" si="0"/>
        <v>40</v>
      </c>
    </row>
    <row r="44" spans="1:5" ht="15.75" x14ac:dyDescent="0.25">
      <c r="A44" s="4" t="s">
        <v>585</v>
      </c>
      <c r="B44" s="50" t="s">
        <v>88</v>
      </c>
      <c r="C44" s="6">
        <v>40</v>
      </c>
      <c r="D44" s="6">
        <v>1</v>
      </c>
      <c r="E44" s="6">
        <f t="shared" si="0"/>
        <v>40</v>
      </c>
    </row>
    <row r="45" spans="1:5" ht="15.75" x14ac:dyDescent="0.25">
      <c r="A45" s="76" t="s">
        <v>142</v>
      </c>
      <c r="B45" s="5" t="s">
        <v>88</v>
      </c>
      <c r="C45" s="41" t="s">
        <v>30</v>
      </c>
      <c r="D45" s="6">
        <v>4</v>
      </c>
      <c r="E45" s="6">
        <f>2*58*D45</f>
        <v>464</v>
      </c>
    </row>
    <row r="46" spans="1:5" ht="15.75" x14ac:dyDescent="0.25">
      <c r="A46" s="78"/>
      <c r="B46" s="5" t="s">
        <v>583</v>
      </c>
      <c r="C46" s="6">
        <v>36</v>
      </c>
      <c r="D46" s="6">
        <v>1</v>
      </c>
      <c r="E46" s="6">
        <f t="shared" si="0"/>
        <v>36</v>
      </c>
    </row>
    <row r="47" spans="1:5" ht="15.75" x14ac:dyDescent="0.25">
      <c r="A47" s="4" t="s">
        <v>586</v>
      </c>
      <c r="B47" s="50" t="s">
        <v>88</v>
      </c>
      <c r="C47" s="6">
        <v>50</v>
      </c>
      <c r="D47" s="6">
        <v>5</v>
      </c>
      <c r="E47" s="6">
        <f t="shared" si="0"/>
        <v>250</v>
      </c>
    </row>
    <row r="48" spans="1:5" ht="15.75" x14ac:dyDescent="0.25">
      <c r="A48" s="76" t="s">
        <v>42</v>
      </c>
      <c r="B48" s="5" t="s">
        <v>88</v>
      </c>
      <c r="C48" s="6">
        <v>10</v>
      </c>
      <c r="D48" s="6">
        <v>10</v>
      </c>
      <c r="E48" s="6">
        <f t="shared" si="0"/>
        <v>100</v>
      </c>
    </row>
    <row r="49" spans="1:5" ht="15.75" x14ac:dyDescent="0.25">
      <c r="A49" s="78"/>
      <c r="B49" s="5" t="s">
        <v>715</v>
      </c>
      <c r="C49" s="41"/>
      <c r="D49" s="6">
        <v>2</v>
      </c>
      <c r="E49" s="6">
        <f t="shared" si="0"/>
        <v>0</v>
      </c>
    </row>
    <row r="50" spans="1:5" ht="15.75" x14ac:dyDescent="0.25">
      <c r="A50" s="76" t="s">
        <v>44</v>
      </c>
      <c r="B50" s="5" t="s">
        <v>88</v>
      </c>
      <c r="C50" s="41">
        <v>10</v>
      </c>
      <c r="D50" s="6">
        <v>9</v>
      </c>
      <c r="E50" s="6">
        <f t="shared" si="0"/>
        <v>90</v>
      </c>
    </row>
    <row r="51" spans="1:5" ht="15.75" x14ac:dyDescent="0.25">
      <c r="A51" s="78"/>
      <c r="B51" s="5" t="s">
        <v>715</v>
      </c>
      <c r="C51" s="41"/>
      <c r="D51" s="6">
        <v>2</v>
      </c>
      <c r="E51" s="6">
        <f t="shared" si="0"/>
        <v>0</v>
      </c>
    </row>
    <row r="52" spans="1:5" ht="15.75" x14ac:dyDescent="0.25">
      <c r="A52" s="76" t="s">
        <v>587</v>
      </c>
      <c r="B52" s="5" t="s">
        <v>139</v>
      </c>
      <c r="C52" s="6">
        <v>10</v>
      </c>
      <c r="D52" s="6">
        <v>8</v>
      </c>
      <c r="E52" s="6">
        <f t="shared" si="0"/>
        <v>80</v>
      </c>
    </row>
    <row r="53" spans="1:5" ht="15.75" x14ac:dyDescent="0.25">
      <c r="A53" s="78"/>
      <c r="B53" s="5" t="s">
        <v>583</v>
      </c>
      <c r="C53" s="6">
        <v>60</v>
      </c>
      <c r="D53" s="6">
        <v>1</v>
      </c>
      <c r="E53" s="6">
        <f t="shared" si="0"/>
        <v>60</v>
      </c>
    </row>
    <row r="54" spans="1:5" ht="15.75" x14ac:dyDescent="0.25">
      <c r="A54" s="76" t="s">
        <v>588</v>
      </c>
      <c r="B54" s="5" t="s">
        <v>88</v>
      </c>
      <c r="C54" s="41" t="s">
        <v>589</v>
      </c>
      <c r="D54" s="6">
        <v>2</v>
      </c>
      <c r="E54" s="6">
        <f>2*30*D54</f>
        <v>120</v>
      </c>
    </row>
    <row r="55" spans="1:5" ht="15.75" x14ac:dyDescent="0.25">
      <c r="A55" s="77"/>
      <c r="B55" s="5" t="s">
        <v>88</v>
      </c>
      <c r="C55" s="6">
        <v>10</v>
      </c>
      <c r="D55" s="6">
        <v>1</v>
      </c>
      <c r="E55" s="6">
        <f t="shared" si="0"/>
        <v>10</v>
      </c>
    </row>
    <row r="56" spans="1:5" ht="15.75" x14ac:dyDescent="0.25">
      <c r="A56" s="78"/>
      <c r="B56" s="5" t="s">
        <v>11</v>
      </c>
      <c r="C56" s="6">
        <v>4</v>
      </c>
      <c r="D56" s="6">
        <v>1</v>
      </c>
      <c r="E56" s="6">
        <f t="shared" si="0"/>
        <v>4</v>
      </c>
    </row>
    <row r="57" spans="1:5" ht="15.75" x14ac:dyDescent="0.25">
      <c r="A57" s="76" t="s">
        <v>590</v>
      </c>
      <c r="B57" s="5" t="s">
        <v>88</v>
      </c>
      <c r="C57" s="6">
        <v>10</v>
      </c>
      <c r="D57" s="6">
        <v>8</v>
      </c>
      <c r="E57" s="6">
        <f t="shared" si="0"/>
        <v>80</v>
      </c>
    </row>
    <row r="58" spans="1:5" ht="15.75" x14ac:dyDescent="0.25">
      <c r="A58" s="77"/>
      <c r="B58" s="5" t="s">
        <v>583</v>
      </c>
      <c r="C58" s="6">
        <v>144</v>
      </c>
      <c r="D58" s="6">
        <v>1</v>
      </c>
      <c r="E58" s="6">
        <f t="shared" si="0"/>
        <v>144</v>
      </c>
    </row>
    <row r="59" spans="1:5" ht="15.75" x14ac:dyDescent="0.25">
      <c r="A59" s="78"/>
      <c r="B59" s="5" t="s">
        <v>11</v>
      </c>
      <c r="C59" s="6">
        <v>4</v>
      </c>
      <c r="D59" s="6">
        <v>4</v>
      </c>
      <c r="E59" s="6">
        <f t="shared" ref="E59:E77" si="1">C59*D59</f>
        <v>16</v>
      </c>
    </row>
    <row r="60" spans="1:5" ht="15.75" x14ac:dyDescent="0.25">
      <c r="A60" s="76" t="s">
        <v>591</v>
      </c>
      <c r="B60" s="50" t="s">
        <v>88</v>
      </c>
      <c r="C60" s="6">
        <v>50</v>
      </c>
      <c r="D60" s="6">
        <v>4</v>
      </c>
      <c r="E60" s="6">
        <f t="shared" si="1"/>
        <v>200</v>
      </c>
    </row>
    <row r="61" spans="1:5" ht="15.75" x14ac:dyDescent="0.25">
      <c r="A61" s="78"/>
      <c r="B61" s="5" t="s">
        <v>11</v>
      </c>
      <c r="C61" s="6">
        <v>4</v>
      </c>
      <c r="D61" s="6">
        <v>1</v>
      </c>
      <c r="E61" s="6">
        <f t="shared" si="1"/>
        <v>4</v>
      </c>
    </row>
    <row r="62" spans="1:5" ht="15.75" x14ac:dyDescent="0.25">
      <c r="A62" s="4" t="s">
        <v>580</v>
      </c>
      <c r="B62" s="50" t="s">
        <v>88</v>
      </c>
      <c r="C62" s="41">
        <v>30</v>
      </c>
      <c r="D62" s="6">
        <v>2</v>
      </c>
      <c r="E62" s="6">
        <f>C62*D62</f>
        <v>60</v>
      </c>
    </row>
    <row r="63" spans="1:5" ht="15.75" x14ac:dyDescent="0.25">
      <c r="A63" s="4" t="s">
        <v>592</v>
      </c>
      <c r="B63" s="50" t="s">
        <v>88</v>
      </c>
      <c r="C63" s="41">
        <v>10</v>
      </c>
      <c r="D63" s="6">
        <v>1</v>
      </c>
      <c r="E63" s="6">
        <f t="shared" si="1"/>
        <v>10</v>
      </c>
    </row>
    <row r="64" spans="1:5" ht="15.75" x14ac:dyDescent="0.25">
      <c r="A64" s="76" t="s">
        <v>593</v>
      </c>
      <c r="B64" s="50" t="s">
        <v>88</v>
      </c>
      <c r="C64" s="41" t="s">
        <v>562</v>
      </c>
      <c r="D64" s="6">
        <v>4</v>
      </c>
      <c r="E64" s="6">
        <f>2*20*D64</f>
        <v>160</v>
      </c>
    </row>
    <row r="65" spans="1:5" ht="15.75" x14ac:dyDescent="0.25">
      <c r="A65" s="78"/>
      <c r="B65" s="5" t="s">
        <v>11</v>
      </c>
      <c r="C65" s="6">
        <v>4</v>
      </c>
      <c r="D65" s="6">
        <v>1</v>
      </c>
      <c r="E65" s="6">
        <f t="shared" si="1"/>
        <v>4</v>
      </c>
    </row>
    <row r="66" spans="1:5" ht="15.75" x14ac:dyDescent="0.25">
      <c r="A66" s="76" t="s">
        <v>579</v>
      </c>
      <c r="B66" s="5" t="s">
        <v>88</v>
      </c>
      <c r="C66" s="41" t="s">
        <v>562</v>
      </c>
      <c r="D66" s="6">
        <v>1</v>
      </c>
      <c r="E66" s="6">
        <f>2*20*D66</f>
        <v>40</v>
      </c>
    </row>
    <row r="67" spans="1:5" ht="15.75" x14ac:dyDescent="0.25">
      <c r="A67" s="78"/>
      <c r="B67" s="5" t="s">
        <v>715</v>
      </c>
      <c r="C67" s="6">
        <v>4</v>
      </c>
      <c r="D67" s="6">
        <v>1</v>
      </c>
      <c r="E67" s="6">
        <f t="shared" si="1"/>
        <v>4</v>
      </c>
    </row>
    <row r="68" spans="1:5" ht="15.75" x14ac:dyDescent="0.25">
      <c r="A68" s="76" t="s">
        <v>594</v>
      </c>
      <c r="B68" s="5" t="s">
        <v>88</v>
      </c>
      <c r="C68" s="41" t="s">
        <v>562</v>
      </c>
      <c r="D68" s="6">
        <v>3</v>
      </c>
      <c r="E68" s="6">
        <f>2*20*D68</f>
        <v>120</v>
      </c>
    </row>
    <row r="69" spans="1:5" ht="15.75" x14ac:dyDescent="0.25">
      <c r="A69" s="78"/>
      <c r="B69" s="5" t="s">
        <v>11</v>
      </c>
      <c r="C69" s="41"/>
      <c r="D69" s="6">
        <v>2</v>
      </c>
      <c r="E69" s="6">
        <f t="shared" si="1"/>
        <v>0</v>
      </c>
    </row>
    <row r="70" spans="1:5" ht="15.75" x14ac:dyDescent="0.25">
      <c r="A70" s="4" t="s">
        <v>595</v>
      </c>
      <c r="B70" s="5" t="s">
        <v>88</v>
      </c>
      <c r="C70" s="41" t="s">
        <v>596</v>
      </c>
      <c r="D70" s="6">
        <v>2</v>
      </c>
      <c r="E70" s="6">
        <f>2*10*D70</f>
        <v>40</v>
      </c>
    </row>
    <row r="71" spans="1:5" ht="15.75" x14ac:dyDescent="0.25">
      <c r="A71" s="76" t="s">
        <v>597</v>
      </c>
      <c r="B71" s="5" t="s">
        <v>7</v>
      </c>
      <c r="C71" s="41" t="s">
        <v>598</v>
      </c>
      <c r="D71" s="6">
        <v>1</v>
      </c>
      <c r="E71" s="6">
        <f>2*10*D71</f>
        <v>20</v>
      </c>
    </row>
    <row r="72" spans="1:5" ht="15.75" x14ac:dyDescent="0.25">
      <c r="A72" s="78"/>
      <c r="B72" s="5" t="s">
        <v>715</v>
      </c>
      <c r="C72" s="41"/>
      <c r="D72" s="6">
        <v>1</v>
      </c>
      <c r="E72" s="6">
        <f t="shared" si="1"/>
        <v>0</v>
      </c>
    </row>
    <row r="73" spans="1:5" ht="15.75" x14ac:dyDescent="0.25">
      <c r="A73" s="76" t="s">
        <v>599</v>
      </c>
      <c r="B73" s="50" t="s">
        <v>88</v>
      </c>
      <c r="C73" s="6">
        <v>10</v>
      </c>
      <c r="D73" s="6">
        <v>1</v>
      </c>
      <c r="E73" s="6">
        <f t="shared" si="1"/>
        <v>10</v>
      </c>
    </row>
    <row r="74" spans="1:5" ht="15.75" x14ac:dyDescent="0.25">
      <c r="A74" s="78"/>
      <c r="B74" s="5" t="s">
        <v>715</v>
      </c>
      <c r="C74" s="6">
        <v>25</v>
      </c>
      <c r="D74" s="6">
        <v>1</v>
      </c>
      <c r="E74" s="6">
        <f t="shared" si="1"/>
        <v>25</v>
      </c>
    </row>
    <row r="75" spans="1:5" ht="15.75" x14ac:dyDescent="0.25">
      <c r="A75" s="4" t="s">
        <v>29</v>
      </c>
      <c r="B75" s="50" t="s">
        <v>7</v>
      </c>
      <c r="C75" s="41" t="s">
        <v>8</v>
      </c>
      <c r="D75" s="6">
        <v>2</v>
      </c>
      <c r="E75" s="6">
        <f>2*36*D75</f>
        <v>144</v>
      </c>
    </row>
    <row r="76" spans="1:5" ht="15.75" x14ac:dyDescent="0.25">
      <c r="A76" s="76" t="s">
        <v>600</v>
      </c>
      <c r="B76" s="50" t="s">
        <v>88</v>
      </c>
      <c r="C76" s="41">
        <v>10</v>
      </c>
      <c r="D76" s="6">
        <v>2</v>
      </c>
      <c r="E76" s="6">
        <f t="shared" si="1"/>
        <v>20</v>
      </c>
    </row>
    <row r="77" spans="1:5" ht="15.75" x14ac:dyDescent="0.25">
      <c r="A77" s="78"/>
      <c r="B77" s="50" t="s">
        <v>715</v>
      </c>
      <c r="C77" s="41"/>
      <c r="D77" s="6">
        <v>2</v>
      </c>
      <c r="E77" s="6">
        <f t="shared" si="1"/>
        <v>0</v>
      </c>
    </row>
    <row r="78" spans="1:5" ht="15.75" x14ac:dyDescent="0.25">
      <c r="A78" s="76" t="s">
        <v>117</v>
      </c>
      <c r="B78" s="5" t="s">
        <v>88</v>
      </c>
      <c r="C78" s="41" t="s">
        <v>562</v>
      </c>
      <c r="D78" s="6">
        <v>4</v>
      </c>
      <c r="E78" s="6">
        <f>2*20*D78</f>
        <v>160</v>
      </c>
    </row>
    <row r="79" spans="1:5" ht="15.75" x14ac:dyDescent="0.25">
      <c r="A79" s="78"/>
      <c r="B79" s="5" t="s">
        <v>715</v>
      </c>
      <c r="C79" s="41"/>
      <c r="D79" s="6">
        <v>2</v>
      </c>
      <c r="E79" s="6">
        <f t="shared" ref="E79:E99" si="2">C79*D79</f>
        <v>0</v>
      </c>
    </row>
    <row r="80" spans="1:5" ht="15.75" x14ac:dyDescent="0.25">
      <c r="A80" s="76" t="s">
        <v>601</v>
      </c>
      <c r="B80" s="50" t="s">
        <v>6</v>
      </c>
      <c r="C80" s="41">
        <v>60</v>
      </c>
      <c r="D80" s="6">
        <v>16</v>
      </c>
      <c r="E80" s="6">
        <f t="shared" si="2"/>
        <v>960</v>
      </c>
    </row>
    <row r="81" spans="1:5" ht="15.75" x14ac:dyDescent="0.25">
      <c r="A81" s="78"/>
      <c r="B81" s="50" t="s">
        <v>11</v>
      </c>
      <c r="C81" s="41">
        <v>25</v>
      </c>
      <c r="D81" s="6">
        <v>1</v>
      </c>
      <c r="E81" s="6">
        <f t="shared" si="2"/>
        <v>25</v>
      </c>
    </row>
    <row r="82" spans="1:5" ht="15.75" x14ac:dyDescent="0.25">
      <c r="A82" s="4" t="s">
        <v>602</v>
      </c>
      <c r="B82" s="50" t="s">
        <v>6</v>
      </c>
      <c r="C82" s="41">
        <v>60</v>
      </c>
      <c r="D82" s="6">
        <v>26</v>
      </c>
      <c r="E82" s="6">
        <f t="shared" si="2"/>
        <v>1560</v>
      </c>
    </row>
    <row r="83" spans="1:5" ht="15.75" x14ac:dyDescent="0.25">
      <c r="A83" s="4" t="s">
        <v>603</v>
      </c>
      <c r="B83" s="50" t="s">
        <v>7</v>
      </c>
      <c r="C83" s="41" t="s">
        <v>8</v>
      </c>
      <c r="D83" s="6">
        <v>4</v>
      </c>
      <c r="E83" s="6">
        <f>2*36*D83</f>
        <v>288</v>
      </c>
    </row>
    <row r="84" spans="1:5" ht="15.75" x14ac:dyDescent="0.25">
      <c r="A84" s="4" t="s">
        <v>604</v>
      </c>
      <c r="B84" s="50" t="s">
        <v>7</v>
      </c>
      <c r="C84" s="41">
        <v>30</v>
      </c>
      <c r="D84" s="6">
        <v>8</v>
      </c>
      <c r="E84" s="6">
        <f t="shared" si="2"/>
        <v>240</v>
      </c>
    </row>
    <row r="85" spans="1:5" ht="15.75" x14ac:dyDescent="0.25">
      <c r="A85" s="4" t="s">
        <v>605</v>
      </c>
      <c r="B85" s="50" t="s">
        <v>7</v>
      </c>
      <c r="C85" s="41" t="s">
        <v>8</v>
      </c>
      <c r="D85" s="6">
        <v>2</v>
      </c>
      <c r="E85" s="6">
        <f>2*36*D85</f>
        <v>144</v>
      </c>
    </row>
    <row r="86" spans="1:5" ht="15.75" x14ac:dyDescent="0.25">
      <c r="A86" s="4" t="s">
        <v>606</v>
      </c>
      <c r="B86" s="50" t="s">
        <v>7</v>
      </c>
      <c r="C86" s="41">
        <v>30</v>
      </c>
      <c r="D86" s="6">
        <v>6</v>
      </c>
      <c r="E86" s="6">
        <f t="shared" si="2"/>
        <v>180</v>
      </c>
    </row>
    <row r="87" spans="1:5" ht="15.75" x14ac:dyDescent="0.25">
      <c r="A87" s="4" t="s">
        <v>607</v>
      </c>
      <c r="B87" s="50" t="s">
        <v>6</v>
      </c>
      <c r="C87" s="41">
        <v>10</v>
      </c>
      <c r="D87" s="6">
        <v>2</v>
      </c>
      <c r="E87" s="6">
        <f t="shared" si="2"/>
        <v>20</v>
      </c>
    </row>
    <row r="88" spans="1:5" ht="15.75" x14ac:dyDescent="0.25">
      <c r="A88" s="4" t="s">
        <v>44</v>
      </c>
      <c r="B88" s="50" t="s">
        <v>6</v>
      </c>
      <c r="C88" s="41">
        <v>10</v>
      </c>
      <c r="D88" s="6">
        <v>2</v>
      </c>
      <c r="E88" s="6">
        <f t="shared" si="2"/>
        <v>20</v>
      </c>
    </row>
    <row r="89" spans="1:5" ht="15.75" x14ac:dyDescent="0.25">
      <c r="A89" s="4" t="s">
        <v>608</v>
      </c>
      <c r="B89" s="5" t="s">
        <v>7</v>
      </c>
      <c r="C89" s="41" t="s">
        <v>48</v>
      </c>
      <c r="D89" s="6">
        <v>2</v>
      </c>
      <c r="E89" s="6">
        <f>4*36*D89</f>
        <v>288</v>
      </c>
    </row>
    <row r="90" spans="1:5" ht="15.75" x14ac:dyDescent="0.25">
      <c r="A90" s="4" t="s">
        <v>609</v>
      </c>
      <c r="B90" s="5" t="s">
        <v>7</v>
      </c>
      <c r="C90" s="41" t="s">
        <v>8</v>
      </c>
      <c r="D90" s="6">
        <v>4</v>
      </c>
      <c r="E90" s="6">
        <f>2*36*D90</f>
        <v>288</v>
      </c>
    </row>
    <row r="91" spans="1:5" ht="15.75" x14ac:dyDescent="0.25">
      <c r="A91" s="4" t="s">
        <v>610</v>
      </c>
      <c r="B91" s="5" t="s">
        <v>88</v>
      </c>
      <c r="C91" s="6">
        <v>24</v>
      </c>
      <c r="D91" s="6">
        <v>4</v>
      </c>
      <c r="E91" s="6">
        <f t="shared" si="2"/>
        <v>96</v>
      </c>
    </row>
    <row r="92" spans="1:5" ht="15.75" x14ac:dyDescent="0.25">
      <c r="A92" s="4" t="s">
        <v>611</v>
      </c>
      <c r="B92" s="50" t="s">
        <v>7</v>
      </c>
      <c r="C92" s="41" t="s">
        <v>8</v>
      </c>
      <c r="D92" s="6">
        <v>3</v>
      </c>
      <c r="E92" s="6">
        <f>2*36*D92</f>
        <v>216</v>
      </c>
    </row>
    <row r="93" spans="1:5" ht="15.75" x14ac:dyDescent="0.25">
      <c r="A93" s="4" t="s">
        <v>612</v>
      </c>
      <c r="B93" s="50" t="s">
        <v>7</v>
      </c>
      <c r="C93" s="41" t="s">
        <v>8</v>
      </c>
      <c r="D93" s="6">
        <v>2</v>
      </c>
      <c r="E93" s="6">
        <f>2*36*D93</f>
        <v>144</v>
      </c>
    </row>
    <row r="94" spans="1:5" ht="15.75" x14ac:dyDescent="0.25">
      <c r="A94" s="4" t="s">
        <v>613</v>
      </c>
      <c r="B94" s="50" t="s">
        <v>7</v>
      </c>
      <c r="C94" s="41" t="s">
        <v>8</v>
      </c>
      <c r="D94" s="6">
        <v>2</v>
      </c>
      <c r="E94" s="6">
        <f>2*36*D94</f>
        <v>144</v>
      </c>
    </row>
    <row r="95" spans="1:5" ht="15.75" x14ac:dyDescent="0.25">
      <c r="A95" s="4" t="s">
        <v>614</v>
      </c>
      <c r="B95" s="50" t="s">
        <v>7</v>
      </c>
      <c r="C95" s="41" t="s">
        <v>48</v>
      </c>
      <c r="D95" s="6">
        <v>3</v>
      </c>
      <c r="E95" s="6">
        <f>4*36*D95</f>
        <v>432</v>
      </c>
    </row>
    <row r="96" spans="1:5" ht="15.75" x14ac:dyDescent="0.25">
      <c r="A96" s="4" t="s">
        <v>615</v>
      </c>
      <c r="B96" s="50" t="s">
        <v>7</v>
      </c>
      <c r="C96" s="41" t="s">
        <v>8</v>
      </c>
      <c r="D96" s="6">
        <v>2</v>
      </c>
      <c r="E96" s="6">
        <f>2*36*D96</f>
        <v>144</v>
      </c>
    </row>
    <row r="97" spans="1:6" ht="15.75" x14ac:dyDescent="0.25">
      <c r="A97" s="4" t="s">
        <v>616</v>
      </c>
      <c r="B97" s="50" t="s">
        <v>7</v>
      </c>
      <c r="C97" s="41" t="s">
        <v>8</v>
      </c>
      <c r="D97" s="6">
        <v>2</v>
      </c>
      <c r="E97" s="6">
        <f>2*36*D97</f>
        <v>144</v>
      </c>
    </row>
    <row r="98" spans="1:6" ht="15.75" x14ac:dyDescent="0.25">
      <c r="A98" s="4" t="s">
        <v>617</v>
      </c>
      <c r="B98" s="50" t="s">
        <v>7</v>
      </c>
      <c r="C98" s="41" t="s">
        <v>8</v>
      </c>
      <c r="D98" s="6">
        <v>2</v>
      </c>
      <c r="E98" s="6">
        <f>2*36*D98</f>
        <v>144</v>
      </c>
    </row>
    <row r="99" spans="1:6" ht="15.75" x14ac:dyDescent="0.25">
      <c r="A99" s="76" t="s">
        <v>618</v>
      </c>
      <c r="B99" s="5" t="s">
        <v>88</v>
      </c>
      <c r="C99" s="6">
        <v>24</v>
      </c>
      <c r="D99" s="6">
        <v>1</v>
      </c>
      <c r="E99" s="6">
        <f t="shared" si="2"/>
        <v>24</v>
      </c>
    </row>
    <row r="100" spans="1:6" ht="15.75" x14ac:dyDescent="0.25">
      <c r="A100" s="78"/>
      <c r="B100" s="50" t="s">
        <v>6</v>
      </c>
      <c r="C100" s="6">
        <v>60</v>
      </c>
      <c r="D100" s="6">
        <v>1</v>
      </c>
      <c r="E100" s="6">
        <f t="shared" ref="E100:E108" si="3">C100*D100</f>
        <v>60</v>
      </c>
    </row>
    <row r="101" spans="1:6" ht="15.75" x14ac:dyDescent="0.25">
      <c r="A101" s="4" t="s">
        <v>619</v>
      </c>
      <c r="B101" s="50" t="s">
        <v>6</v>
      </c>
      <c r="C101" s="6">
        <v>60</v>
      </c>
      <c r="D101" s="6">
        <v>2</v>
      </c>
      <c r="E101" s="6">
        <f t="shared" si="3"/>
        <v>120</v>
      </c>
      <c r="F101" t="s">
        <v>144</v>
      </c>
    </row>
    <row r="102" spans="1:6" ht="15.75" x14ac:dyDescent="0.25">
      <c r="A102" s="4" t="s">
        <v>620</v>
      </c>
      <c r="B102" s="50" t="s">
        <v>6</v>
      </c>
      <c r="C102" s="6">
        <v>60</v>
      </c>
      <c r="D102" s="6">
        <v>12</v>
      </c>
      <c r="E102" s="6">
        <f t="shared" si="3"/>
        <v>720</v>
      </c>
    </row>
    <row r="103" spans="1:6" ht="15.75" x14ac:dyDescent="0.25">
      <c r="A103" s="76" t="s">
        <v>621</v>
      </c>
      <c r="B103" s="50" t="s">
        <v>6</v>
      </c>
      <c r="C103" s="6">
        <v>10</v>
      </c>
      <c r="D103" s="6">
        <v>16</v>
      </c>
      <c r="E103" s="6">
        <f t="shared" si="3"/>
        <v>160</v>
      </c>
      <c r="F103" t="s">
        <v>728</v>
      </c>
    </row>
    <row r="104" spans="1:6" ht="15.75" x14ac:dyDescent="0.25">
      <c r="A104" s="78"/>
      <c r="B104" s="5" t="s">
        <v>583</v>
      </c>
      <c r="C104" s="6">
        <v>36</v>
      </c>
      <c r="D104" s="6">
        <v>1</v>
      </c>
      <c r="E104" s="6">
        <f t="shared" si="3"/>
        <v>36</v>
      </c>
    </row>
    <row r="105" spans="1:6" ht="15.75" x14ac:dyDescent="0.25">
      <c r="A105" s="76" t="s">
        <v>622</v>
      </c>
      <c r="B105" s="50" t="s">
        <v>6</v>
      </c>
      <c r="C105" s="41">
        <v>20</v>
      </c>
      <c r="D105" s="6">
        <v>10</v>
      </c>
      <c r="E105" s="6">
        <f t="shared" si="3"/>
        <v>200</v>
      </c>
      <c r="F105" t="s">
        <v>728</v>
      </c>
    </row>
    <row r="106" spans="1:6" ht="15.75" x14ac:dyDescent="0.25">
      <c r="A106" s="77"/>
      <c r="B106" s="50" t="s">
        <v>7</v>
      </c>
      <c r="C106" s="41" t="s">
        <v>30</v>
      </c>
      <c r="D106" s="6">
        <v>10</v>
      </c>
      <c r="E106" s="6">
        <f>2*58*D106</f>
        <v>1160</v>
      </c>
    </row>
    <row r="107" spans="1:6" ht="15.75" x14ac:dyDescent="0.25">
      <c r="A107" s="77"/>
      <c r="B107" s="50" t="s">
        <v>6</v>
      </c>
      <c r="C107" s="41">
        <v>100</v>
      </c>
      <c r="D107" s="6">
        <v>2</v>
      </c>
      <c r="E107" s="6">
        <f t="shared" si="3"/>
        <v>200</v>
      </c>
      <c r="F107" t="s">
        <v>728</v>
      </c>
    </row>
    <row r="108" spans="1:6" ht="15.75" x14ac:dyDescent="0.25">
      <c r="A108" s="77"/>
      <c r="B108" s="5" t="s">
        <v>11</v>
      </c>
      <c r="C108" s="6">
        <v>25</v>
      </c>
      <c r="D108" s="6">
        <v>2</v>
      </c>
      <c r="E108" s="6">
        <f t="shared" si="3"/>
        <v>50</v>
      </c>
    </row>
    <row r="109" spans="1:6" ht="15.75" x14ac:dyDescent="0.25">
      <c r="A109" s="78"/>
      <c r="B109" s="5" t="s">
        <v>11</v>
      </c>
      <c r="C109" s="6">
        <v>9</v>
      </c>
      <c r="D109" s="6">
        <v>1</v>
      </c>
      <c r="E109" s="6">
        <f t="shared" ref="E109:E124" si="4">C109*D109</f>
        <v>9</v>
      </c>
    </row>
    <row r="110" spans="1:6" ht="15.75" x14ac:dyDescent="0.25">
      <c r="A110" s="76" t="s">
        <v>623</v>
      </c>
      <c r="B110" s="5" t="s">
        <v>7</v>
      </c>
      <c r="C110" s="6" t="s">
        <v>8</v>
      </c>
      <c r="D110" s="6">
        <v>3</v>
      </c>
      <c r="E110" s="6">
        <f>2*36*D110</f>
        <v>216</v>
      </c>
    </row>
    <row r="111" spans="1:6" ht="15.75" x14ac:dyDescent="0.25">
      <c r="A111" s="78"/>
      <c r="B111" s="5" t="s">
        <v>11</v>
      </c>
      <c r="C111" s="6">
        <v>25</v>
      </c>
      <c r="D111" s="6">
        <v>1</v>
      </c>
      <c r="E111" s="6">
        <f t="shared" si="4"/>
        <v>25</v>
      </c>
    </row>
    <row r="112" spans="1:6" ht="15.75" x14ac:dyDescent="0.25">
      <c r="A112" s="76" t="s">
        <v>624</v>
      </c>
      <c r="B112" s="5" t="s">
        <v>7</v>
      </c>
      <c r="C112" s="41" t="s">
        <v>8</v>
      </c>
      <c r="D112" s="6">
        <v>3</v>
      </c>
      <c r="E112" s="6">
        <f>2*36*D112</f>
        <v>216</v>
      </c>
    </row>
    <row r="113" spans="1:6" ht="15.75" x14ac:dyDescent="0.25">
      <c r="A113" s="78"/>
      <c r="B113" s="5" t="s">
        <v>11</v>
      </c>
      <c r="C113" s="6">
        <v>25</v>
      </c>
      <c r="D113" s="6">
        <v>1</v>
      </c>
      <c r="E113" s="6">
        <f t="shared" si="4"/>
        <v>25</v>
      </c>
    </row>
    <row r="114" spans="1:6" ht="15.75" x14ac:dyDescent="0.25">
      <c r="A114" s="76" t="s">
        <v>729</v>
      </c>
      <c r="B114" s="50" t="s">
        <v>6</v>
      </c>
      <c r="C114" s="6">
        <v>60</v>
      </c>
      <c r="D114" s="6">
        <v>3</v>
      </c>
      <c r="E114" s="6">
        <f t="shared" si="4"/>
        <v>180</v>
      </c>
    </row>
    <row r="115" spans="1:6" ht="15.75" x14ac:dyDescent="0.25">
      <c r="A115" s="78"/>
      <c r="B115" s="50" t="s">
        <v>11</v>
      </c>
      <c r="C115" s="6">
        <v>25</v>
      </c>
      <c r="D115" s="6">
        <v>1</v>
      </c>
      <c r="E115" s="6">
        <f t="shared" si="4"/>
        <v>25</v>
      </c>
    </row>
    <row r="116" spans="1:6" ht="15.75" x14ac:dyDescent="0.25">
      <c r="A116" s="76" t="s">
        <v>730</v>
      </c>
      <c r="B116" s="50" t="s">
        <v>6</v>
      </c>
      <c r="C116" s="6">
        <v>60</v>
      </c>
      <c r="D116" s="6">
        <v>3</v>
      </c>
      <c r="E116" s="6">
        <f t="shared" si="4"/>
        <v>180</v>
      </c>
    </row>
    <row r="117" spans="1:6" ht="15.75" x14ac:dyDescent="0.25">
      <c r="A117" s="78"/>
      <c r="B117" s="50" t="s">
        <v>11</v>
      </c>
      <c r="C117" s="6">
        <v>5</v>
      </c>
      <c r="D117" s="6">
        <v>2</v>
      </c>
      <c r="E117" s="6">
        <f t="shared" si="4"/>
        <v>10</v>
      </c>
    </row>
    <row r="118" spans="1:6" ht="15.75" x14ac:dyDescent="0.25">
      <c r="A118" s="76" t="s">
        <v>625</v>
      </c>
      <c r="B118" s="50" t="s">
        <v>7</v>
      </c>
      <c r="C118" s="6">
        <v>60</v>
      </c>
      <c r="D118" s="6">
        <v>12</v>
      </c>
      <c r="E118" s="6">
        <f t="shared" si="4"/>
        <v>720</v>
      </c>
    </row>
    <row r="119" spans="1:6" ht="15.75" x14ac:dyDescent="0.25">
      <c r="A119" s="78"/>
      <c r="B119" s="5" t="s">
        <v>11</v>
      </c>
      <c r="C119" s="6">
        <v>25</v>
      </c>
      <c r="D119" s="6">
        <v>4</v>
      </c>
      <c r="E119" s="6">
        <f t="shared" si="4"/>
        <v>100</v>
      </c>
    </row>
    <row r="120" spans="1:6" ht="15.75" x14ac:dyDescent="0.25">
      <c r="A120" s="76" t="s">
        <v>626</v>
      </c>
      <c r="B120" s="5" t="s">
        <v>7</v>
      </c>
      <c r="C120" s="41" t="s">
        <v>10</v>
      </c>
      <c r="D120" s="6">
        <v>3</v>
      </c>
      <c r="E120" s="6">
        <f>4*18*D120</f>
        <v>216</v>
      </c>
    </row>
    <row r="121" spans="1:6" ht="15.75" x14ac:dyDescent="0.25">
      <c r="A121" s="78"/>
      <c r="B121" s="5" t="s">
        <v>11</v>
      </c>
      <c r="C121" s="41">
        <v>25</v>
      </c>
      <c r="D121" s="6">
        <v>2</v>
      </c>
      <c r="E121" s="6">
        <f t="shared" si="4"/>
        <v>50</v>
      </c>
    </row>
    <row r="122" spans="1:6" ht="15.75" x14ac:dyDescent="0.25">
      <c r="A122" s="76" t="s">
        <v>44</v>
      </c>
      <c r="B122" s="5" t="s">
        <v>7</v>
      </c>
      <c r="C122" s="41" t="s">
        <v>10</v>
      </c>
      <c r="D122" s="6">
        <v>3</v>
      </c>
      <c r="E122" s="6">
        <f>4*18*D122</f>
        <v>216</v>
      </c>
    </row>
    <row r="123" spans="1:6" ht="15.75" x14ac:dyDescent="0.25">
      <c r="A123" s="78"/>
      <c r="B123" s="5" t="s">
        <v>11</v>
      </c>
      <c r="C123" s="6">
        <v>25</v>
      </c>
      <c r="D123" s="6">
        <v>2</v>
      </c>
      <c r="E123" s="6">
        <f t="shared" si="4"/>
        <v>50</v>
      </c>
    </row>
    <row r="124" spans="1:6" ht="15.75" x14ac:dyDescent="0.25">
      <c r="A124" s="76" t="s">
        <v>627</v>
      </c>
      <c r="B124" s="50" t="s">
        <v>6</v>
      </c>
      <c r="C124" s="41">
        <v>60</v>
      </c>
      <c r="D124" s="41">
        <v>6</v>
      </c>
      <c r="E124" s="6">
        <f t="shared" si="4"/>
        <v>360</v>
      </c>
      <c r="F124" t="s">
        <v>728</v>
      </c>
    </row>
    <row r="125" spans="1:6" ht="15.75" x14ac:dyDescent="0.25">
      <c r="A125" s="77"/>
      <c r="B125" s="50" t="s">
        <v>7</v>
      </c>
      <c r="C125" s="41" t="s">
        <v>30</v>
      </c>
      <c r="D125" s="41">
        <v>14</v>
      </c>
      <c r="E125" s="6">
        <f>2*58*D125</f>
        <v>1624</v>
      </c>
    </row>
    <row r="126" spans="1:6" ht="15.75" x14ac:dyDescent="0.25">
      <c r="A126" s="78"/>
      <c r="B126" s="50" t="s">
        <v>11</v>
      </c>
      <c r="C126" s="41">
        <v>11</v>
      </c>
      <c r="D126" s="41">
        <v>2</v>
      </c>
      <c r="E126" s="6">
        <f t="shared" ref="E126:E142" si="5">C126*D126</f>
        <v>22</v>
      </c>
    </row>
    <row r="127" spans="1:6" ht="15.75" x14ac:dyDescent="0.25">
      <c r="A127" s="4" t="s">
        <v>628</v>
      </c>
      <c r="B127" s="50" t="s">
        <v>6</v>
      </c>
      <c r="C127" s="41">
        <v>60</v>
      </c>
      <c r="D127" s="41">
        <v>2</v>
      </c>
      <c r="E127" s="6">
        <f t="shared" si="5"/>
        <v>120</v>
      </c>
      <c r="F127" t="s">
        <v>728</v>
      </c>
    </row>
    <row r="128" spans="1:6" ht="15.75" x14ac:dyDescent="0.25">
      <c r="A128" s="4" t="s">
        <v>629</v>
      </c>
      <c r="B128" s="50" t="s">
        <v>7</v>
      </c>
      <c r="C128" s="41" t="s">
        <v>8</v>
      </c>
      <c r="D128" s="41">
        <v>12</v>
      </c>
      <c r="E128" s="6">
        <f>2*36*D128</f>
        <v>864</v>
      </c>
    </row>
    <row r="129" spans="1:6" ht="15.75" x14ac:dyDescent="0.25">
      <c r="A129" s="4" t="s">
        <v>630</v>
      </c>
      <c r="B129" s="50" t="s">
        <v>6</v>
      </c>
      <c r="C129" s="41">
        <v>60</v>
      </c>
      <c r="D129" s="41">
        <v>1</v>
      </c>
      <c r="E129" s="6">
        <f t="shared" si="5"/>
        <v>60</v>
      </c>
      <c r="F129" t="s">
        <v>728</v>
      </c>
    </row>
    <row r="130" spans="1:6" ht="15.75" x14ac:dyDescent="0.25">
      <c r="A130" s="76" t="s">
        <v>631</v>
      </c>
      <c r="B130" s="50" t="s">
        <v>6</v>
      </c>
      <c r="C130" s="41">
        <v>60</v>
      </c>
      <c r="D130" s="41">
        <v>2</v>
      </c>
      <c r="E130" s="6">
        <f t="shared" si="5"/>
        <v>120</v>
      </c>
      <c r="F130" t="s">
        <v>728</v>
      </c>
    </row>
    <row r="131" spans="1:6" ht="15.75" x14ac:dyDescent="0.25">
      <c r="A131" s="78"/>
      <c r="B131" s="5" t="s">
        <v>11</v>
      </c>
      <c r="C131" s="6">
        <v>11</v>
      </c>
      <c r="D131" s="6">
        <v>2</v>
      </c>
      <c r="E131" s="6">
        <f t="shared" si="5"/>
        <v>22</v>
      </c>
    </row>
    <row r="132" spans="1:6" ht="15.75" x14ac:dyDescent="0.25">
      <c r="A132" s="76" t="s">
        <v>632</v>
      </c>
      <c r="B132" s="50" t="s">
        <v>139</v>
      </c>
      <c r="C132" s="6">
        <v>35</v>
      </c>
      <c r="D132" s="6">
        <v>6</v>
      </c>
      <c r="E132" s="6">
        <f t="shared" si="5"/>
        <v>210</v>
      </c>
    </row>
    <row r="133" spans="1:6" ht="15.75" x14ac:dyDescent="0.25">
      <c r="A133" s="78"/>
      <c r="B133" s="5" t="s">
        <v>11</v>
      </c>
      <c r="C133" s="6">
        <v>11</v>
      </c>
      <c r="D133" s="6">
        <v>2</v>
      </c>
      <c r="E133" s="6">
        <f t="shared" si="5"/>
        <v>22</v>
      </c>
    </row>
    <row r="134" spans="1:6" ht="15.75" x14ac:dyDescent="0.25">
      <c r="A134" s="4" t="s">
        <v>633</v>
      </c>
      <c r="B134" s="50" t="s">
        <v>6</v>
      </c>
      <c r="C134" s="6">
        <v>60</v>
      </c>
      <c r="D134" s="6">
        <v>2</v>
      </c>
      <c r="E134" s="6">
        <f t="shared" si="5"/>
        <v>120</v>
      </c>
      <c r="F134" t="s">
        <v>728</v>
      </c>
    </row>
    <row r="135" spans="1:6" ht="15.75" x14ac:dyDescent="0.25">
      <c r="A135" s="76" t="s">
        <v>634</v>
      </c>
      <c r="B135" s="5" t="s">
        <v>7</v>
      </c>
      <c r="C135" s="41" t="s">
        <v>8</v>
      </c>
      <c r="D135" s="6">
        <v>3</v>
      </c>
      <c r="E135" s="6">
        <f>2*36*D135</f>
        <v>216</v>
      </c>
    </row>
    <row r="136" spans="1:6" ht="15.75" x14ac:dyDescent="0.25">
      <c r="A136" s="78"/>
      <c r="B136" s="5" t="s">
        <v>11</v>
      </c>
      <c r="C136" s="6">
        <v>25</v>
      </c>
      <c r="D136" s="6">
        <v>1</v>
      </c>
      <c r="E136" s="6">
        <f t="shared" si="5"/>
        <v>25</v>
      </c>
    </row>
    <row r="137" spans="1:6" ht="15.75" x14ac:dyDescent="0.25">
      <c r="A137" s="76" t="s">
        <v>31</v>
      </c>
      <c r="B137" s="50" t="s">
        <v>6</v>
      </c>
      <c r="C137" s="6">
        <v>60</v>
      </c>
      <c r="D137" s="6">
        <v>1</v>
      </c>
      <c r="E137" s="6">
        <f t="shared" si="5"/>
        <v>60</v>
      </c>
    </row>
    <row r="138" spans="1:6" ht="15.75" x14ac:dyDescent="0.25">
      <c r="A138" s="78"/>
      <c r="B138" s="5" t="s">
        <v>11</v>
      </c>
      <c r="C138" s="6">
        <v>25</v>
      </c>
      <c r="D138" s="6">
        <v>3</v>
      </c>
      <c r="E138" s="6">
        <f t="shared" si="5"/>
        <v>75</v>
      </c>
    </row>
    <row r="139" spans="1:6" ht="15.75" x14ac:dyDescent="0.25">
      <c r="A139" s="4" t="s">
        <v>635</v>
      </c>
      <c r="B139" s="50"/>
      <c r="C139" s="6">
        <v>100</v>
      </c>
      <c r="D139" s="6">
        <v>1</v>
      </c>
      <c r="E139" s="6">
        <f t="shared" si="5"/>
        <v>100</v>
      </c>
    </row>
    <row r="140" spans="1:6" ht="15.75" x14ac:dyDescent="0.25">
      <c r="A140" s="76" t="s">
        <v>636</v>
      </c>
      <c r="B140" s="50" t="s">
        <v>7</v>
      </c>
      <c r="C140" s="41" t="s">
        <v>30</v>
      </c>
      <c r="D140" s="6">
        <v>6</v>
      </c>
      <c r="E140" s="6">
        <f>2*58*D140</f>
        <v>696</v>
      </c>
    </row>
    <row r="141" spans="1:6" ht="15.75" x14ac:dyDescent="0.25">
      <c r="A141" s="77"/>
      <c r="B141" s="50" t="s">
        <v>6</v>
      </c>
      <c r="C141" s="41">
        <v>60</v>
      </c>
      <c r="D141" s="6">
        <v>4</v>
      </c>
      <c r="E141" s="6">
        <f t="shared" si="5"/>
        <v>240</v>
      </c>
    </row>
    <row r="142" spans="1:6" ht="15.75" x14ac:dyDescent="0.25">
      <c r="A142" s="78"/>
      <c r="B142" s="50" t="s">
        <v>11</v>
      </c>
      <c r="C142" s="41">
        <v>25</v>
      </c>
      <c r="D142" s="6">
        <v>5</v>
      </c>
      <c r="E142" s="6">
        <f t="shared" si="5"/>
        <v>125</v>
      </c>
    </row>
    <row r="143" spans="1:6" ht="15.75" x14ac:dyDescent="0.25">
      <c r="A143" s="76" t="s">
        <v>637</v>
      </c>
      <c r="B143" s="50" t="s">
        <v>7</v>
      </c>
      <c r="C143" s="41" t="s">
        <v>30</v>
      </c>
      <c r="D143" s="6">
        <v>2</v>
      </c>
      <c r="E143" s="6">
        <f>2*58*D143</f>
        <v>232</v>
      </c>
    </row>
    <row r="144" spans="1:6" ht="15.75" x14ac:dyDescent="0.25">
      <c r="A144" s="78"/>
      <c r="B144" s="5" t="s">
        <v>11</v>
      </c>
      <c r="C144" s="6">
        <v>11</v>
      </c>
      <c r="D144" s="6">
        <v>1</v>
      </c>
      <c r="E144" s="6">
        <f t="shared" ref="E144:E154" si="6">C144*D144</f>
        <v>11</v>
      </c>
    </row>
    <row r="145" spans="1:6" ht="15.75" x14ac:dyDescent="0.25">
      <c r="A145" s="76" t="s">
        <v>638</v>
      </c>
      <c r="B145" s="50" t="s">
        <v>731</v>
      </c>
      <c r="C145" s="6">
        <v>100</v>
      </c>
      <c r="D145" s="6">
        <v>32</v>
      </c>
      <c r="E145" s="6">
        <f t="shared" si="6"/>
        <v>3200</v>
      </c>
    </row>
    <row r="146" spans="1:6" ht="15.75" x14ac:dyDescent="0.25">
      <c r="A146" s="77"/>
      <c r="B146" s="50" t="s">
        <v>6</v>
      </c>
      <c r="C146" s="6">
        <v>60</v>
      </c>
      <c r="D146" s="6">
        <v>5</v>
      </c>
      <c r="E146" s="6">
        <f t="shared" si="6"/>
        <v>300</v>
      </c>
      <c r="F146" t="s">
        <v>728</v>
      </c>
    </row>
    <row r="147" spans="1:6" ht="15.75" x14ac:dyDescent="0.25">
      <c r="A147" s="77"/>
      <c r="B147" s="5" t="s">
        <v>11</v>
      </c>
      <c r="C147" s="6">
        <v>11</v>
      </c>
      <c r="D147" s="6">
        <v>2</v>
      </c>
      <c r="E147" s="6">
        <f t="shared" si="6"/>
        <v>22</v>
      </c>
    </row>
    <row r="148" spans="1:6" ht="15.75" x14ac:dyDescent="0.25">
      <c r="A148" s="77"/>
      <c r="B148" s="5" t="s">
        <v>11</v>
      </c>
      <c r="C148" s="6">
        <v>25</v>
      </c>
      <c r="D148" s="6">
        <v>4</v>
      </c>
      <c r="E148" s="6">
        <f t="shared" si="6"/>
        <v>100</v>
      </c>
    </row>
    <row r="149" spans="1:6" ht="15.75" x14ac:dyDescent="0.25">
      <c r="A149" s="77"/>
      <c r="B149" s="5" t="s">
        <v>639</v>
      </c>
      <c r="C149" s="6">
        <v>2000</v>
      </c>
      <c r="D149" s="6">
        <v>4</v>
      </c>
      <c r="E149" s="6">
        <f t="shared" si="6"/>
        <v>8000</v>
      </c>
    </row>
    <row r="150" spans="1:6" ht="15.75" x14ac:dyDescent="0.25">
      <c r="A150" s="78"/>
      <c r="B150" s="5" t="s">
        <v>639</v>
      </c>
      <c r="C150" s="6">
        <v>1000</v>
      </c>
      <c r="D150" s="6">
        <v>42</v>
      </c>
      <c r="E150" s="6">
        <f t="shared" si="6"/>
        <v>42000</v>
      </c>
    </row>
    <row r="151" spans="1:6" ht="15.75" x14ac:dyDescent="0.25">
      <c r="A151" s="4" t="s">
        <v>632</v>
      </c>
      <c r="B151" s="50" t="s">
        <v>6</v>
      </c>
      <c r="C151" s="41">
        <v>60</v>
      </c>
      <c r="D151" s="6">
        <v>6</v>
      </c>
      <c r="E151" s="6">
        <f t="shared" si="6"/>
        <v>360</v>
      </c>
    </row>
    <row r="152" spans="1:6" ht="15.75" x14ac:dyDescent="0.25">
      <c r="A152" s="76" t="s">
        <v>640</v>
      </c>
      <c r="B152" s="50" t="s">
        <v>6</v>
      </c>
      <c r="C152" s="41">
        <v>10</v>
      </c>
      <c r="D152" s="6">
        <v>11</v>
      </c>
      <c r="E152" s="6">
        <f t="shared" si="6"/>
        <v>110</v>
      </c>
      <c r="F152" t="s">
        <v>728</v>
      </c>
    </row>
    <row r="153" spans="1:6" ht="15.75" x14ac:dyDescent="0.25">
      <c r="A153" s="78"/>
      <c r="B153" s="50" t="s">
        <v>11</v>
      </c>
      <c r="C153" s="41">
        <v>25</v>
      </c>
      <c r="D153" s="6">
        <v>5</v>
      </c>
      <c r="E153" s="6">
        <f t="shared" si="6"/>
        <v>125</v>
      </c>
    </row>
    <row r="154" spans="1:6" ht="15.75" x14ac:dyDescent="0.25">
      <c r="A154" s="76" t="s">
        <v>641</v>
      </c>
      <c r="B154" s="50" t="s">
        <v>6</v>
      </c>
      <c r="C154" s="41">
        <v>60</v>
      </c>
      <c r="D154" s="6">
        <v>2</v>
      </c>
      <c r="E154" s="6">
        <f t="shared" si="6"/>
        <v>120</v>
      </c>
    </row>
    <row r="155" spans="1:6" ht="15.75" x14ac:dyDescent="0.25">
      <c r="A155" s="78"/>
      <c r="B155" s="50" t="s">
        <v>7</v>
      </c>
      <c r="C155" s="41" t="s">
        <v>10</v>
      </c>
      <c r="D155" s="6">
        <v>1</v>
      </c>
      <c r="E155" s="6">
        <f>4*18*D155</f>
        <v>72</v>
      </c>
    </row>
    <row r="156" spans="1:6" ht="15.75" x14ac:dyDescent="0.25">
      <c r="A156" s="64" t="s">
        <v>42</v>
      </c>
      <c r="B156" s="50" t="s">
        <v>7</v>
      </c>
      <c r="C156" s="41" t="s">
        <v>10</v>
      </c>
      <c r="D156" s="6">
        <v>1</v>
      </c>
      <c r="E156" s="6">
        <f>4*18*D156</f>
        <v>72</v>
      </c>
    </row>
    <row r="157" spans="1:6" ht="15.75" x14ac:dyDescent="0.25">
      <c r="A157" s="76" t="s">
        <v>642</v>
      </c>
      <c r="B157" s="50" t="s">
        <v>88</v>
      </c>
      <c r="C157" s="41">
        <v>12</v>
      </c>
      <c r="D157" s="6">
        <v>4</v>
      </c>
      <c r="E157" s="6">
        <f t="shared" ref="E157:E171" si="7">C157*D157</f>
        <v>48</v>
      </c>
    </row>
    <row r="158" spans="1:6" ht="15.75" x14ac:dyDescent="0.25">
      <c r="A158" s="78"/>
      <c r="B158" s="5" t="s">
        <v>11</v>
      </c>
      <c r="C158" s="6">
        <v>25</v>
      </c>
      <c r="D158" s="6">
        <v>2</v>
      </c>
      <c r="E158" s="6">
        <f t="shared" si="7"/>
        <v>50</v>
      </c>
      <c r="F158" t="s">
        <v>144</v>
      </c>
    </row>
    <row r="159" spans="1:6" ht="15.75" x14ac:dyDescent="0.25">
      <c r="A159" s="4" t="s">
        <v>643</v>
      </c>
      <c r="B159" s="50" t="s">
        <v>6</v>
      </c>
      <c r="C159" s="41">
        <v>60</v>
      </c>
      <c r="D159" s="6">
        <v>3</v>
      </c>
      <c r="E159" s="6">
        <f t="shared" si="7"/>
        <v>180</v>
      </c>
    </row>
    <row r="160" spans="1:6" ht="15.75" x14ac:dyDescent="0.25">
      <c r="A160" s="4" t="s">
        <v>644</v>
      </c>
      <c r="B160" s="50" t="s">
        <v>7</v>
      </c>
      <c r="C160" s="41" t="s">
        <v>10</v>
      </c>
      <c r="D160" s="6">
        <v>4</v>
      </c>
      <c r="E160" s="6">
        <f>4*18*D160</f>
        <v>288</v>
      </c>
    </row>
    <row r="161" spans="1:6" ht="15.75" x14ac:dyDescent="0.25">
      <c r="A161" s="4" t="s">
        <v>645</v>
      </c>
      <c r="B161" s="50" t="s">
        <v>6</v>
      </c>
      <c r="C161" s="41">
        <v>60</v>
      </c>
      <c r="D161" s="6">
        <v>5</v>
      </c>
      <c r="E161" s="6">
        <f t="shared" si="7"/>
        <v>300</v>
      </c>
      <c r="F161" t="s">
        <v>728</v>
      </c>
    </row>
    <row r="162" spans="1:6" ht="15.75" x14ac:dyDescent="0.25">
      <c r="A162" s="4" t="s">
        <v>646</v>
      </c>
      <c r="B162" s="50" t="s">
        <v>6</v>
      </c>
      <c r="C162" s="41">
        <v>60</v>
      </c>
      <c r="D162" s="6">
        <v>1</v>
      </c>
      <c r="E162" s="6">
        <f t="shared" si="7"/>
        <v>60</v>
      </c>
      <c r="F162" t="s">
        <v>728</v>
      </c>
    </row>
    <row r="163" spans="1:6" ht="15.75" x14ac:dyDescent="0.25">
      <c r="A163" s="76" t="s">
        <v>647</v>
      </c>
      <c r="B163" s="50" t="s">
        <v>6</v>
      </c>
      <c r="C163" s="41">
        <v>60</v>
      </c>
      <c r="D163" s="6">
        <v>2</v>
      </c>
      <c r="E163" s="6">
        <f t="shared" si="7"/>
        <v>120</v>
      </c>
    </row>
    <row r="164" spans="1:6" ht="15.75" x14ac:dyDescent="0.25">
      <c r="A164" s="78"/>
      <c r="B164" s="5" t="s">
        <v>11</v>
      </c>
      <c r="C164" s="6">
        <v>25</v>
      </c>
      <c r="D164" s="6">
        <v>2</v>
      </c>
      <c r="E164" s="6">
        <f t="shared" si="7"/>
        <v>50</v>
      </c>
    </row>
    <row r="165" spans="1:6" ht="15.75" x14ac:dyDescent="0.25">
      <c r="A165" s="4" t="s">
        <v>648</v>
      </c>
      <c r="B165" s="50" t="s">
        <v>88</v>
      </c>
      <c r="C165" s="41">
        <v>20</v>
      </c>
      <c r="D165" s="6">
        <v>1</v>
      </c>
      <c r="E165" s="6">
        <f t="shared" si="7"/>
        <v>20</v>
      </c>
    </row>
    <row r="166" spans="1:6" ht="15.75" x14ac:dyDescent="0.25">
      <c r="A166" s="76" t="s">
        <v>649</v>
      </c>
      <c r="B166" s="50" t="s">
        <v>6</v>
      </c>
      <c r="C166" s="41">
        <v>75</v>
      </c>
      <c r="D166" s="6">
        <v>2</v>
      </c>
      <c r="E166" s="6">
        <f t="shared" si="7"/>
        <v>150</v>
      </c>
    </row>
    <row r="167" spans="1:6" ht="15.75" x14ac:dyDescent="0.25">
      <c r="A167" s="77"/>
      <c r="B167" s="50" t="s">
        <v>11</v>
      </c>
      <c r="C167" s="41">
        <v>25</v>
      </c>
      <c r="D167" s="6">
        <v>1</v>
      </c>
      <c r="E167" s="6">
        <f t="shared" si="7"/>
        <v>25</v>
      </c>
    </row>
    <row r="168" spans="1:6" ht="15.75" x14ac:dyDescent="0.25">
      <c r="A168" s="78"/>
      <c r="B168" s="50" t="s">
        <v>88</v>
      </c>
      <c r="C168" s="41">
        <v>20</v>
      </c>
      <c r="D168" s="6">
        <v>1</v>
      </c>
      <c r="E168" s="6">
        <f t="shared" si="7"/>
        <v>20</v>
      </c>
    </row>
    <row r="169" spans="1:6" ht="15.75" x14ac:dyDescent="0.25">
      <c r="A169" s="76" t="s">
        <v>650</v>
      </c>
      <c r="B169" s="50" t="s">
        <v>6</v>
      </c>
      <c r="C169" s="41">
        <v>60</v>
      </c>
      <c r="D169" s="6">
        <v>3</v>
      </c>
      <c r="E169" s="6">
        <f t="shared" si="7"/>
        <v>180</v>
      </c>
    </row>
    <row r="170" spans="1:6" ht="15.75" x14ac:dyDescent="0.25">
      <c r="A170" s="78"/>
      <c r="B170" s="50" t="s">
        <v>11</v>
      </c>
      <c r="C170" s="41">
        <v>25</v>
      </c>
      <c r="D170" s="6">
        <v>1</v>
      </c>
      <c r="E170" s="6">
        <f t="shared" si="7"/>
        <v>25</v>
      </c>
    </row>
    <row r="171" spans="1:6" ht="15.75" x14ac:dyDescent="0.25">
      <c r="A171" s="76" t="s">
        <v>651</v>
      </c>
      <c r="B171" s="50" t="s">
        <v>6</v>
      </c>
      <c r="C171" s="41">
        <v>75</v>
      </c>
      <c r="D171" s="6">
        <v>4</v>
      </c>
      <c r="E171" s="6">
        <f t="shared" si="7"/>
        <v>300</v>
      </c>
    </row>
    <row r="172" spans="1:6" ht="15.75" x14ac:dyDescent="0.25">
      <c r="A172" s="78"/>
      <c r="B172" s="50" t="s">
        <v>11</v>
      </c>
      <c r="C172" s="41">
        <v>25</v>
      </c>
      <c r="D172" s="6">
        <v>1</v>
      </c>
      <c r="E172" s="6">
        <f t="shared" ref="E172:E191" si="8">C172*D172</f>
        <v>25</v>
      </c>
    </row>
    <row r="173" spans="1:6" ht="15.75" x14ac:dyDescent="0.25">
      <c r="A173" s="4" t="s">
        <v>652</v>
      </c>
      <c r="B173" s="50" t="s">
        <v>6</v>
      </c>
      <c r="C173" s="41">
        <v>60</v>
      </c>
      <c r="D173" s="6">
        <v>1</v>
      </c>
      <c r="E173" s="6">
        <f t="shared" si="8"/>
        <v>60</v>
      </c>
    </row>
    <row r="174" spans="1:6" ht="15.75" x14ac:dyDescent="0.25">
      <c r="A174" s="76" t="s">
        <v>653</v>
      </c>
      <c r="B174" s="50" t="s">
        <v>6</v>
      </c>
      <c r="C174" s="41">
        <v>60</v>
      </c>
      <c r="D174" s="6">
        <v>3</v>
      </c>
      <c r="E174" s="6">
        <f t="shared" si="8"/>
        <v>180</v>
      </c>
    </row>
    <row r="175" spans="1:6" ht="15.75" x14ac:dyDescent="0.25">
      <c r="A175" s="78"/>
      <c r="B175" s="50" t="s">
        <v>11</v>
      </c>
      <c r="C175" s="41">
        <v>25</v>
      </c>
      <c r="D175" s="6">
        <v>5</v>
      </c>
      <c r="E175" s="6">
        <f t="shared" si="8"/>
        <v>125</v>
      </c>
    </row>
    <row r="176" spans="1:6" ht="15.75" x14ac:dyDescent="0.25">
      <c r="A176" s="76" t="s">
        <v>654</v>
      </c>
      <c r="B176" s="50" t="s">
        <v>6</v>
      </c>
      <c r="C176" s="41">
        <v>60</v>
      </c>
      <c r="D176" s="6">
        <v>3</v>
      </c>
      <c r="E176" s="6">
        <f t="shared" si="8"/>
        <v>180</v>
      </c>
    </row>
    <row r="177" spans="1:6" ht="15.75" x14ac:dyDescent="0.25">
      <c r="A177" s="78"/>
      <c r="B177" s="50" t="s">
        <v>11</v>
      </c>
      <c r="C177" s="41">
        <v>25</v>
      </c>
      <c r="D177" s="6">
        <v>1</v>
      </c>
      <c r="E177" s="6">
        <f t="shared" si="8"/>
        <v>25</v>
      </c>
    </row>
    <row r="178" spans="1:6" ht="15.75" x14ac:dyDescent="0.25">
      <c r="A178" s="76" t="s">
        <v>655</v>
      </c>
      <c r="B178" s="50" t="s">
        <v>6</v>
      </c>
      <c r="C178" s="41">
        <v>20</v>
      </c>
      <c r="D178" s="6">
        <v>2</v>
      </c>
      <c r="E178" s="6">
        <f t="shared" si="8"/>
        <v>40</v>
      </c>
    </row>
    <row r="179" spans="1:6" ht="15.75" x14ac:dyDescent="0.25">
      <c r="A179" s="78"/>
      <c r="B179" s="50" t="s">
        <v>11</v>
      </c>
      <c r="C179" s="41">
        <v>25</v>
      </c>
      <c r="D179" s="6">
        <v>1</v>
      </c>
      <c r="E179" s="6">
        <f t="shared" si="8"/>
        <v>25</v>
      </c>
    </row>
    <row r="180" spans="1:6" ht="15.75" x14ac:dyDescent="0.25">
      <c r="A180" s="4" t="s">
        <v>125</v>
      </c>
      <c r="B180" s="50" t="s">
        <v>6</v>
      </c>
      <c r="C180" s="41">
        <v>60</v>
      </c>
      <c r="D180" s="6">
        <v>2</v>
      </c>
      <c r="E180" s="6">
        <f t="shared" si="8"/>
        <v>120</v>
      </c>
      <c r="F180" t="s">
        <v>656</v>
      </c>
    </row>
    <row r="181" spans="1:6" ht="15.75" x14ac:dyDescent="0.25">
      <c r="A181" s="76" t="s">
        <v>657</v>
      </c>
      <c r="B181" s="50" t="s">
        <v>6</v>
      </c>
      <c r="C181" s="41">
        <v>20</v>
      </c>
      <c r="D181" s="6">
        <v>2</v>
      </c>
      <c r="E181" s="6">
        <f t="shared" si="8"/>
        <v>40</v>
      </c>
    </row>
    <row r="182" spans="1:6" ht="15.75" x14ac:dyDescent="0.25">
      <c r="A182" s="78"/>
      <c r="B182" s="50" t="s">
        <v>11</v>
      </c>
      <c r="C182" s="41">
        <v>25</v>
      </c>
      <c r="D182" s="6">
        <v>1</v>
      </c>
      <c r="E182" s="6">
        <f t="shared" si="8"/>
        <v>25</v>
      </c>
    </row>
    <row r="183" spans="1:6" ht="15.75" x14ac:dyDescent="0.25">
      <c r="A183" s="4" t="s">
        <v>658</v>
      </c>
      <c r="B183" s="50" t="s">
        <v>6</v>
      </c>
      <c r="C183" s="41">
        <v>60</v>
      </c>
      <c r="D183" s="6">
        <v>2</v>
      </c>
      <c r="E183" s="6">
        <f t="shared" si="8"/>
        <v>120</v>
      </c>
    </row>
    <row r="184" spans="1:6" ht="15.75" x14ac:dyDescent="0.25">
      <c r="A184" s="4" t="s">
        <v>646</v>
      </c>
      <c r="B184" s="50" t="s">
        <v>6</v>
      </c>
      <c r="C184" s="41">
        <v>60</v>
      </c>
      <c r="D184" s="6">
        <v>1</v>
      </c>
      <c r="E184" s="6">
        <f t="shared" si="8"/>
        <v>60</v>
      </c>
      <c r="F184" t="s">
        <v>656</v>
      </c>
    </row>
    <row r="185" spans="1:6" ht="15.75" x14ac:dyDescent="0.25">
      <c r="A185" s="79" t="s">
        <v>732</v>
      </c>
      <c r="B185" s="80"/>
      <c r="C185" s="80"/>
      <c r="D185" s="80"/>
      <c r="E185" s="81"/>
      <c r="F185" s="34" t="s">
        <v>740</v>
      </c>
    </row>
    <row r="186" spans="1:6" ht="15.75" x14ac:dyDescent="0.25">
      <c r="A186" s="66" t="s">
        <v>733</v>
      </c>
      <c r="B186" s="65" t="s">
        <v>6</v>
      </c>
      <c r="C186" s="65">
        <v>60</v>
      </c>
      <c r="D186" s="65">
        <v>1</v>
      </c>
      <c r="E186" s="6">
        <f t="shared" si="8"/>
        <v>60</v>
      </c>
    </row>
    <row r="187" spans="1:6" ht="15.75" x14ac:dyDescent="0.25">
      <c r="A187" s="66" t="s">
        <v>734</v>
      </c>
      <c r="B187" s="65" t="s">
        <v>7</v>
      </c>
      <c r="C187" s="65" t="s">
        <v>735</v>
      </c>
      <c r="D187" s="65">
        <v>1</v>
      </c>
      <c r="E187" s="65">
        <f>1*56*D187</f>
        <v>56</v>
      </c>
    </row>
    <row r="188" spans="1:6" ht="15.75" x14ac:dyDescent="0.25">
      <c r="A188" s="76" t="s">
        <v>638</v>
      </c>
      <c r="B188" s="65"/>
      <c r="C188" s="65">
        <v>20</v>
      </c>
      <c r="D188" s="65">
        <v>9</v>
      </c>
      <c r="E188" s="6">
        <f t="shared" si="8"/>
        <v>180</v>
      </c>
    </row>
    <row r="189" spans="1:6" ht="15.75" x14ac:dyDescent="0.25">
      <c r="A189" s="77"/>
      <c r="B189" s="65" t="s">
        <v>731</v>
      </c>
      <c r="C189" s="65">
        <v>20</v>
      </c>
      <c r="D189" s="65">
        <v>6</v>
      </c>
      <c r="E189" s="6">
        <f t="shared" si="8"/>
        <v>120</v>
      </c>
    </row>
    <row r="190" spans="1:6" ht="15.75" x14ac:dyDescent="0.25">
      <c r="A190" s="78"/>
      <c r="B190" s="65" t="s">
        <v>7</v>
      </c>
      <c r="C190" s="65" t="s">
        <v>735</v>
      </c>
      <c r="D190" s="65">
        <v>2</v>
      </c>
      <c r="E190" s="65">
        <f>1*56*D190</f>
        <v>112</v>
      </c>
    </row>
    <row r="191" spans="1:6" ht="15.75" x14ac:dyDescent="0.25">
      <c r="A191" s="66" t="s">
        <v>136</v>
      </c>
      <c r="B191" s="65" t="s">
        <v>6</v>
      </c>
      <c r="C191" s="65">
        <v>60</v>
      </c>
      <c r="D191" s="65">
        <v>5</v>
      </c>
      <c r="E191" s="6">
        <f t="shared" si="8"/>
        <v>300</v>
      </c>
    </row>
    <row r="192" spans="1:6" ht="15.75" x14ac:dyDescent="0.25">
      <c r="A192" s="66" t="s">
        <v>42</v>
      </c>
      <c r="B192" s="50" t="s">
        <v>7</v>
      </c>
      <c r="C192" s="41" t="s">
        <v>25</v>
      </c>
      <c r="D192" s="6">
        <v>2</v>
      </c>
      <c r="E192" s="6">
        <f>1*36*D192</f>
        <v>72</v>
      </c>
    </row>
    <row r="193" spans="1:5" ht="15.75" x14ac:dyDescent="0.25">
      <c r="A193" s="66" t="s">
        <v>44</v>
      </c>
      <c r="B193" s="50" t="s">
        <v>7</v>
      </c>
      <c r="C193" s="41" t="s">
        <v>25</v>
      </c>
      <c r="D193" s="6">
        <v>2</v>
      </c>
      <c r="E193" s="6">
        <f>1*36*D193</f>
        <v>72</v>
      </c>
    </row>
    <row r="194" spans="1:5" ht="15.75" x14ac:dyDescent="0.25">
      <c r="A194" s="66" t="s">
        <v>736</v>
      </c>
      <c r="B194" s="50" t="s">
        <v>6</v>
      </c>
      <c r="C194" s="41">
        <v>60</v>
      </c>
      <c r="D194" s="6">
        <v>1</v>
      </c>
      <c r="E194" s="6">
        <f t="shared" ref="E194:E196" si="9">C194*D194</f>
        <v>60</v>
      </c>
    </row>
    <row r="195" spans="1:5" ht="15.75" x14ac:dyDescent="0.25">
      <c r="A195" s="66" t="s">
        <v>737</v>
      </c>
      <c r="B195" s="50" t="s">
        <v>6</v>
      </c>
      <c r="C195" s="41">
        <v>60</v>
      </c>
      <c r="D195" s="6">
        <v>2</v>
      </c>
      <c r="E195" s="6">
        <f t="shared" si="9"/>
        <v>120</v>
      </c>
    </row>
    <row r="196" spans="1:5" ht="15.75" x14ac:dyDescent="0.25">
      <c r="A196" s="66" t="s">
        <v>738</v>
      </c>
      <c r="B196" s="50" t="s">
        <v>6</v>
      </c>
      <c r="C196" s="41">
        <v>60</v>
      </c>
      <c r="D196" s="6">
        <v>5</v>
      </c>
      <c r="E196" s="6">
        <f t="shared" si="9"/>
        <v>300</v>
      </c>
    </row>
    <row r="197" spans="1:5" ht="15.75" x14ac:dyDescent="0.25">
      <c r="A197" s="66" t="s">
        <v>739</v>
      </c>
      <c r="B197" s="50" t="s">
        <v>7</v>
      </c>
      <c r="C197" s="41" t="s">
        <v>8</v>
      </c>
      <c r="D197" s="6">
        <v>2</v>
      </c>
      <c r="E197" s="6">
        <f>2*36*D197</f>
        <v>144</v>
      </c>
    </row>
    <row r="198" spans="1:5" ht="15.75" x14ac:dyDescent="0.25">
      <c r="A198" s="11" t="s">
        <v>133</v>
      </c>
      <c r="B198" s="12" t="s">
        <v>134</v>
      </c>
      <c r="C198" s="13" t="s">
        <v>134</v>
      </c>
      <c r="D198" s="13">
        <f>SUM(D2:D197)</f>
        <v>719</v>
      </c>
      <c r="E198" s="13">
        <f>SUM(E2:E197)</f>
        <v>84892</v>
      </c>
    </row>
    <row r="201" spans="1:5" x14ac:dyDescent="0.25">
      <c r="A201" s="36" t="s">
        <v>660</v>
      </c>
      <c r="B201" s="36" t="s">
        <v>661</v>
      </c>
      <c r="C201" s="36" t="s">
        <v>662</v>
      </c>
    </row>
    <row r="202" spans="1:5" ht="15.75" x14ac:dyDescent="0.25">
      <c r="A202" s="5" t="s">
        <v>7</v>
      </c>
      <c r="B202" s="16">
        <f>D11+D14+D15+D16+D19+D29+D30+D33+D71+D75+D83+D84+D85+D86+D89+D90+D92+D93+D94+D95+D96+D97+D98+D106+D110+D112+D118+D120+D122+D125+D128+D135+D140+D143+D155+D156+D160+D187+D190+D192+D193+D197</f>
        <v>153</v>
      </c>
      <c r="C202" s="16">
        <f>E11+E14+E15+E16+E19+E29+E30+E33+E71+E75+E83+E84+E85+E86+E89+E90+E92+E93+E94+E95+E96+E97+E98+E106+E110+E112+E118+E120+E122+E125+E128+E135+E140+E143+E155+E156+E160+E187+E190+E192+E193+E197</f>
        <v>11772</v>
      </c>
    </row>
    <row r="203" spans="1:5" ht="15.75" x14ac:dyDescent="0.25">
      <c r="A203" s="5" t="s">
        <v>6</v>
      </c>
      <c r="B203" s="16">
        <f>D3+D5+D6+D7+D12+D18+D21+D22+D24+D26+D27+D28+D31+D32+D34+D80+D82+D87+D88+D100+D101+D102+D103+D105+D107+D114+D116+D124+D127+D129+D130+D134+D137+D141+D146+D151+D152+D154+D159+D161+D162+D163+D166+D169+D171+D173+D174+D176+D178+D181+D183+D180+D184+D186+D191+D194+D195+D196</f>
        <v>264</v>
      </c>
      <c r="C203" s="16">
        <f>E3+E5+E6+E7+E12+E18+E21+E22+E24+E26+E27+E28+E31+E32+E34+E80+E82+E87+E88+E100+E101+E102+E103+E105+E107+E114+E116+E124+E127+E129+E130+E134+E137+E141+E146+E151+E152+E154+E159+E161+E162+E163+E166+E169+E171+E173+E174+E176+E178+E180+E181+E183+E184+E186+E191+E194+E195+E196</f>
        <v>14300</v>
      </c>
    </row>
    <row r="204" spans="1:5" ht="15.75" x14ac:dyDescent="0.25">
      <c r="A204" s="18" t="s">
        <v>88</v>
      </c>
      <c r="B204" s="16">
        <f>D2+D4+D8+D10+D35+D37+D38+D39+D40+D41+D43+D44+D45+D46+D47+D48+D50+D53+D54+D55+D57+D58+D60+D62+D63+D64+D66+D68+D70+D73+D76+D78+D91+D99+D104+D157+D165+D168</f>
        <v>101</v>
      </c>
      <c r="C204" s="16">
        <f>E2+E4+E8+E10+E35+E37+E38+E39+E40+E41+E43+E44+E45+E46+E47+E48+E50+E53+E54+E55+E57+E58+E60+E62+E63+E64+E66+E68+E70+E73+E76+E78+E91+E99+E104+E157+E165+E168</f>
        <v>3314</v>
      </c>
    </row>
    <row r="205" spans="1:5" x14ac:dyDescent="0.25">
      <c r="A205" s="16" t="s">
        <v>715</v>
      </c>
      <c r="B205" s="16">
        <f>D49+D51+D67+D72+D74+D77+D79</f>
        <v>11</v>
      </c>
      <c r="C205" s="16" t="s">
        <v>134</v>
      </c>
    </row>
    <row r="206" spans="1:5" x14ac:dyDescent="0.25">
      <c r="A206" s="16" t="s">
        <v>11</v>
      </c>
      <c r="B206" s="16">
        <f>D9+D13+D17+D20+D23+D25+D36+D42+D56+D59+D61+D65+D69+D81+D108+D109+D111+D113+D115+D117+D119+D121+D123+D126+D131+D133+D136+D138+D142+D144+D147+D148+D153+D158+D164+D167+D170+D172+D175+D177+D179+D182</f>
        <v>82</v>
      </c>
      <c r="C206" s="16">
        <f>E9+E13+E17+E20+E23+E25+E36+E42+E56+E59+E61+E65+E69+E81+E108+E109+E111+E113+E115+E117+E119+E121+E123+E126+E131+E133+E136+E138+E142+E144+E147+E148+E153+E158+E164+E167+E170+E172+E175+E177+E179+E182</f>
        <v>1587</v>
      </c>
    </row>
    <row r="207" spans="1:5" x14ac:dyDescent="0.25">
      <c r="A207" s="16" t="s">
        <v>639</v>
      </c>
      <c r="B207" s="16">
        <f>D149+D150</f>
        <v>46</v>
      </c>
      <c r="C207" s="16">
        <f>E149+E150</f>
        <v>50000</v>
      </c>
    </row>
    <row r="208" spans="1:5" x14ac:dyDescent="0.25">
      <c r="A208" s="16" t="s">
        <v>659</v>
      </c>
      <c r="B208" s="16">
        <f>D52+D132+D139+D145+D189+D188</f>
        <v>62</v>
      </c>
      <c r="C208" s="16">
        <f>E52+E132+E139+E145+E189+E188</f>
        <v>3890</v>
      </c>
    </row>
    <row r="209" spans="1:3" x14ac:dyDescent="0.25">
      <c r="A209" s="36" t="s">
        <v>663</v>
      </c>
      <c r="B209" s="36">
        <f>SUM(B202:B208)</f>
        <v>719</v>
      </c>
      <c r="C209" s="36">
        <f>SUM(C202:C208)</f>
        <v>84863</v>
      </c>
    </row>
  </sheetData>
  <autoFilter ref="A1:F198" xr:uid="{6E83F77F-1B3B-48A8-9BA8-74C5C25B4ACD}"/>
  <mergeCells count="56">
    <mergeCell ref="A185:E185"/>
    <mergeCell ref="A188:A190"/>
    <mergeCell ref="A22:A23"/>
    <mergeCell ref="A24:A25"/>
    <mergeCell ref="A4:A5"/>
    <mergeCell ref="A8:A9"/>
    <mergeCell ref="A12:A13"/>
    <mergeCell ref="A15:A17"/>
    <mergeCell ref="A19:A20"/>
    <mergeCell ref="A10:A11"/>
    <mergeCell ref="A35:A36"/>
    <mergeCell ref="A41:A42"/>
    <mergeCell ref="A45:A46"/>
    <mergeCell ref="A48:A49"/>
    <mergeCell ref="A50:A51"/>
    <mergeCell ref="A52:A53"/>
    <mergeCell ref="A54:A56"/>
    <mergeCell ref="A57:A59"/>
    <mergeCell ref="A60:A61"/>
    <mergeCell ref="A64:A65"/>
    <mergeCell ref="A66:A67"/>
    <mergeCell ref="A68:A69"/>
    <mergeCell ref="A71:A72"/>
    <mergeCell ref="A73:A74"/>
    <mergeCell ref="A76:A77"/>
    <mergeCell ref="A78:A79"/>
    <mergeCell ref="A80:A81"/>
    <mergeCell ref="A99:A100"/>
    <mergeCell ref="A103:A104"/>
    <mergeCell ref="A105:A109"/>
    <mergeCell ref="A110:A111"/>
    <mergeCell ref="A112:A113"/>
    <mergeCell ref="A114:A115"/>
    <mergeCell ref="A116:A117"/>
    <mergeCell ref="A118:A119"/>
    <mergeCell ref="A135:A136"/>
    <mergeCell ref="A140:A142"/>
    <mergeCell ref="A143:A144"/>
    <mergeCell ref="A137:A138"/>
    <mergeCell ref="A120:A121"/>
    <mergeCell ref="A122:A123"/>
    <mergeCell ref="A124:A126"/>
    <mergeCell ref="A130:A131"/>
    <mergeCell ref="A132:A133"/>
    <mergeCell ref="A145:A150"/>
    <mergeCell ref="A178:A179"/>
    <mergeCell ref="A181:A182"/>
    <mergeCell ref="A166:A168"/>
    <mergeCell ref="A169:A170"/>
    <mergeCell ref="A171:A172"/>
    <mergeCell ref="A174:A175"/>
    <mergeCell ref="A176:A177"/>
    <mergeCell ref="A152:A153"/>
    <mergeCell ref="A154:A155"/>
    <mergeCell ref="A157:A158"/>
    <mergeCell ref="A163:A16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01_MÚ </vt:lpstr>
      <vt:lpstr>05_Domov pro seniory</vt:lpstr>
      <vt:lpstr>06_ZŠ Krásovy domky</vt:lpstr>
      <vt:lpstr>07_ZŠ Komenského</vt:lpstr>
      <vt:lpstr>08_KD Máj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Zuzana Šestáková</cp:lastModifiedBy>
  <dcterms:created xsi:type="dcterms:W3CDTF">2023-02-05T14:46:24Z</dcterms:created>
  <dcterms:modified xsi:type="dcterms:W3CDTF">2024-01-24T15:12:56Z</dcterms:modified>
</cp:coreProperties>
</file>