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13 - Chodník trasa C" sheetId="2" r:id="rId2"/>
    <sheet name="SO 192 - Dočasné dopravní..." sheetId="3" r:id="rId3"/>
    <sheet name="SO 402 - Přeložka VO trasa B" sheetId="4" r:id="rId4"/>
    <sheet name="SO 901 - Vedlejší rozpočt..." sheetId="5" r:id="rId5"/>
    <sheet name="Pokyny pro vyplnění" sheetId="6" r:id="rId6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113 - Chodník trasa C'!$C$91:$K$381</definedName>
    <definedName name="_xlnm.Print_Area" localSheetId="1">'SO 113 - Chodník trasa C'!$C$4:$J$41,'SO 113 - Chodník trasa C'!$C$47:$J$71,'SO 113 - Chodník trasa C'!$C$77:$K$381</definedName>
    <definedName name="_xlnm.Print_Titles" localSheetId="1">'SO 113 - Chodník trasa C'!$91:$91</definedName>
    <definedName name="_xlnm._FilterDatabase" localSheetId="2" hidden="1">'SO 192 - Dočasné dopravní...'!$C$86:$K$92</definedName>
    <definedName name="_xlnm.Print_Area" localSheetId="2">'SO 192 - Dočasné dopravní...'!$C$4:$J$41,'SO 192 - Dočasné dopravní...'!$C$47:$J$66,'SO 192 - Dočasné dopravní...'!$C$72:$K$92</definedName>
    <definedName name="_xlnm.Print_Titles" localSheetId="2">'SO 192 - Dočasné dopravní...'!$86:$86</definedName>
    <definedName name="_xlnm._FilterDatabase" localSheetId="3" hidden="1">'SO 402 - Přeložka VO trasa B'!$C$87:$K$185</definedName>
    <definedName name="_xlnm.Print_Area" localSheetId="3">'SO 402 - Přeložka VO trasa B'!$C$4:$J$41,'SO 402 - Přeložka VO trasa B'!$C$47:$J$67,'SO 402 - Přeložka VO trasa B'!$C$73:$K$185</definedName>
    <definedName name="_xlnm.Print_Titles" localSheetId="3">'SO 402 - Přeložka VO trasa B'!$87:$87</definedName>
    <definedName name="_xlnm._FilterDatabase" localSheetId="4" hidden="1">'SO 901 - Vedlejší rozpočt...'!$C$89:$K$163</definedName>
    <definedName name="_xlnm.Print_Area" localSheetId="4">'SO 901 - Vedlejší rozpočt...'!$C$4:$J$41,'SO 901 - Vedlejší rozpočt...'!$C$47:$J$69,'SO 901 - Vedlejší rozpočt...'!$C$75:$K$163</definedName>
    <definedName name="_xlnm.Print_Titles" localSheetId="4">'SO 901 - Vedlejší rozpočt...'!$89:$89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9"/>
  <c r="J38"/>
  <c i="1" r="AY61"/>
  <c i="5" r="J37"/>
  <c i="1" r="AX61"/>
  <c i="5" r="BI158"/>
  <c r="BH158"/>
  <c r="BG158"/>
  <c r="BF158"/>
  <c r="T158"/>
  <c r="R158"/>
  <c r="P158"/>
  <c r="BK158"/>
  <c r="J158"/>
  <c r="BE158"/>
  <c r="BI153"/>
  <c r="BH153"/>
  <c r="BG153"/>
  <c r="BF153"/>
  <c r="T153"/>
  <c r="T152"/>
  <c r="R153"/>
  <c r="R152"/>
  <c r="P153"/>
  <c r="P152"/>
  <c r="BK153"/>
  <c r="BK152"/>
  <c r="J152"/>
  <c r="J153"/>
  <c r="BE153"/>
  <c r="J68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7"/>
  <c r="BH137"/>
  <c r="BG137"/>
  <c r="BF137"/>
  <c r="T137"/>
  <c r="T136"/>
  <c r="R137"/>
  <c r="R136"/>
  <c r="P137"/>
  <c r="P136"/>
  <c r="BK137"/>
  <c r="BK136"/>
  <c r="J136"/>
  <c r="J137"/>
  <c r="BE137"/>
  <c r="J67"/>
  <c r="BI131"/>
  <c r="BH131"/>
  <c r="BG131"/>
  <c r="BF131"/>
  <c r="T131"/>
  <c r="T130"/>
  <c r="R131"/>
  <c r="R130"/>
  <c r="P131"/>
  <c r="P130"/>
  <c r="BK131"/>
  <c r="BK130"/>
  <c r="J130"/>
  <c r="J131"/>
  <c r="BE131"/>
  <c r="J66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99"/>
  <c r="BH99"/>
  <c r="BG99"/>
  <c r="BF99"/>
  <c r="T99"/>
  <c r="R99"/>
  <c r="P99"/>
  <c r="BK99"/>
  <c r="J99"/>
  <c r="BE99"/>
  <c r="BI93"/>
  <c r="F39"/>
  <c i="1" r="BD61"/>
  <c i="5" r="BH93"/>
  <c r="F38"/>
  <c i="1" r="BC61"/>
  <c i="5" r="BG93"/>
  <c r="F37"/>
  <c i="1" r="BB61"/>
  <c i="5" r="BF93"/>
  <c r="J36"/>
  <c i="1" r="AW61"/>
  <c i="5" r="F36"/>
  <c i="1" r="BA61"/>
  <c i="5" r="T93"/>
  <c r="T92"/>
  <c r="T91"/>
  <c r="T90"/>
  <c r="R93"/>
  <c r="R92"/>
  <c r="R91"/>
  <c r="R90"/>
  <c r="P93"/>
  <c r="P92"/>
  <c r="P91"/>
  <c r="P90"/>
  <c i="1" r="AU61"/>
  <c i="5" r="BK93"/>
  <c r="BK92"/>
  <c r="J92"/>
  <c r="BK91"/>
  <c r="J91"/>
  <c r="BK90"/>
  <c r="J90"/>
  <c r="J63"/>
  <c r="J32"/>
  <c i="1" r="AG61"/>
  <c i="5" r="J93"/>
  <c r="BE93"/>
  <c r="J35"/>
  <c i="1" r="AV61"/>
  <c i="5" r="F35"/>
  <c i="1" r="AZ61"/>
  <c i="5"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4" r="J39"/>
  <c r="J38"/>
  <c i="1" r="AY59"/>
  <c i="4" r="J37"/>
  <c i="1" r="AX59"/>
  <c i="4" r="BI184"/>
  <c r="BH184"/>
  <c r="BG184"/>
  <c r="BF184"/>
  <c r="T184"/>
  <c r="R184"/>
  <c r="P184"/>
  <c r="BK184"/>
  <c r="J184"/>
  <c r="BE184"/>
  <c r="BI182"/>
  <c r="BH182"/>
  <c r="BG182"/>
  <c r="BF182"/>
  <c r="T182"/>
  <c r="T181"/>
  <c r="R182"/>
  <c r="R181"/>
  <c r="P182"/>
  <c r="P181"/>
  <c r="BK182"/>
  <c r="BK181"/>
  <c r="J181"/>
  <c r="J182"/>
  <c r="BE182"/>
  <c r="J66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/>
  <c r="J155"/>
  <c r="BE155"/>
  <c r="J65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9"/>
  <c i="1" r="BD59"/>
  <c i="4" r="BH90"/>
  <c r="F38"/>
  <c i="1" r="BC59"/>
  <c i="4" r="BG90"/>
  <c r="F37"/>
  <c i="1" r="BB59"/>
  <c i="4" r="BF90"/>
  <c r="J36"/>
  <c i="1" r="AW59"/>
  <c i="4" r="F36"/>
  <c i="1" r="BA59"/>
  <c i="4" r="T90"/>
  <c r="T89"/>
  <c r="T88"/>
  <c r="R90"/>
  <c r="R89"/>
  <c r="R88"/>
  <c r="P90"/>
  <c r="P89"/>
  <c r="P88"/>
  <c i="1" r="AU59"/>
  <c i="4" r="BK90"/>
  <c r="BK89"/>
  <c r="J89"/>
  <c r="BK88"/>
  <c r="J88"/>
  <c r="J63"/>
  <c r="J32"/>
  <c i="1" r="AG59"/>
  <c i="4" r="J90"/>
  <c r="BE90"/>
  <c r="J35"/>
  <c i="1" r="AV59"/>
  <c i="4" r="F35"/>
  <c i="1" r="AZ59"/>
  <c i="4" r="J64"/>
  <c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3" r="J39"/>
  <c r="J38"/>
  <c i="1" r="AY57"/>
  <c i="3" r="J37"/>
  <c i="1" r="AX57"/>
  <c i="3" r="BI90"/>
  <c r="F39"/>
  <c i="1" r="BD57"/>
  <c i="3" r="BH90"/>
  <c r="F38"/>
  <c i="1" r="BC57"/>
  <c i="3" r="BG90"/>
  <c r="F37"/>
  <c i="1" r="BB57"/>
  <c i="3" r="BF90"/>
  <c r="J36"/>
  <c i="1" r="AW57"/>
  <c i="3" r="F36"/>
  <c i="1" r="BA57"/>
  <c i="3" r="T90"/>
  <c r="T89"/>
  <c r="T88"/>
  <c r="T87"/>
  <c r="R90"/>
  <c r="R89"/>
  <c r="R88"/>
  <c r="R87"/>
  <c r="P90"/>
  <c r="P89"/>
  <c r="P88"/>
  <c r="P87"/>
  <c i="1" r="AU57"/>
  <c i="3" r="BK90"/>
  <c r="BK89"/>
  <c r="J89"/>
  <c r="BK88"/>
  <c r="J88"/>
  <c r="BK87"/>
  <c r="J87"/>
  <c r="J63"/>
  <c r="J32"/>
  <c i="1" r="AG57"/>
  <c i="3" r="J90"/>
  <c r="BE90"/>
  <c r="J35"/>
  <c i="1" r="AV57"/>
  <c i="3" r="F35"/>
  <c i="1" r="AZ57"/>
  <c i="3" r="J65"/>
  <c r="J64"/>
  <c r="J84"/>
  <c r="J83"/>
  <c r="F83"/>
  <c r="F81"/>
  <c r="E79"/>
  <c r="J59"/>
  <c r="J58"/>
  <c r="F58"/>
  <c r="F56"/>
  <c r="E54"/>
  <c r="J41"/>
  <c r="J20"/>
  <c r="E20"/>
  <c r="F84"/>
  <c r="F59"/>
  <c r="J19"/>
  <c r="J14"/>
  <c r="J81"/>
  <c r="J56"/>
  <c r="E7"/>
  <c r="E75"/>
  <c r="E50"/>
  <c i="2" r="J39"/>
  <c r="J38"/>
  <c i="1" r="AY56"/>
  <c i="2" r="J37"/>
  <c i="1" r="AX56"/>
  <c i="2" r="BI380"/>
  <c r="BH380"/>
  <c r="BG380"/>
  <c r="BF380"/>
  <c r="T380"/>
  <c r="T379"/>
  <c r="R380"/>
  <c r="R379"/>
  <c r="P380"/>
  <c r="P379"/>
  <c r="BK380"/>
  <c r="BK379"/>
  <c r="J379"/>
  <c r="J380"/>
  <c r="BE380"/>
  <c r="J70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0"/>
  <c r="BH360"/>
  <c r="BG360"/>
  <c r="BF360"/>
  <c r="T360"/>
  <c r="T359"/>
  <c r="R360"/>
  <c r="R359"/>
  <c r="P360"/>
  <c r="P359"/>
  <c r="BK360"/>
  <c r="BK359"/>
  <c r="J359"/>
  <c r="J360"/>
  <c r="BE360"/>
  <c r="J69"/>
  <c r="BI353"/>
  <c r="BH353"/>
  <c r="BG353"/>
  <c r="BF353"/>
  <c r="T353"/>
  <c r="R353"/>
  <c r="P353"/>
  <c r="BK353"/>
  <c r="J353"/>
  <c r="BE353"/>
  <c r="BI347"/>
  <c r="BH347"/>
  <c r="BG347"/>
  <c r="BF347"/>
  <c r="T347"/>
  <c r="R347"/>
  <c r="P347"/>
  <c r="BK347"/>
  <c r="J347"/>
  <c r="BE347"/>
  <c r="BI342"/>
  <c r="BH342"/>
  <c r="BG342"/>
  <c r="BF342"/>
  <c r="T342"/>
  <c r="R342"/>
  <c r="P342"/>
  <c r="BK342"/>
  <c r="J342"/>
  <c r="BE342"/>
  <c r="BI337"/>
  <c r="BH337"/>
  <c r="BG337"/>
  <c r="BF337"/>
  <c r="T337"/>
  <c r="R337"/>
  <c r="P337"/>
  <c r="BK337"/>
  <c r="J337"/>
  <c r="BE337"/>
  <c r="BI330"/>
  <c r="BH330"/>
  <c r="BG330"/>
  <c r="BF330"/>
  <c r="T330"/>
  <c r="R330"/>
  <c r="P330"/>
  <c r="BK330"/>
  <c r="J330"/>
  <c r="BE330"/>
  <c r="BI325"/>
  <c r="BH325"/>
  <c r="BG325"/>
  <c r="BF325"/>
  <c r="T325"/>
  <c r="R325"/>
  <c r="P325"/>
  <c r="BK325"/>
  <c r="J325"/>
  <c r="BE325"/>
  <c r="BI320"/>
  <c r="BH320"/>
  <c r="BG320"/>
  <c r="BF320"/>
  <c r="T320"/>
  <c r="R320"/>
  <c r="P320"/>
  <c r="BK320"/>
  <c r="J320"/>
  <c r="BE320"/>
  <c r="BI314"/>
  <c r="BH314"/>
  <c r="BG314"/>
  <c r="BF314"/>
  <c r="T314"/>
  <c r="T313"/>
  <c r="R314"/>
  <c r="R313"/>
  <c r="P314"/>
  <c r="P313"/>
  <c r="BK314"/>
  <c r="BK313"/>
  <c r="J313"/>
  <c r="J314"/>
  <c r="BE314"/>
  <c r="J68"/>
  <c r="BI308"/>
  <c r="BH308"/>
  <c r="BG308"/>
  <c r="BF308"/>
  <c r="T308"/>
  <c r="R308"/>
  <c r="P308"/>
  <c r="BK308"/>
  <c r="J308"/>
  <c r="BE308"/>
  <c r="BI303"/>
  <c r="BH303"/>
  <c r="BG303"/>
  <c r="BF303"/>
  <c r="T303"/>
  <c r="R303"/>
  <c r="P303"/>
  <c r="BK303"/>
  <c r="J303"/>
  <c r="BE303"/>
  <c r="BI298"/>
  <c r="BH298"/>
  <c r="BG298"/>
  <c r="BF298"/>
  <c r="T298"/>
  <c r="R298"/>
  <c r="P298"/>
  <c r="BK298"/>
  <c r="J298"/>
  <c r="BE298"/>
  <c r="BI293"/>
  <c r="BH293"/>
  <c r="BG293"/>
  <c r="BF293"/>
  <c r="T293"/>
  <c r="R293"/>
  <c r="P293"/>
  <c r="BK293"/>
  <c r="J293"/>
  <c r="BE293"/>
  <c r="BI288"/>
  <c r="BH288"/>
  <c r="BG288"/>
  <c r="BF288"/>
  <c r="T288"/>
  <c r="R288"/>
  <c r="P288"/>
  <c r="BK288"/>
  <c r="J288"/>
  <c r="BE288"/>
  <c r="BI283"/>
  <c r="BH283"/>
  <c r="BG283"/>
  <c r="BF283"/>
  <c r="T283"/>
  <c r="R283"/>
  <c r="P283"/>
  <c r="BK283"/>
  <c r="J283"/>
  <c r="BE283"/>
  <c r="BI275"/>
  <c r="BH275"/>
  <c r="BG275"/>
  <c r="BF275"/>
  <c r="T275"/>
  <c r="R275"/>
  <c r="P275"/>
  <c r="BK275"/>
  <c r="J275"/>
  <c r="BE275"/>
  <c r="BI270"/>
  <c r="BH270"/>
  <c r="BG270"/>
  <c r="BF270"/>
  <c r="T270"/>
  <c r="R270"/>
  <c r="P270"/>
  <c r="BK270"/>
  <c r="J270"/>
  <c r="BE270"/>
  <c r="BI265"/>
  <c r="BH265"/>
  <c r="BG265"/>
  <c r="BF265"/>
  <c r="T265"/>
  <c r="R265"/>
  <c r="P265"/>
  <c r="BK265"/>
  <c r="J265"/>
  <c r="BE265"/>
  <c r="BI257"/>
  <c r="BH257"/>
  <c r="BG257"/>
  <c r="BF257"/>
  <c r="T257"/>
  <c r="R257"/>
  <c r="P257"/>
  <c r="BK257"/>
  <c r="J257"/>
  <c r="BE257"/>
  <c r="BI251"/>
  <c r="BH251"/>
  <c r="BG251"/>
  <c r="BF251"/>
  <c r="T251"/>
  <c r="R251"/>
  <c r="P251"/>
  <c r="BK251"/>
  <c r="J251"/>
  <c r="BE251"/>
  <c r="BI241"/>
  <c r="BH241"/>
  <c r="BG241"/>
  <c r="BF241"/>
  <c r="T241"/>
  <c r="T240"/>
  <c r="R241"/>
  <c r="R240"/>
  <c r="P241"/>
  <c r="P240"/>
  <c r="BK241"/>
  <c r="BK240"/>
  <c r="J240"/>
  <c r="J241"/>
  <c r="BE241"/>
  <c r="J67"/>
  <c r="BI235"/>
  <c r="BH235"/>
  <c r="BG235"/>
  <c r="BF235"/>
  <c r="T235"/>
  <c r="R235"/>
  <c r="P235"/>
  <c r="BK235"/>
  <c r="J235"/>
  <c r="BE235"/>
  <c r="BI230"/>
  <c r="BH230"/>
  <c r="BG230"/>
  <c r="BF230"/>
  <c r="T230"/>
  <c r="T229"/>
  <c r="R230"/>
  <c r="R229"/>
  <c r="P230"/>
  <c r="P229"/>
  <c r="BK230"/>
  <c r="BK229"/>
  <c r="J229"/>
  <c r="J230"/>
  <c r="BE230"/>
  <c r="J66"/>
  <c r="BI224"/>
  <c r="BH224"/>
  <c r="BG224"/>
  <c r="BF224"/>
  <c r="T224"/>
  <c r="R224"/>
  <c r="P224"/>
  <c r="BK224"/>
  <c r="J224"/>
  <c r="BE224"/>
  <c r="BI217"/>
  <c r="BH217"/>
  <c r="BG217"/>
  <c r="BF217"/>
  <c r="T217"/>
  <c r="R217"/>
  <c r="P217"/>
  <c r="BK217"/>
  <c r="J217"/>
  <c r="BE217"/>
  <c r="BI212"/>
  <c r="BH212"/>
  <c r="BG212"/>
  <c r="BF212"/>
  <c r="T212"/>
  <c r="R212"/>
  <c r="P212"/>
  <c r="BK212"/>
  <c r="J212"/>
  <c r="BE212"/>
  <c r="BI205"/>
  <c r="BH205"/>
  <c r="BG205"/>
  <c r="BF205"/>
  <c r="T205"/>
  <c r="R205"/>
  <c r="P205"/>
  <c r="BK205"/>
  <c r="J205"/>
  <c r="BE205"/>
  <c r="BI198"/>
  <c r="BH198"/>
  <c r="BG198"/>
  <c r="BF198"/>
  <c r="T198"/>
  <c r="R198"/>
  <c r="P198"/>
  <c r="BK198"/>
  <c r="J198"/>
  <c r="BE198"/>
  <c r="BI193"/>
  <c r="BH193"/>
  <c r="BG193"/>
  <c r="BF193"/>
  <c r="T193"/>
  <c r="R193"/>
  <c r="P193"/>
  <c r="BK193"/>
  <c r="J193"/>
  <c r="BE193"/>
  <c r="BI188"/>
  <c r="BH188"/>
  <c r="BG188"/>
  <c r="BF188"/>
  <c r="T188"/>
  <c r="R188"/>
  <c r="P188"/>
  <c r="BK188"/>
  <c r="J188"/>
  <c r="BE188"/>
  <c r="BI183"/>
  <c r="BH183"/>
  <c r="BG183"/>
  <c r="BF183"/>
  <c r="T183"/>
  <c r="R183"/>
  <c r="P183"/>
  <c r="BK183"/>
  <c r="J183"/>
  <c r="BE183"/>
  <c r="BI178"/>
  <c r="BH178"/>
  <c r="BG178"/>
  <c r="BF178"/>
  <c r="T178"/>
  <c r="R178"/>
  <c r="P178"/>
  <c r="BK178"/>
  <c r="J178"/>
  <c r="BE178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35"/>
  <c r="BH135"/>
  <c r="BG135"/>
  <c r="BF135"/>
  <c r="T135"/>
  <c r="R135"/>
  <c r="P135"/>
  <c r="BK135"/>
  <c r="J135"/>
  <c r="BE135"/>
  <c r="BI127"/>
  <c r="BH127"/>
  <c r="BG127"/>
  <c r="BF127"/>
  <c r="T127"/>
  <c r="R127"/>
  <c r="P127"/>
  <c r="BK127"/>
  <c r="J127"/>
  <c r="BE127"/>
  <c r="BI117"/>
  <c r="BH117"/>
  <c r="BG117"/>
  <c r="BF117"/>
  <c r="T117"/>
  <c r="R117"/>
  <c r="P117"/>
  <c r="BK117"/>
  <c r="J117"/>
  <c r="BE117"/>
  <c r="BI108"/>
  <c r="BH108"/>
  <c r="BG108"/>
  <c r="BF108"/>
  <c r="T108"/>
  <c r="R108"/>
  <c r="P108"/>
  <c r="BK108"/>
  <c r="J108"/>
  <c r="BE108"/>
  <c r="BI95"/>
  <c r="F39"/>
  <c i="1" r="BD56"/>
  <c i="2" r="BH95"/>
  <c r="F38"/>
  <c i="1" r="BC56"/>
  <c i="2" r="BG95"/>
  <c r="F37"/>
  <c i="1" r="BB56"/>
  <c i="2" r="BF95"/>
  <c r="J36"/>
  <c i="1" r="AW56"/>
  <c i="2" r="F36"/>
  <c i="1" r="BA56"/>
  <c i="2" r="T95"/>
  <c r="T94"/>
  <c r="T93"/>
  <c r="T92"/>
  <c r="R95"/>
  <c r="R94"/>
  <c r="R93"/>
  <c r="R92"/>
  <c r="P95"/>
  <c r="P94"/>
  <c r="P93"/>
  <c r="P92"/>
  <c i="1" r="AU56"/>
  <c i="2" r="BK95"/>
  <c r="BK94"/>
  <c r="J94"/>
  <c r="BK93"/>
  <c r="J93"/>
  <c r="BK92"/>
  <c r="J92"/>
  <c r="J63"/>
  <c r="J32"/>
  <c i="1" r="AG56"/>
  <c i="2" r="J95"/>
  <c r="BE95"/>
  <c r="J35"/>
  <c i="1" r="AV56"/>
  <c i="2" r="F35"/>
  <c i="1" r="AZ56"/>
  <c i="2" r="J65"/>
  <c r="J64"/>
  <c r="J89"/>
  <c r="J88"/>
  <c r="F88"/>
  <c r="F86"/>
  <c r="E84"/>
  <c r="J59"/>
  <c r="J58"/>
  <c r="F58"/>
  <c r="F56"/>
  <c r="E54"/>
  <c r="J41"/>
  <c r="J20"/>
  <c r="E20"/>
  <c r="F89"/>
  <c r="F59"/>
  <c r="J19"/>
  <c r="J14"/>
  <c r="J86"/>
  <c r="J56"/>
  <c r="E7"/>
  <c r="E80"/>
  <c r="E50"/>
  <c i="1" r="BD60"/>
  <c r="BC60"/>
  <c r="BB60"/>
  <c r="BA60"/>
  <c r="AZ60"/>
  <c r="AY60"/>
  <c r="AX60"/>
  <c r="AW60"/>
  <c r="AV60"/>
  <c r="AU60"/>
  <c r="AT60"/>
  <c r="AS60"/>
  <c r="AG60"/>
  <c r="BD58"/>
  <c r="BC58"/>
  <c r="BB58"/>
  <c r="BA58"/>
  <c r="AZ58"/>
  <c r="AY58"/>
  <c r="AX58"/>
  <c r="AW58"/>
  <c r="AV58"/>
  <c r="AU58"/>
  <c r="AT58"/>
  <c r="AS58"/>
  <c r="AG58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1"/>
  <c r="AN61"/>
  <c r="AN60"/>
  <c r="AT59"/>
  <c r="AN59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<sst xmlns="http://schemas.openxmlformats.org/spreadsheetml/2006/main">
  <si>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</si>
  <si>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</si>
  <si>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</si>
  <si>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</si>
  <si>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</si>
  <si>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{6d96e3af-9268-48fb-9072-4d3267a6d900}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</si>
  <si>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</si>
  <si>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</si>
  <si>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</si>
  <si>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</si>
  <si>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</si>
  <si>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</si>
  <si>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</si>
  <si>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</si>
  <si>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0869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</si>
  <si>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</si>
  <si>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</si>
  <si>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II/445 Šternberk - chodníky ul.Jesenická - SO113</t>
  </si>
  <si>
    <t>KSO:</t>
  </si>
  <si>
    <t/>
  </si>
  <si>
    <t>CC-CZ:</t>
  </si>
  <si>
    <t>Místo:</t>
  </si>
  <si>
    <t>Šternberk</t>
  </si>
  <si>
    <t>Datum:</t>
  </si>
  <si>
    <t>15. 5. 2019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</si>
  <si>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</si>
  <si>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</si>
  <si>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</si>
  <si>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</si>
  <si>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</si>
  <si>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</si>
  <si>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</si>
  <si>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</si>
  <si>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</si>
  <si>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27821251</t>
  </si>
  <si>
    <t>Cekr CZ s.r.o.</t>
  </si>
  <si>
    <t>CZ27821251</t>
  </si>
  <si>
    <t>True</t>
  </si>
  <si>
    <t>Zpracovatel:</t>
  </si>
  <si>
    <t>Jan Zamykal, CS ÚRS 2019 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</si>
  <si>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</si>
  <si>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</si>
  <si>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</si>
  <si>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</si>
  <si>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</si>
  <si>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</si>
  <si>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</si>
  <si>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</si>
  <si>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</si>
  <si>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</si>
  <si>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</si>
  <si>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</si>
  <si>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</si>
  <si>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</si>
  <si>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</si>
  <si>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</si>
  <si>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</si>
  <si>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</si>
  <si>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</si>
  <si>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</si>
  <si>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</si>
  <si>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</si>
  <si>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</si>
  <si>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</si>
  <si>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</si>
  <si>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</si>
  <si>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</si>
  <si>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</si>
  <si>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</si>
  <si>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</si>
  <si>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</si>
  <si>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</si>
  <si>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</si>
  <si>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</si>
  <si>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</si>
  <si>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</si>
  <si>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</si>
  <si>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</si>
  <si>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</si>
  <si>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</si>
  <si>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100</t>
  </si>
  <si>
    <t>Komunikace</t>
  </si>
  <si>
    <t>STA</t>
  </si>
  <si>
    <t>1</t>
  </si>
  <si>
    <t>{c30e77f9-c109-4d88-a577-1b05dc5b9cd3}</t>
  </si>
  <si>
    <t>2</t>
  </si>
  <si>
    <t>/</t>
  </si>
  <si>
    <t>SO 113</t>
  </si>
  <si>
    <t>Chodník trasa C</t>
  </si>
  <si>
    <t>Soupis</t>
  </si>
  <si>
    <t>{00a21ebe-2dec-4506-b84f-705f7e10b539}</t>
  </si>
  <si>
    <t>SO 192</t>
  </si>
  <si>
    <t>Dočasné dopravní značení (DIO)</t>
  </si>
  <si>
    <t>{9dd9992f-ba4a-4d4d-809f-b2f790695585}</t>
  </si>
  <si>
    <t>400</t>
  </si>
  <si>
    <t>Elektroobjekty</t>
  </si>
  <si>
    <t>{abd063c2-847a-479f-9f0a-409453885acb}</t>
  </si>
  <si>
    <t>SO 402</t>
  </si>
  <si>
    <t>Přeložka VO trasa B</t>
  </si>
  <si>
    <t>{d443de03-28e2-4685-b46e-3b4c0a95ffc9}</t>
  </si>
  <si>
    <t>900</t>
  </si>
  <si>
    <t>Ostatní nezařazené objekty</t>
  </si>
  <si>
    <t>{6e4b4c5a-5188-4d64-b249-645c82a7ee52}</t>
  </si>
  <si>
    <t>SO 901</t>
  </si>
  <si>
    <t>Vedlejší rozpočtové náklady</t>
  </si>
  <si>
    <t>{a6b71bad-9273-4083-b526-778cbe6f12f1}</t>
  </si>
  <si>
    <t>KRYCÍ LIST SOUPISU PRACÍ</t>
  </si>
  <si>
    <t>Objekt:</t>
  </si>
  <si>
    <t>100 - Komunikace</t>
  </si>
  <si>
    <t>Soupis:</t>
  </si>
  <si>
    <t>SO 113 - Chodník trasa 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</si>
  <si>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</si>
  <si>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</si>
  <si>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</si>
  <si>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</si>
  <si>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</si>
  <si>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</si>
  <si>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</si>
  <si>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</si>
  <si>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</si>
  <si>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</si>
  <si>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</si>
  <si>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</si>
  <si>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</si>
  <si>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</si>
  <si>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</si>
  <si>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</si>
  <si>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</si>
  <si>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</si>
  <si>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</si>
  <si>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</si>
  <si>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</si>
  <si>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</si>
  <si>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</si>
  <si>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</si>
  <si>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</si>
  <si>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</si>
  <si>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</si>
  <si>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</si>
  <si>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</si>
  <si>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</si>
  <si>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</si>
  <si>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</si>
  <si>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2019 01</t>
  </si>
  <si>
    <t>4</t>
  </si>
  <si>
    <t>310381755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</si>
  <si>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</si>
  <si>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</si>
  <si>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</si>
  <si>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"rozebrání stáv.dlažeb vstupů a sjezdů k nemovitostem dle PD"</t>
  </si>
  <si>
    <t>"plocha odečtena digitálně z výkresu 100.2.1"</t>
  </si>
  <si>
    <t>"v ploše chodníku"</t>
  </si>
  <si>
    <t xml:space="preserve">"zatravňovací dlažba"    12,50</t>
  </si>
  <si>
    <t xml:space="preserve">"betonová dlažba"    5,50</t>
  </si>
  <si>
    <t>Mezisoučet</t>
  </si>
  <si>
    <t>3</t>
  </si>
  <si>
    <t>"překládka pro napojení sjezdů a vstupů na novou niveletu"</t>
  </si>
  <si>
    <t xml:space="preserve">"zatravňovací dlažba"    30,00</t>
  </si>
  <si>
    <t xml:space="preserve">"betonová dlažba"    7,00</t>
  </si>
  <si>
    <t>Součet</t>
  </si>
  <si>
    <t>113106123</t>
  </si>
  <si>
    <t>Rozebrání dlažeb ze zámkových dlaždic komunikací pro pěší ručně</t>
  </si>
  <si>
    <t>1532912301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</si>
  <si>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</si>
  <si>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 xml:space="preserve">"zámková dlažba"    76,00</t>
  </si>
  <si>
    <t xml:space="preserve">"zámková dlažba"    73,50</t>
  </si>
  <si>
    <t>113202111</t>
  </si>
  <si>
    <t>Vytrhání obrub krajníků obrubníků stojatých</t>
  </si>
  <si>
    <t>m</t>
  </si>
  <si>
    <t>-1622891387</t>
  </si>
  <si>
    <t>Vytrhání obrub s vybouráním lože, s přemístěním hmot na skládku na vzdálenost do 3 m nebo s naložením na dopravní prostředek z krajníků nebo obrubníků stojatých</t>
  </si>
  <si>
    <t>"vytrhání stáv.obrubníků vstupů a sjezdů k nemovitostem dle PD"</t>
  </si>
  <si>
    <t>14*4,00</t>
  </si>
  <si>
    <t>68,00</t>
  </si>
  <si>
    <t>"silniční obruba - předpokládaný rozsah úpravy polohy a šířky sjezdů k nemovitostem"</t>
  </si>
  <si>
    <t>40,00</t>
  </si>
  <si>
    <t>121103111</t>
  </si>
  <si>
    <t>Skrývka zemin schopných zúrodnění v rovině a svahu do 1:5</t>
  </si>
  <si>
    <t>m3</t>
  </si>
  <si>
    <t>1160968138</t>
  </si>
  <si>
    <t>Skrývka zemin schopných zúrodnění v rovině a ve sklonu do 1:5</t>
  </si>
  <si>
    <t>"skrývka stávající zelené plochy tl. 0,10 m"</t>
  </si>
  <si>
    <t>"plocha chodníku, index rozšíření i=1,2"</t>
  </si>
  <si>
    <t>(357,70+26,00)*0,10*1,2</t>
  </si>
  <si>
    <t>"odpočet rozebíraných ploch stávajících sjezdů k nemovitostem"</t>
  </si>
  <si>
    <t>-(76,00+12,50+5,50)*0,10*1,2</t>
  </si>
  <si>
    <t>5</t>
  </si>
  <si>
    <t>122202202</t>
  </si>
  <si>
    <t>Odkopávky a prokopávky nezapažené pro silnice objemu do 1000 m3 v hornině tř. 3</t>
  </si>
  <si>
    <t>-1369875754</t>
  </si>
  <si>
    <t>Odkopávky a prokopávky nezapažené pro silnice s přemístěním výkopku v příčných profilech na vzdálenost do 15 m nebo s naložením na dopravní prostředek v hornině tř. 3 přes 100 do 1 000 m3</t>
  </si>
  <si>
    <t>"nová skladba chodníku dle PD, tl. 25 cm, index rozšíření plochy i=1,1"</t>
  </si>
  <si>
    <t>(357,70+26,00)*0,25*1,1</t>
  </si>
  <si>
    <t>"odpočet objemu provedené skrývky"</t>
  </si>
  <si>
    <t>-34,764</t>
  </si>
  <si>
    <t>"odpočet objemu vybouraných konstrukcí"</t>
  </si>
  <si>
    <t xml:space="preserve">"stávající dlažby ve sjezdech"    -(76,00+12,50+5,50)*0,10</t>
  </si>
  <si>
    <t xml:space="preserve">"stávající obrubníky sjezdů"    -56,00*0,20*0,10</t>
  </si>
  <si>
    <t>"odkopávka pro aktivní zónu dle PD, tl. 50 cm, index rozšíření plochy i=1,1"</t>
  </si>
  <si>
    <t>(357,00+26,00)*0,50*1,10</t>
  </si>
  <si>
    <t>6</t>
  </si>
  <si>
    <t>122202209</t>
  </si>
  <si>
    <t>Příplatek k odkopávkám a prokopávkám pro silnice v hornině tř. 3 za lepivost</t>
  </si>
  <si>
    <t>1675263205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</si>
  <si>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</si>
  <si>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"50% kubatury"</t>
  </si>
  <si>
    <t>(60,234+210,65)*0,50</t>
  </si>
  <si>
    <t>7</t>
  </si>
  <si>
    <t>162506111</t>
  </si>
  <si>
    <t>Vodorovné přemístění do 3000 m bez naložení výkopku ze zemin schopných zúrodnění</t>
  </si>
  <si>
    <t>-408341725</t>
  </si>
  <si>
    <t>Vodorovné přemístění výkopku bez naložení, avšak se složením zemin schopných zúrodnění, na vzdálenost přes 2000 do 3000 m</t>
  </si>
  <si>
    <t>"přemístění skrývky na mezisládku objednatele k dalšímu využití"</t>
  </si>
  <si>
    <t xml:space="preserve">"na meziskládku"    34,764</t>
  </si>
  <si>
    <t>"řemístění skrývky zpět k opětovnému využití k finálním úpravám"</t>
  </si>
  <si>
    <t xml:space="preserve">"z meziskládky k ohumusování"    74,75*0,10</t>
  </si>
  <si>
    <t xml:space="preserve">"z meziskládky k ohumusování - obruba sjezdů"    34,00*0,10</t>
  </si>
  <si>
    <t xml:space="preserve">"z meziskládky k dosypání obrub"    (195,50-2,00-44,00)*0,05</t>
  </si>
  <si>
    <t xml:space="preserve">"z meziskládky k dosypání obrub sjezdů"     68,00*0,05</t>
  </si>
  <si>
    <t>8</t>
  </si>
  <si>
    <t>162701105</t>
  </si>
  <si>
    <t>Vodorovné přemístění do 10000 m výkopku/sypaniny z horniny tř. 1 až 4</t>
  </si>
  <si>
    <t>2071635908</t>
  </si>
  <si>
    <t>Vodorovné přemístění výkopku nebo sypaniny po suchu na obvyklém dopravním prostředku, bez naložení výkopku, avšak se složením bez rozhrnutí z horniny tř. 1 až 4 na vzdálenost přes 9 000 do 10 000 m</t>
  </si>
  <si>
    <t>"odvoz výkopku na skládku"</t>
  </si>
  <si>
    <t xml:space="preserve">"odkopávky pro kci chodníku"    60,234</t>
  </si>
  <si>
    <t xml:space="preserve">"odkopávka pro aktivní zónu"    210,65</t>
  </si>
  <si>
    <t>9</t>
  </si>
  <si>
    <t>162701109</t>
  </si>
  <si>
    <t>Příplatek k vodorovnému přemístění výkopku/sypaniny z horniny tř. 1 až 4 ZKD 1000 m přes 10000 m</t>
  </si>
  <si>
    <t>-620012772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</si>
  <si>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</si>
  <si>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"odvoz přebytku výkopku k trvalému uložení - celkem 21 km"</t>
  </si>
  <si>
    <t>(60,234+210,65)*11</t>
  </si>
  <si>
    <t>10</t>
  </si>
  <si>
    <t>167103101</t>
  </si>
  <si>
    <t>Nakládání výkopku ze zemin schopných zúrodnění</t>
  </si>
  <si>
    <t>-134326604</t>
  </si>
  <si>
    <t>Nakládání neulehlého výkopku z hromad zeminy schopné zúrodnění</t>
  </si>
  <si>
    <t>"naložení skrývky na meziskládce k opětovnému rozprostření - ohumusování a dosypání"</t>
  </si>
  <si>
    <t>7,475+3,40+7,475+3,40</t>
  </si>
  <si>
    <t>11</t>
  </si>
  <si>
    <t>171102111</t>
  </si>
  <si>
    <t>Uložení sypaniny z hornin nesoudržných a sypkých do násypů zhutněných v aktivní zóně</t>
  </si>
  <si>
    <t>-534689212</t>
  </si>
  <si>
    <t>Uložení sypaniny do zhutněných násypů pro dálnice a letiště s rozprostřením sypaniny ve vrstvách, s hrubým urovnáním a uzavřením povrchu násypu z hornin nesoudržných sypkých v aktivní zóně</t>
  </si>
  <si>
    <t>"vytvoření aktivní zóny dle PD, tl. 50 cm, index rozšíření plochy i=1,1"</t>
  </si>
  <si>
    <t>(357,70+26,00)*0,50*1,10</t>
  </si>
  <si>
    <t>12</t>
  </si>
  <si>
    <t>M</t>
  </si>
  <si>
    <t>58344199</t>
  </si>
  <si>
    <t>štěrkodrť frakce 0/63</t>
  </si>
  <si>
    <t>t</t>
  </si>
  <si>
    <t>-449704984</t>
  </si>
  <si>
    <t>"dodávka vhodného materiálu pro aktivní zónu - ŠD - 1,95 t/m3"</t>
  </si>
  <si>
    <t>211,035*1,95</t>
  </si>
  <si>
    <t>13</t>
  </si>
  <si>
    <t>171201211</t>
  </si>
  <si>
    <t>Poplatek za uložení stavebního odpadu - zeminy a kameniva na skládce</t>
  </si>
  <si>
    <t>1926546631</t>
  </si>
  <si>
    <t>Poplatek za uložení stavebního odpadu na skládce (skládkovné) zeminy a kameniva zatříděného do Katalogu odpadů pod kódem 170 504</t>
  </si>
  <si>
    <t>"přebytek výkopku, 1,8 t/m3 - poplatek za uložení"</t>
  </si>
  <si>
    <t>(60,234+210,65)*1,8</t>
  </si>
  <si>
    <t>14</t>
  </si>
  <si>
    <t>175101201</t>
  </si>
  <si>
    <t>Obsypání objektu nad přilehlým původním terénem sypaninou bez prohození sítem, uloženou do 3 m</t>
  </si>
  <si>
    <t>-1319309795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</si>
  <si>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</si>
  <si>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"doplnění zeminy - přisypání nové obruby chodníků(ze zdrojů stavby) - 0,05 m3/m"</t>
  </si>
  <si>
    <t>(195,50-2,00-44,00)*0,05</t>
  </si>
  <si>
    <t>"dtto, obruba překládaných sjezdů a vstupů k nemovitostem"</t>
  </si>
  <si>
    <t>68,00*0,05</t>
  </si>
  <si>
    <t>181006111</t>
  </si>
  <si>
    <t>Rozprostření zemin tl vrstvy do 0,1 m schopných zúrodnění v rovině a sklonu do 1:5</t>
  </si>
  <si>
    <t>186416622</t>
  </si>
  <si>
    <t>Rozprostření zemin schopných zúrodnění v rovině a ve sklonu do 1:5, tloušťka vrstvy do 0,10 m</t>
  </si>
  <si>
    <t>"finální terénní úpravy v š. 0,50 m podél chodníkové obruby - ohumusování vhodnou zeminou (ze skrývky)"</t>
  </si>
  <si>
    <t>(195,50-2,00-44,00)*0,50</t>
  </si>
  <si>
    <t>"obrubna překládaných sjezdů a vstupů"</t>
  </si>
  <si>
    <t>68,00*0,50</t>
  </si>
  <si>
    <t>16</t>
  </si>
  <si>
    <t>181102302</t>
  </si>
  <si>
    <t>Úprava pláně v zářezech se zhutněním</t>
  </si>
  <si>
    <t>290734459</t>
  </si>
  <si>
    <t>Úprava pláně na stavbách dálnic strojně v zářezech mimo skalních se zhutněním</t>
  </si>
  <si>
    <t>"úprava pro novou kci chodníku dle PD, index rozšíření plochy i=1,1"</t>
  </si>
  <si>
    <t>(357,70+26,00)*1,1</t>
  </si>
  <si>
    <t>17</t>
  </si>
  <si>
    <t>181411131</t>
  </si>
  <si>
    <t>Založení parkového trávníku výsevem plochy do 1000 m2 v rovině a ve svahu do 1:5</t>
  </si>
  <si>
    <t>1841289932</t>
  </si>
  <si>
    <t>Založení trávníku na půdě předem připravené plochy do 1000 m2 výsevem včetně utažení parkového v rovině nebo na svahu do 1:5</t>
  </si>
  <si>
    <t>"osetí zelených - ohumusovaných ploch"</t>
  </si>
  <si>
    <t>"za obrubou překládaných sjezdů a vstupů"</t>
  </si>
  <si>
    <t>18</t>
  </si>
  <si>
    <t>00572410</t>
  </si>
  <si>
    <t>osivo směs travní parková</t>
  </si>
  <si>
    <t>kg</t>
  </si>
  <si>
    <t>545914709</t>
  </si>
  <si>
    <t>"dodávka osiva - vydatnost 35 m2/kg, ztratné 5%"</t>
  </si>
  <si>
    <t>(74,75+34,00)/35*1,05</t>
  </si>
  <si>
    <t>Zemní práce - přípravné a přidružené práce</t>
  </si>
  <si>
    <t>19</t>
  </si>
  <si>
    <t>111201101</t>
  </si>
  <si>
    <t>Odstranění křovin a stromů průměru kmene do 100 mm i s kořeny z celkové plochy do 1000 m2</t>
  </si>
  <si>
    <t>-1354209395</t>
  </si>
  <si>
    <t>Odstranění křovin a stromů s odstraněním kořenů průměru kmene do 100 mm do sklonu terénu 1 : 5, při celkové ploše do 1 000 m2</t>
  </si>
  <si>
    <t>"odstranění křovin v ploše chodníku"</t>
  </si>
  <si>
    <t>12,00</t>
  </si>
  <si>
    <t>20</t>
  </si>
  <si>
    <t>111251111</t>
  </si>
  <si>
    <t>Drcení ořezaných větví D do 100 mm s odvozem do 20 km</t>
  </si>
  <si>
    <t>-1126178595</t>
  </si>
  <si>
    <t>Drcení ořezaných větví strojně - (štěpkování) o průměru větví do 100 mm</t>
  </si>
  <si>
    <t>"drcení smýcených křovin a větví stromů na místě určeném objednatelem"</t>
  </si>
  <si>
    <t xml:space="preserve">"křoviny - 0,05 m3/m2"    12*0,05</t>
  </si>
  <si>
    <t>Komunikace pozemní</t>
  </si>
  <si>
    <t>564811111</t>
  </si>
  <si>
    <t>Podklad ze štěrkodrtě ŠD tl 50 mm</t>
  </si>
  <si>
    <t>-2106957724</t>
  </si>
  <si>
    <t>Podklad ze štěrkodrti ŠD s rozprostřením a zhutněním, po zhutnění tl. 50 mm</t>
  </si>
  <si>
    <t>"doplnění podkladu od 0 do 10 cm"</t>
  </si>
  <si>
    <t>22</t>
  </si>
  <si>
    <t>564871111</t>
  </si>
  <si>
    <t>Podklad ze štěrkodrtě ŠD tl 250 mm</t>
  </si>
  <si>
    <t>-1269625912</t>
  </si>
  <si>
    <t>Podklad ze štěrkodrti ŠD s rozprostřením a zhutněním, po zhutnění tl. 250 mm</t>
  </si>
  <si>
    <t>"nová skladba chodníku dle PD, index rozšíření plochy i=1,05"</t>
  </si>
  <si>
    <t>(289,70+94,00)*1,05</t>
  </si>
  <si>
    <t>23</t>
  </si>
  <si>
    <t>596211111</t>
  </si>
  <si>
    <t>Kladení zámkové dlažby komunikací pro pěší tl 60 mm skupiny A pl do 100 m2</t>
  </si>
  <si>
    <t>969345350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</si>
  <si>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</si>
  <si>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"plocha dlažby nových chodníků"</t>
  </si>
  <si>
    <t>383,70</t>
  </si>
  <si>
    <t>"odpočet plochy zesílené dlažby sjezdů"</t>
  </si>
  <si>
    <t>-(70,20+23,80)</t>
  </si>
  <si>
    <t>24</t>
  </si>
  <si>
    <t>59245018</t>
  </si>
  <si>
    <t>dlažba skladebná betonová 200x100x60mm přírodní</t>
  </si>
  <si>
    <t>2106990480</t>
  </si>
  <si>
    <t>"dodávka dlažby chodníku - ztratné 2%"</t>
  </si>
  <si>
    <t>287,50*1,02</t>
  </si>
  <si>
    <t>25</t>
  </si>
  <si>
    <t>59245006</t>
  </si>
  <si>
    <t>dlažba skladebná betonová pro nevidomé 200x100x60mm barevná</t>
  </si>
  <si>
    <t>-1379450386</t>
  </si>
  <si>
    <t>"dodávka dlažby chodníku - SLP na ZÚ a KÚ - ztratné 3%"</t>
  </si>
  <si>
    <t>2,20*1,03</t>
  </si>
  <si>
    <t>26</t>
  </si>
  <si>
    <t>596211210</t>
  </si>
  <si>
    <t>Kladení zámkové dlažby komunikací pro pěší tl 80 mm skupiny A pl do 50 m2</t>
  </si>
  <si>
    <t>491154887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</si>
  <si>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</si>
  <si>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"plocha dlažby nových chodníků - zesílená plocha sjezdů"</t>
  </si>
  <si>
    <t>70,20+23,80</t>
  </si>
  <si>
    <t>73,50</t>
  </si>
  <si>
    <t>27</t>
  </si>
  <si>
    <t>59245020</t>
  </si>
  <si>
    <t>dlažba skladebná betonová 200x100x80mm přírodní</t>
  </si>
  <si>
    <t>-32261225</t>
  </si>
  <si>
    <t>"dodávka dlažby sjezdů - ztratné 2%"</t>
  </si>
  <si>
    <t>(70,20+73,50)*1,02</t>
  </si>
  <si>
    <t>28</t>
  </si>
  <si>
    <t>592450061</t>
  </si>
  <si>
    <t>dlažba skladebná betonová základní pro nevidomé 20 x 10 x 8 cm barevná</t>
  </si>
  <si>
    <t>vlastní</t>
  </si>
  <si>
    <t>292390979</t>
  </si>
  <si>
    <t>"dodávka dlažby sjezdů - SLP - ztratné 3%"</t>
  </si>
  <si>
    <t>23,80*1,03</t>
  </si>
  <si>
    <t>29</t>
  </si>
  <si>
    <t>596412210</t>
  </si>
  <si>
    <t>Kladení dlažby z vegetačních tvárnic pozemních komunikací tl 80 mm do 50 m2</t>
  </si>
  <si>
    <t>-1032285612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</si>
  <si>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</si>
  <si>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30</t>
  </si>
  <si>
    <t>59246016</t>
  </si>
  <si>
    <t>dlažba plošná betonová vegetační 600x400x80mm</t>
  </si>
  <si>
    <t>-448041657</t>
  </si>
  <si>
    <t>"dodávka dlažby sjezdů, překládka - ztratné 2%"</t>
  </si>
  <si>
    <t>30,00*1,02</t>
  </si>
  <si>
    <t>31</t>
  </si>
  <si>
    <t>596811120</t>
  </si>
  <si>
    <t>Kladení betonové dlažby komunikací pro pěší do lože z kameniva vel do 0,09 m2 plochy do 50 m2</t>
  </si>
  <si>
    <t>1538991746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</si>
  <si>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</si>
  <si>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7,00</t>
  </si>
  <si>
    <t>32</t>
  </si>
  <si>
    <t>59245620</t>
  </si>
  <si>
    <t>dlažba desková betonová 500x500x60mm přírodní</t>
  </si>
  <si>
    <t>1943503193</t>
  </si>
  <si>
    <t>7,00*1,02</t>
  </si>
  <si>
    <t>Ostatní konstrukce a práce, bourání</t>
  </si>
  <si>
    <t>33</t>
  </si>
  <si>
    <t>916131213</t>
  </si>
  <si>
    <t>Osazení silničního obrubníku betonového stojatého s boční opěrou do lože z betonu prostého</t>
  </si>
  <si>
    <t>-1860961177</t>
  </si>
  <si>
    <t>Osazení silničního obrubníku betonového se zřízením lože, s vyplněním a zatřením spár cementovou maltou stojatého s boční opěrou z betonu prostého, do lože z betonu prostého</t>
  </si>
  <si>
    <t>"osazení silničního obrubníku chodníku dle PD"</t>
  </si>
  <si>
    <t>"předpokládaný rozsah úpravy polohy a šířky sjezdů k nemovitostem"</t>
  </si>
  <si>
    <t>30,00+10,00</t>
  </si>
  <si>
    <t>34</t>
  </si>
  <si>
    <t>59217029</t>
  </si>
  <si>
    <t>obrubník betonový silniční nájezdový 1000x150x150mm</t>
  </si>
  <si>
    <t>1747292434</t>
  </si>
  <si>
    <t>"dodávka nových obrub nájezdových - ztratné 1%"</t>
  </si>
  <si>
    <t>30,00*1,01</t>
  </si>
  <si>
    <t>35</t>
  </si>
  <si>
    <t>59217030</t>
  </si>
  <si>
    <t>obrubník betonový silniční přechodový 1000x150x150-250mm</t>
  </si>
  <si>
    <t>1517698928</t>
  </si>
  <si>
    <t>"dodávka nových obrub přechodových - ztratné 1%"</t>
  </si>
  <si>
    <t>10,00*1,01</t>
  </si>
  <si>
    <t>36</t>
  </si>
  <si>
    <t>916231213</t>
  </si>
  <si>
    <t>Osazení chodníkového obrubníku betonového stojatého s boční opěrou do lože z betonu prostého</t>
  </si>
  <si>
    <t>-2138855070</t>
  </si>
  <si>
    <t>Osazení chodníkového obrubníku betonového se zřízením lože, s vyplněním a zatřením spár cementovou maltou stojatého s boční opěrou z betonu prostého, do lože z betonu prostého</t>
  </si>
  <si>
    <t>"osazení chodníkového obrubníku"</t>
  </si>
  <si>
    <t>"délka odečtena digitálně z výkresu 100.2.1"</t>
  </si>
  <si>
    <t xml:space="preserve">"obrubník chodníku"    195,50</t>
  </si>
  <si>
    <t xml:space="preserve">"obrubník překládaných sjezdů a vstupů"    68,00</t>
  </si>
  <si>
    <t>37</t>
  </si>
  <si>
    <t>59217017</t>
  </si>
  <si>
    <t>obrubník betonový chodníkový 1000x100x250mm</t>
  </si>
  <si>
    <t>1531251006</t>
  </si>
  <si>
    <t>"dodávka obrubníků, ztratné 1%"</t>
  </si>
  <si>
    <t>(195,50+68,00)*1,01</t>
  </si>
  <si>
    <t>38</t>
  </si>
  <si>
    <t>967042712</t>
  </si>
  <si>
    <t>Odsekání zdiva z kamene nebo betonu plošné tl do 100 mm</t>
  </si>
  <si>
    <t>1805431379</t>
  </si>
  <si>
    <t>Odsekání zdiva z kamene nebo betonu plošné, tl. do 100 mm</t>
  </si>
  <si>
    <t>"úprava - odsekání bet.patky stáv.obruby z dlažební kostky v. cca 10 cm pro dodatečné přisazení nové silniční obruby"</t>
  </si>
  <si>
    <t>(30,00+10,00)*0,10</t>
  </si>
  <si>
    <t>39</t>
  </si>
  <si>
    <t>999999101</t>
  </si>
  <si>
    <t>Příplatek za řezání obrub betonových silničních</t>
  </si>
  <si>
    <t>ks</t>
  </si>
  <si>
    <t>512</t>
  </si>
  <si>
    <t>1798560169</t>
  </si>
  <si>
    <t>Příplatek za úpravu betonových obrub silničních seříznutím a dělením kolmým nebo šikmým pro vytvoření napojení v oblouku nebo zkrácení na požadovanou délku</t>
  </si>
  <si>
    <t>P</t>
  </si>
  <si>
    <t>Poznámka k položce:_x000d_
Firemní položka</t>
  </si>
  <si>
    <t>"předpoklad 10% z celk.množství osazovaných obrub"</t>
  </si>
  <si>
    <t>(30+10)*0,10</t>
  </si>
  <si>
    <t>40</t>
  </si>
  <si>
    <t>999999102</t>
  </si>
  <si>
    <t>Příplatek za řezání obrub betonových chodníkových</t>
  </si>
  <si>
    <t>452919917</t>
  </si>
  <si>
    <t>Příplatek za úpravu betonových obrub chodníkových seříznutím a dělením kolmým nebo šikmým pro vytvoření napojení v oblouku nebo zkrácení na požadovanou délku</t>
  </si>
  <si>
    <t>263,50*0,10</t>
  </si>
  <si>
    <t>997</t>
  </si>
  <si>
    <t>Přesun sutě</t>
  </si>
  <si>
    <t>41</t>
  </si>
  <si>
    <t>997221561</t>
  </si>
  <si>
    <t>Vodorovná doprava suti z kusových materiálů do 1 km</t>
  </si>
  <si>
    <t>-1709972758</t>
  </si>
  <si>
    <t>Vodorovná doprava suti bez naložení, ale se složením a s hrubým urovnáním z kusových materiálů, na vzdálenost do 1 km</t>
  </si>
  <si>
    <t>"odvoz vybouraného materiálu k trvalému uložení na skládku"</t>
  </si>
  <si>
    <t xml:space="preserve">"dlažba"   14,025+38,87</t>
  </si>
  <si>
    <t xml:space="preserve">"stáv.obrubníky"   33,62</t>
  </si>
  <si>
    <t xml:space="preserve">"odsek.beton.patka"    1,00</t>
  </si>
  <si>
    <t>42</t>
  </si>
  <si>
    <t>997221569</t>
  </si>
  <si>
    <t>Příplatek ZKD 1 km u vodorovné dopravy suti z kusových materiálů</t>
  </si>
  <si>
    <t>-58663346</t>
  </si>
  <si>
    <t>Vodorovná doprava suti bez naložení, ale se složením a s hrubým urovnáním Příplatek k ceně za každý další i započatý 1 km přes 1 km</t>
  </si>
  <si>
    <t>"odvoz vybouraného materiálu k trvalému uložení na skládku - celkem 21 km"</t>
  </si>
  <si>
    <t>(52,895+33,62+1,00)*13</t>
  </si>
  <si>
    <t>43</t>
  </si>
  <si>
    <t>997221815</t>
  </si>
  <si>
    <t>Poplatek za uložení na skládce (skládkovné) stavebního odpadu betonového kód odpadu 170 101</t>
  </si>
  <si>
    <t>-1132583105</t>
  </si>
  <si>
    <t>Poplatek za uložení stavebního odpadu na skládce (skládkovné) z prostého betonu zatříděného do Katalogu odpadů pod kódem 170 101</t>
  </si>
  <si>
    <t>"poplatek za uložení vybouraného materiálu na skládce"</t>
  </si>
  <si>
    <t xml:space="preserve">"stáv. obrubníky"    33,62</t>
  </si>
  <si>
    <t>998</t>
  </si>
  <si>
    <t>Přesun hmot</t>
  </si>
  <si>
    <t>44</t>
  </si>
  <si>
    <t>998223011</t>
  </si>
  <si>
    <t>Přesun hmot pro pozemní komunikace s krytem dlážděným</t>
  </si>
  <si>
    <t>-1244860429</t>
  </si>
  <si>
    <t>Přesun hmot pro pozemní komunikace s krytem dlážděným dopravní vzdálenost do 200 m jakékoliv délky objektu</t>
  </si>
  <si>
    <t>SO 192 - Dočasné dopravní značení (DIO)</t>
  </si>
  <si>
    <t>913911000</t>
  </si>
  <si>
    <t>Montáž a demontáž dočasného dopravního značení po dobu výstavby</t>
  </si>
  <si>
    <t>soub</t>
  </si>
  <si>
    <t>-2119517509</t>
  </si>
  <si>
    <t>Montáž a demontáž dočasného dopravního značení pod dobu výstavby</t>
  </si>
  <si>
    <t>400 - Elektroobjekty</t>
  </si>
  <si>
    <t>SO 402 - Přeložka VO trasa B</t>
  </si>
  <si>
    <t>D1 - Elektromontáže</t>
  </si>
  <si>
    <t>D3 - Zemní práce</t>
  </si>
  <si>
    <t>D5 - Vedlejší náklady</t>
  </si>
  <si>
    <t>D1</t>
  </si>
  <si>
    <t>Elektromontáže</t>
  </si>
  <si>
    <t>Pol1</t>
  </si>
  <si>
    <t>Sloup veřejného osvětlení. Výška do 8m - demontáž</t>
  </si>
  <si>
    <t>-989039534</t>
  </si>
  <si>
    <t>Pol2</t>
  </si>
  <si>
    <t>Svítidlo pro veřéjné osvětlení - výbojkové - demontáž</t>
  </si>
  <si>
    <t>1846327475</t>
  </si>
  <si>
    <t>Pol3</t>
  </si>
  <si>
    <t>LED svítidla pro veřéjné osvětlení Luma BGP621 LED59, 5900 lm, 4000K, 36 W</t>
  </si>
  <si>
    <t>1757243178</t>
  </si>
  <si>
    <t>Pol4</t>
  </si>
  <si>
    <t>Kontrola a montáž stávajícího kuželového sloupu VO výšky 8m</t>
  </si>
  <si>
    <t>-568077037</t>
  </si>
  <si>
    <t>Pol5</t>
  </si>
  <si>
    <t>Kuželový ocelový stožár pro veřejné osvětlení – typ AZTECA (v=8m) s ochrannou manžetou</t>
  </si>
  <si>
    <t>-1583342922</t>
  </si>
  <si>
    <t>Pol6</t>
  </si>
  <si>
    <t>Výložník rovný – typ UD délky 1m</t>
  </si>
  <si>
    <t>-1742409492</t>
  </si>
  <si>
    <t>Pol7</t>
  </si>
  <si>
    <t>Elektro výzbroj - svorkovnice SV-B 6.16.4</t>
  </si>
  <si>
    <t>-349000969</t>
  </si>
  <si>
    <t>Pol8</t>
  </si>
  <si>
    <t>Číslování sloupu</t>
  </si>
  <si>
    <t>-1231299503</t>
  </si>
  <si>
    <t>Pol9</t>
  </si>
  <si>
    <t xml:space="preserve">KABEL SILOVÝ,IZOLACE PVC,1kV CYKY-J 4x10  mm2 , volně</t>
  </si>
  <si>
    <t>445610555</t>
  </si>
  <si>
    <t>KABEL SILOVÝ,IZOLACE PVC,1kV CYKY-J 4x10 mm2 , volně</t>
  </si>
  <si>
    <t>Pol10</t>
  </si>
  <si>
    <t>KABEL SILOVÝ,IZOLACE PVC S VODIČEM PE CYKY-J 3x1.5 mm2</t>
  </si>
  <si>
    <t>-168627936</t>
  </si>
  <si>
    <t>Pol11</t>
  </si>
  <si>
    <t>UKONČENÍ VODIČŮ NA SVORKOVNICI do 25 mm2</t>
  </si>
  <si>
    <t>1293845465</t>
  </si>
  <si>
    <t>Pol12</t>
  </si>
  <si>
    <t>TRUBKA KOPOFLEX KF09090</t>
  </si>
  <si>
    <t>1167265588</t>
  </si>
  <si>
    <t>Pol13</t>
  </si>
  <si>
    <t>TRUBKA KOPOFLEX KF09040</t>
  </si>
  <si>
    <t>1031588588</t>
  </si>
  <si>
    <t>Pol14</t>
  </si>
  <si>
    <t>gelová spojka pro kabely s průřezem do 16 mm2</t>
  </si>
  <si>
    <t>-982730141</t>
  </si>
  <si>
    <t>Pol15</t>
  </si>
  <si>
    <t>Páska 30x4 páska 30x4 (0,95 kg/m), volně</t>
  </si>
  <si>
    <t>-312307327</t>
  </si>
  <si>
    <t>Pol16</t>
  </si>
  <si>
    <t>Drát 10 drát o 10mm(0,62kg/m), pevně</t>
  </si>
  <si>
    <t>-541222853</t>
  </si>
  <si>
    <t>Pol17</t>
  </si>
  <si>
    <t>Protikorozivní ochrana zemnícího drátu</t>
  </si>
  <si>
    <t>-1643389964</t>
  </si>
  <si>
    <t>Pol18</t>
  </si>
  <si>
    <t>SVORKA SP připojovací</t>
  </si>
  <si>
    <t>319401900</t>
  </si>
  <si>
    <t>Pol19</t>
  </si>
  <si>
    <t>SVORKA SK křížová</t>
  </si>
  <si>
    <t>-342749908</t>
  </si>
  <si>
    <t>Pol20</t>
  </si>
  <si>
    <t>Uprava stavajiciho zarizeni</t>
  </si>
  <si>
    <t>hod</t>
  </si>
  <si>
    <t>-1843969196</t>
  </si>
  <si>
    <t>Pol21</t>
  </si>
  <si>
    <t>Napojeni na stavajici zarizeni</t>
  </si>
  <si>
    <t>940026384</t>
  </si>
  <si>
    <t>Pol22</t>
  </si>
  <si>
    <t>Zabezpeceni pracoviste</t>
  </si>
  <si>
    <t>161909023</t>
  </si>
  <si>
    <t>Pol23</t>
  </si>
  <si>
    <t>Montaz nespecifikovana</t>
  </si>
  <si>
    <t>1227601240</t>
  </si>
  <si>
    <t>Pol24</t>
  </si>
  <si>
    <t>Pomocné zemní práce</t>
  </si>
  <si>
    <t>441337166</t>
  </si>
  <si>
    <t>Pol25</t>
  </si>
  <si>
    <t>Koordinace s ostatnimi profesemi</t>
  </si>
  <si>
    <t>-2029094248</t>
  </si>
  <si>
    <t>Pol26</t>
  </si>
  <si>
    <t>Projekční práce elektro (následné stupně PD)</t>
  </si>
  <si>
    <t>sada</t>
  </si>
  <si>
    <t>2082050074</t>
  </si>
  <si>
    <t>Pol27</t>
  </si>
  <si>
    <t>Použití vysokozdvižné plošiny</t>
  </si>
  <si>
    <t>-585238056</t>
  </si>
  <si>
    <t>Pol28</t>
  </si>
  <si>
    <t>Použití montážního jeřábu</t>
  </si>
  <si>
    <t>1722716370</t>
  </si>
  <si>
    <t>Pol29</t>
  </si>
  <si>
    <t>Revizni technik</t>
  </si>
  <si>
    <t>-1347581002</t>
  </si>
  <si>
    <t>Pol30</t>
  </si>
  <si>
    <t>Spoluprace s reviz.technikem</t>
  </si>
  <si>
    <t>-489238134</t>
  </si>
  <si>
    <t>Pol31</t>
  </si>
  <si>
    <t>Podružný materiál</t>
  </si>
  <si>
    <t>818208987</t>
  </si>
  <si>
    <t>Pol32</t>
  </si>
  <si>
    <t>PPV 2,00% z montáže: materiál + práce</t>
  </si>
  <si>
    <t>%</t>
  </si>
  <si>
    <t>1540024771</t>
  </si>
  <si>
    <t>D3</t>
  </si>
  <si>
    <t>Pol33</t>
  </si>
  <si>
    <t>likvidace stávajícího základu pro sloup veřejného osvětlení</t>
  </si>
  <si>
    <t>3165235</t>
  </si>
  <si>
    <t>Pol34</t>
  </si>
  <si>
    <t>SEJMUTÍ ORNICE Vrstva do 15cm,zemina tř.2</t>
  </si>
  <si>
    <t>-508149422</t>
  </si>
  <si>
    <t>Pol35</t>
  </si>
  <si>
    <t>JÁMA PRO STOŽÁRY VO objem do 2 m3, zemina třídy 3,strojně</t>
  </si>
  <si>
    <t>-12314059</t>
  </si>
  <si>
    <t>Pol36</t>
  </si>
  <si>
    <t>Betonový základ pro sloup VO</t>
  </si>
  <si>
    <t>-34060250</t>
  </si>
  <si>
    <t>Pol37</t>
  </si>
  <si>
    <t>Zához jámy pro stořáry VO</t>
  </si>
  <si>
    <t>-373756484</t>
  </si>
  <si>
    <t>Pol38</t>
  </si>
  <si>
    <t>HLOUBENÍ KABELOVÉ RÝHY, zemina třídy 3, šíře 350mm,hloubka 900mm</t>
  </si>
  <si>
    <t>-1300343368</t>
  </si>
  <si>
    <t>Pol39</t>
  </si>
  <si>
    <t>ZŘÍZENÍ KABELOVÉHO LOŽE z prosáté zeminy, bez zakrytí, šíře do 65cm,tloušťka 10cm</t>
  </si>
  <si>
    <t>-875491657</t>
  </si>
  <si>
    <t>Pol40</t>
  </si>
  <si>
    <t>FOLIE VÝSTRAŽNÁ Z PVC dDo šířky 20cm</t>
  </si>
  <si>
    <t>-854836909</t>
  </si>
  <si>
    <t>Pol41</t>
  </si>
  <si>
    <t>ZÁHOZ KABELOVÉ RÝHY zemina třídy 3, šíře 350mm,hloubka 1100mm</t>
  </si>
  <si>
    <t>-343778644</t>
  </si>
  <si>
    <t>Pol42</t>
  </si>
  <si>
    <t>Provizorní úprava terénu v zemina třídy 3</t>
  </si>
  <si>
    <t>-398295887</t>
  </si>
  <si>
    <t>Pol43</t>
  </si>
  <si>
    <t>Odvoz a uložení přebytečné zeminy na skládku</t>
  </si>
  <si>
    <t>set</t>
  </si>
  <si>
    <t>-1768934390</t>
  </si>
  <si>
    <t>Pol44</t>
  </si>
  <si>
    <t>Montáž patic stožárů betonových</t>
  </si>
  <si>
    <t>1513267224</t>
  </si>
  <si>
    <t>45</t>
  </si>
  <si>
    <t>Pol45</t>
  </si>
  <si>
    <t>PPV 2,00% z nátěrů a zemních prací</t>
  </si>
  <si>
    <t>1854711239</t>
  </si>
  <si>
    <t>D5</t>
  </si>
  <si>
    <t>Vedlejší náklady</t>
  </si>
  <si>
    <t>46</t>
  </si>
  <si>
    <t>Pol46</t>
  </si>
  <si>
    <t>GZS 2,00%</t>
  </si>
  <si>
    <t>2012641985</t>
  </si>
  <si>
    <t>47</t>
  </si>
  <si>
    <t>Pol47</t>
  </si>
  <si>
    <t>Provozní vlivy 2,00%</t>
  </si>
  <si>
    <t>1278612349</t>
  </si>
  <si>
    <t>900 - Ostatní nezařazené objekty</t>
  </si>
  <si>
    <t>SO 901 -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</si>
  <si>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</si>
  <si>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</si>
  <si>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</si>
  <si>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</si>
  <si>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</si>
  <si>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</si>
  <si>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VRN1</t>
  </si>
  <si>
    <t>Průzkumné, geodetické a projektové práce</t>
  </si>
  <si>
    <t>012103000</t>
  </si>
  <si>
    <t>Geodetické práce před výstavbou</t>
  </si>
  <si>
    <t>1024</t>
  </si>
  <si>
    <t>1469584005</t>
  </si>
  <si>
    <t>Průzkumné, geodetické a projektové práce geodetické práce před výstavbou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</si>
  <si>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</si>
  <si>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</si>
  <si>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012203000</t>
  </si>
  <si>
    <t>Geodetické práce při provádění stavby</t>
  </si>
  <si>
    <t>1378630909</t>
  </si>
  <si>
    <t>Průzkumné, geodetické a projektové práce geodetické práce při provádění stavby</t>
  </si>
  <si>
    <t>" vytýčení obvodu a hranic staveniště, objektů stavby a pevných vytyčovacích bodů vč. fixace a obnovení zhotovitelem"</t>
  </si>
  <si>
    <t xml:space="preserve">"  vyhotovení dokumentace v listinné a digitální podobě"</t>
  </si>
  <si>
    <t>012303000</t>
  </si>
  <si>
    <t>Geodetické práce po výstavbě</t>
  </si>
  <si>
    <t>-1244454462</t>
  </si>
  <si>
    <t>Průzkumné, geodetické a projektové práce geodetické práce po výstavbě</t>
  </si>
  <si>
    <t>"geodetické zaměření skutečného provedení stavby"</t>
  </si>
  <si>
    <t>012403000</t>
  </si>
  <si>
    <t>Kartografické práce</t>
  </si>
  <si>
    <t>1855216052</t>
  </si>
  <si>
    <t>"vypracování oddělovacích geometrických plánů, zřázení věcných břemen, služebnosti apod."</t>
  </si>
  <si>
    <t>013244000</t>
  </si>
  <si>
    <t>Dokumentace pro provádění stavby</t>
  </si>
  <si>
    <t>kus</t>
  </si>
  <si>
    <t>-1059075462</t>
  </si>
  <si>
    <t>Průzkumné, geodetické a projektové práce projektové práce dokumentace stavby (výkresová a textová) pro provádění stavby</t>
  </si>
  <si>
    <t>"vypracování realizační PD stavby"</t>
  </si>
  <si>
    <t>013254000</t>
  </si>
  <si>
    <t>Dokumentace skutečného provedení stavby</t>
  </si>
  <si>
    <t>-13135419</t>
  </si>
  <si>
    <t>Průzkumné, geodetické a projektové práce projektové práce dokumentace stavby (výkresová a textová) skutečného provedení stavby</t>
  </si>
  <si>
    <t>"dokumentace skutečného provedení stavby"</t>
  </si>
  <si>
    <t>013294000</t>
  </si>
  <si>
    <t>Ostatní dokumentace</t>
  </si>
  <si>
    <t>659138761</t>
  </si>
  <si>
    <t xml:space="preserve">"aktualizace vyjádření k existenci inženýrských sítí, pokud do doby zahájení stavby pozbyly platnosti" </t>
  </si>
  <si>
    <t>VRN3</t>
  </si>
  <si>
    <t>Zařízení staveniště</t>
  </si>
  <si>
    <t>030001000</t>
  </si>
  <si>
    <t>-2039041873</t>
  </si>
  <si>
    <t>Základní rozdělení průvodních činností a nákladů zařízení staveniště</t>
  </si>
  <si>
    <t>"Zřízení, provoz a následná likvidace zařízení staveniště vč.případných nutných přípojek energií pro účely provedení stavby"</t>
  </si>
  <si>
    <t>VRN4</t>
  </si>
  <si>
    <t>Inženýrská činnost</t>
  </si>
  <si>
    <t>042903000</t>
  </si>
  <si>
    <t>Ostatní posudky</t>
  </si>
  <si>
    <t>-1065438556</t>
  </si>
  <si>
    <t>Inženýrská činnost posudky ostatní posudky</t>
  </si>
  <si>
    <t>"laboratorní rozbory - výluhy sypaniny, výkopku"</t>
  </si>
  <si>
    <t>043002000</t>
  </si>
  <si>
    <t>Zkoušky a ostatní měření</t>
  </si>
  <si>
    <t>524998057</t>
  </si>
  <si>
    <t>Hlavní tituly průvodních činností a nákladů inženýrská činnost zkoušky a ostatní měření</t>
  </si>
  <si>
    <t>" dle ČSN , TP,TPG, ostatních předpisů, kompletní revize, kompletní tlakové zkoušky"</t>
  </si>
  <si>
    <t>049103000</t>
  </si>
  <si>
    <t>Náklady vzniklé v souvislosti s realizací stavby</t>
  </si>
  <si>
    <t>-1179726323</t>
  </si>
  <si>
    <t>Inženýrská činnost inženýrská činnost ostatní náklady vzniklé v souvislosti s realizací stavby</t>
  </si>
  <si>
    <t xml:space="preserve">"dokladová část dodavatele stavby - evid. odpadů, staveb. deník aj." </t>
  </si>
  <si>
    <t>VRN9</t>
  </si>
  <si>
    <t>Ostatní náklady</t>
  </si>
  <si>
    <t>091002000</t>
  </si>
  <si>
    <t>Ostatní náklady související s objektem</t>
  </si>
  <si>
    <t>1463350470</t>
  </si>
  <si>
    <t>Hlavní tituly průvodních činností a nákladů ostatní náklady související s objektem</t>
  </si>
  <si>
    <t xml:space="preserve">"  vytýčení  stávajících podzemních inženýrských sítí před zahájením zemních prací a přeložek"</t>
  </si>
  <si>
    <t>092002000</t>
  </si>
  <si>
    <t>Ostatní náklady související s provozem</t>
  </si>
  <si>
    <t>-666608990</t>
  </si>
  <si>
    <t>Hlavní tituly průvodních činností a nákladů ostatní náklady související s provozem</t>
  </si>
  <si>
    <t xml:space="preserve">" pasportizace stávajících objektů v blízkosti  stavby před a po ukončení stavby"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</si>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</sst>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37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51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25.92" customHeight="1"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2"/>
    </row>
    <row r="27" s="1" customFormat="1" ht="6.96" customHeight="1"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2"/>
    </row>
    <row r="28" s="1" customForma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2"/>
    </row>
    <row r="29" s="2" customFormat="1" ht="14.4" customHeight="1">
      <c r="B29" s="46"/>
      <c r="C29" s="47"/>
      <c r="D29" s="33" t="s">
        <v>46</v>
      </c>
      <c r="E29" s="47"/>
      <c r="F29" s="33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2" customFormat="1" ht="14.4" customHeight="1">
      <c r="B30" s="46"/>
      <c r="C30" s="47"/>
      <c r="D30" s="47"/>
      <c r="E30" s="47"/>
      <c r="F30" s="33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2" customFormat="1" ht="14.4" customHeight="1">
      <c r="B31" s="46"/>
      <c r="C31" s="47"/>
      <c r="D31" s="47"/>
      <c r="E31" s="47"/>
      <c r="F31" s="33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2" customFormat="1" ht="14.4" customHeight="1">
      <c r="B32" s="46"/>
      <c r="C32" s="47"/>
      <c r="D32" s="47"/>
      <c r="E32" s="47"/>
      <c r="F32" s="33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2" customFormat="1" ht="14.4" customHeight="1">
      <c r="B33" s="46"/>
      <c r="C33" s="47"/>
      <c r="D33" s="47"/>
      <c r="E33" s="47"/>
      <c r="F33" s="33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</row>
    <row r="34" s="1" customFormat="1" ht="6.96" customHeight="1"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</row>
    <row r="35" s="1" customFormat="1" ht="25.92" customHeight="1"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</row>
    <row r="42" s="1" customFormat="1" ht="24.96" customHeight="1">
      <c r="B42" s="39"/>
      <c r="C42" s="24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</row>
    <row r="44" s="3" customFormat="1" ht="12" customHeight="1">
      <c r="B44" s="63"/>
      <c r="C44" s="33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0869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</row>
    <row r="45" s="4" customFormat="1" ht="36.96" customHeight="1"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II/445 Šternberk - chodníky ul.Jesenická - SO113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</row>
    <row r="46" s="1" customFormat="1" ht="6.96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</row>
    <row r="47" s="1" customFormat="1" ht="12" customHeight="1">
      <c r="B47" s="39"/>
      <c r="C47" s="33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Šternberk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3" t="s">
        <v>23</v>
      </c>
      <c r="AJ47" s="40"/>
      <c r="AK47" s="40"/>
      <c r="AL47" s="40"/>
      <c r="AM47" s="72" t="str">
        <f>IF(AN8= "","",AN8)</f>
        <v>15. 5. 2019</v>
      </c>
      <c r="AN47" s="72"/>
      <c r="AO47" s="40"/>
      <c r="AP47" s="40"/>
      <c r="AQ47" s="40"/>
      <c r="AR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</row>
    <row r="49" s="1" customFormat="1" ht="15.15" customHeight="1">
      <c r="B49" s="39"/>
      <c r="C49" s="33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Šternberk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3" t="s">
        <v>33</v>
      </c>
      <c r="AJ49" s="40"/>
      <c r="AK49" s="40"/>
      <c r="AL49" s="40"/>
      <c r="AM49" s="73" t="str">
        <f>IF(E17="","",E17)</f>
        <v>Cekr CZ s.r.o.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</row>
    <row r="50" s="1" customFormat="1" ht="27.9" customHeight="1">
      <c r="B50" s="39"/>
      <c r="C50" s="33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3" t="s">
        <v>38</v>
      </c>
      <c r="AJ50" s="40"/>
      <c r="AK50" s="40"/>
      <c r="AL50" s="40"/>
      <c r="AM50" s="73" t="str">
        <f>IF(E20="","",E20)</f>
        <v>Jan Zamykal, CS ÚRS 2019 01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="1" customFormat="1" ht="10.8" customHeight="1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</row>
    <row r="52" s="1" customFormat="1" ht="29.28" customHeight="1"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</row>
    <row r="53" s="1" customFormat="1" ht="10.8" customHeight="1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</row>
    <row r="54" s="5" customFormat="1" ht="32.4" customHeight="1"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ROUND(AG55+AG58+AG60,2)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ROUND(AS55+AS58+AS60,2)</f>
        <v>0</v>
      </c>
      <c r="AT54" s="106">
        <f>ROUND(SUM(AV54:AW54),2)</f>
        <v>0</v>
      </c>
      <c r="AU54" s="107">
        <f>ROUND(AU55+AU58+AU60,5)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ROUND(AZ55+AZ58+AZ60,2)</f>
        <v>0</v>
      </c>
      <c r="BA54" s="106">
        <f>ROUND(BA55+BA58+BA60,2)</f>
        <v>0</v>
      </c>
      <c r="BB54" s="106">
        <f>ROUND(BB55+BB58+BB60,2)</f>
        <v>0</v>
      </c>
      <c r="BC54" s="106">
        <f>ROUND(BC55+BC58+BC60,2)</f>
        <v>0</v>
      </c>
      <c r="BD54" s="108">
        <f>ROUND(BD55+BD58+BD60,2)</f>
        <v>0</v>
      </c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6" customFormat="1" ht="16.5" customHeight="1"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82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S55" s="123" t="s">
        <v>75</v>
      </c>
      <c r="BT55" s="123" t="s">
        <v>83</v>
      </c>
      <c r="BU55" s="123" t="s">
        <v>77</v>
      </c>
      <c r="BV55" s="123" t="s">
        <v>78</v>
      </c>
      <c r="BW55" s="123" t="s">
        <v>84</v>
      </c>
      <c r="BX55" s="123" t="s">
        <v>5</v>
      </c>
      <c r="CL55" s="123" t="s">
        <v>19</v>
      </c>
      <c r="CM55" s="123" t="s">
        <v>85</v>
      </c>
    </row>
    <row r="56" s="3" customFormat="1" ht="16.5" customHeight="1">
      <c r="A56" s="124" t="s">
        <v>86</v>
      </c>
      <c r="B56" s="63"/>
      <c r="C56" s="125"/>
      <c r="D56" s="125"/>
      <c r="E56" s="126" t="s">
        <v>87</v>
      </c>
      <c r="F56" s="126"/>
      <c r="G56" s="126"/>
      <c r="H56" s="126"/>
      <c r="I56" s="126"/>
      <c r="J56" s="125"/>
      <c r="K56" s="126" t="s">
        <v>88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113 - Chodník trasa C'!J32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89</v>
      </c>
      <c r="AR56" s="65"/>
      <c r="AS56" s="129">
        <v>0</v>
      </c>
      <c r="AT56" s="130">
        <f>ROUND(SUM(AV56:AW56),2)</f>
        <v>0</v>
      </c>
      <c r="AU56" s="131">
        <f>'SO 113 - Chodník trasa C'!P92</f>
        <v>0</v>
      </c>
      <c r="AV56" s="130">
        <f>'SO 113 - Chodník trasa C'!J35</f>
        <v>0</v>
      </c>
      <c r="AW56" s="130">
        <f>'SO 113 - Chodník trasa C'!J36</f>
        <v>0</v>
      </c>
      <c r="AX56" s="130">
        <f>'SO 113 - Chodník trasa C'!J37</f>
        <v>0</v>
      </c>
      <c r="AY56" s="130">
        <f>'SO 113 - Chodník trasa C'!J38</f>
        <v>0</v>
      </c>
      <c r="AZ56" s="130">
        <f>'SO 113 - Chodník trasa C'!F35</f>
        <v>0</v>
      </c>
      <c r="BA56" s="130">
        <f>'SO 113 - Chodník trasa C'!F36</f>
        <v>0</v>
      </c>
      <c r="BB56" s="130">
        <f>'SO 113 - Chodník trasa C'!F37</f>
        <v>0</v>
      </c>
      <c r="BC56" s="130">
        <f>'SO 113 - Chodník trasa C'!F38</f>
        <v>0</v>
      </c>
      <c r="BD56" s="132">
        <f>'SO 113 - Chodník trasa C'!F39</f>
        <v>0</v>
      </c>
      <c r="BT56" s="133" t="s">
        <v>85</v>
      </c>
      <c r="BV56" s="133" t="s">
        <v>78</v>
      </c>
      <c r="BW56" s="133" t="s">
        <v>90</v>
      </c>
      <c r="BX56" s="133" t="s">
        <v>84</v>
      </c>
      <c r="CL56" s="133" t="s">
        <v>19</v>
      </c>
    </row>
    <row r="57" s="3" customFormat="1" ht="16.5" customHeight="1">
      <c r="A57" s="124" t="s">
        <v>86</v>
      </c>
      <c r="B57" s="63"/>
      <c r="C57" s="125"/>
      <c r="D57" s="125"/>
      <c r="E57" s="126" t="s">
        <v>91</v>
      </c>
      <c r="F57" s="126"/>
      <c r="G57" s="126"/>
      <c r="H57" s="126"/>
      <c r="I57" s="126"/>
      <c r="J57" s="125"/>
      <c r="K57" s="126" t="s">
        <v>92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 192 - Dočasné dopravní...'!J32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89</v>
      </c>
      <c r="AR57" s="65"/>
      <c r="AS57" s="129">
        <v>0</v>
      </c>
      <c r="AT57" s="130">
        <f>ROUND(SUM(AV57:AW57),2)</f>
        <v>0</v>
      </c>
      <c r="AU57" s="131">
        <f>'SO 192 - Dočasné dopravní...'!P87</f>
        <v>0</v>
      </c>
      <c r="AV57" s="130">
        <f>'SO 192 - Dočasné dopravní...'!J35</f>
        <v>0</v>
      </c>
      <c r="AW57" s="130">
        <f>'SO 192 - Dočasné dopravní...'!J36</f>
        <v>0</v>
      </c>
      <c r="AX57" s="130">
        <f>'SO 192 - Dočasné dopravní...'!J37</f>
        <v>0</v>
      </c>
      <c r="AY57" s="130">
        <f>'SO 192 - Dočasné dopravní...'!J38</f>
        <v>0</v>
      </c>
      <c r="AZ57" s="130">
        <f>'SO 192 - Dočasné dopravní...'!F35</f>
        <v>0</v>
      </c>
      <c r="BA57" s="130">
        <f>'SO 192 - Dočasné dopravní...'!F36</f>
        <v>0</v>
      </c>
      <c r="BB57" s="130">
        <f>'SO 192 - Dočasné dopravní...'!F37</f>
        <v>0</v>
      </c>
      <c r="BC57" s="130">
        <f>'SO 192 - Dočasné dopravní...'!F38</f>
        <v>0</v>
      </c>
      <c r="BD57" s="132">
        <f>'SO 192 - Dočasné dopravní...'!F39</f>
        <v>0</v>
      </c>
      <c r="BT57" s="133" t="s">
        <v>85</v>
      </c>
      <c r="BV57" s="133" t="s">
        <v>78</v>
      </c>
      <c r="BW57" s="133" t="s">
        <v>93</v>
      </c>
      <c r="BX57" s="133" t="s">
        <v>84</v>
      </c>
      <c r="CL57" s="133" t="s">
        <v>19</v>
      </c>
    </row>
    <row r="58" s="6" customFormat="1" ht="16.5" customHeight="1">
      <c r="B58" s="111"/>
      <c r="C58" s="112"/>
      <c r="D58" s="113" t="s">
        <v>94</v>
      </c>
      <c r="E58" s="113"/>
      <c r="F58" s="113"/>
      <c r="G58" s="113"/>
      <c r="H58" s="113"/>
      <c r="I58" s="114"/>
      <c r="J58" s="113" t="s">
        <v>95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ROUND(AG59,2)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82</v>
      </c>
      <c r="AR58" s="118"/>
      <c r="AS58" s="119">
        <f>ROUND(AS59,2)</f>
        <v>0</v>
      </c>
      <c r="AT58" s="120">
        <f>ROUND(SUM(AV58:AW58),2)</f>
        <v>0</v>
      </c>
      <c r="AU58" s="121">
        <f>ROUND(AU59,5)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ROUND(AZ59,2)</f>
        <v>0</v>
      </c>
      <c r="BA58" s="120">
        <f>ROUND(BA59,2)</f>
        <v>0</v>
      </c>
      <c r="BB58" s="120">
        <f>ROUND(BB59,2)</f>
        <v>0</v>
      </c>
      <c r="BC58" s="120">
        <f>ROUND(BC59,2)</f>
        <v>0</v>
      </c>
      <c r="BD58" s="122">
        <f>ROUND(BD59,2)</f>
        <v>0</v>
      </c>
      <c r="BS58" s="123" t="s">
        <v>75</v>
      </c>
      <c r="BT58" s="123" t="s">
        <v>83</v>
      </c>
      <c r="BU58" s="123" t="s">
        <v>77</v>
      </c>
      <c r="BV58" s="123" t="s">
        <v>78</v>
      </c>
      <c r="BW58" s="123" t="s">
        <v>96</v>
      </c>
      <c r="BX58" s="123" t="s">
        <v>5</v>
      </c>
      <c r="CL58" s="123" t="s">
        <v>19</v>
      </c>
      <c r="CM58" s="123" t="s">
        <v>85</v>
      </c>
    </row>
    <row r="59" s="3" customFormat="1" ht="16.5" customHeight="1">
      <c r="A59" s="124" t="s">
        <v>86</v>
      </c>
      <c r="B59" s="63"/>
      <c r="C59" s="125"/>
      <c r="D59" s="125"/>
      <c r="E59" s="126" t="s">
        <v>97</v>
      </c>
      <c r="F59" s="126"/>
      <c r="G59" s="126"/>
      <c r="H59" s="126"/>
      <c r="I59" s="126"/>
      <c r="J59" s="125"/>
      <c r="K59" s="126" t="s">
        <v>98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 402 - Přeložka VO trasa B'!J32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89</v>
      </c>
      <c r="AR59" s="65"/>
      <c r="AS59" s="129">
        <v>0</v>
      </c>
      <c r="AT59" s="130">
        <f>ROUND(SUM(AV59:AW59),2)</f>
        <v>0</v>
      </c>
      <c r="AU59" s="131">
        <f>'SO 402 - Přeložka VO trasa B'!P88</f>
        <v>0</v>
      </c>
      <c r="AV59" s="130">
        <f>'SO 402 - Přeložka VO trasa B'!J35</f>
        <v>0</v>
      </c>
      <c r="AW59" s="130">
        <f>'SO 402 - Přeložka VO trasa B'!J36</f>
        <v>0</v>
      </c>
      <c r="AX59" s="130">
        <f>'SO 402 - Přeložka VO trasa B'!J37</f>
        <v>0</v>
      </c>
      <c r="AY59" s="130">
        <f>'SO 402 - Přeložka VO trasa B'!J38</f>
        <v>0</v>
      </c>
      <c r="AZ59" s="130">
        <f>'SO 402 - Přeložka VO trasa B'!F35</f>
        <v>0</v>
      </c>
      <c r="BA59" s="130">
        <f>'SO 402 - Přeložka VO trasa B'!F36</f>
        <v>0</v>
      </c>
      <c r="BB59" s="130">
        <f>'SO 402 - Přeložka VO trasa B'!F37</f>
        <v>0</v>
      </c>
      <c r="BC59" s="130">
        <f>'SO 402 - Přeložka VO trasa B'!F38</f>
        <v>0</v>
      </c>
      <c r="BD59" s="132">
        <f>'SO 402 - Přeložka VO trasa B'!F39</f>
        <v>0</v>
      </c>
      <c r="BT59" s="133" t="s">
        <v>85</v>
      </c>
      <c r="BV59" s="133" t="s">
        <v>78</v>
      </c>
      <c r="BW59" s="133" t="s">
        <v>99</v>
      </c>
      <c r="BX59" s="133" t="s">
        <v>96</v>
      </c>
      <c r="CL59" s="133" t="s">
        <v>19</v>
      </c>
    </row>
    <row r="60" s="6" customFormat="1" ht="16.5" customHeight="1">
      <c r="B60" s="111"/>
      <c r="C60" s="112"/>
      <c r="D60" s="113" t="s">
        <v>100</v>
      </c>
      <c r="E60" s="113"/>
      <c r="F60" s="113"/>
      <c r="G60" s="113"/>
      <c r="H60" s="113"/>
      <c r="I60" s="114"/>
      <c r="J60" s="113" t="s">
        <v>101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ROUND(AG61,2)</f>
        <v>0</v>
      </c>
      <c r="AH60" s="114"/>
      <c r="AI60" s="114"/>
      <c r="AJ60" s="114"/>
      <c r="AK60" s="114"/>
      <c r="AL60" s="114"/>
      <c r="AM60" s="114"/>
      <c r="AN60" s="116">
        <f>SUM(AG60,AT60)</f>
        <v>0</v>
      </c>
      <c r="AO60" s="114"/>
      <c r="AP60" s="114"/>
      <c r="AQ60" s="117" t="s">
        <v>82</v>
      </c>
      <c r="AR60" s="118"/>
      <c r="AS60" s="119">
        <f>ROUND(AS61,2)</f>
        <v>0</v>
      </c>
      <c r="AT60" s="120">
        <f>ROUND(SUM(AV60:AW60),2)</f>
        <v>0</v>
      </c>
      <c r="AU60" s="121">
        <f>ROUND(AU61,5)</f>
        <v>0</v>
      </c>
      <c r="AV60" s="120">
        <f>ROUND(AZ60*L29,2)</f>
        <v>0</v>
      </c>
      <c r="AW60" s="120">
        <f>ROUND(BA60*L30,2)</f>
        <v>0</v>
      </c>
      <c r="AX60" s="120">
        <f>ROUND(BB60*L29,2)</f>
        <v>0</v>
      </c>
      <c r="AY60" s="120">
        <f>ROUND(BC60*L30,2)</f>
        <v>0</v>
      </c>
      <c r="AZ60" s="120">
        <f>ROUND(AZ61,2)</f>
        <v>0</v>
      </c>
      <c r="BA60" s="120">
        <f>ROUND(BA61,2)</f>
        <v>0</v>
      </c>
      <c r="BB60" s="120">
        <f>ROUND(BB61,2)</f>
        <v>0</v>
      </c>
      <c r="BC60" s="120">
        <f>ROUND(BC61,2)</f>
        <v>0</v>
      </c>
      <c r="BD60" s="122">
        <f>ROUND(BD61,2)</f>
        <v>0</v>
      </c>
      <c r="BS60" s="123" t="s">
        <v>75</v>
      </c>
      <c r="BT60" s="123" t="s">
        <v>83</v>
      </c>
      <c r="BU60" s="123" t="s">
        <v>77</v>
      </c>
      <c r="BV60" s="123" t="s">
        <v>78</v>
      </c>
      <c r="BW60" s="123" t="s">
        <v>102</v>
      </c>
      <c r="BX60" s="123" t="s">
        <v>5</v>
      </c>
      <c r="CL60" s="123" t="s">
        <v>19</v>
      </c>
      <c r="CM60" s="123" t="s">
        <v>85</v>
      </c>
    </row>
    <row r="61" s="3" customFormat="1" ht="16.5" customHeight="1">
      <c r="A61" s="124" t="s">
        <v>86</v>
      </c>
      <c r="B61" s="63"/>
      <c r="C61" s="125"/>
      <c r="D61" s="125"/>
      <c r="E61" s="126" t="s">
        <v>103</v>
      </c>
      <c r="F61" s="126"/>
      <c r="G61" s="126"/>
      <c r="H61" s="126"/>
      <c r="I61" s="126"/>
      <c r="J61" s="125"/>
      <c r="K61" s="126" t="s">
        <v>104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'SO 901 - Vedlejší rozpočt...'!J32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89</v>
      </c>
      <c r="AR61" s="65"/>
      <c r="AS61" s="134">
        <v>0</v>
      </c>
      <c r="AT61" s="135">
        <f>ROUND(SUM(AV61:AW61),2)</f>
        <v>0</v>
      </c>
      <c r="AU61" s="136">
        <f>'SO 901 - Vedlejší rozpočt...'!P90</f>
        <v>0</v>
      </c>
      <c r="AV61" s="135">
        <f>'SO 901 - Vedlejší rozpočt...'!J35</f>
        <v>0</v>
      </c>
      <c r="AW61" s="135">
        <f>'SO 901 - Vedlejší rozpočt...'!J36</f>
        <v>0</v>
      </c>
      <c r="AX61" s="135">
        <f>'SO 901 - Vedlejší rozpočt...'!J37</f>
        <v>0</v>
      </c>
      <c r="AY61" s="135">
        <f>'SO 901 - Vedlejší rozpočt...'!J38</f>
        <v>0</v>
      </c>
      <c r="AZ61" s="135">
        <f>'SO 901 - Vedlejší rozpočt...'!F35</f>
        <v>0</v>
      </c>
      <c r="BA61" s="135">
        <f>'SO 901 - Vedlejší rozpočt...'!F36</f>
        <v>0</v>
      </c>
      <c r="BB61" s="135">
        <f>'SO 901 - Vedlejší rozpočt...'!F37</f>
        <v>0</v>
      </c>
      <c r="BC61" s="135">
        <f>'SO 901 - Vedlejší rozpočt...'!F38</f>
        <v>0</v>
      </c>
      <c r="BD61" s="137">
        <f>'SO 901 - Vedlejší rozpočt...'!F39</f>
        <v>0</v>
      </c>
      <c r="BT61" s="133" t="s">
        <v>85</v>
      </c>
      <c r="BV61" s="133" t="s">
        <v>78</v>
      </c>
      <c r="BW61" s="133" t="s">
        <v>105</v>
      </c>
      <c r="BX61" s="133" t="s">
        <v>102</v>
      </c>
      <c r="CL61" s="133" t="s">
        <v>19</v>
      </c>
    </row>
    <row r="62" s="1" customFormat="1" ht="30" customHeight="1"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</row>
    <row r="63" s="1" customFormat="1" ht="6.96" customHeight="1"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</row>
  </sheetData>
  <sheetProtection sheet="1" formatColumns="0" formatRows="0" objects="1" scenarios="1" spinCount="100000" saltValue="eoyooIwwop+GA3LBVtzjVgw5n9q2VAm3yvu41V/5pswUVgJnSdMvwh7poWCjfeCJyVpO38iesP6vybK10F4CLw==" hashValue="DTg7DrlNOJm5eVvlU8h1w1ePA0rXUtg09999Kg8Gsy2SUo7Zchm8d3IoHSvZxGzaR0SnUW7MIJdDPnuU1FB+IQ==" algorithmName="SHA-512" password="CC35"/>
  <mergeCells count="6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E59:I59"/>
    <mergeCell ref="K59:AF59"/>
    <mergeCell ref="D60:H60"/>
    <mergeCell ref="J60:AF60"/>
    <mergeCell ref="E61:I61"/>
    <mergeCell ref="K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54:AM54"/>
    <mergeCell ref="AN54:AP54"/>
  </mergeCells>
  <hyperlinks>
    <hyperlink ref="A56" location="'SO 113 - Chodník trasa C'!C2" display="/"/>
    <hyperlink ref="A57" location="'SO 192 - Dočasné dopravní...'!C2" display="/"/>
    <hyperlink ref="A59" location="'SO 402 - Přeložka VO trasa B'!C2" display="/"/>
    <hyperlink ref="A61" location="'SO 901 - Vedlejší rozpoč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90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II/445 Šternberk - chodníky ul.Jesenická - SO113</v>
      </c>
      <c r="F7" s="144"/>
      <c r="G7" s="144"/>
      <c r="H7" s="144"/>
      <c r="L7" s="21"/>
    </row>
    <row r="8" ht="12" customHeight="1">
      <c r="B8" s="21"/>
      <c r="D8" s="144" t="s">
        <v>107</v>
      </c>
      <c r="L8" s="21"/>
    </row>
    <row r="9" s="1" customFormat="1" ht="16.5" customHeight="1">
      <c r="B9" s="44"/>
      <c r="E9" s="145" t="s">
        <v>108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109</v>
      </c>
      <c r="I10" s="146"/>
      <c r="L10" s="44"/>
    </row>
    <row r="11" s="1" customFormat="1" ht="36.96" customHeight="1">
      <c r="B11" s="44"/>
      <c r="E11" s="147" t="s">
        <v>110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15. 5. 2019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ROUND(J92,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ROUND((SUM(BE92:BE381)),  2)</f>
        <v>0</v>
      </c>
      <c r="I35" s="160">
        <v>0.20999999999999999</v>
      </c>
      <c r="J35" s="159">
        <f>ROUND(((SUM(BE92:BE381))*I35),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ROUND((SUM(BF92:BF381)),  2)</f>
        <v>0</v>
      </c>
      <c r="I36" s="160">
        <v>0.14999999999999999</v>
      </c>
      <c r="J36" s="159">
        <f>ROUND(((SUM(BF92:BF381))*I36),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ROUND((SUM(BG92:BG381)),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ROUND((SUM(BH92:BH381)),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ROUND((SUM(BI92:BI381)),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111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II/445 Šternberk - chodníky ul.Jesenická - SO113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107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108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109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SO 113 - Chodník trasa C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>Šternberk</v>
      </c>
      <c r="G56" s="40"/>
      <c r="H56" s="40"/>
      <c r="I56" s="148" t="s">
        <v>23</v>
      </c>
      <c r="J56" s="72" t="str">
        <f>IF(J14="","",J14)</f>
        <v>15. 5. 2019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Šternberk</v>
      </c>
      <c r="G58" s="40"/>
      <c r="H58" s="40"/>
      <c r="I58" s="148" t="s">
        <v>33</v>
      </c>
      <c r="J58" s="37" t="str">
        <f>E23</f>
        <v>Cekr CZ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Jan Zamykal,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112</v>
      </c>
      <c r="D61" s="177"/>
      <c r="E61" s="177"/>
      <c r="F61" s="177"/>
      <c r="G61" s="177"/>
      <c r="H61" s="177"/>
      <c r="I61" s="178"/>
      <c r="J61" s="179" t="s">
        <v>113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J92</f>
        <v>0</v>
      </c>
      <c r="K63" s="40"/>
      <c r="L63" s="44"/>
      <c r="AU63" s="18" t="s">
        <v>114</v>
      </c>
    </row>
    <row r="64" s="8" customFormat="1" ht="24.96" customHeight="1">
      <c r="B64" s="181"/>
      <c r="C64" s="182"/>
      <c r="D64" s="183" t="s">
        <v>115</v>
      </c>
      <c r="E64" s="184"/>
      <c r="F64" s="184"/>
      <c r="G64" s="184"/>
      <c r="H64" s="184"/>
      <c r="I64" s="185"/>
      <c r="J64" s="186">
        <f>J93</f>
        <v>0</v>
      </c>
      <c r="K64" s="182"/>
      <c r="L64" s="187"/>
    </row>
    <row r="65" s="9" customFormat="1" ht="19.92" customHeight="1">
      <c r="B65" s="188"/>
      <c r="C65" s="125"/>
      <c r="D65" s="189" t="s">
        <v>116</v>
      </c>
      <c r="E65" s="190"/>
      <c r="F65" s="190"/>
      <c r="G65" s="190"/>
      <c r="H65" s="190"/>
      <c r="I65" s="191"/>
      <c r="J65" s="192">
        <f>J94</f>
        <v>0</v>
      </c>
      <c r="K65" s="125"/>
      <c r="L65" s="193"/>
    </row>
    <row r="66" s="9" customFormat="1" ht="19.92" customHeight="1">
      <c r="B66" s="188"/>
      <c r="C66" s="125"/>
      <c r="D66" s="189" t="s">
        <v>117</v>
      </c>
      <c r="E66" s="190"/>
      <c r="F66" s="190"/>
      <c r="G66" s="190"/>
      <c r="H66" s="190"/>
      <c r="I66" s="191"/>
      <c r="J66" s="192">
        <f>J229</f>
        <v>0</v>
      </c>
      <c r="K66" s="125"/>
      <c r="L66" s="193"/>
    </row>
    <row r="67" s="9" customFormat="1" ht="19.92" customHeight="1">
      <c r="B67" s="188"/>
      <c r="C67" s="125"/>
      <c r="D67" s="189" t="s">
        <v>118</v>
      </c>
      <c r="E67" s="190"/>
      <c r="F67" s="190"/>
      <c r="G67" s="190"/>
      <c r="H67" s="190"/>
      <c r="I67" s="191"/>
      <c r="J67" s="192">
        <f>J240</f>
        <v>0</v>
      </c>
      <c r="K67" s="125"/>
      <c r="L67" s="193"/>
    </row>
    <row r="68" s="9" customFormat="1" ht="19.92" customHeight="1">
      <c r="B68" s="188"/>
      <c r="C68" s="125"/>
      <c r="D68" s="189" t="s">
        <v>119</v>
      </c>
      <c r="E68" s="190"/>
      <c r="F68" s="190"/>
      <c r="G68" s="190"/>
      <c r="H68" s="190"/>
      <c r="I68" s="191"/>
      <c r="J68" s="192">
        <f>J313</f>
        <v>0</v>
      </c>
      <c r="K68" s="125"/>
      <c r="L68" s="193"/>
    </row>
    <row r="69" s="9" customFormat="1" ht="19.92" customHeight="1">
      <c r="B69" s="188"/>
      <c r="C69" s="125"/>
      <c r="D69" s="189" t="s">
        <v>120</v>
      </c>
      <c r="E69" s="190"/>
      <c r="F69" s="190"/>
      <c r="G69" s="190"/>
      <c r="H69" s="190"/>
      <c r="I69" s="191"/>
      <c r="J69" s="192">
        <f>J359</f>
        <v>0</v>
      </c>
      <c r="K69" s="125"/>
      <c r="L69" s="193"/>
    </row>
    <row r="70" s="9" customFormat="1" ht="19.92" customHeight="1">
      <c r="B70" s="188"/>
      <c r="C70" s="125"/>
      <c r="D70" s="189" t="s">
        <v>121</v>
      </c>
      <c r="E70" s="190"/>
      <c r="F70" s="190"/>
      <c r="G70" s="190"/>
      <c r="H70" s="190"/>
      <c r="I70" s="191"/>
      <c r="J70" s="192">
        <f>J379</f>
        <v>0</v>
      </c>
      <c r="K70" s="125"/>
      <c r="L70" s="193"/>
    </row>
    <row r="71" s="1" customFormat="1" ht="21.84" customHeight="1">
      <c r="B71" s="39"/>
      <c r="C71" s="40"/>
      <c r="D71" s="40"/>
      <c r="E71" s="40"/>
      <c r="F71" s="40"/>
      <c r="G71" s="40"/>
      <c r="H71" s="40"/>
      <c r="I71" s="146"/>
      <c r="J71" s="40"/>
      <c r="K71" s="40"/>
      <c r="L71" s="44"/>
    </row>
    <row r="72" s="1" customFormat="1" ht="6.96" customHeight="1">
      <c r="B72" s="59"/>
      <c r="C72" s="60"/>
      <c r="D72" s="60"/>
      <c r="E72" s="60"/>
      <c r="F72" s="60"/>
      <c r="G72" s="60"/>
      <c r="H72" s="60"/>
      <c r="I72" s="171"/>
      <c r="J72" s="60"/>
      <c r="K72" s="60"/>
      <c r="L72" s="44"/>
    </row>
    <row r="76" s="1" customFormat="1" ht="6.96" customHeight="1">
      <c r="B76" s="61"/>
      <c r="C76" s="62"/>
      <c r="D76" s="62"/>
      <c r="E76" s="62"/>
      <c r="F76" s="62"/>
      <c r="G76" s="62"/>
      <c r="H76" s="62"/>
      <c r="I76" s="174"/>
      <c r="J76" s="62"/>
      <c r="K76" s="62"/>
      <c r="L76" s="44"/>
    </row>
    <row r="77" s="1" customFormat="1" ht="24.96" customHeight="1">
      <c r="B77" s="39"/>
      <c r="C77" s="24" t="s">
        <v>122</v>
      </c>
      <c r="D77" s="40"/>
      <c r="E77" s="40"/>
      <c r="F77" s="40"/>
      <c r="G77" s="40"/>
      <c r="H77" s="40"/>
      <c r="I77" s="146"/>
      <c r="J77" s="40"/>
      <c r="K77" s="40"/>
      <c r="L77" s="44"/>
    </row>
    <row r="78" s="1" customFormat="1" ht="6.96" customHeight="1">
      <c r="B78" s="39"/>
      <c r="C78" s="40"/>
      <c r="D78" s="40"/>
      <c r="E78" s="40"/>
      <c r="F78" s="40"/>
      <c r="G78" s="40"/>
      <c r="H78" s="40"/>
      <c r="I78" s="146"/>
      <c r="J78" s="40"/>
      <c r="K78" s="40"/>
      <c r="L78" s="44"/>
    </row>
    <row r="79" s="1" customFormat="1" ht="12" customHeight="1">
      <c r="B79" s="39"/>
      <c r="C79" s="33" t="s">
        <v>16</v>
      </c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16.5" customHeight="1">
      <c r="B80" s="39"/>
      <c r="C80" s="40"/>
      <c r="D80" s="40"/>
      <c r="E80" s="175" t="str">
        <f>E7</f>
        <v>II/445 Šternberk - chodníky ul.Jesenická - SO113</v>
      </c>
      <c r="F80" s="33"/>
      <c r="G80" s="33"/>
      <c r="H80" s="33"/>
      <c r="I80" s="146"/>
      <c r="J80" s="40"/>
      <c r="K80" s="40"/>
      <c r="L80" s="44"/>
    </row>
    <row r="81" ht="12" customHeight="1">
      <c r="B81" s="22"/>
      <c r="C81" s="33" t="s">
        <v>107</v>
      </c>
      <c r="D81" s="23"/>
      <c r="E81" s="23"/>
      <c r="F81" s="23"/>
      <c r="G81" s="23"/>
      <c r="H81" s="23"/>
      <c r="I81" s="138"/>
      <c r="J81" s="23"/>
      <c r="K81" s="23"/>
      <c r="L81" s="21"/>
    </row>
    <row r="82" s="1" customFormat="1" ht="16.5" customHeight="1">
      <c r="B82" s="39"/>
      <c r="C82" s="40"/>
      <c r="D82" s="40"/>
      <c r="E82" s="175" t="s">
        <v>108</v>
      </c>
      <c r="F82" s="40"/>
      <c r="G82" s="40"/>
      <c r="H82" s="40"/>
      <c r="I82" s="146"/>
      <c r="J82" s="40"/>
      <c r="K82" s="40"/>
      <c r="L82" s="44"/>
    </row>
    <row r="83" s="1" customFormat="1" ht="12" customHeight="1">
      <c r="B83" s="39"/>
      <c r="C83" s="33" t="s">
        <v>109</v>
      </c>
      <c r="D83" s="40"/>
      <c r="E83" s="40"/>
      <c r="F83" s="40"/>
      <c r="G83" s="40"/>
      <c r="H83" s="40"/>
      <c r="I83" s="146"/>
      <c r="J83" s="40"/>
      <c r="K83" s="40"/>
      <c r="L83" s="44"/>
    </row>
    <row r="84" s="1" customFormat="1" ht="16.5" customHeight="1">
      <c r="B84" s="39"/>
      <c r="C84" s="40"/>
      <c r="D84" s="40"/>
      <c r="E84" s="69" t="str">
        <f>E11</f>
        <v>SO 113 - Chodník trasa C</v>
      </c>
      <c r="F84" s="40"/>
      <c r="G84" s="40"/>
      <c r="H84" s="40"/>
      <c r="I84" s="146"/>
      <c r="J84" s="40"/>
      <c r="K84" s="40"/>
      <c r="L84" s="44"/>
    </row>
    <row r="85" s="1" customFormat="1" ht="6.96" customHeight="1"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44"/>
    </row>
    <row r="86" s="1" customFormat="1" ht="12" customHeight="1">
      <c r="B86" s="39"/>
      <c r="C86" s="33" t="s">
        <v>21</v>
      </c>
      <c r="D86" s="40"/>
      <c r="E86" s="40"/>
      <c r="F86" s="28" t="str">
        <f>F14</f>
        <v>Šternberk</v>
      </c>
      <c r="G86" s="40"/>
      <c r="H86" s="40"/>
      <c r="I86" s="148" t="s">
        <v>23</v>
      </c>
      <c r="J86" s="72" t="str">
        <f>IF(J14="","",J14)</f>
        <v>15. 5. 2019</v>
      </c>
      <c r="K86" s="40"/>
      <c r="L86" s="44"/>
    </row>
    <row r="87" s="1" customFormat="1" ht="6.96" customHeight="1"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44"/>
    </row>
    <row r="88" s="1" customFormat="1" ht="15.15" customHeight="1">
      <c r="B88" s="39"/>
      <c r="C88" s="33" t="s">
        <v>25</v>
      </c>
      <c r="D88" s="40"/>
      <c r="E88" s="40"/>
      <c r="F88" s="28" t="str">
        <f>E17</f>
        <v>Město Šternberk</v>
      </c>
      <c r="G88" s="40"/>
      <c r="H88" s="40"/>
      <c r="I88" s="148" t="s">
        <v>33</v>
      </c>
      <c r="J88" s="37" t="str">
        <f>E23</f>
        <v>Cekr CZ s.r.o.</v>
      </c>
      <c r="K88" s="40"/>
      <c r="L88" s="44"/>
    </row>
    <row r="89" s="1" customFormat="1" ht="27.9" customHeight="1">
      <c r="B89" s="39"/>
      <c r="C89" s="33" t="s">
        <v>31</v>
      </c>
      <c r="D89" s="40"/>
      <c r="E89" s="40"/>
      <c r="F89" s="28" t="str">
        <f>IF(E20="","",E20)</f>
        <v>Vyplň údaj</v>
      </c>
      <c r="G89" s="40"/>
      <c r="H89" s="40"/>
      <c r="I89" s="148" t="s">
        <v>38</v>
      </c>
      <c r="J89" s="37" t="str">
        <f>E26</f>
        <v>Jan Zamykal, CS ÚRS 2019 01</v>
      </c>
      <c r="K89" s="40"/>
      <c r="L89" s="44"/>
    </row>
    <row r="90" s="1" customFormat="1" ht="10.32" customHeight="1">
      <c r="B90" s="39"/>
      <c r="C90" s="40"/>
      <c r="D90" s="40"/>
      <c r="E90" s="40"/>
      <c r="F90" s="40"/>
      <c r="G90" s="40"/>
      <c r="H90" s="40"/>
      <c r="I90" s="146"/>
      <c r="J90" s="40"/>
      <c r="K90" s="40"/>
      <c r="L90" s="44"/>
    </row>
    <row r="91" s="10" customFormat="1" ht="29.28" customHeight="1">
      <c r="B91" s="194"/>
      <c r="C91" s="195" t="s">
        <v>123</v>
      </c>
      <c r="D91" s="196" t="s">
        <v>61</v>
      </c>
      <c r="E91" s="196" t="s">
        <v>57</v>
      </c>
      <c r="F91" s="196" t="s">
        <v>58</v>
      </c>
      <c r="G91" s="196" t="s">
        <v>124</v>
      </c>
      <c r="H91" s="196" t="s">
        <v>125</v>
      </c>
      <c r="I91" s="197" t="s">
        <v>126</v>
      </c>
      <c r="J91" s="196" t="s">
        <v>113</v>
      </c>
      <c r="K91" s="198" t="s">
        <v>127</v>
      </c>
      <c r="L91" s="199"/>
      <c r="M91" s="92" t="s">
        <v>19</v>
      </c>
      <c r="N91" s="93" t="s">
        <v>46</v>
      </c>
      <c r="O91" s="93" t="s">
        <v>128</v>
      </c>
      <c r="P91" s="93" t="s">
        <v>129</v>
      </c>
      <c r="Q91" s="93" t="s">
        <v>130</v>
      </c>
      <c r="R91" s="93" t="s">
        <v>131</v>
      </c>
      <c r="S91" s="93" t="s">
        <v>132</v>
      </c>
      <c r="T91" s="94" t="s">
        <v>133</v>
      </c>
    </row>
    <row r="92" s="1" customFormat="1" ht="22.8" customHeight="1">
      <c r="B92" s="39"/>
      <c r="C92" s="99" t="s">
        <v>134</v>
      </c>
      <c r="D92" s="40"/>
      <c r="E92" s="40"/>
      <c r="F92" s="40"/>
      <c r="G92" s="40"/>
      <c r="H92" s="40"/>
      <c r="I92" s="146"/>
      <c r="J92" s="200">
        <f>BK92</f>
        <v>0</v>
      </c>
      <c r="K92" s="40"/>
      <c r="L92" s="44"/>
      <c r="M92" s="95"/>
      <c r="N92" s="96"/>
      <c r="O92" s="96"/>
      <c r="P92" s="201">
        <f>P93</f>
        <v>0</v>
      </c>
      <c r="Q92" s="96"/>
      <c r="R92" s="201">
        <f>R93</f>
        <v>584.4030469999999</v>
      </c>
      <c r="S92" s="96"/>
      <c r="T92" s="202">
        <f>T93</f>
        <v>87.515000000000001</v>
      </c>
      <c r="AT92" s="18" t="s">
        <v>75</v>
      </c>
      <c r="AU92" s="18" t="s">
        <v>114</v>
      </c>
      <c r="BK92" s="203">
        <f>BK93</f>
        <v>0</v>
      </c>
    </row>
    <row r="93" s="11" customFormat="1" ht="25.92" customHeight="1">
      <c r="B93" s="204"/>
      <c r="C93" s="205"/>
      <c r="D93" s="206" t="s">
        <v>75</v>
      </c>
      <c r="E93" s="207" t="s">
        <v>135</v>
      </c>
      <c r="F93" s="207" t="s">
        <v>136</v>
      </c>
      <c r="G93" s="205"/>
      <c r="H93" s="205"/>
      <c r="I93" s="208"/>
      <c r="J93" s="209">
        <f>BK93</f>
        <v>0</v>
      </c>
      <c r="K93" s="205"/>
      <c r="L93" s="210"/>
      <c r="M93" s="211"/>
      <c r="N93" s="212"/>
      <c r="O93" s="212"/>
      <c r="P93" s="213">
        <f>P94+P229+P240+P313+P359+P379</f>
        <v>0</v>
      </c>
      <c r="Q93" s="212"/>
      <c r="R93" s="213">
        <f>R94+R229+R240+R313+R359+R379</f>
        <v>584.4030469999999</v>
      </c>
      <c r="S93" s="212"/>
      <c r="T93" s="214">
        <f>T94+T229+T240+T313+T359+T379</f>
        <v>87.515000000000001</v>
      </c>
      <c r="AR93" s="215" t="s">
        <v>83</v>
      </c>
      <c r="AT93" s="216" t="s">
        <v>75</v>
      </c>
      <c r="AU93" s="216" t="s">
        <v>76</v>
      </c>
      <c r="AY93" s="215" t="s">
        <v>137</v>
      </c>
      <c r="BK93" s="217">
        <f>BK94+BK229+BK240+BK313+BK359+BK379</f>
        <v>0</v>
      </c>
    </row>
    <row r="94" s="11" customFormat="1" ht="22.8" customHeight="1">
      <c r="B94" s="204"/>
      <c r="C94" s="205"/>
      <c r="D94" s="206" t="s">
        <v>75</v>
      </c>
      <c r="E94" s="218" t="s">
        <v>83</v>
      </c>
      <c r="F94" s="218" t="s">
        <v>138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SUM(P95:P228)</f>
        <v>0</v>
      </c>
      <c r="Q94" s="212"/>
      <c r="R94" s="213">
        <f>SUM(R95:R228)</f>
        <v>411.52126299999998</v>
      </c>
      <c r="S94" s="212"/>
      <c r="T94" s="214">
        <f>SUM(T95:T228)</f>
        <v>86.515000000000001</v>
      </c>
      <c r="AR94" s="215" t="s">
        <v>83</v>
      </c>
      <c r="AT94" s="216" t="s">
        <v>75</v>
      </c>
      <c r="AU94" s="216" t="s">
        <v>83</v>
      </c>
      <c r="AY94" s="215" t="s">
        <v>137</v>
      </c>
      <c r="BK94" s="217">
        <f>SUM(BK95:BK228)</f>
        <v>0</v>
      </c>
    </row>
    <row r="95" s="1" customFormat="1" ht="16.5" customHeight="1">
      <c r="B95" s="39"/>
      <c r="C95" s="220" t="s">
        <v>83</v>
      </c>
      <c r="D95" s="220" t="s">
        <v>139</v>
      </c>
      <c r="E95" s="221" t="s">
        <v>140</v>
      </c>
      <c r="F95" s="222" t="s">
        <v>141</v>
      </c>
      <c r="G95" s="223" t="s">
        <v>142</v>
      </c>
      <c r="H95" s="224">
        <v>55</v>
      </c>
      <c r="I95" s="225"/>
      <c r="J95" s="226">
        <f>ROUND(I95*H95,2)</f>
        <v>0</v>
      </c>
      <c r="K95" s="222" t="s">
        <v>143</v>
      </c>
      <c r="L95" s="44"/>
      <c r="M95" s="227" t="s">
        <v>19</v>
      </c>
      <c r="N95" s="228" t="s">
        <v>47</v>
      </c>
      <c r="O95" s="84"/>
      <c r="P95" s="229">
        <f>O95*H95</f>
        <v>0</v>
      </c>
      <c r="Q95" s="229">
        <v>0</v>
      </c>
      <c r="R95" s="229">
        <f>Q95*H95</f>
        <v>0</v>
      </c>
      <c r="S95" s="229">
        <v>0.255</v>
      </c>
      <c r="T95" s="230">
        <f>S95*H95</f>
        <v>14.025</v>
      </c>
      <c r="AR95" s="231" t="s">
        <v>144</v>
      </c>
      <c r="AT95" s="231" t="s">
        <v>139</v>
      </c>
      <c r="AU95" s="231" t="s">
        <v>85</v>
      </c>
      <c r="AY95" s="18" t="s">
        <v>137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83</v>
      </c>
      <c r="BK95" s="232">
        <f>ROUND(I95*H95,2)</f>
        <v>0</v>
      </c>
      <c r="BL95" s="18" t="s">
        <v>144</v>
      </c>
      <c r="BM95" s="231" t="s">
        <v>145</v>
      </c>
    </row>
    <row r="96" s="1" customFormat="1">
      <c r="B96" s="39"/>
      <c r="C96" s="40"/>
      <c r="D96" s="233" t="s">
        <v>146</v>
      </c>
      <c r="E96" s="40"/>
      <c r="F96" s="234" t="s">
        <v>147</v>
      </c>
      <c r="G96" s="40"/>
      <c r="H96" s="40"/>
      <c r="I96" s="146"/>
      <c r="J96" s="40"/>
      <c r="K96" s="40"/>
      <c r="L96" s="44"/>
      <c r="M96" s="235"/>
      <c r="N96" s="84"/>
      <c r="O96" s="84"/>
      <c r="P96" s="84"/>
      <c r="Q96" s="84"/>
      <c r="R96" s="84"/>
      <c r="S96" s="84"/>
      <c r="T96" s="85"/>
      <c r="AT96" s="18" t="s">
        <v>146</v>
      </c>
      <c r="AU96" s="18" t="s">
        <v>85</v>
      </c>
    </row>
    <row r="97" s="12" customFormat="1">
      <c r="B97" s="236"/>
      <c r="C97" s="237"/>
      <c r="D97" s="233" t="s">
        <v>148</v>
      </c>
      <c r="E97" s="238" t="s">
        <v>19</v>
      </c>
      <c r="F97" s="239" t="s">
        <v>149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AT97" s="245" t="s">
        <v>148</v>
      </c>
      <c r="AU97" s="245" t="s">
        <v>85</v>
      </c>
      <c r="AV97" s="12" t="s">
        <v>83</v>
      </c>
      <c r="AW97" s="12" t="s">
        <v>37</v>
      </c>
      <c r="AX97" s="12" t="s">
        <v>76</v>
      </c>
      <c r="AY97" s="245" t="s">
        <v>137</v>
      </c>
    </row>
    <row r="98" s="12" customFormat="1">
      <c r="B98" s="236"/>
      <c r="C98" s="237"/>
      <c r="D98" s="233" t="s">
        <v>148</v>
      </c>
      <c r="E98" s="238" t="s">
        <v>19</v>
      </c>
      <c r="F98" s="239" t="s">
        <v>150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148</v>
      </c>
      <c r="AU98" s="245" t="s">
        <v>85</v>
      </c>
      <c r="AV98" s="12" t="s">
        <v>83</v>
      </c>
      <c r="AW98" s="12" t="s">
        <v>37</v>
      </c>
      <c r="AX98" s="12" t="s">
        <v>76</v>
      </c>
      <c r="AY98" s="245" t="s">
        <v>137</v>
      </c>
    </row>
    <row r="99" s="12" customFormat="1">
      <c r="B99" s="236"/>
      <c r="C99" s="237"/>
      <c r="D99" s="233" t="s">
        <v>148</v>
      </c>
      <c r="E99" s="238" t="s">
        <v>19</v>
      </c>
      <c r="F99" s="239" t="s">
        <v>151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148</v>
      </c>
      <c r="AU99" s="245" t="s">
        <v>85</v>
      </c>
      <c r="AV99" s="12" t="s">
        <v>83</v>
      </c>
      <c r="AW99" s="12" t="s">
        <v>37</v>
      </c>
      <c r="AX99" s="12" t="s">
        <v>76</v>
      </c>
      <c r="AY99" s="245" t="s">
        <v>137</v>
      </c>
    </row>
    <row r="100" s="13" customFormat="1">
      <c r="B100" s="246"/>
      <c r="C100" s="247"/>
      <c r="D100" s="233" t="s">
        <v>148</v>
      </c>
      <c r="E100" s="248" t="s">
        <v>19</v>
      </c>
      <c r="F100" s="249" t="s">
        <v>152</v>
      </c>
      <c r="G100" s="247"/>
      <c r="H100" s="250">
        <v>12.5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AT100" s="256" t="s">
        <v>148</v>
      </c>
      <c r="AU100" s="256" t="s">
        <v>85</v>
      </c>
      <c r="AV100" s="13" t="s">
        <v>85</v>
      </c>
      <c r="AW100" s="13" t="s">
        <v>37</v>
      </c>
      <c r="AX100" s="13" t="s">
        <v>76</v>
      </c>
      <c r="AY100" s="256" t="s">
        <v>137</v>
      </c>
    </row>
    <row r="101" s="13" customFormat="1">
      <c r="B101" s="246"/>
      <c r="C101" s="247"/>
      <c r="D101" s="233" t="s">
        <v>148</v>
      </c>
      <c r="E101" s="248" t="s">
        <v>19</v>
      </c>
      <c r="F101" s="249" t="s">
        <v>153</v>
      </c>
      <c r="G101" s="247"/>
      <c r="H101" s="250">
        <v>5.5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AT101" s="256" t="s">
        <v>148</v>
      </c>
      <c r="AU101" s="256" t="s">
        <v>85</v>
      </c>
      <c r="AV101" s="13" t="s">
        <v>85</v>
      </c>
      <c r="AW101" s="13" t="s">
        <v>37</v>
      </c>
      <c r="AX101" s="13" t="s">
        <v>76</v>
      </c>
      <c r="AY101" s="256" t="s">
        <v>137</v>
      </c>
    </row>
    <row r="102" s="14" customFormat="1">
      <c r="B102" s="257"/>
      <c r="C102" s="258"/>
      <c r="D102" s="233" t="s">
        <v>148</v>
      </c>
      <c r="E102" s="259" t="s">
        <v>19</v>
      </c>
      <c r="F102" s="260" t="s">
        <v>154</v>
      </c>
      <c r="G102" s="258"/>
      <c r="H102" s="261">
        <v>18</v>
      </c>
      <c r="I102" s="262"/>
      <c r="J102" s="258"/>
      <c r="K102" s="258"/>
      <c r="L102" s="263"/>
      <c r="M102" s="264"/>
      <c r="N102" s="265"/>
      <c r="O102" s="265"/>
      <c r="P102" s="265"/>
      <c r="Q102" s="265"/>
      <c r="R102" s="265"/>
      <c r="S102" s="265"/>
      <c r="T102" s="266"/>
      <c r="AT102" s="267" t="s">
        <v>148</v>
      </c>
      <c r="AU102" s="267" t="s">
        <v>85</v>
      </c>
      <c r="AV102" s="14" t="s">
        <v>155</v>
      </c>
      <c r="AW102" s="14" t="s">
        <v>37</v>
      </c>
      <c r="AX102" s="14" t="s">
        <v>76</v>
      </c>
      <c r="AY102" s="267" t="s">
        <v>137</v>
      </c>
    </row>
    <row r="103" s="12" customFormat="1">
      <c r="B103" s="236"/>
      <c r="C103" s="237"/>
      <c r="D103" s="233" t="s">
        <v>148</v>
      </c>
      <c r="E103" s="238" t="s">
        <v>19</v>
      </c>
      <c r="F103" s="239" t="s">
        <v>156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AT103" s="245" t="s">
        <v>148</v>
      </c>
      <c r="AU103" s="245" t="s">
        <v>85</v>
      </c>
      <c r="AV103" s="12" t="s">
        <v>83</v>
      </c>
      <c r="AW103" s="12" t="s">
        <v>37</v>
      </c>
      <c r="AX103" s="12" t="s">
        <v>76</v>
      </c>
      <c r="AY103" s="245" t="s">
        <v>137</v>
      </c>
    </row>
    <row r="104" s="13" customFormat="1">
      <c r="B104" s="246"/>
      <c r="C104" s="247"/>
      <c r="D104" s="233" t="s">
        <v>148</v>
      </c>
      <c r="E104" s="248" t="s">
        <v>19</v>
      </c>
      <c r="F104" s="249" t="s">
        <v>157</v>
      </c>
      <c r="G104" s="247"/>
      <c r="H104" s="250">
        <v>30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AT104" s="256" t="s">
        <v>148</v>
      </c>
      <c r="AU104" s="256" t="s">
        <v>85</v>
      </c>
      <c r="AV104" s="13" t="s">
        <v>85</v>
      </c>
      <c r="AW104" s="13" t="s">
        <v>37</v>
      </c>
      <c r="AX104" s="13" t="s">
        <v>76</v>
      </c>
      <c r="AY104" s="256" t="s">
        <v>137</v>
      </c>
    </row>
    <row r="105" s="13" customFormat="1">
      <c r="B105" s="246"/>
      <c r="C105" s="247"/>
      <c r="D105" s="233" t="s">
        <v>148</v>
      </c>
      <c r="E105" s="248" t="s">
        <v>19</v>
      </c>
      <c r="F105" s="249" t="s">
        <v>158</v>
      </c>
      <c r="G105" s="247"/>
      <c r="H105" s="250">
        <v>7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AT105" s="256" t="s">
        <v>148</v>
      </c>
      <c r="AU105" s="256" t="s">
        <v>85</v>
      </c>
      <c r="AV105" s="13" t="s">
        <v>85</v>
      </c>
      <c r="AW105" s="13" t="s">
        <v>37</v>
      </c>
      <c r="AX105" s="13" t="s">
        <v>76</v>
      </c>
      <c r="AY105" s="256" t="s">
        <v>137</v>
      </c>
    </row>
    <row r="106" s="14" customFormat="1">
      <c r="B106" s="257"/>
      <c r="C106" s="258"/>
      <c r="D106" s="233" t="s">
        <v>148</v>
      </c>
      <c r="E106" s="259" t="s">
        <v>19</v>
      </c>
      <c r="F106" s="260" t="s">
        <v>154</v>
      </c>
      <c r="G106" s="258"/>
      <c r="H106" s="261">
        <v>37</v>
      </c>
      <c r="I106" s="262"/>
      <c r="J106" s="258"/>
      <c r="K106" s="258"/>
      <c r="L106" s="263"/>
      <c r="M106" s="264"/>
      <c r="N106" s="265"/>
      <c r="O106" s="265"/>
      <c r="P106" s="265"/>
      <c r="Q106" s="265"/>
      <c r="R106" s="265"/>
      <c r="S106" s="265"/>
      <c r="T106" s="266"/>
      <c r="AT106" s="267" t="s">
        <v>148</v>
      </c>
      <c r="AU106" s="267" t="s">
        <v>85</v>
      </c>
      <c r="AV106" s="14" t="s">
        <v>155</v>
      </c>
      <c r="AW106" s="14" t="s">
        <v>37</v>
      </c>
      <c r="AX106" s="14" t="s">
        <v>76</v>
      </c>
      <c r="AY106" s="267" t="s">
        <v>137</v>
      </c>
    </row>
    <row r="107" s="15" customFormat="1">
      <c r="B107" s="268"/>
      <c r="C107" s="269"/>
      <c r="D107" s="233" t="s">
        <v>148</v>
      </c>
      <c r="E107" s="270" t="s">
        <v>19</v>
      </c>
      <c r="F107" s="271" t="s">
        <v>159</v>
      </c>
      <c r="G107" s="269"/>
      <c r="H107" s="272">
        <v>55</v>
      </c>
      <c r="I107" s="273"/>
      <c r="J107" s="269"/>
      <c r="K107" s="269"/>
      <c r="L107" s="274"/>
      <c r="M107" s="275"/>
      <c r="N107" s="276"/>
      <c r="O107" s="276"/>
      <c r="P107" s="276"/>
      <c r="Q107" s="276"/>
      <c r="R107" s="276"/>
      <c r="S107" s="276"/>
      <c r="T107" s="277"/>
      <c r="AT107" s="278" t="s">
        <v>148</v>
      </c>
      <c r="AU107" s="278" t="s">
        <v>85</v>
      </c>
      <c r="AV107" s="15" t="s">
        <v>144</v>
      </c>
      <c r="AW107" s="15" t="s">
        <v>37</v>
      </c>
      <c r="AX107" s="15" t="s">
        <v>83</v>
      </c>
      <c r="AY107" s="278" t="s">
        <v>137</v>
      </c>
    </row>
    <row r="108" s="1" customFormat="1" ht="16.5" customHeight="1">
      <c r="B108" s="39"/>
      <c r="C108" s="220" t="s">
        <v>85</v>
      </c>
      <c r="D108" s="220" t="s">
        <v>139</v>
      </c>
      <c r="E108" s="221" t="s">
        <v>160</v>
      </c>
      <c r="F108" s="222" t="s">
        <v>161</v>
      </c>
      <c r="G108" s="223" t="s">
        <v>142</v>
      </c>
      <c r="H108" s="224">
        <v>149.5</v>
      </c>
      <c r="I108" s="225"/>
      <c r="J108" s="226">
        <f>ROUND(I108*H108,2)</f>
        <v>0</v>
      </c>
      <c r="K108" s="222" t="s">
        <v>143</v>
      </c>
      <c r="L108" s="44"/>
      <c r="M108" s="227" t="s">
        <v>19</v>
      </c>
      <c r="N108" s="228" t="s">
        <v>47</v>
      </c>
      <c r="O108" s="84"/>
      <c r="P108" s="229">
        <f>O108*H108</f>
        <v>0</v>
      </c>
      <c r="Q108" s="229">
        <v>0</v>
      </c>
      <c r="R108" s="229">
        <f>Q108*H108</f>
        <v>0</v>
      </c>
      <c r="S108" s="229">
        <v>0.26000000000000001</v>
      </c>
      <c r="T108" s="230">
        <f>S108*H108</f>
        <v>38.870000000000005</v>
      </c>
      <c r="AR108" s="231" t="s">
        <v>144</v>
      </c>
      <c r="AT108" s="231" t="s">
        <v>139</v>
      </c>
      <c r="AU108" s="231" t="s">
        <v>85</v>
      </c>
      <c r="AY108" s="18" t="s">
        <v>137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83</v>
      </c>
      <c r="BK108" s="232">
        <f>ROUND(I108*H108,2)</f>
        <v>0</v>
      </c>
      <c r="BL108" s="18" t="s">
        <v>144</v>
      </c>
      <c r="BM108" s="231" t="s">
        <v>162</v>
      </c>
    </row>
    <row r="109" s="1" customFormat="1">
      <c r="B109" s="39"/>
      <c r="C109" s="40"/>
      <c r="D109" s="233" t="s">
        <v>146</v>
      </c>
      <c r="E109" s="40"/>
      <c r="F109" s="234" t="s">
        <v>163</v>
      </c>
      <c r="G109" s="40"/>
      <c r="H109" s="40"/>
      <c r="I109" s="146"/>
      <c r="J109" s="40"/>
      <c r="K109" s="40"/>
      <c r="L109" s="44"/>
      <c r="M109" s="235"/>
      <c r="N109" s="84"/>
      <c r="O109" s="84"/>
      <c r="P109" s="84"/>
      <c r="Q109" s="84"/>
      <c r="R109" s="84"/>
      <c r="S109" s="84"/>
      <c r="T109" s="85"/>
      <c r="AT109" s="18" t="s">
        <v>146</v>
      </c>
      <c r="AU109" s="18" t="s">
        <v>85</v>
      </c>
    </row>
    <row r="110" s="12" customFormat="1">
      <c r="B110" s="236"/>
      <c r="C110" s="237"/>
      <c r="D110" s="233" t="s">
        <v>148</v>
      </c>
      <c r="E110" s="238" t="s">
        <v>19</v>
      </c>
      <c r="F110" s="239" t="s">
        <v>149</v>
      </c>
      <c r="G110" s="237"/>
      <c r="H110" s="238" t="s">
        <v>19</v>
      </c>
      <c r="I110" s="240"/>
      <c r="J110" s="237"/>
      <c r="K110" s="237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148</v>
      </c>
      <c r="AU110" s="245" t="s">
        <v>85</v>
      </c>
      <c r="AV110" s="12" t="s">
        <v>83</v>
      </c>
      <c r="AW110" s="12" t="s">
        <v>37</v>
      </c>
      <c r="AX110" s="12" t="s">
        <v>76</v>
      </c>
      <c r="AY110" s="245" t="s">
        <v>137</v>
      </c>
    </row>
    <row r="111" s="12" customFormat="1">
      <c r="B111" s="236"/>
      <c r="C111" s="237"/>
      <c r="D111" s="233" t="s">
        <v>148</v>
      </c>
      <c r="E111" s="238" t="s">
        <v>19</v>
      </c>
      <c r="F111" s="239" t="s">
        <v>150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AT111" s="245" t="s">
        <v>148</v>
      </c>
      <c r="AU111" s="245" t="s">
        <v>85</v>
      </c>
      <c r="AV111" s="12" t="s">
        <v>83</v>
      </c>
      <c r="AW111" s="12" t="s">
        <v>37</v>
      </c>
      <c r="AX111" s="12" t="s">
        <v>76</v>
      </c>
      <c r="AY111" s="245" t="s">
        <v>137</v>
      </c>
    </row>
    <row r="112" s="12" customFormat="1">
      <c r="B112" s="236"/>
      <c r="C112" s="237"/>
      <c r="D112" s="233" t="s">
        <v>148</v>
      </c>
      <c r="E112" s="238" t="s">
        <v>19</v>
      </c>
      <c r="F112" s="239" t="s">
        <v>151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148</v>
      </c>
      <c r="AU112" s="245" t="s">
        <v>85</v>
      </c>
      <c r="AV112" s="12" t="s">
        <v>83</v>
      </c>
      <c r="AW112" s="12" t="s">
        <v>37</v>
      </c>
      <c r="AX112" s="12" t="s">
        <v>76</v>
      </c>
      <c r="AY112" s="245" t="s">
        <v>137</v>
      </c>
    </row>
    <row r="113" s="13" customFormat="1">
      <c r="B113" s="246"/>
      <c r="C113" s="247"/>
      <c r="D113" s="233" t="s">
        <v>148</v>
      </c>
      <c r="E113" s="248" t="s">
        <v>19</v>
      </c>
      <c r="F113" s="249" t="s">
        <v>164</v>
      </c>
      <c r="G113" s="247"/>
      <c r="H113" s="250">
        <v>76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148</v>
      </c>
      <c r="AU113" s="256" t="s">
        <v>85</v>
      </c>
      <c r="AV113" s="13" t="s">
        <v>85</v>
      </c>
      <c r="AW113" s="13" t="s">
        <v>37</v>
      </c>
      <c r="AX113" s="13" t="s">
        <v>76</v>
      </c>
      <c r="AY113" s="256" t="s">
        <v>137</v>
      </c>
    </row>
    <row r="114" s="12" customFormat="1">
      <c r="B114" s="236"/>
      <c r="C114" s="237"/>
      <c r="D114" s="233" t="s">
        <v>148</v>
      </c>
      <c r="E114" s="238" t="s">
        <v>19</v>
      </c>
      <c r="F114" s="239" t="s">
        <v>156</v>
      </c>
      <c r="G114" s="237"/>
      <c r="H114" s="238" t="s">
        <v>19</v>
      </c>
      <c r="I114" s="240"/>
      <c r="J114" s="237"/>
      <c r="K114" s="237"/>
      <c r="L114" s="241"/>
      <c r="M114" s="242"/>
      <c r="N114" s="243"/>
      <c r="O114" s="243"/>
      <c r="P114" s="243"/>
      <c r="Q114" s="243"/>
      <c r="R114" s="243"/>
      <c r="S114" s="243"/>
      <c r="T114" s="244"/>
      <c r="AT114" s="245" t="s">
        <v>148</v>
      </c>
      <c r="AU114" s="245" t="s">
        <v>85</v>
      </c>
      <c r="AV114" s="12" t="s">
        <v>83</v>
      </c>
      <c r="AW114" s="12" t="s">
        <v>37</v>
      </c>
      <c r="AX114" s="12" t="s">
        <v>76</v>
      </c>
      <c r="AY114" s="245" t="s">
        <v>137</v>
      </c>
    </row>
    <row r="115" s="13" customFormat="1">
      <c r="B115" s="246"/>
      <c r="C115" s="247"/>
      <c r="D115" s="233" t="s">
        <v>148</v>
      </c>
      <c r="E115" s="248" t="s">
        <v>19</v>
      </c>
      <c r="F115" s="249" t="s">
        <v>165</v>
      </c>
      <c r="G115" s="247"/>
      <c r="H115" s="250">
        <v>73.5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AT115" s="256" t="s">
        <v>148</v>
      </c>
      <c r="AU115" s="256" t="s">
        <v>85</v>
      </c>
      <c r="AV115" s="13" t="s">
        <v>85</v>
      </c>
      <c r="AW115" s="13" t="s">
        <v>37</v>
      </c>
      <c r="AX115" s="13" t="s">
        <v>76</v>
      </c>
      <c r="AY115" s="256" t="s">
        <v>137</v>
      </c>
    </row>
    <row r="116" s="15" customFormat="1">
      <c r="B116" s="268"/>
      <c r="C116" s="269"/>
      <c r="D116" s="233" t="s">
        <v>148</v>
      </c>
      <c r="E116" s="270" t="s">
        <v>19</v>
      </c>
      <c r="F116" s="271" t="s">
        <v>159</v>
      </c>
      <c r="G116" s="269"/>
      <c r="H116" s="272">
        <v>149.5</v>
      </c>
      <c r="I116" s="273"/>
      <c r="J116" s="269"/>
      <c r="K116" s="269"/>
      <c r="L116" s="274"/>
      <c r="M116" s="275"/>
      <c r="N116" s="276"/>
      <c r="O116" s="276"/>
      <c r="P116" s="276"/>
      <c r="Q116" s="276"/>
      <c r="R116" s="276"/>
      <c r="S116" s="276"/>
      <c r="T116" s="277"/>
      <c r="AT116" s="278" t="s">
        <v>148</v>
      </c>
      <c r="AU116" s="278" t="s">
        <v>85</v>
      </c>
      <c r="AV116" s="15" t="s">
        <v>144</v>
      </c>
      <c r="AW116" s="15" t="s">
        <v>37</v>
      </c>
      <c r="AX116" s="15" t="s">
        <v>83</v>
      </c>
      <c r="AY116" s="278" t="s">
        <v>137</v>
      </c>
    </row>
    <row r="117" s="1" customFormat="1" ht="16.5" customHeight="1">
      <c r="B117" s="39"/>
      <c r="C117" s="220" t="s">
        <v>155</v>
      </c>
      <c r="D117" s="220" t="s">
        <v>139</v>
      </c>
      <c r="E117" s="221" t="s">
        <v>166</v>
      </c>
      <c r="F117" s="222" t="s">
        <v>167</v>
      </c>
      <c r="G117" s="223" t="s">
        <v>168</v>
      </c>
      <c r="H117" s="224">
        <v>164</v>
      </c>
      <c r="I117" s="225"/>
      <c r="J117" s="226">
        <f>ROUND(I117*H117,2)</f>
        <v>0</v>
      </c>
      <c r="K117" s="222" t="s">
        <v>143</v>
      </c>
      <c r="L117" s="44"/>
      <c r="M117" s="227" t="s">
        <v>19</v>
      </c>
      <c r="N117" s="228" t="s">
        <v>47</v>
      </c>
      <c r="O117" s="84"/>
      <c r="P117" s="229">
        <f>O117*H117</f>
        <v>0</v>
      </c>
      <c r="Q117" s="229">
        <v>0</v>
      </c>
      <c r="R117" s="229">
        <f>Q117*H117</f>
        <v>0</v>
      </c>
      <c r="S117" s="229">
        <v>0.20499999999999999</v>
      </c>
      <c r="T117" s="230">
        <f>S117*H117</f>
        <v>33.619999999999997</v>
      </c>
      <c r="AR117" s="231" t="s">
        <v>144</v>
      </c>
      <c r="AT117" s="231" t="s">
        <v>139</v>
      </c>
      <c r="AU117" s="231" t="s">
        <v>85</v>
      </c>
      <c r="AY117" s="18" t="s">
        <v>137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18" t="s">
        <v>83</v>
      </c>
      <c r="BK117" s="232">
        <f>ROUND(I117*H117,2)</f>
        <v>0</v>
      </c>
      <c r="BL117" s="18" t="s">
        <v>144</v>
      </c>
      <c r="BM117" s="231" t="s">
        <v>169</v>
      </c>
    </row>
    <row r="118" s="1" customFormat="1">
      <c r="B118" s="39"/>
      <c r="C118" s="40"/>
      <c r="D118" s="233" t="s">
        <v>146</v>
      </c>
      <c r="E118" s="40"/>
      <c r="F118" s="234" t="s">
        <v>170</v>
      </c>
      <c r="G118" s="40"/>
      <c r="H118" s="40"/>
      <c r="I118" s="146"/>
      <c r="J118" s="40"/>
      <c r="K118" s="40"/>
      <c r="L118" s="44"/>
      <c r="M118" s="235"/>
      <c r="N118" s="84"/>
      <c r="O118" s="84"/>
      <c r="P118" s="84"/>
      <c r="Q118" s="84"/>
      <c r="R118" s="84"/>
      <c r="S118" s="84"/>
      <c r="T118" s="85"/>
      <c r="AT118" s="18" t="s">
        <v>146</v>
      </c>
      <c r="AU118" s="18" t="s">
        <v>85</v>
      </c>
    </row>
    <row r="119" s="12" customFormat="1">
      <c r="B119" s="236"/>
      <c r="C119" s="237"/>
      <c r="D119" s="233" t="s">
        <v>148</v>
      </c>
      <c r="E119" s="238" t="s">
        <v>19</v>
      </c>
      <c r="F119" s="239" t="s">
        <v>171</v>
      </c>
      <c r="G119" s="237"/>
      <c r="H119" s="238" t="s">
        <v>19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AT119" s="245" t="s">
        <v>148</v>
      </c>
      <c r="AU119" s="245" t="s">
        <v>85</v>
      </c>
      <c r="AV119" s="12" t="s">
        <v>83</v>
      </c>
      <c r="AW119" s="12" t="s">
        <v>37</v>
      </c>
      <c r="AX119" s="12" t="s">
        <v>76</v>
      </c>
      <c r="AY119" s="245" t="s">
        <v>137</v>
      </c>
    </row>
    <row r="120" s="12" customFormat="1">
      <c r="B120" s="236"/>
      <c r="C120" s="237"/>
      <c r="D120" s="233" t="s">
        <v>148</v>
      </c>
      <c r="E120" s="238" t="s">
        <v>19</v>
      </c>
      <c r="F120" s="239" t="s">
        <v>151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148</v>
      </c>
      <c r="AU120" s="245" t="s">
        <v>85</v>
      </c>
      <c r="AV120" s="12" t="s">
        <v>83</v>
      </c>
      <c r="AW120" s="12" t="s">
        <v>37</v>
      </c>
      <c r="AX120" s="12" t="s">
        <v>76</v>
      </c>
      <c r="AY120" s="245" t="s">
        <v>137</v>
      </c>
    </row>
    <row r="121" s="13" customFormat="1">
      <c r="B121" s="246"/>
      <c r="C121" s="247"/>
      <c r="D121" s="233" t="s">
        <v>148</v>
      </c>
      <c r="E121" s="248" t="s">
        <v>19</v>
      </c>
      <c r="F121" s="249" t="s">
        <v>172</v>
      </c>
      <c r="G121" s="247"/>
      <c r="H121" s="250">
        <v>56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AT121" s="256" t="s">
        <v>148</v>
      </c>
      <c r="AU121" s="256" t="s">
        <v>85</v>
      </c>
      <c r="AV121" s="13" t="s">
        <v>85</v>
      </c>
      <c r="AW121" s="13" t="s">
        <v>37</v>
      </c>
      <c r="AX121" s="13" t="s">
        <v>76</v>
      </c>
      <c r="AY121" s="256" t="s">
        <v>137</v>
      </c>
    </row>
    <row r="122" s="12" customFormat="1">
      <c r="B122" s="236"/>
      <c r="C122" s="237"/>
      <c r="D122" s="233" t="s">
        <v>148</v>
      </c>
      <c r="E122" s="238" t="s">
        <v>19</v>
      </c>
      <c r="F122" s="239" t="s">
        <v>156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148</v>
      </c>
      <c r="AU122" s="245" t="s">
        <v>85</v>
      </c>
      <c r="AV122" s="12" t="s">
        <v>83</v>
      </c>
      <c r="AW122" s="12" t="s">
        <v>37</v>
      </c>
      <c r="AX122" s="12" t="s">
        <v>76</v>
      </c>
      <c r="AY122" s="245" t="s">
        <v>137</v>
      </c>
    </row>
    <row r="123" s="13" customFormat="1">
      <c r="B123" s="246"/>
      <c r="C123" s="247"/>
      <c r="D123" s="233" t="s">
        <v>148</v>
      </c>
      <c r="E123" s="248" t="s">
        <v>19</v>
      </c>
      <c r="F123" s="249" t="s">
        <v>173</v>
      </c>
      <c r="G123" s="247"/>
      <c r="H123" s="250">
        <v>68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AT123" s="256" t="s">
        <v>148</v>
      </c>
      <c r="AU123" s="256" t="s">
        <v>85</v>
      </c>
      <c r="AV123" s="13" t="s">
        <v>85</v>
      </c>
      <c r="AW123" s="13" t="s">
        <v>37</v>
      </c>
      <c r="AX123" s="13" t="s">
        <v>76</v>
      </c>
      <c r="AY123" s="256" t="s">
        <v>137</v>
      </c>
    </row>
    <row r="124" s="12" customFormat="1">
      <c r="B124" s="236"/>
      <c r="C124" s="237"/>
      <c r="D124" s="233" t="s">
        <v>148</v>
      </c>
      <c r="E124" s="238" t="s">
        <v>19</v>
      </c>
      <c r="F124" s="239" t="s">
        <v>174</v>
      </c>
      <c r="G124" s="237"/>
      <c r="H124" s="238" t="s">
        <v>19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148</v>
      </c>
      <c r="AU124" s="245" t="s">
        <v>85</v>
      </c>
      <c r="AV124" s="12" t="s">
        <v>83</v>
      </c>
      <c r="AW124" s="12" t="s">
        <v>37</v>
      </c>
      <c r="AX124" s="12" t="s">
        <v>76</v>
      </c>
      <c r="AY124" s="245" t="s">
        <v>137</v>
      </c>
    </row>
    <row r="125" s="13" customFormat="1">
      <c r="B125" s="246"/>
      <c r="C125" s="247"/>
      <c r="D125" s="233" t="s">
        <v>148</v>
      </c>
      <c r="E125" s="248" t="s">
        <v>19</v>
      </c>
      <c r="F125" s="249" t="s">
        <v>175</v>
      </c>
      <c r="G125" s="247"/>
      <c r="H125" s="250">
        <v>40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AT125" s="256" t="s">
        <v>148</v>
      </c>
      <c r="AU125" s="256" t="s">
        <v>85</v>
      </c>
      <c r="AV125" s="13" t="s">
        <v>85</v>
      </c>
      <c r="AW125" s="13" t="s">
        <v>37</v>
      </c>
      <c r="AX125" s="13" t="s">
        <v>76</v>
      </c>
      <c r="AY125" s="256" t="s">
        <v>137</v>
      </c>
    </row>
    <row r="126" s="15" customFormat="1">
      <c r="B126" s="268"/>
      <c r="C126" s="269"/>
      <c r="D126" s="233" t="s">
        <v>148</v>
      </c>
      <c r="E126" s="270" t="s">
        <v>19</v>
      </c>
      <c r="F126" s="271" t="s">
        <v>159</v>
      </c>
      <c r="G126" s="269"/>
      <c r="H126" s="272">
        <v>164</v>
      </c>
      <c r="I126" s="273"/>
      <c r="J126" s="269"/>
      <c r="K126" s="269"/>
      <c r="L126" s="274"/>
      <c r="M126" s="275"/>
      <c r="N126" s="276"/>
      <c r="O126" s="276"/>
      <c r="P126" s="276"/>
      <c r="Q126" s="276"/>
      <c r="R126" s="276"/>
      <c r="S126" s="276"/>
      <c r="T126" s="277"/>
      <c r="AT126" s="278" t="s">
        <v>148</v>
      </c>
      <c r="AU126" s="278" t="s">
        <v>85</v>
      </c>
      <c r="AV126" s="15" t="s">
        <v>144</v>
      </c>
      <c r="AW126" s="15" t="s">
        <v>37</v>
      </c>
      <c r="AX126" s="15" t="s">
        <v>83</v>
      </c>
      <c r="AY126" s="278" t="s">
        <v>137</v>
      </c>
    </row>
    <row r="127" s="1" customFormat="1" ht="16.5" customHeight="1">
      <c r="B127" s="39"/>
      <c r="C127" s="220" t="s">
        <v>144</v>
      </c>
      <c r="D127" s="220" t="s">
        <v>139</v>
      </c>
      <c r="E127" s="221" t="s">
        <v>176</v>
      </c>
      <c r="F127" s="222" t="s">
        <v>177</v>
      </c>
      <c r="G127" s="223" t="s">
        <v>178</v>
      </c>
      <c r="H127" s="224">
        <v>34.764000000000003</v>
      </c>
      <c r="I127" s="225"/>
      <c r="J127" s="226">
        <f>ROUND(I127*H127,2)</f>
        <v>0</v>
      </c>
      <c r="K127" s="222" t="s">
        <v>143</v>
      </c>
      <c r="L127" s="44"/>
      <c r="M127" s="227" t="s">
        <v>19</v>
      </c>
      <c r="N127" s="228" t="s">
        <v>47</v>
      </c>
      <c r="O127" s="84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1" t="s">
        <v>144</v>
      </c>
      <c r="AT127" s="231" t="s">
        <v>139</v>
      </c>
      <c r="AU127" s="231" t="s">
        <v>85</v>
      </c>
      <c r="AY127" s="18" t="s">
        <v>137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144</v>
      </c>
      <c r="BM127" s="231" t="s">
        <v>179</v>
      </c>
    </row>
    <row r="128" s="1" customFormat="1">
      <c r="B128" s="39"/>
      <c r="C128" s="40"/>
      <c r="D128" s="233" t="s">
        <v>146</v>
      </c>
      <c r="E128" s="40"/>
      <c r="F128" s="234" t="s">
        <v>180</v>
      </c>
      <c r="G128" s="40"/>
      <c r="H128" s="40"/>
      <c r="I128" s="146"/>
      <c r="J128" s="40"/>
      <c r="K128" s="40"/>
      <c r="L128" s="44"/>
      <c r="M128" s="235"/>
      <c r="N128" s="84"/>
      <c r="O128" s="84"/>
      <c r="P128" s="84"/>
      <c r="Q128" s="84"/>
      <c r="R128" s="84"/>
      <c r="S128" s="84"/>
      <c r="T128" s="85"/>
      <c r="AT128" s="18" t="s">
        <v>146</v>
      </c>
      <c r="AU128" s="18" t="s">
        <v>85</v>
      </c>
    </row>
    <row r="129" s="12" customFormat="1">
      <c r="B129" s="236"/>
      <c r="C129" s="237"/>
      <c r="D129" s="233" t="s">
        <v>148</v>
      </c>
      <c r="E129" s="238" t="s">
        <v>19</v>
      </c>
      <c r="F129" s="239" t="s">
        <v>181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AT129" s="245" t="s">
        <v>148</v>
      </c>
      <c r="AU129" s="245" t="s">
        <v>85</v>
      </c>
      <c r="AV129" s="12" t="s">
        <v>83</v>
      </c>
      <c r="AW129" s="12" t="s">
        <v>37</v>
      </c>
      <c r="AX129" s="12" t="s">
        <v>76</v>
      </c>
      <c r="AY129" s="245" t="s">
        <v>137</v>
      </c>
    </row>
    <row r="130" s="12" customFormat="1">
      <c r="B130" s="236"/>
      <c r="C130" s="237"/>
      <c r="D130" s="233" t="s">
        <v>148</v>
      </c>
      <c r="E130" s="238" t="s">
        <v>19</v>
      </c>
      <c r="F130" s="239" t="s">
        <v>182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148</v>
      </c>
      <c r="AU130" s="245" t="s">
        <v>85</v>
      </c>
      <c r="AV130" s="12" t="s">
        <v>83</v>
      </c>
      <c r="AW130" s="12" t="s">
        <v>37</v>
      </c>
      <c r="AX130" s="12" t="s">
        <v>76</v>
      </c>
      <c r="AY130" s="245" t="s">
        <v>137</v>
      </c>
    </row>
    <row r="131" s="13" customFormat="1">
      <c r="B131" s="246"/>
      <c r="C131" s="247"/>
      <c r="D131" s="233" t="s">
        <v>148</v>
      </c>
      <c r="E131" s="248" t="s">
        <v>19</v>
      </c>
      <c r="F131" s="249" t="s">
        <v>183</v>
      </c>
      <c r="G131" s="247"/>
      <c r="H131" s="250">
        <v>46.043999999999997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148</v>
      </c>
      <c r="AU131" s="256" t="s">
        <v>85</v>
      </c>
      <c r="AV131" s="13" t="s">
        <v>85</v>
      </c>
      <c r="AW131" s="13" t="s">
        <v>37</v>
      </c>
      <c r="AX131" s="13" t="s">
        <v>76</v>
      </c>
      <c r="AY131" s="256" t="s">
        <v>137</v>
      </c>
    </row>
    <row r="132" s="12" customFormat="1">
      <c r="B132" s="236"/>
      <c r="C132" s="237"/>
      <c r="D132" s="233" t="s">
        <v>148</v>
      </c>
      <c r="E132" s="238" t="s">
        <v>19</v>
      </c>
      <c r="F132" s="239" t="s">
        <v>184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148</v>
      </c>
      <c r="AU132" s="245" t="s">
        <v>85</v>
      </c>
      <c r="AV132" s="12" t="s">
        <v>83</v>
      </c>
      <c r="AW132" s="12" t="s">
        <v>37</v>
      </c>
      <c r="AX132" s="12" t="s">
        <v>76</v>
      </c>
      <c r="AY132" s="245" t="s">
        <v>137</v>
      </c>
    </row>
    <row r="133" s="13" customFormat="1">
      <c r="B133" s="246"/>
      <c r="C133" s="247"/>
      <c r="D133" s="233" t="s">
        <v>148</v>
      </c>
      <c r="E133" s="248" t="s">
        <v>19</v>
      </c>
      <c r="F133" s="249" t="s">
        <v>185</v>
      </c>
      <c r="G133" s="247"/>
      <c r="H133" s="250">
        <v>-11.279999999999999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148</v>
      </c>
      <c r="AU133" s="256" t="s">
        <v>85</v>
      </c>
      <c r="AV133" s="13" t="s">
        <v>85</v>
      </c>
      <c r="AW133" s="13" t="s">
        <v>37</v>
      </c>
      <c r="AX133" s="13" t="s">
        <v>76</v>
      </c>
      <c r="AY133" s="256" t="s">
        <v>137</v>
      </c>
    </row>
    <row r="134" s="15" customFormat="1">
      <c r="B134" s="268"/>
      <c r="C134" s="269"/>
      <c r="D134" s="233" t="s">
        <v>148</v>
      </c>
      <c r="E134" s="270" t="s">
        <v>19</v>
      </c>
      <c r="F134" s="271" t="s">
        <v>159</v>
      </c>
      <c r="G134" s="269"/>
      <c r="H134" s="272">
        <v>34.764000000000003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AT134" s="278" t="s">
        <v>148</v>
      </c>
      <c r="AU134" s="278" t="s">
        <v>85</v>
      </c>
      <c r="AV134" s="15" t="s">
        <v>144</v>
      </c>
      <c r="AW134" s="15" t="s">
        <v>37</v>
      </c>
      <c r="AX134" s="15" t="s">
        <v>83</v>
      </c>
      <c r="AY134" s="278" t="s">
        <v>137</v>
      </c>
    </row>
    <row r="135" s="1" customFormat="1" ht="16.5" customHeight="1">
      <c r="B135" s="39"/>
      <c r="C135" s="220" t="s">
        <v>186</v>
      </c>
      <c r="D135" s="220" t="s">
        <v>139</v>
      </c>
      <c r="E135" s="221" t="s">
        <v>187</v>
      </c>
      <c r="F135" s="222" t="s">
        <v>188</v>
      </c>
      <c r="G135" s="223" t="s">
        <v>178</v>
      </c>
      <c r="H135" s="224">
        <v>270.88400000000001</v>
      </c>
      <c r="I135" s="225"/>
      <c r="J135" s="226">
        <f>ROUND(I135*H135,2)</f>
        <v>0</v>
      </c>
      <c r="K135" s="222" t="s">
        <v>143</v>
      </c>
      <c r="L135" s="44"/>
      <c r="M135" s="227" t="s">
        <v>19</v>
      </c>
      <c r="N135" s="228" t="s">
        <v>47</v>
      </c>
      <c r="O135" s="84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1" t="s">
        <v>144</v>
      </c>
      <c r="AT135" s="231" t="s">
        <v>139</v>
      </c>
      <c r="AU135" s="231" t="s">
        <v>85</v>
      </c>
      <c r="AY135" s="18" t="s">
        <v>137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144</v>
      </c>
      <c r="BM135" s="231" t="s">
        <v>189</v>
      </c>
    </row>
    <row r="136" s="1" customFormat="1">
      <c r="B136" s="39"/>
      <c r="C136" s="40"/>
      <c r="D136" s="233" t="s">
        <v>146</v>
      </c>
      <c r="E136" s="40"/>
      <c r="F136" s="234" t="s">
        <v>190</v>
      </c>
      <c r="G136" s="40"/>
      <c r="H136" s="40"/>
      <c r="I136" s="146"/>
      <c r="J136" s="40"/>
      <c r="K136" s="40"/>
      <c r="L136" s="44"/>
      <c r="M136" s="235"/>
      <c r="N136" s="84"/>
      <c r="O136" s="84"/>
      <c r="P136" s="84"/>
      <c r="Q136" s="84"/>
      <c r="R136" s="84"/>
      <c r="S136" s="84"/>
      <c r="T136" s="85"/>
      <c r="AT136" s="18" t="s">
        <v>146</v>
      </c>
      <c r="AU136" s="18" t="s">
        <v>85</v>
      </c>
    </row>
    <row r="137" s="12" customFormat="1">
      <c r="B137" s="236"/>
      <c r="C137" s="237"/>
      <c r="D137" s="233" t="s">
        <v>148</v>
      </c>
      <c r="E137" s="238" t="s">
        <v>19</v>
      </c>
      <c r="F137" s="239" t="s">
        <v>191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148</v>
      </c>
      <c r="AU137" s="245" t="s">
        <v>85</v>
      </c>
      <c r="AV137" s="12" t="s">
        <v>83</v>
      </c>
      <c r="AW137" s="12" t="s">
        <v>37</v>
      </c>
      <c r="AX137" s="12" t="s">
        <v>76</v>
      </c>
      <c r="AY137" s="245" t="s">
        <v>137</v>
      </c>
    </row>
    <row r="138" s="12" customFormat="1">
      <c r="B138" s="236"/>
      <c r="C138" s="237"/>
      <c r="D138" s="233" t="s">
        <v>148</v>
      </c>
      <c r="E138" s="238" t="s">
        <v>19</v>
      </c>
      <c r="F138" s="239" t="s">
        <v>150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148</v>
      </c>
      <c r="AU138" s="245" t="s">
        <v>85</v>
      </c>
      <c r="AV138" s="12" t="s">
        <v>83</v>
      </c>
      <c r="AW138" s="12" t="s">
        <v>37</v>
      </c>
      <c r="AX138" s="12" t="s">
        <v>76</v>
      </c>
      <c r="AY138" s="245" t="s">
        <v>137</v>
      </c>
    </row>
    <row r="139" s="13" customFormat="1">
      <c r="B139" s="246"/>
      <c r="C139" s="247"/>
      <c r="D139" s="233" t="s">
        <v>148</v>
      </c>
      <c r="E139" s="248" t="s">
        <v>19</v>
      </c>
      <c r="F139" s="249" t="s">
        <v>192</v>
      </c>
      <c r="G139" s="247"/>
      <c r="H139" s="250">
        <v>105.518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148</v>
      </c>
      <c r="AU139" s="256" t="s">
        <v>85</v>
      </c>
      <c r="AV139" s="13" t="s">
        <v>85</v>
      </c>
      <c r="AW139" s="13" t="s">
        <v>37</v>
      </c>
      <c r="AX139" s="13" t="s">
        <v>76</v>
      </c>
      <c r="AY139" s="256" t="s">
        <v>137</v>
      </c>
    </row>
    <row r="140" s="12" customFormat="1">
      <c r="B140" s="236"/>
      <c r="C140" s="237"/>
      <c r="D140" s="233" t="s">
        <v>148</v>
      </c>
      <c r="E140" s="238" t="s">
        <v>19</v>
      </c>
      <c r="F140" s="239" t="s">
        <v>193</v>
      </c>
      <c r="G140" s="237"/>
      <c r="H140" s="238" t="s">
        <v>19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148</v>
      </c>
      <c r="AU140" s="245" t="s">
        <v>85</v>
      </c>
      <c r="AV140" s="12" t="s">
        <v>83</v>
      </c>
      <c r="AW140" s="12" t="s">
        <v>37</v>
      </c>
      <c r="AX140" s="12" t="s">
        <v>76</v>
      </c>
      <c r="AY140" s="245" t="s">
        <v>137</v>
      </c>
    </row>
    <row r="141" s="13" customFormat="1">
      <c r="B141" s="246"/>
      <c r="C141" s="247"/>
      <c r="D141" s="233" t="s">
        <v>148</v>
      </c>
      <c r="E141" s="248" t="s">
        <v>19</v>
      </c>
      <c r="F141" s="249" t="s">
        <v>194</v>
      </c>
      <c r="G141" s="247"/>
      <c r="H141" s="250">
        <v>-34.764000000000003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148</v>
      </c>
      <c r="AU141" s="256" t="s">
        <v>85</v>
      </c>
      <c r="AV141" s="13" t="s">
        <v>85</v>
      </c>
      <c r="AW141" s="13" t="s">
        <v>37</v>
      </c>
      <c r="AX141" s="13" t="s">
        <v>76</v>
      </c>
      <c r="AY141" s="256" t="s">
        <v>137</v>
      </c>
    </row>
    <row r="142" s="12" customFormat="1">
      <c r="B142" s="236"/>
      <c r="C142" s="237"/>
      <c r="D142" s="233" t="s">
        <v>148</v>
      </c>
      <c r="E142" s="238" t="s">
        <v>19</v>
      </c>
      <c r="F142" s="239" t="s">
        <v>195</v>
      </c>
      <c r="G142" s="237"/>
      <c r="H142" s="238" t="s">
        <v>19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148</v>
      </c>
      <c r="AU142" s="245" t="s">
        <v>85</v>
      </c>
      <c r="AV142" s="12" t="s">
        <v>83</v>
      </c>
      <c r="AW142" s="12" t="s">
        <v>37</v>
      </c>
      <c r="AX142" s="12" t="s">
        <v>76</v>
      </c>
      <c r="AY142" s="245" t="s">
        <v>137</v>
      </c>
    </row>
    <row r="143" s="13" customFormat="1">
      <c r="B143" s="246"/>
      <c r="C143" s="247"/>
      <c r="D143" s="233" t="s">
        <v>148</v>
      </c>
      <c r="E143" s="248" t="s">
        <v>19</v>
      </c>
      <c r="F143" s="249" t="s">
        <v>196</v>
      </c>
      <c r="G143" s="247"/>
      <c r="H143" s="250">
        <v>-9.4000000000000004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148</v>
      </c>
      <c r="AU143" s="256" t="s">
        <v>85</v>
      </c>
      <c r="AV143" s="13" t="s">
        <v>85</v>
      </c>
      <c r="AW143" s="13" t="s">
        <v>37</v>
      </c>
      <c r="AX143" s="13" t="s">
        <v>76</v>
      </c>
      <c r="AY143" s="256" t="s">
        <v>137</v>
      </c>
    </row>
    <row r="144" s="13" customFormat="1">
      <c r="B144" s="246"/>
      <c r="C144" s="247"/>
      <c r="D144" s="233" t="s">
        <v>148</v>
      </c>
      <c r="E144" s="248" t="s">
        <v>19</v>
      </c>
      <c r="F144" s="249" t="s">
        <v>197</v>
      </c>
      <c r="G144" s="247"/>
      <c r="H144" s="250">
        <v>-1.1200000000000001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148</v>
      </c>
      <c r="AU144" s="256" t="s">
        <v>85</v>
      </c>
      <c r="AV144" s="13" t="s">
        <v>85</v>
      </c>
      <c r="AW144" s="13" t="s">
        <v>37</v>
      </c>
      <c r="AX144" s="13" t="s">
        <v>76</v>
      </c>
      <c r="AY144" s="256" t="s">
        <v>137</v>
      </c>
    </row>
    <row r="145" s="14" customFormat="1">
      <c r="B145" s="257"/>
      <c r="C145" s="258"/>
      <c r="D145" s="233" t="s">
        <v>148</v>
      </c>
      <c r="E145" s="259" t="s">
        <v>19</v>
      </c>
      <c r="F145" s="260" t="s">
        <v>154</v>
      </c>
      <c r="G145" s="258"/>
      <c r="H145" s="261">
        <v>60.234000000000002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AT145" s="267" t="s">
        <v>148</v>
      </c>
      <c r="AU145" s="267" t="s">
        <v>85</v>
      </c>
      <c r="AV145" s="14" t="s">
        <v>155</v>
      </c>
      <c r="AW145" s="14" t="s">
        <v>37</v>
      </c>
      <c r="AX145" s="14" t="s">
        <v>76</v>
      </c>
      <c r="AY145" s="267" t="s">
        <v>137</v>
      </c>
    </row>
    <row r="146" s="12" customFormat="1">
      <c r="B146" s="236"/>
      <c r="C146" s="237"/>
      <c r="D146" s="233" t="s">
        <v>148</v>
      </c>
      <c r="E146" s="238" t="s">
        <v>19</v>
      </c>
      <c r="F146" s="239" t="s">
        <v>198</v>
      </c>
      <c r="G146" s="237"/>
      <c r="H146" s="238" t="s">
        <v>19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148</v>
      </c>
      <c r="AU146" s="245" t="s">
        <v>85</v>
      </c>
      <c r="AV146" s="12" t="s">
        <v>83</v>
      </c>
      <c r="AW146" s="12" t="s">
        <v>37</v>
      </c>
      <c r="AX146" s="12" t="s">
        <v>76</v>
      </c>
      <c r="AY146" s="245" t="s">
        <v>137</v>
      </c>
    </row>
    <row r="147" s="13" customFormat="1">
      <c r="B147" s="246"/>
      <c r="C147" s="247"/>
      <c r="D147" s="233" t="s">
        <v>148</v>
      </c>
      <c r="E147" s="248" t="s">
        <v>19</v>
      </c>
      <c r="F147" s="249" t="s">
        <v>199</v>
      </c>
      <c r="G147" s="247"/>
      <c r="H147" s="250">
        <v>210.65000000000001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148</v>
      </c>
      <c r="AU147" s="256" t="s">
        <v>85</v>
      </c>
      <c r="AV147" s="13" t="s">
        <v>85</v>
      </c>
      <c r="AW147" s="13" t="s">
        <v>37</v>
      </c>
      <c r="AX147" s="13" t="s">
        <v>76</v>
      </c>
      <c r="AY147" s="256" t="s">
        <v>137</v>
      </c>
    </row>
    <row r="148" s="14" customFormat="1">
      <c r="B148" s="257"/>
      <c r="C148" s="258"/>
      <c r="D148" s="233" t="s">
        <v>148</v>
      </c>
      <c r="E148" s="259" t="s">
        <v>19</v>
      </c>
      <c r="F148" s="260" t="s">
        <v>154</v>
      </c>
      <c r="G148" s="258"/>
      <c r="H148" s="261">
        <v>210.65000000000001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AT148" s="267" t="s">
        <v>148</v>
      </c>
      <c r="AU148" s="267" t="s">
        <v>85</v>
      </c>
      <c r="AV148" s="14" t="s">
        <v>155</v>
      </c>
      <c r="AW148" s="14" t="s">
        <v>37</v>
      </c>
      <c r="AX148" s="14" t="s">
        <v>76</v>
      </c>
      <c r="AY148" s="267" t="s">
        <v>137</v>
      </c>
    </row>
    <row r="149" s="15" customFormat="1">
      <c r="B149" s="268"/>
      <c r="C149" s="269"/>
      <c r="D149" s="233" t="s">
        <v>148</v>
      </c>
      <c r="E149" s="270" t="s">
        <v>19</v>
      </c>
      <c r="F149" s="271" t="s">
        <v>159</v>
      </c>
      <c r="G149" s="269"/>
      <c r="H149" s="272">
        <v>270.88400000000001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AT149" s="278" t="s">
        <v>148</v>
      </c>
      <c r="AU149" s="278" t="s">
        <v>85</v>
      </c>
      <c r="AV149" s="15" t="s">
        <v>144</v>
      </c>
      <c r="AW149" s="15" t="s">
        <v>37</v>
      </c>
      <c r="AX149" s="15" t="s">
        <v>83</v>
      </c>
      <c r="AY149" s="278" t="s">
        <v>137</v>
      </c>
    </row>
    <row r="150" s="1" customFormat="1" ht="16.5" customHeight="1">
      <c r="B150" s="39"/>
      <c r="C150" s="220" t="s">
        <v>200</v>
      </c>
      <c r="D150" s="220" t="s">
        <v>139</v>
      </c>
      <c r="E150" s="221" t="s">
        <v>201</v>
      </c>
      <c r="F150" s="222" t="s">
        <v>202</v>
      </c>
      <c r="G150" s="223" t="s">
        <v>178</v>
      </c>
      <c r="H150" s="224">
        <v>135.44200000000001</v>
      </c>
      <c r="I150" s="225"/>
      <c r="J150" s="226">
        <f>ROUND(I150*H150,2)</f>
        <v>0</v>
      </c>
      <c r="K150" s="222" t="s">
        <v>143</v>
      </c>
      <c r="L150" s="44"/>
      <c r="M150" s="227" t="s">
        <v>19</v>
      </c>
      <c r="N150" s="228" t="s">
        <v>47</v>
      </c>
      <c r="O150" s="84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1" t="s">
        <v>144</v>
      </c>
      <c r="AT150" s="231" t="s">
        <v>139</v>
      </c>
      <c r="AU150" s="231" t="s">
        <v>85</v>
      </c>
      <c r="AY150" s="18" t="s">
        <v>137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144</v>
      </c>
      <c r="BM150" s="231" t="s">
        <v>203</v>
      </c>
    </row>
    <row r="151" s="1" customFormat="1">
      <c r="B151" s="39"/>
      <c r="C151" s="40"/>
      <c r="D151" s="233" t="s">
        <v>146</v>
      </c>
      <c r="E151" s="40"/>
      <c r="F151" s="234" t="s">
        <v>204</v>
      </c>
      <c r="G151" s="40"/>
      <c r="H151" s="40"/>
      <c r="I151" s="146"/>
      <c r="J151" s="40"/>
      <c r="K151" s="40"/>
      <c r="L151" s="44"/>
      <c r="M151" s="235"/>
      <c r="N151" s="84"/>
      <c r="O151" s="84"/>
      <c r="P151" s="84"/>
      <c r="Q151" s="84"/>
      <c r="R151" s="84"/>
      <c r="S151" s="84"/>
      <c r="T151" s="85"/>
      <c r="AT151" s="18" t="s">
        <v>146</v>
      </c>
      <c r="AU151" s="18" t="s">
        <v>85</v>
      </c>
    </row>
    <row r="152" s="12" customFormat="1">
      <c r="B152" s="236"/>
      <c r="C152" s="237"/>
      <c r="D152" s="233" t="s">
        <v>148</v>
      </c>
      <c r="E152" s="238" t="s">
        <v>19</v>
      </c>
      <c r="F152" s="239" t="s">
        <v>205</v>
      </c>
      <c r="G152" s="237"/>
      <c r="H152" s="238" t="s">
        <v>19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148</v>
      </c>
      <c r="AU152" s="245" t="s">
        <v>85</v>
      </c>
      <c r="AV152" s="12" t="s">
        <v>83</v>
      </c>
      <c r="AW152" s="12" t="s">
        <v>37</v>
      </c>
      <c r="AX152" s="12" t="s">
        <v>76</v>
      </c>
      <c r="AY152" s="245" t="s">
        <v>137</v>
      </c>
    </row>
    <row r="153" s="13" customFormat="1">
      <c r="B153" s="246"/>
      <c r="C153" s="247"/>
      <c r="D153" s="233" t="s">
        <v>148</v>
      </c>
      <c r="E153" s="248" t="s">
        <v>19</v>
      </c>
      <c r="F153" s="249" t="s">
        <v>206</v>
      </c>
      <c r="G153" s="247"/>
      <c r="H153" s="250">
        <v>135.44200000000001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148</v>
      </c>
      <c r="AU153" s="256" t="s">
        <v>85</v>
      </c>
      <c r="AV153" s="13" t="s">
        <v>85</v>
      </c>
      <c r="AW153" s="13" t="s">
        <v>37</v>
      </c>
      <c r="AX153" s="13" t="s">
        <v>76</v>
      </c>
      <c r="AY153" s="256" t="s">
        <v>137</v>
      </c>
    </row>
    <row r="154" s="15" customFormat="1">
      <c r="B154" s="268"/>
      <c r="C154" s="269"/>
      <c r="D154" s="233" t="s">
        <v>148</v>
      </c>
      <c r="E154" s="270" t="s">
        <v>19</v>
      </c>
      <c r="F154" s="271" t="s">
        <v>159</v>
      </c>
      <c r="G154" s="269"/>
      <c r="H154" s="272">
        <v>135.44200000000001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AT154" s="278" t="s">
        <v>148</v>
      </c>
      <c r="AU154" s="278" t="s">
        <v>85</v>
      </c>
      <c r="AV154" s="15" t="s">
        <v>144</v>
      </c>
      <c r="AW154" s="15" t="s">
        <v>37</v>
      </c>
      <c r="AX154" s="15" t="s">
        <v>83</v>
      </c>
      <c r="AY154" s="278" t="s">
        <v>137</v>
      </c>
    </row>
    <row r="155" s="1" customFormat="1" ht="16.5" customHeight="1">
      <c r="B155" s="39"/>
      <c r="C155" s="220" t="s">
        <v>207</v>
      </c>
      <c r="D155" s="220" t="s">
        <v>139</v>
      </c>
      <c r="E155" s="221" t="s">
        <v>208</v>
      </c>
      <c r="F155" s="222" t="s">
        <v>209</v>
      </c>
      <c r="G155" s="223" t="s">
        <v>178</v>
      </c>
      <c r="H155" s="224">
        <v>56.514000000000003</v>
      </c>
      <c r="I155" s="225"/>
      <c r="J155" s="226">
        <f>ROUND(I155*H155,2)</f>
        <v>0</v>
      </c>
      <c r="K155" s="222" t="s">
        <v>143</v>
      </c>
      <c r="L155" s="44"/>
      <c r="M155" s="227" t="s">
        <v>19</v>
      </c>
      <c r="N155" s="228" t="s">
        <v>47</v>
      </c>
      <c r="O155" s="84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1" t="s">
        <v>144</v>
      </c>
      <c r="AT155" s="231" t="s">
        <v>139</v>
      </c>
      <c r="AU155" s="231" t="s">
        <v>85</v>
      </c>
      <c r="AY155" s="18" t="s">
        <v>137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83</v>
      </c>
      <c r="BK155" s="232">
        <f>ROUND(I155*H155,2)</f>
        <v>0</v>
      </c>
      <c r="BL155" s="18" t="s">
        <v>144</v>
      </c>
      <c r="BM155" s="231" t="s">
        <v>210</v>
      </c>
    </row>
    <row r="156" s="1" customFormat="1">
      <c r="B156" s="39"/>
      <c r="C156" s="40"/>
      <c r="D156" s="233" t="s">
        <v>146</v>
      </c>
      <c r="E156" s="40"/>
      <c r="F156" s="234" t="s">
        <v>211</v>
      </c>
      <c r="G156" s="40"/>
      <c r="H156" s="40"/>
      <c r="I156" s="146"/>
      <c r="J156" s="40"/>
      <c r="K156" s="40"/>
      <c r="L156" s="44"/>
      <c r="M156" s="235"/>
      <c r="N156" s="84"/>
      <c r="O156" s="84"/>
      <c r="P156" s="84"/>
      <c r="Q156" s="84"/>
      <c r="R156" s="84"/>
      <c r="S156" s="84"/>
      <c r="T156" s="85"/>
      <c r="AT156" s="18" t="s">
        <v>146</v>
      </c>
      <c r="AU156" s="18" t="s">
        <v>85</v>
      </c>
    </row>
    <row r="157" s="12" customFormat="1">
      <c r="B157" s="236"/>
      <c r="C157" s="237"/>
      <c r="D157" s="233" t="s">
        <v>148</v>
      </c>
      <c r="E157" s="238" t="s">
        <v>19</v>
      </c>
      <c r="F157" s="239" t="s">
        <v>212</v>
      </c>
      <c r="G157" s="237"/>
      <c r="H157" s="238" t="s">
        <v>19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148</v>
      </c>
      <c r="AU157" s="245" t="s">
        <v>85</v>
      </c>
      <c r="AV157" s="12" t="s">
        <v>83</v>
      </c>
      <c r="AW157" s="12" t="s">
        <v>37</v>
      </c>
      <c r="AX157" s="12" t="s">
        <v>76</v>
      </c>
      <c r="AY157" s="245" t="s">
        <v>137</v>
      </c>
    </row>
    <row r="158" s="13" customFormat="1">
      <c r="B158" s="246"/>
      <c r="C158" s="247"/>
      <c r="D158" s="233" t="s">
        <v>148</v>
      </c>
      <c r="E158" s="248" t="s">
        <v>19</v>
      </c>
      <c r="F158" s="249" t="s">
        <v>213</v>
      </c>
      <c r="G158" s="247"/>
      <c r="H158" s="250">
        <v>34.764000000000003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148</v>
      </c>
      <c r="AU158" s="256" t="s">
        <v>85</v>
      </c>
      <c r="AV158" s="13" t="s">
        <v>85</v>
      </c>
      <c r="AW158" s="13" t="s">
        <v>37</v>
      </c>
      <c r="AX158" s="13" t="s">
        <v>76</v>
      </c>
      <c r="AY158" s="256" t="s">
        <v>137</v>
      </c>
    </row>
    <row r="159" s="14" customFormat="1">
      <c r="B159" s="257"/>
      <c r="C159" s="258"/>
      <c r="D159" s="233" t="s">
        <v>148</v>
      </c>
      <c r="E159" s="259" t="s">
        <v>19</v>
      </c>
      <c r="F159" s="260" t="s">
        <v>154</v>
      </c>
      <c r="G159" s="258"/>
      <c r="H159" s="261">
        <v>34.764000000000003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AT159" s="267" t="s">
        <v>148</v>
      </c>
      <c r="AU159" s="267" t="s">
        <v>85</v>
      </c>
      <c r="AV159" s="14" t="s">
        <v>155</v>
      </c>
      <c r="AW159" s="14" t="s">
        <v>37</v>
      </c>
      <c r="AX159" s="14" t="s">
        <v>76</v>
      </c>
      <c r="AY159" s="267" t="s">
        <v>137</v>
      </c>
    </row>
    <row r="160" s="12" customFormat="1">
      <c r="B160" s="236"/>
      <c r="C160" s="237"/>
      <c r="D160" s="233" t="s">
        <v>148</v>
      </c>
      <c r="E160" s="238" t="s">
        <v>19</v>
      </c>
      <c r="F160" s="239" t="s">
        <v>214</v>
      </c>
      <c r="G160" s="237"/>
      <c r="H160" s="238" t="s">
        <v>19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148</v>
      </c>
      <c r="AU160" s="245" t="s">
        <v>85</v>
      </c>
      <c r="AV160" s="12" t="s">
        <v>83</v>
      </c>
      <c r="AW160" s="12" t="s">
        <v>37</v>
      </c>
      <c r="AX160" s="12" t="s">
        <v>76</v>
      </c>
      <c r="AY160" s="245" t="s">
        <v>137</v>
      </c>
    </row>
    <row r="161" s="13" customFormat="1">
      <c r="B161" s="246"/>
      <c r="C161" s="247"/>
      <c r="D161" s="233" t="s">
        <v>148</v>
      </c>
      <c r="E161" s="248" t="s">
        <v>19</v>
      </c>
      <c r="F161" s="249" t="s">
        <v>215</v>
      </c>
      <c r="G161" s="247"/>
      <c r="H161" s="250">
        <v>7.4749999999999996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148</v>
      </c>
      <c r="AU161" s="256" t="s">
        <v>85</v>
      </c>
      <c r="AV161" s="13" t="s">
        <v>85</v>
      </c>
      <c r="AW161" s="13" t="s">
        <v>37</v>
      </c>
      <c r="AX161" s="13" t="s">
        <v>76</v>
      </c>
      <c r="AY161" s="256" t="s">
        <v>137</v>
      </c>
    </row>
    <row r="162" s="13" customFormat="1">
      <c r="B162" s="246"/>
      <c r="C162" s="247"/>
      <c r="D162" s="233" t="s">
        <v>148</v>
      </c>
      <c r="E162" s="248" t="s">
        <v>19</v>
      </c>
      <c r="F162" s="249" t="s">
        <v>216</v>
      </c>
      <c r="G162" s="247"/>
      <c r="H162" s="250">
        <v>3.3999999999999999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148</v>
      </c>
      <c r="AU162" s="256" t="s">
        <v>85</v>
      </c>
      <c r="AV162" s="13" t="s">
        <v>85</v>
      </c>
      <c r="AW162" s="13" t="s">
        <v>37</v>
      </c>
      <c r="AX162" s="13" t="s">
        <v>76</v>
      </c>
      <c r="AY162" s="256" t="s">
        <v>137</v>
      </c>
    </row>
    <row r="163" s="13" customFormat="1">
      <c r="B163" s="246"/>
      <c r="C163" s="247"/>
      <c r="D163" s="233" t="s">
        <v>148</v>
      </c>
      <c r="E163" s="248" t="s">
        <v>19</v>
      </c>
      <c r="F163" s="249" t="s">
        <v>217</v>
      </c>
      <c r="G163" s="247"/>
      <c r="H163" s="250">
        <v>7.4749999999999996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148</v>
      </c>
      <c r="AU163" s="256" t="s">
        <v>85</v>
      </c>
      <c r="AV163" s="13" t="s">
        <v>85</v>
      </c>
      <c r="AW163" s="13" t="s">
        <v>37</v>
      </c>
      <c r="AX163" s="13" t="s">
        <v>76</v>
      </c>
      <c r="AY163" s="256" t="s">
        <v>137</v>
      </c>
    </row>
    <row r="164" s="13" customFormat="1">
      <c r="B164" s="246"/>
      <c r="C164" s="247"/>
      <c r="D164" s="233" t="s">
        <v>148</v>
      </c>
      <c r="E164" s="248" t="s">
        <v>19</v>
      </c>
      <c r="F164" s="249" t="s">
        <v>218</v>
      </c>
      <c r="G164" s="247"/>
      <c r="H164" s="250">
        <v>3.3999999999999999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148</v>
      </c>
      <c r="AU164" s="256" t="s">
        <v>85</v>
      </c>
      <c r="AV164" s="13" t="s">
        <v>85</v>
      </c>
      <c r="AW164" s="13" t="s">
        <v>37</v>
      </c>
      <c r="AX164" s="13" t="s">
        <v>76</v>
      </c>
      <c r="AY164" s="256" t="s">
        <v>137</v>
      </c>
    </row>
    <row r="165" s="14" customFormat="1">
      <c r="B165" s="257"/>
      <c r="C165" s="258"/>
      <c r="D165" s="233" t="s">
        <v>148</v>
      </c>
      <c r="E165" s="259" t="s">
        <v>19</v>
      </c>
      <c r="F165" s="260" t="s">
        <v>154</v>
      </c>
      <c r="G165" s="258"/>
      <c r="H165" s="261">
        <v>21.75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AT165" s="267" t="s">
        <v>148</v>
      </c>
      <c r="AU165" s="267" t="s">
        <v>85</v>
      </c>
      <c r="AV165" s="14" t="s">
        <v>155</v>
      </c>
      <c r="AW165" s="14" t="s">
        <v>37</v>
      </c>
      <c r="AX165" s="14" t="s">
        <v>76</v>
      </c>
      <c r="AY165" s="267" t="s">
        <v>137</v>
      </c>
    </row>
    <row r="166" s="15" customFormat="1">
      <c r="B166" s="268"/>
      <c r="C166" s="269"/>
      <c r="D166" s="233" t="s">
        <v>148</v>
      </c>
      <c r="E166" s="270" t="s">
        <v>19</v>
      </c>
      <c r="F166" s="271" t="s">
        <v>159</v>
      </c>
      <c r="G166" s="269"/>
      <c r="H166" s="272">
        <v>56.514000000000003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AT166" s="278" t="s">
        <v>148</v>
      </c>
      <c r="AU166" s="278" t="s">
        <v>85</v>
      </c>
      <c r="AV166" s="15" t="s">
        <v>144</v>
      </c>
      <c r="AW166" s="15" t="s">
        <v>37</v>
      </c>
      <c r="AX166" s="15" t="s">
        <v>83</v>
      </c>
      <c r="AY166" s="278" t="s">
        <v>137</v>
      </c>
    </row>
    <row r="167" s="1" customFormat="1" ht="16.5" customHeight="1">
      <c r="B167" s="39"/>
      <c r="C167" s="220" t="s">
        <v>219</v>
      </c>
      <c r="D167" s="220" t="s">
        <v>139</v>
      </c>
      <c r="E167" s="221" t="s">
        <v>220</v>
      </c>
      <c r="F167" s="222" t="s">
        <v>221</v>
      </c>
      <c r="G167" s="223" t="s">
        <v>178</v>
      </c>
      <c r="H167" s="224">
        <v>270.88400000000001</v>
      </c>
      <c r="I167" s="225"/>
      <c r="J167" s="226">
        <f>ROUND(I167*H167,2)</f>
        <v>0</v>
      </c>
      <c r="K167" s="222" t="s">
        <v>143</v>
      </c>
      <c r="L167" s="44"/>
      <c r="M167" s="227" t="s">
        <v>19</v>
      </c>
      <c r="N167" s="228" t="s">
        <v>47</v>
      </c>
      <c r="O167" s="84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1" t="s">
        <v>144</v>
      </c>
      <c r="AT167" s="231" t="s">
        <v>139</v>
      </c>
      <c r="AU167" s="231" t="s">
        <v>85</v>
      </c>
      <c r="AY167" s="18" t="s">
        <v>137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144</v>
      </c>
      <c r="BM167" s="231" t="s">
        <v>222</v>
      </c>
    </row>
    <row r="168" s="1" customFormat="1">
      <c r="B168" s="39"/>
      <c r="C168" s="40"/>
      <c r="D168" s="233" t="s">
        <v>146</v>
      </c>
      <c r="E168" s="40"/>
      <c r="F168" s="234" t="s">
        <v>223</v>
      </c>
      <c r="G168" s="40"/>
      <c r="H168" s="40"/>
      <c r="I168" s="146"/>
      <c r="J168" s="40"/>
      <c r="K168" s="40"/>
      <c r="L168" s="44"/>
      <c r="M168" s="235"/>
      <c r="N168" s="84"/>
      <c r="O168" s="84"/>
      <c r="P168" s="84"/>
      <c r="Q168" s="84"/>
      <c r="R168" s="84"/>
      <c r="S168" s="84"/>
      <c r="T168" s="85"/>
      <c r="AT168" s="18" t="s">
        <v>146</v>
      </c>
      <c r="AU168" s="18" t="s">
        <v>85</v>
      </c>
    </row>
    <row r="169" s="12" customFormat="1">
      <c r="B169" s="236"/>
      <c r="C169" s="237"/>
      <c r="D169" s="233" t="s">
        <v>148</v>
      </c>
      <c r="E169" s="238" t="s">
        <v>19</v>
      </c>
      <c r="F169" s="239" t="s">
        <v>224</v>
      </c>
      <c r="G169" s="237"/>
      <c r="H169" s="238" t="s">
        <v>19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148</v>
      </c>
      <c r="AU169" s="245" t="s">
        <v>85</v>
      </c>
      <c r="AV169" s="12" t="s">
        <v>83</v>
      </c>
      <c r="AW169" s="12" t="s">
        <v>37</v>
      </c>
      <c r="AX169" s="12" t="s">
        <v>76</v>
      </c>
      <c r="AY169" s="245" t="s">
        <v>137</v>
      </c>
    </row>
    <row r="170" s="13" customFormat="1">
      <c r="B170" s="246"/>
      <c r="C170" s="247"/>
      <c r="D170" s="233" t="s">
        <v>148</v>
      </c>
      <c r="E170" s="248" t="s">
        <v>19</v>
      </c>
      <c r="F170" s="249" t="s">
        <v>225</v>
      </c>
      <c r="G170" s="247"/>
      <c r="H170" s="250">
        <v>60.234000000000002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AT170" s="256" t="s">
        <v>148</v>
      </c>
      <c r="AU170" s="256" t="s">
        <v>85</v>
      </c>
      <c r="AV170" s="13" t="s">
        <v>85</v>
      </c>
      <c r="AW170" s="13" t="s">
        <v>37</v>
      </c>
      <c r="AX170" s="13" t="s">
        <v>76</v>
      </c>
      <c r="AY170" s="256" t="s">
        <v>137</v>
      </c>
    </row>
    <row r="171" s="13" customFormat="1">
      <c r="B171" s="246"/>
      <c r="C171" s="247"/>
      <c r="D171" s="233" t="s">
        <v>148</v>
      </c>
      <c r="E171" s="248" t="s">
        <v>19</v>
      </c>
      <c r="F171" s="249" t="s">
        <v>226</v>
      </c>
      <c r="G171" s="247"/>
      <c r="H171" s="250">
        <v>210.65000000000001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148</v>
      </c>
      <c r="AU171" s="256" t="s">
        <v>85</v>
      </c>
      <c r="AV171" s="13" t="s">
        <v>85</v>
      </c>
      <c r="AW171" s="13" t="s">
        <v>37</v>
      </c>
      <c r="AX171" s="13" t="s">
        <v>76</v>
      </c>
      <c r="AY171" s="256" t="s">
        <v>137</v>
      </c>
    </row>
    <row r="172" s="15" customFormat="1">
      <c r="B172" s="268"/>
      <c r="C172" s="269"/>
      <c r="D172" s="233" t="s">
        <v>148</v>
      </c>
      <c r="E172" s="270" t="s">
        <v>19</v>
      </c>
      <c r="F172" s="271" t="s">
        <v>159</v>
      </c>
      <c r="G172" s="269"/>
      <c r="H172" s="272">
        <v>270.88400000000001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AT172" s="278" t="s">
        <v>148</v>
      </c>
      <c r="AU172" s="278" t="s">
        <v>85</v>
      </c>
      <c r="AV172" s="15" t="s">
        <v>144</v>
      </c>
      <c r="AW172" s="15" t="s">
        <v>37</v>
      </c>
      <c r="AX172" s="15" t="s">
        <v>83</v>
      </c>
      <c r="AY172" s="278" t="s">
        <v>137</v>
      </c>
    </row>
    <row r="173" s="1" customFormat="1" ht="16.5" customHeight="1">
      <c r="B173" s="39"/>
      <c r="C173" s="220" t="s">
        <v>227</v>
      </c>
      <c r="D173" s="220" t="s">
        <v>139</v>
      </c>
      <c r="E173" s="221" t="s">
        <v>228</v>
      </c>
      <c r="F173" s="222" t="s">
        <v>229</v>
      </c>
      <c r="G173" s="223" t="s">
        <v>178</v>
      </c>
      <c r="H173" s="224">
        <v>2979.7240000000002</v>
      </c>
      <c r="I173" s="225"/>
      <c r="J173" s="226">
        <f>ROUND(I173*H173,2)</f>
        <v>0</v>
      </c>
      <c r="K173" s="222" t="s">
        <v>143</v>
      </c>
      <c r="L173" s="44"/>
      <c r="M173" s="227" t="s">
        <v>19</v>
      </c>
      <c r="N173" s="228" t="s">
        <v>47</v>
      </c>
      <c r="O173" s="84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1" t="s">
        <v>144</v>
      </c>
      <c r="AT173" s="231" t="s">
        <v>139</v>
      </c>
      <c r="AU173" s="231" t="s">
        <v>85</v>
      </c>
      <c r="AY173" s="18" t="s">
        <v>137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83</v>
      </c>
      <c r="BK173" s="232">
        <f>ROUND(I173*H173,2)</f>
        <v>0</v>
      </c>
      <c r="BL173" s="18" t="s">
        <v>144</v>
      </c>
      <c r="BM173" s="231" t="s">
        <v>230</v>
      </c>
    </row>
    <row r="174" s="1" customFormat="1">
      <c r="B174" s="39"/>
      <c r="C174" s="40"/>
      <c r="D174" s="233" t="s">
        <v>146</v>
      </c>
      <c r="E174" s="40"/>
      <c r="F174" s="234" t="s">
        <v>231</v>
      </c>
      <c r="G174" s="40"/>
      <c r="H174" s="40"/>
      <c r="I174" s="146"/>
      <c r="J174" s="40"/>
      <c r="K174" s="40"/>
      <c r="L174" s="44"/>
      <c r="M174" s="235"/>
      <c r="N174" s="84"/>
      <c r="O174" s="84"/>
      <c r="P174" s="84"/>
      <c r="Q174" s="84"/>
      <c r="R174" s="84"/>
      <c r="S174" s="84"/>
      <c r="T174" s="85"/>
      <c r="AT174" s="18" t="s">
        <v>146</v>
      </c>
      <c r="AU174" s="18" t="s">
        <v>85</v>
      </c>
    </row>
    <row r="175" s="12" customFormat="1">
      <c r="B175" s="236"/>
      <c r="C175" s="237"/>
      <c r="D175" s="233" t="s">
        <v>148</v>
      </c>
      <c r="E175" s="238" t="s">
        <v>19</v>
      </c>
      <c r="F175" s="239" t="s">
        <v>232</v>
      </c>
      <c r="G175" s="237"/>
      <c r="H175" s="238" t="s">
        <v>19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148</v>
      </c>
      <c r="AU175" s="245" t="s">
        <v>85</v>
      </c>
      <c r="AV175" s="12" t="s">
        <v>83</v>
      </c>
      <c r="AW175" s="12" t="s">
        <v>37</v>
      </c>
      <c r="AX175" s="12" t="s">
        <v>76</v>
      </c>
      <c r="AY175" s="245" t="s">
        <v>137</v>
      </c>
    </row>
    <row r="176" s="13" customFormat="1">
      <c r="B176" s="246"/>
      <c r="C176" s="247"/>
      <c r="D176" s="233" t="s">
        <v>148</v>
      </c>
      <c r="E176" s="248" t="s">
        <v>19</v>
      </c>
      <c r="F176" s="249" t="s">
        <v>233</v>
      </c>
      <c r="G176" s="247"/>
      <c r="H176" s="250">
        <v>2979.7240000000002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148</v>
      </c>
      <c r="AU176" s="256" t="s">
        <v>85</v>
      </c>
      <c r="AV176" s="13" t="s">
        <v>85</v>
      </c>
      <c r="AW176" s="13" t="s">
        <v>37</v>
      </c>
      <c r="AX176" s="13" t="s">
        <v>76</v>
      </c>
      <c r="AY176" s="256" t="s">
        <v>137</v>
      </c>
    </row>
    <row r="177" s="15" customFormat="1">
      <c r="B177" s="268"/>
      <c r="C177" s="269"/>
      <c r="D177" s="233" t="s">
        <v>148</v>
      </c>
      <c r="E177" s="270" t="s">
        <v>19</v>
      </c>
      <c r="F177" s="271" t="s">
        <v>159</v>
      </c>
      <c r="G177" s="269"/>
      <c r="H177" s="272">
        <v>2979.7240000000002</v>
      </c>
      <c r="I177" s="273"/>
      <c r="J177" s="269"/>
      <c r="K177" s="269"/>
      <c r="L177" s="274"/>
      <c r="M177" s="275"/>
      <c r="N177" s="276"/>
      <c r="O177" s="276"/>
      <c r="P177" s="276"/>
      <c r="Q177" s="276"/>
      <c r="R177" s="276"/>
      <c r="S177" s="276"/>
      <c r="T177" s="277"/>
      <c r="AT177" s="278" t="s">
        <v>148</v>
      </c>
      <c r="AU177" s="278" t="s">
        <v>85</v>
      </c>
      <c r="AV177" s="15" t="s">
        <v>144</v>
      </c>
      <c r="AW177" s="15" t="s">
        <v>37</v>
      </c>
      <c r="AX177" s="15" t="s">
        <v>83</v>
      </c>
      <c r="AY177" s="278" t="s">
        <v>137</v>
      </c>
    </row>
    <row r="178" s="1" customFormat="1" ht="16.5" customHeight="1">
      <c r="B178" s="39"/>
      <c r="C178" s="220" t="s">
        <v>234</v>
      </c>
      <c r="D178" s="220" t="s">
        <v>139</v>
      </c>
      <c r="E178" s="221" t="s">
        <v>235</v>
      </c>
      <c r="F178" s="222" t="s">
        <v>236</v>
      </c>
      <c r="G178" s="223" t="s">
        <v>178</v>
      </c>
      <c r="H178" s="224">
        <v>21.75</v>
      </c>
      <c r="I178" s="225"/>
      <c r="J178" s="226">
        <f>ROUND(I178*H178,2)</f>
        <v>0</v>
      </c>
      <c r="K178" s="222" t="s">
        <v>143</v>
      </c>
      <c r="L178" s="44"/>
      <c r="M178" s="227" t="s">
        <v>19</v>
      </c>
      <c r="N178" s="228" t="s">
        <v>47</v>
      </c>
      <c r="O178" s="84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31" t="s">
        <v>144</v>
      </c>
      <c r="AT178" s="231" t="s">
        <v>139</v>
      </c>
      <c r="AU178" s="231" t="s">
        <v>85</v>
      </c>
      <c r="AY178" s="18" t="s">
        <v>137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83</v>
      </c>
      <c r="BK178" s="232">
        <f>ROUND(I178*H178,2)</f>
        <v>0</v>
      </c>
      <c r="BL178" s="18" t="s">
        <v>144</v>
      </c>
      <c r="BM178" s="231" t="s">
        <v>237</v>
      </c>
    </row>
    <row r="179" s="1" customFormat="1">
      <c r="B179" s="39"/>
      <c r="C179" s="40"/>
      <c r="D179" s="233" t="s">
        <v>146</v>
      </c>
      <c r="E179" s="40"/>
      <c r="F179" s="234" t="s">
        <v>238</v>
      </c>
      <c r="G179" s="40"/>
      <c r="H179" s="40"/>
      <c r="I179" s="146"/>
      <c r="J179" s="40"/>
      <c r="K179" s="40"/>
      <c r="L179" s="44"/>
      <c r="M179" s="235"/>
      <c r="N179" s="84"/>
      <c r="O179" s="84"/>
      <c r="P179" s="84"/>
      <c r="Q179" s="84"/>
      <c r="R179" s="84"/>
      <c r="S179" s="84"/>
      <c r="T179" s="85"/>
      <c r="AT179" s="18" t="s">
        <v>146</v>
      </c>
      <c r="AU179" s="18" t="s">
        <v>85</v>
      </c>
    </row>
    <row r="180" s="12" customFormat="1">
      <c r="B180" s="236"/>
      <c r="C180" s="237"/>
      <c r="D180" s="233" t="s">
        <v>148</v>
      </c>
      <c r="E180" s="238" t="s">
        <v>19</v>
      </c>
      <c r="F180" s="239" t="s">
        <v>239</v>
      </c>
      <c r="G180" s="237"/>
      <c r="H180" s="238" t="s">
        <v>19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148</v>
      </c>
      <c r="AU180" s="245" t="s">
        <v>85</v>
      </c>
      <c r="AV180" s="12" t="s">
        <v>83</v>
      </c>
      <c r="AW180" s="12" t="s">
        <v>37</v>
      </c>
      <c r="AX180" s="12" t="s">
        <v>76</v>
      </c>
      <c r="AY180" s="245" t="s">
        <v>137</v>
      </c>
    </row>
    <row r="181" s="13" customFormat="1">
      <c r="B181" s="246"/>
      <c r="C181" s="247"/>
      <c r="D181" s="233" t="s">
        <v>148</v>
      </c>
      <c r="E181" s="248" t="s">
        <v>19</v>
      </c>
      <c r="F181" s="249" t="s">
        <v>240</v>
      </c>
      <c r="G181" s="247"/>
      <c r="H181" s="250">
        <v>21.75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148</v>
      </c>
      <c r="AU181" s="256" t="s">
        <v>85</v>
      </c>
      <c r="AV181" s="13" t="s">
        <v>85</v>
      </c>
      <c r="AW181" s="13" t="s">
        <v>37</v>
      </c>
      <c r="AX181" s="13" t="s">
        <v>76</v>
      </c>
      <c r="AY181" s="256" t="s">
        <v>137</v>
      </c>
    </row>
    <row r="182" s="15" customFormat="1">
      <c r="B182" s="268"/>
      <c r="C182" s="269"/>
      <c r="D182" s="233" t="s">
        <v>148</v>
      </c>
      <c r="E182" s="270" t="s">
        <v>19</v>
      </c>
      <c r="F182" s="271" t="s">
        <v>159</v>
      </c>
      <c r="G182" s="269"/>
      <c r="H182" s="272">
        <v>21.75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AT182" s="278" t="s">
        <v>148</v>
      </c>
      <c r="AU182" s="278" t="s">
        <v>85</v>
      </c>
      <c r="AV182" s="15" t="s">
        <v>144</v>
      </c>
      <c r="AW182" s="15" t="s">
        <v>37</v>
      </c>
      <c r="AX182" s="15" t="s">
        <v>83</v>
      </c>
      <c r="AY182" s="278" t="s">
        <v>137</v>
      </c>
    </row>
    <row r="183" s="1" customFormat="1" ht="16.5" customHeight="1">
      <c r="B183" s="39"/>
      <c r="C183" s="220" t="s">
        <v>241</v>
      </c>
      <c r="D183" s="220" t="s">
        <v>139</v>
      </c>
      <c r="E183" s="221" t="s">
        <v>242</v>
      </c>
      <c r="F183" s="222" t="s">
        <v>243</v>
      </c>
      <c r="G183" s="223" t="s">
        <v>178</v>
      </c>
      <c r="H183" s="224">
        <v>211.035</v>
      </c>
      <c r="I183" s="225"/>
      <c r="J183" s="226">
        <f>ROUND(I183*H183,2)</f>
        <v>0</v>
      </c>
      <c r="K183" s="222" t="s">
        <v>143</v>
      </c>
      <c r="L183" s="44"/>
      <c r="M183" s="227" t="s">
        <v>19</v>
      </c>
      <c r="N183" s="228" t="s">
        <v>47</v>
      </c>
      <c r="O183" s="84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1" t="s">
        <v>144</v>
      </c>
      <c r="AT183" s="231" t="s">
        <v>139</v>
      </c>
      <c r="AU183" s="231" t="s">
        <v>85</v>
      </c>
      <c r="AY183" s="18" t="s">
        <v>137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144</v>
      </c>
      <c r="BM183" s="231" t="s">
        <v>244</v>
      </c>
    </row>
    <row r="184" s="1" customFormat="1">
      <c r="B184" s="39"/>
      <c r="C184" s="40"/>
      <c r="D184" s="233" t="s">
        <v>146</v>
      </c>
      <c r="E184" s="40"/>
      <c r="F184" s="234" t="s">
        <v>245</v>
      </c>
      <c r="G184" s="40"/>
      <c r="H184" s="40"/>
      <c r="I184" s="146"/>
      <c r="J184" s="40"/>
      <c r="K184" s="40"/>
      <c r="L184" s="44"/>
      <c r="M184" s="235"/>
      <c r="N184" s="84"/>
      <c r="O184" s="84"/>
      <c r="P184" s="84"/>
      <c r="Q184" s="84"/>
      <c r="R184" s="84"/>
      <c r="S184" s="84"/>
      <c r="T184" s="85"/>
      <c r="AT184" s="18" t="s">
        <v>146</v>
      </c>
      <c r="AU184" s="18" t="s">
        <v>85</v>
      </c>
    </row>
    <row r="185" s="12" customFormat="1">
      <c r="B185" s="236"/>
      <c r="C185" s="237"/>
      <c r="D185" s="233" t="s">
        <v>148</v>
      </c>
      <c r="E185" s="238" t="s">
        <v>19</v>
      </c>
      <c r="F185" s="239" t="s">
        <v>246</v>
      </c>
      <c r="G185" s="237"/>
      <c r="H185" s="238" t="s">
        <v>19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148</v>
      </c>
      <c r="AU185" s="245" t="s">
        <v>85</v>
      </c>
      <c r="AV185" s="12" t="s">
        <v>83</v>
      </c>
      <c r="AW185" s="12" t="s">
        <v>37</v>
      </c>
      <c r="AX185" s="12" t="s">
        <v>76</v>
      </c>
      <c r="AY185" s="245" t="s">
        <v>137</v>
      </c>
    </row>
    <row r="186" s="13" customFormat="1">
      <c r="B186" s="246"/>
      <c r="C186" s="247"/>
      <c r="D186" s="233" t="s">
        <v>148</v>
      </c>
      <c r="E186" s="248" t="s">
        <v>19</v>
      </c>
      <c r="F186" s="249" t="s">
        <v>247</v>
      </c>
      <c r="G186" s="247"/>
      <c r="H186" s="250">
        <v>211.035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148</v>
      </c>
      <c r="AU186" s="256" t="s">
        <v>85</v>
      </c>
      <c r="AV186" s="13" t="s">
        <v>85</v>
      </c>
      <c r="AW186" s="13" t="s">
        <v>37</v>
      </c>
      <c r="AX186" s="13" t="s">
        <v>76</v>
      </c>
      <c r="AY186" s="256" t="s">
        <v>137</v>
      </c>
    </row>
    <row r="187" s="15" customFormat="1">
      <c r="B187" s="268"/>
      <c r="C187" s="269"/>
      <c r="D187" s="233" t="s">
        <v>148</v>
      </c>
      <c r="E187" s="270" t="s">
        <v>19</v>
      </c>
      <c r="F187" s="271" t="s">
        <v>159</v>
      </c>
      <c r="G187" s="269"/>
      <c r="H187" s="272">
        <v>211.035</v>
      </c>
      <c r="I187" s="273"/>
      <c r="J187" s="269"/>
      <c r="K187" s="269"/>
      <c r="L187" s="274"/>
      <c r="M187" s="275"/>
      <c r="N187" s="276"/>
      <c r="O187" s="276"/>
      <c r="P187" s="276"/>
      <c r="Q187" s="276"/>
      <c r="R187" s="276"/>
      <c r="S187" s="276"/>
      <c r="T187" s="277"/>
      <c r="AT187" s="278" t="s">
        <v>148</v>
      </c>
      <c r="AU187" s="278" t="s">
        <v>85</v>
      </c>
      <c r="AV187" s="15" t="s">
        <v>144</v>
      </c>
      <c r="AW187" s="15" t="s">
        <v>37</v>
      </c>
      <c r="AX187" s="15" t="s">
        <v>83</v>
      </c>
      <c r="AY187" s="278" t="s">
        <v>137</v>
      </c>
    </row>
    <row r="188" s="1" customFormat="1" ht="16.5" customHeight="1">
      <c r="B188" s="39"/>
      <c r="C188" s="279" t="s">
        <v>248</v>
      </c>
      <c r="D188" s="279" t="s">
        <v>249</v>
      </c>
      <c r="E188" s="280" t="s">
        <v>250</v>
      </c>
      <c r="F188" s="281" t="s">
        <v>251</v>
      </c>
      <c r="G188" s="282" t="s">
        <v>252</v>
      </c>
      <c r="H188" s="283">
        <v>411.51799999999997</v>
      </c>
      <c r="I188" s="284"/>
      <c r="J188" s="285">
        <f>ROUND(I188*H188,2)</f>
        <v>0</v>
      </c>
      <c r="K188" s="281" t="s">
        <v>143</v>
      </c>
      <c r="L188" s="286"/>
      <c r="M188" s="287" t="s">
        <v>19</v>
      </c>
      <c r="N188" s="288" t="s">
        <v>47</v>
      </c>
      <c r="O188" s="84"/>
      <c r="P188" s="229">
        <f>O188*H188</f>
        <v>0</v>
      </c>
      <c r="Q188" s="229">
        <v>1</v>
      </c>
      <c r="R188" s="229">
        <f>Q188*H188</f>
        <v>411.51799999999997</v>
      </c>
      <c r="S188" s="229">
        <v>0</v>
      </c>
      <c r="T188" s="230">
        <f>S188*H188</f>
        <v>0</v>
      </c>
      <c r="AR188" s="231" t="s">
        <v>219</v>
      </c>
      <c r="AT188" s="231" t="s">
        <v>249</v>
      </c>
      <c r="AU188" s="231" t="s">
        <v>85</v>
      </c>
      <c r="AY188" s="18" t="s">
        <v>137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83</v>
      </c>
      <c r="BK188" s="232">
        <f>ROUND(I188*H188,2)</f>
        <v>0</v>
      </c>
      <c r="BL188" s="18" t="s">
        <v>144</v>
      </c>
      <c r="BM188" s="231" t="s">
        <v>253</v>
      </c>
    </row>
    <row r="189" s="1" customFormat="1">
      <c r="B189" s="39"/>
      <c r="C189" s="40"/>
      <c r="D189" s="233" t="s">
        <v>146</v>
      </c>
      <c r="E189" s="40"/>
      <c r="F189" s="234" t="s">
        <v>251</v>
      </c>
      <c r="G189" s="40"/>
      <c r="H189" s="40"/>
      <c r="I189" s="146"/>
      <c r="J189" s="40"/>
      <c r="K189" s="40"/>
      <c r="L189" s="44"/>
      <c r="M189" s="235"/>
      <c r="N189" s="84"/>
      <c r="O189" s="84"/>
      <c r="P189" s="84"/>
      <c r="Q189" s="84"/>
      <c r="R189" s="84"/>
      <c r="S189" s="84"/>
      <c r="T189" s="85"/>
      <c r="AT189" s="18" t="s">
        <v>146</v>
      </c>
      <c r="AU189" s="18" t="s">
        <v>85</v>
      </c>
    </row>
    <row r="190" s="12" customFormat="1">
      <c r="B190" s="236"/>
      <c r="C190" s="237"/>
      <c r="D190" s="233" t="s">
        <v>148</v>
      </c>
      <c r="E190" s="238" t="s">
        <v>19</v>
      </c>
      <c r="F190" s="239" t="s">
        <v>254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148</v>
      </c>
      <c r="AU190" s="245" t="s">
        <v>85</v>
      </c>
      <c r="AV190" s="12" t="s">
        <v>83</v>
      </c>
      <c r="AW190" s="12" t="s">
        <v>37</v>
      </c>
      <c r="AX190" s="12" t="s">
        <v>76</v>
      </c>
      <c r="AY190" s="245" t="s">
        <v>137</v>
      </c>
    </row>
    <row r="191" s="13" customFormat="1">
      <c r="B191" s="246"/>
      <c r="C191" s="247"/>
      <c r="D191" s="233" t="s">
        <v>148</v>
      </c>
      <c r="E191" s="248" t="s">
        <v>19</v>
      </c>
      <c r="F191" s="249" t="s">
        <v>255</v>
      </c>
      <c r="G191" s="247"/>
      <c r="H191" s="250">
        <v>411.51799999999997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AT191" s="256" t="s">
        <v>148</v>
      </c>
      <c r="AU191" s="256" t="s">
        <v>85</v>
      </c>
      <c r="AV191" s="13" t="s">
        <v>85</v>
      </c>
      <c r="AW191" s="13" t="s">
        <v>37</v>
      </c>
      <c r="AX191" s="13" t="s">
        <v>76</v>
      </c>
      <c r="AY191" s="256" t="s">
        <v>137</v>
      </c>
    </row>
    <row r="192" s="15" customFormat="1">
      <c r="B192" s="268"/>
      <c r="C192" s="269"/>
      <c r="D192" s="233" t="s">
        <v>148</v>
      </c>
      <c r="E192" s="270" t="s">
        <v>19</v>
      </c>
      <c r="F192" s="271" t="s">
        <v>159</v>
      </c>
      <c r="G192" s="269"/>
      <c r="H192" s="272">
        <v>411.51799999999997</v>
      </c>
      <c r="I192" s="273"/>
      <c r="J192" s="269"/>
      <c r="K192" s="269"/>
      <c r="L192" s="274"/>
      <c r="M192" s="275"/>
      <c r="N192" s="276"/>
      <c r="O192" s="276"/>
      <c r="P192" s="276"/>
      <c r="Q192" s="276"/>
      <c r="R192" s="276"/>
      <c r="S192" s="276"/>
      <c r="T192" s="277"/>
      <c r="AT192" s="278" t="s">
        <v>148</v>
      </c>
      <c r="AU192" s="278" t="s">
        <v>85</v>
      </c>
      <c r="AV192" s="15" t="s">
        <v>144</v>
      </c>
      <c r="AW192" s="15" t="s">
        <v>37</v>
      </c>
      <c r="AX192" s="15" t="s">
        <v>83</v>
      </c>
      <c r="AY192" s="278" t="s">
        <v>137</v>
      </c>
    </row>
    <row r="193" s="1" customFormat="1" ht="16.5" customHeight="1">
      <c r="B193" s="39"/>
      <c r="C193" s="220" t="s">
        <v>256</v>
      </c>
      <c r="D193" s="220" t="s">
        <v>139</v>
      </c>
      <c r="E193" s="221" t="s">
        <v>257</v>
      </c>
      <c r="F193" s="222" t="s">
        <v>258</v>
      </c>
      <c r="G193" s="223" t="s">
        <v>252</v>
      </c>
      <c r="H193" s="224">
        <v>487.59100000000001</v>
      </c>
      <c r="I193" s="225"/>
      <c r="J193" s="226">
        <f>ROUND(I193*H193,2)</f>
        <v>0</v>
      </c>
      <c r="K193" s="222" t="s">
        <v>143</v>
      </c>
      <c r="L193" s="44"/>
      <c r="M193" s="227" t="s">
        <v>19</v>
      </c>
      <c r="N193" s="228" t="s">
        <v>47</v>
      </c>
      <c r="O193" s="84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31" t="s">
        <v>144</v>
      </c>
      <c r="AT193" s="231" t="s">
        <v>139</v>
      </c>
      <c r="AU193" s="231" t="s">
        <v>85</v>
      </c>
      <c r="AY193" s="18" t="s">
        <v>137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144</v>
      </c>
      <c r="BM193" s="231" t="s">
        <v>259</v>
      </c>
    </row>
    <row r="194" s="1" customFormat="1">
      <c r="B194" s="39"/>
      <c r="C194" s="40"/>
      <c r="D194" s="233" t="s">
        <v>146</v>
      </c>
      <c r="E194" s="40"/>
      <c r="F194" s="234" t="s">
        <v>260</v>
      </c>
      <c r="G194" s="40"/>
      <c r="H194" s="40"/>
      <c r="I194" s="146"/>
      <c r="J194" s="40"/>
      <c r="K194" s="40"/>
      <c r="L194" s="44"/>
      <c r="M194" s="235"/>
      <c r="N194" s="84"/>
      <c r="O194" s="84"/>
      <c r="P194" s="84"/>
      <c r="Q194" s="84"/>
      <c r="R194" s="84"/>
      <c r="S194" s="84"/>
      <c r="T194" s="85"/>
      <c r="AT194" s="18" t="s">
        <v>146</v>
      </c>
      <c r="AU194" s="18" t="s">
        <v>85</v>
      </c>
    </row>
    <row r="195" s="12" customFormat="1">
      <c r="B195" s="236"/>
      <c r="C195" s="237"/>
      <c r="D195" s="233" t="s">
        <v>148</v>
      </c>
      <c r="E195" s="238" t="s">
        <v>19</v>
      </c>
      <c r="F195" s="239" t="s">
        <v>261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148</v>
      </c>
      <c r="AU195" s="245" t="s">
        <v>85</v>
      </c>
      <c r="AV195" s="12" t="s">
        <v>83</v>
      </c>
      <c r="AW195" s="12" t="s">
        <v>37</v>
      </c>
      <c r="AX195" s="12" t="s">
        <v>76</v>
      </c>
      <c r="AY195" s="245" t="s">
        <v>137</v>
      </c>
    </row>
    <row r="196" s="13" customFormat="1">
      <c r="B196" s="246"/>
      <c r="C196" s="247"/>
      <c r="D196" s="233" t="s">
        <v>148</v>
      </c>
      <c r="E196" s="248" t="s">
        <v>19</v>
      </c>
      <c r="F196" s="249" t="s">
        <v>262</v>
      </c>
      <c r="G196" s="247"/>
      <c r="H196" s="250">
        <v>487.59100000000001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148</v>
      </c>
      <c r="AU196" s="256" t="s">
        <v>85</v>
      </c>
      <c r="AV196" s="13" t="s">
        <v>85</v>
      </c>
      <c r="AW196" s="13" t="s">
        <v>37</v>
      </c>
      <c r="AX196" s="13" t="s">
        <v>76</v>
      </c>
      <c r="AY196" s="256" t="s">
        <v>137</v>
      </c>
    </row>
    <row r="197" s="15" customFormat="1">
      <c r="B197" s="268"/>
      <c r="C197" s="269"/>
      <c r="D197" s="233" t="s">
        <v>148</v>
      </c>
      <c r="E197" s="270" t="s">
        <v>19</v>
      </c>
      <c r="F197" s="271" t="s">
        <v>159</v>
      </c>
      <c r="G197" s="269"/>
      <c r="H197" s="272">
        <v>487.59100000000001</v>
      </c>
      <c r="I197" s="273"/>
      <c r="J197" s="269"/>
      <c r="K197" s="269"/>
      <c r="L197" s="274"/>
      <c r="M197" s="275"/>
      <c r="N197" s="276"/>
      <c r="O197" s="276"/>
      <c r="P197" s="276"/>
      <c r="Q197" s="276"/>
      <c r="R197" s="276"/>
      <c r="S197" s="276"/>
      <c r="T197" s="277"/>
      <c r="AT197" s="278" t="s">
        <v>148</v>
      </c>
      <c r="AU197" s="278" t="s">
        <v>85</v>
      </c>
      <c r="AV197" s="15" t="s">
        <v>144</v>
      </c>
      <c r="AW197" s="15" t="s">
        <v>37</v>
      </c>
      <c r="AX197" s="15" t="s">
        <v>83</v>
      </c>
      <c r="AY197" s="278" t="s">
        <v>137</v>
      </c>
    </row>
    <row r="198" s="1" customFormat="1" ht="16.5" customHeight="1">
      <c r="B198" s="39"/>
      <c r="C198" s="220" t="s">
        <v>263</v>
      </c>
      <c r="D198" s="220" t="s">
        <v>139</v>
      </c>
      <c r="E198" s="221" t="s">
        <v>264</v>
      </c>
      <c r="F198" s="222" t="s">
        <v>265</v>
      </c>
      <c r="G198" s="223" t="s">
        <v>178</v>
      </c>
      <c r="H198" s="224">
        <v>10.875</v>
      </c>
      <c r="I198" s="225"/>
      <c r="J198" s="226">
        <f>ROUND(I198*H198,2)</f>
        <v>0</v>
      </c>
      <c r="K198" s="222" t="s">
        <v>143</v>
      </c>
      <c r="L198" s="44"/>
      <c r="M198" s="227" t="s">
        <v>19</v>
      </c>
      <c r="N198" s="228" t="s">
        <v>47</v>
      </c>
      <c r="O198" s="84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1" t="s">
        <v>144</v>
      </c>
      <c r="AT198" s="231" t="s">
        <v>139</v>
      </c>
      <c r="AU198" s="231" t="s">
        <v>85</v>
      </c>
      <c r="AY198" s="18" t="s">
        <v>137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144</v>
      </c>
      <c r="BM198" s="231" t="s">
        <v>266</v>
      </c>
    </row>
    <row r="199" s="1" customFormat="1">
      <c r="B199" s="39"/>
      <c r="C199" s="40"/>
      <c r="D199" s="233" t="s">
        <v>146</v>
      </c>
      <c r="E199" s="40"/>
      <c r="F199" s="234" t="s">
        <v>267</v>
      </c>
      <c r="G199" s="40"/>
      <c r="H199" s="40"/>
      <c r="I199" s="146"/>
      <c r="J199" s="40"/>
      <c r="K199" s="40"/>
      <c r="L199" s="44"/>
      <c r="M199" s="235"/>
      <c r="N199" s="84"/>
      <c r="O199" s="84"/>
      <c r="P199" s="84"/>
      <c r="Q199" s="84"/>
      <c r="R199" s="84"/>
      <c r="S199" s="84"/>
      <c r="T199" s="85"/>
      <c r="AT199" s="18" t="s">
        <v>146</v>
      </c>
      <c r="AU199" s="18" t="s">
        <v>85</v>
      </c>
    </row>
    <row r="200" s="12" customFormat="1">
      <c r="B200" s="236"/>
      <c r="C200" s="237"/>
      <c r="D200" s="233" t="s">
        <v>148</v>
      </c>
      <c r="E200" s="238" t="s">
        <v>19</v>
      </c>
      <c r="F200" s="239" t="s">
        <v>268</v>
      </c>
      <c r="G200" s="237"/>
      <c r="H200" s="238" t="s">
        <v>19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148</v>
      </c>
      <c r="AU200" s="245" t="s">
        <v>85</v>
      </c>
      <c r="AV200" s="12" t="s">
        <v>83</v>
      </c>
      <c r="AW200" s="12" t="s">
        <v>37</v>
      </c>
      <c r="AX200" s="12" t="s">
        <v>76</v>
      </c>
      <c r="AY200" s="245" t="s">
        <v>137</v>
      </c>
    </row>
    <row r="201" s="13" customFormat="1">
      <c r="B201" s="246"/>
      <c r="C201" s="247"/>
      <c r="D201" s="233" t="s">
        <v>148</v>
      </c>
      <c r="E201" s="248" t="s">
        <v>19</v>
      </c>
      <c r="F201" s="249" t="s">
        <v>269</v>
      </c>
      <c r="G201" s="247"/>
      <c r="H201" s="250">
        <v>7.4749999999999996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148</v>
      </c>
      <c r="AU201" s="256" t="s">
        <v>85</v>
      </c>
      <c r="AV201" s="13" t="s">
        <v>85</v>
      </c>
      <c r="AW201" s="13" t="s">
        <v>37</v>
      </c>
      <c r="AX201" s="13" t="s">
        <v>76</v>
      </c>
      <c r="AY201" s="256" t="s">
        <v>137</v>
      </c>
    </row>
    <row r="202" s="12" customFormat="1">
      <c r="B202" s="236"/>
      <c r="C202" s="237"/>
      <c r="D202" s="233" t="s">
        <v>148</v>
      </c>
      <c r="E202" s="238" t="s">
        <v>19</v>
      </c>
      <c r="F202" s="239" t="s">
        <v>270</v>
      </c>
      <c r="G202" s="237"/>
      <c r="H202" s="238" t="s">
        <v>19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AT202" s="245" t="s">
        <v>148</v>
      </c>
      <c r="AU202" s="245" t="s">
        <v>85</v>
      </c>
      <c r="AV202" s="12" t="s">
        <v>83</v>
      </c>
      <c r="AW202" s="12" t="s">
        <v>37</v>
      </c>
      <c r="AX202" s="12" t="s">
        <v>76</v>
      </c>
      <c r="AY202" s="245" t="s">
        <v>137</v>
      </c>
    </row>
    <row r="203" s="13" customFormat="1">
      <c r="B203" s="246"/>
      <c r="C203" s="247"/>
      <c r="D203" s="233" t="s">
        <v>148</v>
      </c>
      <c r="E203" s="248" t="s">
        <v>19</v>
      </c>
      <c r="F203" s="249" t="s">
        <v>271</v>
      </c>
      <c r="G203" s="247"/>
      <c r="H203" s="250">
        <v>3.3999999999999999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148</v>
      </c>
      <c r="AU203" s="256" t="s">
        <v>85</v>
      </c>
      <c r="AV203" s="13" t="s">
        <v>85</v>
      </c>
      <c r="AW203" s="13" t="s">
        <v>37</v>
      </c>
      <c r="AX203" s="13" t="s">
        <v>76</v>
      </c>
      <c r="AY203" s="256" t="s">
        <v>137</v>
      </c>
    </row>
    <row r="204" s="15" customFormat="1">
      <c r="B204" s="268"/>
      <c r="C204" s="269"/>
      <c r="D204" s="233" t="s">
        <v>148</v>
      </c>
      <c r="E204" s="270" t="s">
        <v>19</v>
      </c>
      <c r="F204" s="271" t="s">
        <v>159</v>
      </c>
      <c r="G204" s="269"/>
      <c r="H204" s="272">
        <v>10.875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AT204" s="278" t="s">
        <v>148</v>
      </c>
      <c r="AU204" s="278" t="s">
        <v>85</v>
      </c>
      <c r="AV204" s="15" t="s">
        <v>144</v>
      </c>
      <c r="AW204" s="15" t="s">
        <v>37</v>
      </c>
      <c r="AX204" s="15" t="s">
        <v>83</v>
      </c>
      <c r="AY204" s="278" t="s">
        <v>137</v>
      </c>
    </row>
    <row r="205" s="1" customFormat="1" ht="16.5" customHeight="1">
      <c r="B205" s="39"/>
      <c r="C205" s="220" t="s">
        <v>8</v>
      </c>
      <c r="D205" s="220" t="s">
        <v>139</v>
      </c>
      <c r="E205" s="221" t="s">
        <v>272</v>
      </c>
      <c r="F205" s="222" t="s">
        <v>273</v>
      </c>
      <c r="G205" s="223" t="s">
        <v>142</v>
      </c>
      <c r="H205" s="224">
        <v>108.75</v>
      </c>
      <c r="I205" s="225"/>
      <c r="J205" s="226">
        <f>ROUND(I205*H205,2)</f>
        <v>0</v>
      </c>
      <c r="K205" s="222" t="s">
        <v>143</v>
      </c>
      <c r="L205" s="44"/>
      <c r="M205" s="227" t="s">
        <v>19</v>
      </c>
      <c r="N205" s="228" t="s">
        <v>47</v>
      </c>
      <c r="O205" s="84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AR205" s="231" t="s">
        <v>144</v>
      </c>
      <c r="AT205" s="231" t="s">
        <v>139</v>
      </c>
      <c r="AU205" s="231" t="s">
        <v>85</v>
      </c>
      <c r="AY205" s="18" t="s">
        <v>137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144</v>
      </c>
      <c r="BM205" s="231" t="s">
        <v>274</v>
      </c>
    </row>
    <row r="206" s="1" customFormat="1">
      <c r="B206" s="39"/>
      <c r="C206" s="40"/>
      <c r="D206" s="233" t="s">
        <v>146</v>
      </c>
      <c r="E206" s="40"/>
      <c r="F206" s="234" t="s">
        <v>275</v>
      </c>
      <c r="G206" s="40"/>
      <c r="H206" s="40"/>
      <c r="I206" s="146"/>
      <c r="J206" s="40"/>
      <c r="K206" s="40"/>
      <c r="L206" s="44"/>
      <c r="M206" s="235"/>
      <c r="N206" s="84"/>
      <c r="O206" s="84"/>
      <c r="P206" s="84"/>
      <c r="Q206" s="84"/>
      <c r="R206" s="84"/>
      <c r="S206" s="84"/>
      <c r="T206" s="85"/>
      <c r="AT206" s="18" t="s">
        <v>146</v>
      </c>
      <c r="AU206" s="18" t="s">
        <v>85</v>
      </c>
    </row>
    <row r="207" s="12" customFormat="1">
      <c r="B207" s="236"/>
      <c r="C207" s="237"/>
      <c r="D207" s="233" t="s">
        <v>148</v>
      </c>
      <c r="E207" s="238" t="s">
        <v>19</v>
      </c>
      <c r="F207" s="239" t="s">
        <v>276</v>
      </c>
      <c r="G207" s="237"/>
      <c r="H207" s="238" t="s">
        <v>19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148</v>
      </c>
      <c r="AU207" s="245" t="s">
        <v>85</v>
      </c>
      <c r="AV207" s="12" t="s">
        <v>83</v>
      </c>
      <c r="AW207" s="12" t="s">
        <v>37</v>
      </c>
      <c r="AX207" s="12" t="s">
        <v>76</v>
      </c>
      <c r="AY207" s="245" t="s">
        <v>137</v>
      </c>
    </row>
    <row r="208" s="13" customFormat="1">
      <c r="B208" s="246"/>
      <c r="C208" s="247"/>
      <c r="D208" s="233" t="s">
        <v>148</v>
      </c>
      <c r="E208" s="248" t="s">
        <v>19</v>
      </c>
      <c r="F208" s="249" t="s">
        <v>277</v>
      </c>
      <c r="G208" s="247"/>
      <c r="H208" s="250">
        <v>74.75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148</v>
      </c>
      <c r="AU208" s="256" t="s">
        <v>85</v>
      </c>
      <c r="AV208" s="13" t="s">
        <v>85</v>
      </c>
      <c r="AW208" s="13" t="s">
        <v>37</v>
      </c>
      <c r="AX208" s="13" t="s">
        <v>76</v>
      </c>
      <c r="AY208" s="256" t="s">
        <v>137</v>
      </c>
    </row>
    <row r="209" s="12" customFormat="1">
      <c r="B209" s="236"/>
      <c r="C209" s="237"/>
      <c r="D209" s="233" t="s">
        <v>148</v>
      </c>
      <c r="E209" s="238" t="s">
        <v>19</v>
      </c>
      <c r="F209" s="239" t="s">
        <v>278</v>
      </c>
      <c r="G209" s="237"/>
      <c r="H209" s="238" t="s">
        <v>19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148</v>
      </c>
      <c r="AU209" s="245" t="s">
        <v>85</v>
      </c>
      <c r="AV209" s="12" t="s">
        <v>83</v>
      </c>
      <c r="AW209" s="12" t="s">
        <v>37</v>
      </c>
      <c r="AX209" s="12" t="s">
        <v>76</v>
      </c>
      <c r="AY209" s="245" t="s">
        <v>137</v>
      </c>
    </row>
    <row r="210" s="13" customFormat="1">
      <c r="B210" s="246"/>
      <c r="C210" s="247"/>
      <c r="D210" s="233" t="s">
        <v>148</v>
      </c>
      <c r="E210" s="248" t="s">
        <v>19</v>
      </c>
      <c r="F210" s="249" t="s">
        <v>279</v>
      </c>
      <c r="G210" s="247"/>
      <c r="H210" s="250">
        <v>34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148</v>
      </c>
      <c r="AU210" s="256" t="s">
        <v>85</v>
      </c>
      <c r="AV210" s="13" t="s">
        <v>85</v>
      </c>
      <c r="AW210" s="13" t="s">
        <v>37</v>
      </c>
      <c r="AX210" s="13" t="s">
        <v>76</v>
      </c>
      <c r="AY210" s="256" t="s">
        <v>137</v>
      </c>
    </row>
    <row r="211" s="15" customFormat="1">
      <c r="B211" s="268"/>
      <c r="C211" s="269"/>
      <c r="D211" s="233" t="s">
        <v>148</v>
      </c>
      <c r="E211" s="270" t="s">
        <v>19</v>
      </c>
      <c r="F211" s="271" t="s">
        <v>159</v>
      </c>
      <c r="G211" s="269"/>
      <c r="H211" s="272">
        <v>108.75</v>
      </c>
      <c r="I211" s="273"/>
      <c r="J211" s="269"/>
      <c r="K211" s="269"/>
      <c r="L211" s="274"/>
      <c r="M211" s="275"/>
      <c r="N211" s="276"/>
      <c r="O211" s="276"/>
      <c r="P211" s="276"/>
      <c r="Q211" s="276"/>
      <c r="R211" s="276"/>
      <c r="S211" s="276"/>
      <c r="T211" s="277"/>
      <c r="AT211" s="278" t="s">
        <v>148</v>
      </c>
      <c r="AU211" s="278" t="s">
        <v>85</v>
      </c>
      <c r="AV211" s="15" t="s">
        <v>144</v>
      </c>
      <c r="AW211" s="15" t="s">
        <v>37</v>
      </c>
      <c r="AX211" s="15" t="s">
        <v>83</v>
      </c>
      <c r="AY211" s="278" t="s">
        <v>137</v>
      </c>
    </row>
    <row r="212" s="1" customFormat="1" ht="16.5" customHeight="1">
      <c r="B212" s="39"/>
      <c r="C212" s="220" t="s">
        <v>280</v>
      </c>
      <c r="D212" s="220" t="s">
        <v>139</v>
      </c>
      <c r="E212" s="221" t="s">
        <v>281</v>
      </c>
      <c r="F212" s="222" t="s">
        <v>282</v>
      </c>
      <c r="G212" s="223" t="s">
        <v>142</v>
      </c>
      <c r="H212" s="224">
        <v>422.06999999999999</v>
      </c>
      <c r="I212" s="225"/>
      <c r="J212" s="226">
        <f>ROUND(I212*H212,2)</f>
        <v>0</v>
      </c>
      <c r="K212" s="222" t="s">
        <v>143</v>
      </c>
      <c r="L212" s="44"/>
      <c r="M212" s="227" t="s">
        <v>19</v>
      </c>
      <c r="N212" s="228" t="s">
        <v>47</v>
      </c>
      <c r="O212" s="84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AR212" s="231" t="s">
        <v>144</v>
      </c>
      <c r="AT212" s="231" t="s">
        <v>139</v>
      </c>
      <c r="AU212" s="231" t="s">
        <v>85</v>
      </c>
      <c r="AY212" s="18" t="s">
        <v>137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83</v>
      </c>
      <c r="BK212" s="232">
        <f>ROUND(I212*H212,2)</f>
        <v>0</v>
      </c>
      <c r="BL212" s="18" t="s">
        <v>144</v>
      </c>
      <c r="BM212" s="231" t="s">
        <v>283</v>
      </c>
    </row>
    <row r="213" s="1" customFormat="1">
      <c r="B213" s="39"/>
      <c r="C213" s="40"/>
      <c r="D213" s="233" t="s">
        <v>146</v>
      </c>
      <c r="E213" s="40"/>
      <c r="F213" s="234" t="s">
        <v>284</v>
      </c>
      <c r="G213" s="40"/>
      <c r="H213" s="40"/>
      <c r="I213" s="146"/>
      <c r="J213" s="40"/>
      <c r="K213" s="40"/>
      <c r="L213" s="44"/>
      <c r="M213" s="235"/>
      <c r="N213" s="84"/>
      <c r="O213" s="84"/>
      <c r="P213" s="84"/>
      <c r="Q213" s="84"/>
      <c r="R213" s="84"/>
      <c r="S213" s="84"/>
      <c r="T213" s="85"/>
      <c r="AT213" s="18" t="s">
        <v>146</v>
      </c>
      <c r="AU213" s="18" t="s">
        <v>85</v>
      </c>
    </row>
    <row r="214" s="12" customFormat="1">
      <c r="B214" s="236"/>
      <c r="C214" s="237"/>
      <c r="D214" s="233" t="s">
        <v>148</v>
      </c>
      <c r="E214" s="238" t="s">
        <v>19</v>
      </c>
      <c r="F214" s="239" t="s">
        <v>285</v>
      </c>
      <c r="G214" s="237"/>
      <c r="H214" s="238" t="s">
        <v>19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148</v>
      </c>
      <c r="AU214" s="245" t="s">
        <v>85</v>
      </c>
      <c r="AV214" s="12" t="s">
        <v>83</v>
      </c>
      <c r="AW214" s="12" t="s">
        <v>37</v>
      </c>
      <c r="AX214" s="12" t="s">
        <v>76</v>
      </c>
      <c r="AY214" s="245" t="s">
        <v>137</v>
      </c>
    </row>
    <row r="215" s="13" customFormat="1">
      <c r="B215" s="246"/>
      <c r="C215" s="247"/>
      <c r="D215" s="233" t="s">
        <v>148</v>
      </c>
      <c r="E215" s="248" t="s">
        <v>19</v>
      </c>
      <c r="F215" s="249" t="s">
        <v>286</v>
      </c>
      <c r="G215" s="247"/>
      <c r="H215" s="250">
        <v>422.06999999999999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148</v>
      </c>
      <c r="AU215" s="256" t="s">
        <v>85</v>
      </c>
      <c r="AV215" s="13" t="s">
        <v>85</v>
      </c>
      <c r="AW215" s="13" t="s">
        <v>37</v>
      </c>
      <c r="AX215" s="13" t="s">
        <v>76</v>
      </c>
      <c r="AY215" s="256" t="s">
        <v>137</v>
      </c>
    </row>
    <row r="216" s="15" customFormat="1">
      <c r="B216" s="268"/>
      <c r="C216" s="269"/>
      <c r="D216" s="233" t="s">
        <v>148</v>
      </c>
      <c r="E216" s="270" t="s">
        <v>19</v>
      </c>
      <c r="F216" s="271" t="s">
        <v>159</v>
      </c>
      <c r="G216" s="269"/>
      <c r="H216" s="272">
        <v>422.06999999999999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AT216" s="278" t="s">
        <v>148</v>
      </c>
      <c r="AU216" s="278" t="s">
        <v>85</v>
      </c>
      <c r="AV216" s="15" t="s">
        <v>144</v>
      </c>
      <c r="AW216" s="15" t="s">
        <v>37</v>
      </c>
      <c r="AX216" s="15" t="s">
        <v>83</v>
      </c>
      <c r="AY216" s="278" t="s">
        <v>137</v>
      </c>
    </row>
    <row r="217" s="1" customFormat="1" ht="16.5" customHeight="1">
      <c r="B217" s="39"/>
      <c r="C217" s="220" t="s">
        <v>287</v>
      </c>
      <c r="D217" s="220" t="s">
        <v>139</v>
      </c>
      <c r="E217" s="221" t="s">
        <v>288</v>
      </c>
      <c r="F217" s="222" t="s">
        <v>289</v>
      </c>
      <c r="G217" s="223" t="s">
        <v>142</v>
      </c>
      <c r="H217" s="224">
        <v>108.75</v>
      </c>
      <c r="I217" s="225"/>
      <c r="J217" s="226">
        <f>ROUND(I217*H217,2)</f>
        <v>0</v>
      </c>
      <c r="K217" s="222" t="s">
        <v>143</v>
      </c>
      <c r="L217" s="44"/>
      <c r="M217" s="227" t="s">
        <v>19</v>
      </c>
      <c r="N217" s="228" t="s">
        <v>47</v>
      </c>
      <c r="O217" s="84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1" t="s">
        <v>144</v>
      </c>
      <c r="AT217" s="231" t="s">
        <v>139</v>
      </c>
      <c r="AU217" s="231" t="s">
        <v>85</v>
      </c>
      <c r="AY217" s="18" t="s">
        <v>137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83</v>
      </c>
      <c r="BK217" s="232">
        <f>ROUND(I217*H217,2)</f>
        <v>0</v>
      </c>
      <c r="BL217" s="18" t="s">
        <v>144</v>
      </c>
      <c r="BM217" s="231" t="s">
        <v>290</v>
      </c>
    </row>
    <row r="218" s="1" customFormat="1">
      <c r="B218" s="39"/>
      <c r="C218" s="40"/>
      <c r="D218" s="233" t="s">
        <v>146</v>
      </c>
      <c r="E218" s="40"/>
      <c r="F218" s="234" t="s">
        <v>291</v>
      </c>
      <c r="G218" s="40"/>
      <c r="H218" s="40"/>
      <c r="I218" s="146"/>
      <c r="J218" s="40"/>
      <c r="K218" s="40"/>
      <c r="L218" s="44"/>
      <c r="M218" s="235"/>
      <c r="N218" s="84"/>
      <c r="O218" s="84"/>
      <c r="P218" s="84"/>
      <c r="Q218" s="84"/>
      <c r="R218" s="84"/>
      <c r="S218" s="84"/>
      <c r="T218" s="85"/>
      <c r="AT218" s="18" t="s">
        <v>146</v>
      </c>
      <c r="AU218" s="18" t="s">
        <v>85</v>
      </c>
    </row>
    <row r="219" s="12" customFormat="1">
      <c r="B219" s="236"/>
      <c r="C219" s="237"/>
      <c r="D219" s="233" t="s">
        <v>148</v>
      </c>
      <c r="E219" s="238" t="s">
        <v>19</v>
      </c>
      <c r="F219" s="239" t="s">
        <v>292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148</v>
      </c>
      <c r="AU219" s="245" t="s">
        <v>85</v>
      </c>
      <c r="AV219" s="12" t="s">
        <v>83</v>
      </c>
      <c r="AW219" s="12" t="s">
        <v>37</v>
      </c>
      <c r="AX219" s="12" t="s">
        <v>76</v>
      </c>
      <c r="AY219" s="245" t="s">
        <v>137</v>
      </c>
    </row>
    <row r="220" s="13" customFormat="1">
      <c r="B220" s="246"/>
      <c r="C220" s="247"/>
      <c r="D220" s="233" t="s">
        <v>148</v>
      </c>
      <c r="E220" s="248" t="s">
        <v>19</v>
      </c>
      <c r="F220" s="249" t="s">
        <v>277</v>
      </c>
      <c r="G220" s="247"/>
      <c r="H220" s="250">
        <v>74.75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AT220" s="256" t="s">
        <v>148</v>
      </c>
      <c r="AU220" s="256" t="s">
        <v>85</v>
      </c>
      <c r="AV220" s="13" t="s">
        <v>85</v>
      </c>
      <c r="AW220" s="13" t="s">
        <v>37</v>
      </c>
      <c r="AX220" s="13" t="s">
        <v>76</v>
      </c>
      <c r="AY220" s="256" t="s">
        <v>137</v>
      </c>
    </row>
    <row r="221" s="12" customFormat="1">
      <c r="B221" s="236"/>
      <c r="C221" s="237"/>
      <c r="D221" s="233" t="s">
        <v>148</v>
      </c>
      <c r="E221" s="238" t="s">
        <v>19</v>
      </c>
      <c r="F221" s="239" t="s">
        <v>293</v>
      </c>
      <c r="G221" s="237"/>
      <c r="H221" s="238" t="s">
        <v>19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148</v>
      </c>
      <c r="AU221" s="245" t="s">
        <v>85</v>
      </c>
      <c r="AV221" s="12" t="s">
        <v>83</v>
      </c>
      <c r="AW221" s="12" t="s">
        <v>37</v>
      </c>
      <c r="AX221" s="12" t="s">
        <v>76</v>
      </c>
      <c r="AY221" s="245" t="s">
        <v>137</v>
      </c>
    </row>
    <row r="222" s="13" customFormat="1">
      <c r="B222" s="246"/>
      <c r="C222" s="247"/>
      <c r="D222" s="233" t="s">
        <v>148</v>
      </c>
      <c r="E222" s="248" t="s">
        <v>19</v>
      </c>
      <c r="F222" s="249" t="s">
        <v>279</v>
      </c>
      <c r="G222" s="247"/>
      <c r="H222" s="250">
        <v>34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148</v>
      </c>
      <c r="AU222" s="256" t="s">
        <v>85</v>
      </c>
      <c r="AV222" s="13" t="s">
        <v>85</v>
      </c>
      <c r="AW222" s="13" t="s">
        <v>37</v>
      </c>
      <c r="AX222" s="13" t="s">
        <v>76</v>
      </c>
      <c r="AY222" s="256" t="s">
        <v>137</v>
      </c>
    </row>
    <row r="223" s="15" customFormat="1">
      <c r="B223" s="268"/>
      <c r="C223" s="269"/>
      <c r="D223" s="233" t="s">
        <v>148</v>
      </c>
      <c r="E223" s="270" t="s">
        <v>19</v>
      </c>
      <c r="F223" s="271" t="s">
        <v>159</v>
      </c>
      <c r="G223" s="269"/>
      <c r="H223" s="272">
        <v>108.75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AT223" s="278" t="s">
        <v>148</v>
      </c>
      <c r="AU223" s="278" t="s">
        <v>85</v>
      </c>
      <c r="AV223" s="15" t="s">
        <v>144</v>
      </c>
      <c r="AW223" s="15" t="s">
        <v>37</v>
      </c>
      <c r="AX223" s="15" t="s">
        <v>83</v>
      </c>
      <c r="AY223" s="278" t="s">
        <v>137</v>
      </c>
    </row>
    <row r="224" s="1" customFormat="1" ht="16.5" customHeight="1">
      <c r="B224" s="39"/>
      <c r="C224" s="279" t="s">
        <v>294</v>
      </c>
      <c r="D224" s="279" t="s">
        <v>249</v>
      </c>
      <c r="E224" s="280" t="s">
        <v>295</v>
      </c>
      <c r="F224" s="281" t="s">
        <v>296</v>
      </c>
      <c r="G224" s="282" t="s">
        <v>297</v>
      </c>
      <c r="H224" s="283">
        <v>3.2629999999999999</v>
      </c>
      <c r="I224" s="284"/>
      <c r="J224" s="285">
        <f>ROUND(I224*H224,2)</f>
        <v>0</v>
      </c>
      <c r="K224" s="281" t="s">
        <v>143</v>
      </c>
      <c r="L224" s="286"/>
      <c r="M224" s="287" t="s">
        <v>19</v>
      </c>
      <c r="N224" s="288" t="s">
        <v>47</v>
      </c>
      <c r="O224" s="84"/>
      <c r="P224" s="229">
        <f>O224*H224</f>
        <v>0</v>
      </c>
      <c r="Q224" s="229">
        <v>0.001</v>
      </c>
      <c r="R224" s="229">
        <f>Q224*H224</f>
        <v>0.0032629999999999998</v>
      </c>
      <c r="S224" s="229">
        <v>0</v>
      </c>
      <c r="T224" s="230">
        <f>S224*H224</f>
        <v>0</v>
      </c>
      <c r="AR224" s="231" t="s">
        <v>219</v>
      </c>
      <c r="AT224" s="231" t="s">
        <v>249</v>
      </c>
      <c r="AU224" s="231" t="s">
        <v>85</v>
      </c>
      <c r="AY224" s="18" t="s">
        <v>137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83</v>
      </c>
      <c r="BK224" s="232">
        <f>ROUND(I224*H224,2)</f>
        <v>0</v>
      </c>
      <c r="BL224" s="18" t="s">
        <v>144</v>
      </c>
      <c r="BM224" s="231" t="s">
        <v>298</v>
      </c>
    </row>
    <row r="225" s="1" customFormat="1">
      <c r="B225" s="39"/>
      <c r="C225" s="40"/>
      <c r="D225" s="233" t="s">
        <v>146</v>
      </c>
      <c r="E225" s="40"/>
      <c r="F225" s="234" t="s">
        <v>296</v>
      </c>
      <c r="G225" s="40"/>
      <c r="H225" s="40"/>
      <c r="I225" s="146"/>
      <c r="J225" s="40"/>
      <c r="K225" s="40"/>
      <c r="L225" s="44"/>
      <c r="M225" s="235"/>
      <c r="N225" s="84"/>
      <c r="O225" s="84"/>
      <c r="P225" s="84"/>
      <c r="Q225" s="84"/>
      <c r="R225" s="84"/>
      <c r="S225" s="84"/>
      <c r="T225" s="85"/>
      <c r="AT225" s="18" t="s">
        <v>146</v>
      </c>
      <c r="AU225" s="18" t="s">
        <v>85</v>
      </c>
    </row>
    <row r="226" s="12" customFormat="1">
      <c r="B226" s="236"/>
      <c r="C226" s="237"/>
      <c r="D226" s="233" t="s">
        <v>148</v>
      </c>
      <c r="E226" s="238" t="s">
        <v>19</v>
      </c>
      <c r="F226" s="239" t="s">
        <v>299</v>
      </c>
      <c r="G226" s="237"/>
      <c r="H226" s="238" t="s">
        <v>19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148</v>
      </c>
      <c r="AU226" s="245" t="s">
        <v>85</v>
      </c>
      <c r="AV226" s="12" t="s">
        <v>83</v>
      </c>
      <c r="AW226" s="12" t="s">
        <v>37</v>
      </c>
      <c r="AX226" s="12" t="s">
        <v>76</v>
      </c>
      <c r="AY226" s="245" t="s">
        <v>137</v>
      </c>
    </row>
    <row r="227" s="13" customFormat="1">
      <c r="B227" s="246"/>
      <c r="C227" s="247"/>
      <c r="D227" s="233" t="s">
        <v>148</v>
      </c>
      <c r="E227" s="248" t="s">
        <v>19</v>
      </c>
      <c r="F227" s="249" t="s">
        <v>300</v>
      </c>
      <c r="G227" s="247"/>
      <c r="H227" s="250">
        <v>3.2629999999999999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148</v>
      </c>
      <c r="AU227" s="256" t="s">
        <v>85</v>
      </c>
      <c r="AV227" s="13" t="s">
        <v>85</v>
      </c>
      <c r="AW227" s="13" t="s">
        <v>37</v>
      </c>
      <c r="AX227" s="13" t="s">
        <v>76</v>
      </c>
      <c r="AY227" s="256" t="s">
        <v>137</v>
      </c>
    </row>
    <row r="228" s="15" customFormat="1">
      <c r="B228" s="268"/>
      <c r="C228" s="269"/>
      <c r="D228" s="233" t="s">
        <v>148</v>
      </c>
      <c r="E228" s="270" t="s">
        <v>19</v>
      </c>
      <c r="F228" s="271" t="s">
        <v>159</v>
      </c>
      <c r="G228" s="269"/>
      <c r="H228" s="272">
        <v>3.2629999999999999</v>
      </c>
      <c r="I228" s="273"/>
      <c r="J228" s="269"/>
      <c r="K228" s="269"/>
      <c r="L228" s="274"/>
      <c r="M228" s="275"/>
      <c r="N228" s="276"/>
      <c r="O228" s="276"/>
      <c r="P228" s="276"/>
      <c r="Q228" s="276"/>
      <c r="R228" s="276"/>
      <c r="S228" s="276"/>
      <c r="T228" s="277"/>
      <c r="AT228" s="278" t="s">
        <v>148</v>
      </c>
      <c r="AU228" s="278" t="s">
        <v>85</v>
      </c>
      <c r="AV228" s="15" t="s">
        <v>144</v>
      </c>
      <c r="AW228" s="15" t="s">
        <v>37</v>
      </c>
      <c r="AX228" s="15" t="s">
        <v>83</v>
      </c>
      <c r="AY228" s="278" t="s">
        <v>137</v>
      </c>
    </row>
    <row r="229" s="11" customFormat="1" ht="22.8" customHeight="1">
      <c r="B229" s="204"/>
      <c r="C229" s="205"/>
      <c r="D229" s="206" t="s">
        <v>75</v>
      </c>
      <c r="E229" s="218" t="s">
        <v>241</v>
      </c>
      <c r="F229" s="218" t="s">
        <v>301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SUM(P230:P239)</f>
        <v>0</v>
      </c>
      <c r="Q229" s="212"/>
      <c r="R229" s="213">
        <f>SUM(R230:R239)</f>
        <v>0</v>
      </c>
      <c r="S229" s="212"/>
      <c r="T229" s="214">
        <f>SUM(T230:T239)</f>
        <v>0</v>
      </c>
      <c r="AR229" s="215" t="s">
        <v>83</v>
      </c>
      <c r="AT229" s="216" t="s">
        <v>75</v>
      </c>
      <c r="AU229" s="216" t="s">
        <v>83</v>
      </c>
      <c r="AY229" s="215" t="s">
        <v>137</v>
      </c>
      <c r="BK229" s="217">
        <f>SUM(BK230:BK239)</f>
        <v>0</v>
      </c>
    </row>
    <row r="230" s="1" customFormat="1" ht="16.5" customHeight="1">
      <c r="B230" s="39"/>
      <c r="C230" s="220" t="s">
        <v>302</v>
      </c>
      <c r="D230" s="220" t="s">
        <v>139</v>
      </c>
      <c r="E230" s="221" t="s">
        <v>303</v>
      </c>
      <c r="F230" s="222" t="s">
        <v>304</v>
      </c>
      <c r="G230" s="223" t="s">
        <v>142</v>
      </c>
      <c r="H230" s="224">
        <v>12</v>
      </c>
      <c r="I230" s="225"/>
      <c r="J230" s="226">
        <f>ROUND(I230*H230,2)</f>
        <v>0</v>
      </c>
      <c r="K230" s="222" t="s">
        <v>143</v>
      </c>
      <c r="L230" s="44"/>
      <c r="M230" s="227" t="s">
        <v>19</v>
      </c>
      <c r="N230" s="228" t="s">
        <v>47</v>
      </c>
      <c r="O230" s="84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31" t="s">
        <v>144</v>
      </c>
      <c r="AT230" s="231" t="s">
        <v>139</v>
      </c>
      <c r="AU230" s="231" t="s">
        <v>85</v>
      </c>
      <c r="AY230" s="18" t="s">
        <v>137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144</v>
      </c>
      <c r="BM230" s="231" t="s">
        <v>305</v>
      </c>
    </row>
    <row r="231" s="1" customFormat="1">
      <c r="B231" s="39"/>
      <c r="C231" s="40"/>
      <c r="D231" s="233" t="s">
        <v>146</v>
      </c>
      <c r="E231" s="40"/>
      <c r="F231" s="234" t="s">
        <v>306</v>
      </c>
      <c r="G231" s="40"/>
      <c r="H231" s="40"/>
      <c r="I231" s="146"/>
      <c r="J231" s="40"/>
      <c r="K231" s="40"/>
      <c r="L231" s="44"/>
      <c r="M231" s="235"/>
      <c r="N231" s="84"/>
      <c r="O231" s="84"/>
      <c r="P231" s="84"/>
      <c r="Q231" s="84"/>
      <c r="R231" s="84"/>
      <c r="S231" s="84"/>
      <c r="T231" s="85"/>
      <c r="AT231" s="18" t="s">
        <v>146</v>
      </c>
      <c r="AU231" s="18" t="s">
        <v>85</v>
      </c>
    </row>
    <row r="232" s="12" customFormat="1">
      <c r="B232" s="236"/>
      <c r="C232" s="237"/>
      <c r="D232" s="233" t="s">
        <v>148</v>
      </c>
      <c r="E232" s="238" t="s">
        <v>19</v>
      </c>
      <c r="F232" s="239" t="s">
        <v>307</v>
      </c>
      <c r="G232" s="237"/>
      <c r="H232" s="238" t="s">
        <v>19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AT232" s="245" t="s">
        <v>148</v>
      </c>
      <c r="AU232" s="245" t="s">
        <v>85</v>
      </c>
      <c r="AV232" s="12" t="s">
        <v>83</v>
      </c>
      <c r="AW232" s="12" t="s">
        <v>37</v>
      </c>
      <c r="AX232" s="12" t="s">
        <v>76</v>
      </c>
      <c r="AY232" s="245" t="s">
        <v>137</v>
      </c>
    </row>
    <row r="233" s="13" customFormat="1">
      <c r="B233" s="246"/>
      <c r="C233" s="247"/>
      <c r="D233" s="233" t="s">
        <v>148</v>
      </c>
      <c r="E233" s="248" t="s">
        <v>19</v>
      </c>
      <c r="F233" s="249" t="s">
        <v>308</v>
      </c>
      <c r="G233" s="247"/>
      <c r="H233" s="250">
        <v>12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AT233" s="256" t="s">
        <v>148</v>
      </c>
      <c r="AU233" s="256" t="s">
        <v>85</v>
      </c>
      <c r="AV233" s="13" t="s">
        <v>85</v>
      </c>
      <c r="AW233" s="13" t="s">
        <v>37</v>
      </c>
      <c r="AX233" s="13" t="s">
        <v>76</v>
      </c>
      <c r="AY233" s="256" t="s">
        <v>137</v>
      </c>
    </row>
    <row r="234" s="15" customFormat="1">
      <c r="B234" s="268"/>
      <c r="C234" s="269"/>
      <c r="D234" s="233" t="s">
        <v>148</v>
      </c>
      <c r="E234" s="270" t="s">
        <v>19</v>
      </c>
      <c r="F234" s="271" t="s">
        <v>159</v>
      </c>
      <c r="G234" s="269"/>
      <c r="H234" s="272">
        <v>12</v>
      </c>
      <c r="I234" s="273"/>
      <c r="J234" s="269"/>
      <c r="K234" s="269"/>
      <c r="L234" s="274"/>
      <c r="M234" s="275"/>
      <c r="N234" s="276"/>
      <c r="O234" s="276"/>
      <c r="P234" s="276"/>
      <c r="Q234" s="276"/>
      <c r="R234" s="276"/>
      <c r="S234" s="276"/>
      <c r="T234" s="277"/>
      <c r="AT234" s="278" t="s">
        <v>148</v>
      </c>
      <c r="AU234" s="278" t="s">
        <v>85</v>
      </c>
      <c r="AV234" s="15" t="s">
        <v>144</v>
      </c>
      <c r="AW234" s="15" t="s">
        <v>37</v>
      </c>
      <c r="AX234" s="15" t="s">
        <v>83</v>
      </c>
      <c r="AY234" s="278" t="s">
        <v>137</v>
      </c>
    </row>
    <row r="235" s="1" customFormat="1" ht="16.5" customHeight="1">
      <c r="B235" s="39"/>
      <c r="C235" s="220" t="s">
        <v>309</v>
      </c>
      <c r="D235" s="220" t="s">
        <v>139</v>
      </c>
      <c r="E235" s="221" t="s">
        <v>310</v>
      </c>
      <c r="F235" s="222" t="s">
        <v>311</v>
      </c>
      <c r="G235" s="223" t="s">
        <v>178</v>
      </c>
      <c r="H235" s="224">
        <v>0.59999999999999998</v>
      </c>
      <c r="I235" s="225"/>
      <c r="J235" s="226">
        <f>ROUND(I235*H235,2)</f>
        <v>0</v>
      </c>
      <c r="K235" s="222" t="s">
        <v>143</v>
      </c>
      <c r="L235" s="44"/>
      <c r="M235" s="227" t="s">
        <v>19</v>
      </c>
      <c r="N235" s="228" t="s">
        <v>47</v>
      </c>
      <c r="O235" s="84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AR235" s="231" t="s">
        <v>144</v>
      </c>
      <c r="AT235" s="231" t="s">
        <v>139</v>
      </c>
      <c r="AU235" s="231" t="s">
        <v>85</v>
      </c>
      <c r="AY235" s="18" t="s">
        <v>137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83</v>
      </c>
      <c r="BK235" s="232">
        <f>ROUND(I235*H235,2)</f>
        <v>0</v>
      </c>
      <c r="BL235" s="18" t="s">
        <v>144</v>
      </c>
      <c r="BM235" s="231" t="s">
        <v>312</v>
      </c>
    </row>
    <row r="236" s="1" customFormat="1">
      <c r="B236" s="39"/>
      <c r="C236" s="40"/>
      <c r="D236" s="233" t="s">
        <v>146</v>
      </c>
      <c r="E236" s="40"/>
      <c r="F236" s="234" t="s">
        <v>313</v>
      </c>
      <c r="G236" s="40"/>
      <c r="H236" s="40"/>
      <c r="I236" s="146"/>
      <c r="J236" s="40"/>
      <c r="K236" s="40"/>
      <c r="L236" s="44"/>
      <c r="M236" s="235"/>
      <c r="N236" s="84"/>
      <c r="O236" s="84"/>
      <c r="P236" s="84"/>
      <c r="Q236" s="84"/>
      <c r="R236" s="84"/>
      <c r="S236" s="84"/>
      <c r="T236" s="85"/>
      <c r="AT236" s="18" t="s">
        <v>146</v>
      </c>
      <c r="AU236" s="18" t="s">
        <v>85</v>
      </c>
    </row>
    <row r="237" s="12" customFormat="1">
      <c r="B237" s="236"/>
      <c r="C237" s="237"/>
      <c r="D237" s="233" t="s">
        <v>148</v>
      </c>
      <c r="E237" s="238" t="s">
        <v>19</v>
      </c>
      <c r="F237" s="239" t="s">
        <v>314</v>
      </c>
      <c r="G237" s="237"/>
      <c r="H237" s="238" t="s">
        <v>19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148</v>
      </c>
      <c r="AU237" s="245" t="s">
        <v>85</v>
      </c>
      <c r="AV237" s="12" t="s">
        <v>83</v>
      </c>
      <c r="AW237" s="12" t="s">
        <v>37</v>
      </c>
      <c r="AX237" s="12" t="s">
        <v>76</v>
      </c>
      <c r="AY237" s="245" t="s">
        <v>137</v>
      </c>
    </row>
    <row r="238" s="13" customFormat="1">
      <c r="B238" s="246"/>
      <c r="C238" s="247"/>
      <c r="D238" s="233" t="s">
        <v>148</v>
      </c>
      <c r="E238" s="248" t="s">
        <v>19</v>
      </c>
      <c r="F238" s="249" t="s">
        <v>315</v>
      </c>
      <c r="G238" s="247"/>
      <c r="H238" s="250">
        <v>0.59999999999999998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148</v>
      </c>
      <c r="AU238" s="256" t="s">
        <v>85</v>
      </c>
      <c r="AV238" s="13" t="s">
        <v>85</v>
      </c>
      <c r="AW238" s="13" t="s">
        <v>37</v>
      </c>
      <c r="AX238" s="13" t="s">
        <v>76</v>
      </c>
      <c r="AY238" s="256" t="s">
        <v>137</v>
      </c>
    </row>
    <row r="239" s="15" customFormat="1">
      <c r="B239" s="268"/>
      <c r="C239" s="269"/>
      <c r="D239" s="233" t="s">
        <v>148</v>
      </c>
      <c r="E239" s="270" t="s">
        <v>19</v>
      </c>
      <c r="F239" s="271" t="s">
        <v>159</v>
      </c>
      <c r="G239" s="269"/>
      <c r="H239" s="272">
        <v>0.59999999999999998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AT239" s="278" t="s">
        <v>148</v>
      </c>
      <c r="AU239" s="278" t="s">
        <v>85</v>
      </c>
      <c r="AV239" s="15" t="s">
        <v>144</v>
      </c>
      <c r="AW239" s="15" t="s">
        <v>37</v>
      </c>
      <c r="AX239" s="15" t="s">
        <v>83</v>
      </c>
      <c r="AY239" s="278" t="s">
        <v>137</v>
      </c>
    </row>
    <row r="240" s="11" customFormat="1" ht="22.8" customHeight="1">
      <c r="B240" s="204"/>
      <c r="C240" s="205"/>
      <c r="D240" s="206" t="s">
        <v>75</v>
      </c>
      <c r="E240" s="218" t="s">
        <v>186</v>
      </c>
      <c r="F240" s="218" t="s">
        <v>316</v>
      </c>
      <c r="G240" s="205"/>
      <c r="H240" s="205"/>
      <c r="I240" s="208"/>
      <c r="J240" s="219">
        <f>BK240</f>
        <v>0</v>
      </c>
      <c r="K240" s="205"/>
      <c r="L240" s="210"/>
      <c r="M240" s="211"/>
      <c r="N240" s="212"/>
      <c r="O240" s="212"/>
      <c r="P240" s="213">
        <f>SUM(P241:P312)</f>
        <v>0</v>
      </c>
      <c r="Q240" s="212"/>
      <c r="R240" s="213">
        <f>SUM(R241:R312)</f>
        <v>114.99681399999999</v>
      </c>
      <c r="S240" s="212"/>
      <c r="T240" s="214">
        <f>SUM(T241:T312)</f>
        <v>0</v>
      </c>
      <c r="AR240" s="215" t="s">
        <v>83</v>
      </c>
      <c r="AT240" s="216" t="s">
        <v>75</v>
      </c>
      <c r="AU240" s="216" t="s">
        <v>83</v>
      </c>
      <c r="AY240" s="215" t="s">
        <v>137</v>
      </c>
      <c r="BK240" s="217">
        <f>SUM(BK241:BK312)</f>
        <v>0</v>
      </c>
    </row>
    <row r="241" s="1" customFormat="1" ht="16.5" customHeight="1">
      <c r="B241" s="39"/>
      <c r="C241" s="220" t="s">
        <v>7</v>
      </c>
      <c r="D241" s="220" t="s">
        <v>139</v>
      </c>
      <c r="E241" s="221" t="s">
        <v>317</v>
      </c>
      <c r="F241" s="222" t="s">
        <v>318</v>
      </c>
      <c r="G241" s="223" t="s">
        <v>142</v>
      </c>
      <c r="H241" s="224">
        <v>110.5</v>
      </c>
      <c r="I241" s="225"/>
      <c r="J241" s="226">
        <f>ROUND(I241*H241,2)</f>
        <v>0</v>
      </c>
      <c r="K241" s="222" t="s">
        <v>143</v>
      </c>
      <c r="L241" s="44"/>
      <c r="M241" s="227" t="s">
        <v>19</v>
      </c>
      <c r="N241" s="228" t="s">
        <v>47</v>
      </c>
      <c r="O241" s="84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31" t="s">
        <v>144</v>
      </c>
      <c r="AT241" s="231" t="s">
        <v>139</v>
      </c>
      <c r="AU241" s="231" t="s">
        <v>85</v>
      </c>
      <c r="AY241" s="18" t="s">
        <v>137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83</v>
      </c>
      <c r="BK241" s="232">
        <f>ROUND(I241*H241,2)</f>
        <v>0</v>
      </c>
      <c r="BL241" s="18" t="s">
        <v>144</v>
      </c>
      <c r="BM241" s="231" t="s">
        <v>319</v>
      </c>
    </row>
    <row r="242" s="1" customFormat="1">
      <c r="B242" s="39"/>
      <c r="C242" s="40"/>
      <c r="D242" s="233" t="s">
        <v>146</v>
      </c>
      <c r="E242" s="40"/>
      <c r="F242" s="234" t="s">
        <v>320</v>
      </c>
      <c r="G242" s="40"/>
      <c r="H242" s="40"/>
      <c r="I242" s="146"/>
      <c r="J242" s="40"/>
      <c r="K242" s="40"/>
      <c r="L242" s="44"/>
      <c r="M242" s="235"/>
      <c r="N242" s="84"/>
      <c r="O242" s="84"/>
      <c r="P242" s="84"/>
      <c r="Q242" s="84"/>
      <c r="R242" s="84"/>
      <c r="S242" s="84"/>
      <c r="T242" s="85"/>
      <c r="AT242" s="18" t="s">
        <v>146</v>
      </c>
      <c r="AU242" s="18" t="s">
        <v>85</v>
      </c>
    </row>
    <row r="243" s="12" customFormat="1">
      <c r="B243" s="236"/>
      <c r="C243" s="237"/>
      <c r="D243" s="233" t="s">
        <v>148</v>
      </c>
      <c r="E243" s="238" t="s">
        <v>19</v>
      </c>
      <c r="F243" s="239" t="s">
        <v>156</v>
      </c>
      <c r="G243" s="237"/>
      <c r="H243" s="238" t="s">
        <v>19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AT243" s="245" t="s">
        <v>148</v>
      </c>
      <c r="AU243" s="245" t="s">
        <v>85</v>
      </c>
      <c r="AV243" s="12" t="s">
        <v>83</v>
      </c>
      <c r="AW243" s="12" t="s">
        <v>37</v>
      </c>
      <c r="AX243" s="12" t="s">
        <v>76</v>
      </c>
      <c r="AY243" s="245" t="s">
        <v>137</v>
      </c>
    </row>
    <row r="244" s="12" customFormat="1">
      <c r="B244" s="236"/>
      <c r="C244" s="237"/>
      <c r="D244" s="233" t="s">
        <v>148</v>
      </c>
      <c r="E244" s="238" t="s">
        <v>19</v>
      </c>
      <c r="F244" s="239" t="s">
        <v>321</v>
      </c>
      <c r="G244" s="237"/>
      <c r="H244" s="238" t="s">
        <v>19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AT244" s="245" t="s">
        <v>148</v>
      </c>
      <c r="AU244" s="245" t="s">
        <v>85</v>
      </c>
      <c r="AV244" s="12" t="s">
        <v>83</v>
      </c>
      <c r="AW244" s="12" t="s">
        <v>37</v>
      </c>
      <c r="AX244" s="12" t="s">
        <v>76</v>
      </c>
      <c r="AY244" s="245" t="s">
        <v>137</v>
      </c>
    </row>
    <row r="245" s="13" customFormat="1">
      <c r="B245" s="246"/>
      <c r="C245" s="247"/>
      <c r="D245" s="233" t="s">
        <v>148</v>
      </c>
      <c r="E245" s="248" t="s">
        <v>19</v>
      </c>
      <c r="F245" s="249" t="s">
        <v>157</v>
      </c>
      <c r="G245" s="247"/>
      <c r="H245" s="250">
        <v>30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AT245" s="256" t="s">
        <v>148</v>
      </c>
      <c r="AU245" s="256" t="s">
        <v>85</v>
      </c>
      <c r="AV245" s="13" t="s">
        <v>85</v>
      </c>
      <c r="AW245" s="13" t="s">
        <v>37</v>
      </c>
      <c r="AX245" s="13" t="s">
        <v>76</v>
      </c>
      <c r="AY245" s="256" t="s">
        <v>137</v>
      </c>
    </row>
    <row r="246" s="13" customFormat="1">
      <c r="B246" s="246"/>
      <c r="C246" s="247"/>
      <c r="D246" s="233" t="s">
        <v>148</v>
      </c>
      <c r="E246" s="248" t="s">
        <v>19</v>
      </c>
      <c r="F246" s="249" t="s">
        <v>158</v>
      </c>
      <c r="G246" s="247"/>
      <c r="H246" s="250">
        <v>7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148</v>
      </c>
      <c r="AU246" s="256" t="s">
        <v>85</v>
      </c>
      <c r="AV246" s="13" t="s">
        <v>85</v>
      </c>
      <c r="AW246" s="13" t="s">
        <v>37</v>
      </c>
      <c r="AX246" s="13" t="s">
        <v>76</v>
      </c>
      <c r="AY246" s="256" t="s">
        <v>137</v>
      </c>
    </row>
    <row r="247" s="14" customFormat="1">
      <c r="B247" s="257"/>
      <c r="C247" s="258"/>
      <c r="D247" s="233" t="s">
        <v>148</v>
      </c>
      <c r="E247" s="259" t="s">
        <v>19</v>
      </c>
      <c r="F247" s="260" t="s">
        <v>154</v>
      </c>
      <c r="G247" s="258"/>
      <c r="H247" s="261">
        <v>37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AT247" s="267" t="s">
        <v>148</v>
      </c>
      <c r="AU247" s="267" t="s">
        <v>85</v>
      </c>
      <c r="AV247" s="14" t="s">
        <v>155</v>
      </c>
      <c r="AW247" s="14" t="s">
        <v>37</v>
      </c>
      <c r="AX247" s="14" t="s">
        <v>76</v>
      </c>
      <c r="AY247" s="267" t="s">
        <v>137</v>
      </c>
    </row>
    <row r="248" s="13" customFormat="1">
      <c r="B248" s="246"/>
      <c r="C248" s="247"/>
      <c r="D248" s="233" t="s">
        <v>148</v>
      </c>
      <c r="E248" s="248" t="s">
        <v>19</v>
      </c>
      <c r="F248" s="249" t="s">
        <v>165</v>
      </c>
      <c r="G248" s="247"/>
      <c r="H248" s="250">
        <v>73.5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AT248" s="256" t="s">
        <v>148</v>
      </c>
      <c r="AU248" s="256" t="s">
        <v>85</v>
      </c>
      <c r="AV248" s="13" t="s">
        <v>85</v>
      </c>
      <c r="AW248" s="13" t="s">
        <v>37</v>
      </c>
      <c r="AX248" s="13" t="s">
        <v>76</v>
      </c>
      <c r="AY248" s="256" t="s">
        <v>137</v>
      </c>
    </row>
    <row r="249" s="14" customFormat="1">
      <c r="B249" s="257"/>
      <c r="C249" s="258"/>
      <c r="D249" s="233" t="s">
        <v>148</v>
      </c>
      <c r="E249" s="259" t="s">
        <v>19</v>
      </c>
      <c r="F249" s="260" t="s">
        <v>154</v>
      </c>
      <c r="G249" s="258"/>
      <c r="H249" s="261">
        <v>73.5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AT249" s="267" t="s">
        <v>148</v>
      </c>
      <c r="AU249" s="267" t="s">
        <v>85</v>
      </c>
      <c r="AV249" s="14" t="s">
        <v>155</v>
      </c>
      <c r="AW249" s="14" t="s">
        <v>37</v>
      </c>
      <c r="AX249" s="14" t="s">
        <v>76</v>
      </c>
      <c r="AY249" s="267" t="s">
        <v>137</v>
      </c>
    </row>
    <row r="250" s="15" customFormat="1">
      <c r="B250" s="268"/>
      <c r="C250" s="269"/>
      <c r="D250" s="233" t="s">
        <v>148</v>
      </c>
      <c r="E250" s="270" t="s">
        <v>19</v>
      </c>
      <c r="F250" s="271" t="s">
        <v>159</v>
      </c>
      <c r="G250" s="269"/>
      <c r="H250" s="272">
        <v>110.5</v>
      </c>
      <c r="I250" s="273"/>
      <c r="J250" s="269"/>
      <c r="K250" s="269"/>
      <c r="L250" s="274"/>
      <c r="M250" s="275"/>
      <c r="N250" s="276"/>
      <c r="O250" s="276"/>
      <c r="P250" s="276"/>
      <c r="Q250" s="276"/>
      <c r="R250" s="276"/>
      <c r="S250" s="276"/>
      <c r="T250" s="277"/>
      <c r="AT250" s="278" t="s">
        <v>148</v>
      </c>
      <c r="AU250" s="278" t="s">
        <v>85</v>
      </c>
      <c r="AV250" s="15" t="s">
        <v>144</v>
      </c>
      <c r="AW250" s="15" t="s">
        <v>37</v>
      </c>
      <c r="AX250" s="15" t="s">
        <v>83</v>
      </c>
      <c r="AY250" s="278" t="s">
        <v>137</v>
      </c>
    </row>
    <row r="251" s="1" customFormat="1" ht="16.5" customHeight="1">
      <c r="B251" s="39"/>
      <c r="C251" s="220" t="s">
        <v>322</v>
      </c>
      <c r="D251" s="220" t="s">
        <v>139</v>
      </c>
      <c r="E251" s="221" t="s">
        <v>323</v>
      </c>
      <c r="F251" s="222" t="s">
        <v>324</v>
      </c>
      <c r="G251" s="223" t="s">
        <v>142</v>
      </c>
      <c r="H251" s="224">
        <v>402.88499999999999</v>
      </c>
      <c r="I251" s="225"/>
      <c r="J251" s="226">
        <f>ROUND(I251*H251,2)</f>
        <v>0</v>
      </c>
      <c r="K251" s="222" t="s">
        <v>143</v>
      </c>
      <c r="L251" s="44"/>
      <c r="M251" s="227" t="s">
        <v>19</v>
      </c>
      <c r="N251" s="228" t="s">
        <v>47</v>
      </c>
      <c r="O251" s="84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AR251" s="231" t="s">
        <v>144</v>
      </c>
      <c r="AT251" s="231" t="s">
        <v>139</v>
      </c>
      <c r="AU251" s="231" t="s">
        <v>85</v>
      </c>
      <c r="AY251" s="18" t="s">
        <v>137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83</v>
      </c>
      <c r="BK251" s="232">
        <f>ROUND(I251*H251,2)</f>
        <v>0</v>
      </c>
      <c r="BL251" s="18" t="s">
        <v>144</v>
      </c>
      <c r="BM251" s="231" t="s">
        <v>325</v>
      </c>
    </row>
    <row r="252" s="1" customFormat="1">
      <c r="B252" s="39"/>
      <c r="C252" s="40"/>
      <c r="D252" s="233" t="s">
        <v>146</v>
      </c>
      <c r="E252" s="40"/>
      <c r="F252" s="234" t="s">
        <v>326</v>
      </c>
      <c r="G252" s="40"/>
      <c r="H252" s="40"/>
      <c r="I252" s="146"/>
      <c r="J252" s="40"/>
      <c r="K252" s="40"/>
      <c r="L252" s="44"/>
      <c r="M252" s="235"/>
      <c r="N252" s="84"/>
      <c r="O252" s="84"/>
      <c r="P252" s="84"/>
      <c r="Q252" s="84"/>
      <c r="R252" s="84"/>
      <c r="S252" s="84"/>
      <c r="T252" s="85"/>
      <c r="AT252" s="18" t="s">
        <v>146</v>
      </c>
      <c r="AU252" s="18" t="s">
        <v>85</v>
      </c>
    </row>
    <row r="253" s="12" customFormat="1">
      <c r="B253" s="236"/>
      <c r="C253" s="237"/>
      <c r="D253" s="233" t="s">
        <v>148</v>
      </c>
      <c r="E253" s="238" t="s">
        <v>19</v>
      </c>
      <c r="F253" s="239" t="s">
        <v>327</v>
      </c>
      <c r="G253" s="237"/>
      <c r="H253" s="238" t="s">
        <v>19</v>
      </c>
      <c r="I253" s="240"/>
      <c r="J253" s="237"/>
      <c r="K253" s="237"/>
      <c r="L253" s="241"/>
      <c r="M253" s="242"/>
      <c r="N253" s="243"/>
      <c r="O253" s="243"/>
      <c r="P253" s="243"/>
      <c r="Q253" s="243"/>
      <c r="R253" s="243"/>
      <c r="S253" s="243"/>
      <c r="T253" s="244"/>
      <c r="AT253" s="245" t="s">
        <v>148</v>
      </c>
      <c r="AU253" s="245" t="s">
        <v>85</v>
      </c>
      <c r="AV253" s="12" t="s">
        <v>83</v>
      </c>
      <c r="AW253" s="12" t="s">
        <v>37</v>
      </c>
      <c r="AX253" s="12" t="s">
        <v>76</v>
      </c>
      <c r="AY253" s="245" t="s">
        <v>137</v>
      </c>
    </row>
    <row r="254" s="12" customFormat="1">
      <c r="B254" s="236"/>
      <c r="C254" s="237"/>
      <c r="D254" s="233" t="s">
        <v>148</v>
      </c>
      <c r="E254" s="238" t="s">
        <v>19</v>
      </c>
      <c r="F254" s="239" t="s">
        <v>150</v>
      </c>
      <c r="G254" s="237"/>
      <c r="H254" s="238" t="s">
        <v>19</v>
      </c>
      <c r="I254" s="240"/>
      <c r="J254" s="237"/>
      <c r="K254" s="237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148</v>
      </c>
      <c r="AU254" s="245" t="s">
        <v>85</v>
      </c>
      <c r="AV254" s="12" t="s">
        <v>83</v>
      </c>
      <c r="AW254" s="12" t="s">
        <v>37</v>
      </c>
      <c r="AX254" s="12" t="s">
        <v>76</v>
      </c>
      <c r="AY254" s="245" t="s">
        <v>137</v>
      </c>
    </row>
    <row r="255" s="13" customFormat="1">
      <c r="B255" s="246"/>
      <c r="C255" s="247"/>
      <c r="D255" s="233" t="s">
        <v>148</v>
      </c>
      <c r="E255" s="248" t="s">
        <v>19</v>
      </c>
      <c r="F255" s="249" t="s">
        <v>328</v>
      </c>
      <c r="G255" s="247"/>
      <c r="H255" s="250">
        <v>402.88499999999999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AT255" s="256" t="s">
        <v>148</v>
      </c>
      <c r="AU255" s="256" t="s">
        <v>85</v>
      </c>
      <c r="AV255" s="13" t="s">
        <v>85</v>
      </c>
      <c r="AW255" s="13" t="s">
        <v>37</v>
      </c>
      <c r="AX255" s="13" t="s">
        <v>76</v>
      </c>
      <c r="AY255" s="256" t="s">
        <v>137</v>
      </c>
    </row>
    <row r="256" s="15" customFormat="1">
      <c r="B256" s="268"/>
      <c r="C256" s="269"/>
      <c r="D256" s="233" t="s">
        <v>148</v>
      </c>
      <c r="E256" s="270" t="s">
        <v>19</v>
      </c>
      <c r="F256" s="271" t="s">
        <v>159</v>
      </c>
      <c r="G256" s="269"/>
      <c r="H256" s="272">
        <v>402.88499999999999</v>
      </c>
      <c r="I256" s="273"/>
      <c r="J256" s="269"/>
      <c r="K256" s="269"/>
      <c r="L256" s="274"/>
      <c r="M256" s="275"/>
      <c r="N256" s="276"/>
      <c r="O256" s="276"/>
      <c r="P256" s="276"/>
      <c r="Q256" s="276"/>
      <c r="R256" s="276"/>
      <c r="S256" s="276"/>
      <c r="T256" s="277"/>
      <c r="AT256" s="278" t="s">
        <v>148</v>
      </c>
      <c r="AU256" s="278" t="s">
        <v>85</v>
      </c>
      <c r="AV256" s="15" t="s">
        <v>144</v>
      </c>
      <c r="AW256" s="15" t="s">
        <v>37</v>
      </c>
      <c r="AX256" s="15" t="s">
        <v>83</v>
      </c>
      <c r="AY256" s="278" t="s">
        <v>137</v>
      </c>
    </row>
    <row r="257" s="1" customFormat="1" ht="16.5" customHeight="1">
      <c r="B257" s="39"/>
      <c r="C257" s="220" t="s">
        <v>329</v>
      </c>
      <c r="D257" s="220" t="s">
        <v>139</v>
      </c>
      <c r="E257" s="221" t="s">
        <v>330</v>
      </c>
      <c r="F257" s="222" t="s">
        <v>331</v>
      </c>
      <c r="G257" s="223" t="s">
        <v>142</v>
      </c>
      <c r="H257" s="224">
        <v>289.69999999999999</v>
      </c>
      <c r="I257" s="225"/>
      <c r="J257" s="226">
        <f>ROUND(I257*H257,2)</f>
        <v>0</v>
      </c>
      <c r="K257" s="222" t="s">
        <v>143</v>
      </c>
      <c r="L257" s="44"/>
      <c r="M257" s="227" t="s">
        <v>19</v>
      </c>
      <c r="N257" s="228" t="s">
        <v>47</v>
      </c>
      <c r="O257" s="84"/>
      <c r="P257" s="229">
        <f>O257*H257</f>
        <v>0</v>
      </c>
      <c r="Q257" s="229">
        <v>0.084250000000000005</v>
      </c>
      <c r="R257" s="229">
        <f>Q257*H257</f>
        <v>24.407225</v>
      </c>
      <c r="S257" s="229">
        <v>0</v>
      </c>
      <c r="T257" s="230">
        <f>S257*H257</f>
        <v>0</v>
      </c>
      <c r="AR257" s="231" t="s">
        <v>144</v>
      </c>
      <c r="AT257" s="231" t="s">
        <v>139</v>
      </c>
      <c r="AU257" s="231" t="s">
        <v>85</v>
      </c>
      <c r="AY257" s="18" t="s">
        <v>137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83</v>
      </c>
      <c r="BK257" s="232">
        <f>ROUND(I257*H257,2)</f>
        <v>0</v>
      </c>
      <c r="BL257" s="18" t="s">
        <v>144</v>
      </c>
      <c r="BM257" s="231" t="s">
        <v>332</v>
      </c>
    </row>
    <row r="258" s="1" customFormat="1">
      <c r="B258" s="39"/>
      <c r="C258" s="40"/>
      <c r="D258" s="233" t="s">
        <v>146</v>
      </c>
      <c r="E258" s="40"/>
      <c r="F258" s="234" t="s">
        <v>333</v>
      </c>
      <c r="G258" s="40"/>
      <c r="H258" s="40"/>
      <c r="I258" s="146"/>
      <c r="J258" s="40"/>
      <c r="K258" s="40"/>
      <c r="L258" s="44"/>
      <c r="M258" s="235"/>
      <c r="N258" s="84"/>
      <c r="O258" s="84"/>
      <c r="P258" s="84"/>
      <c r="Q258" s="84"/>
      <c r="R258" s="84"/>
      <c r="S258" s="84"/>
      <c r="T258" s="85"/>
      <c r="AT258" s="18" t="s">
        <v>146</v>
      </c>
      <c r="AU258" s="18" t="s">
        <v>85</v>
      </c>
    </row>
    <row r="259" s="12" customFormat="1">
      <c r="B259" s="236"/>
      <c r="C259" s="237"/>
      <c r="D259" s="233" t="s">
        <v>148</v>
      </c>
      <c r="E259" s="238" t="s">
        <v>19</v>
      </c>
      <c r="F259" s="239" t="s">
        <v>334</v>
      </c>
      <c r="G259" s="237"/>
      <c r="H259" s="238" t="s">
        <v>19</v>
      </c>
      <c r="I259" s="240"/>
      <c r="J259" s="237"/>
      <c r="K259" s="237"/>
      <c r="L259" s="241"/>
      <c r="M259" s="242"/>
      <c r="N259" s="243"/>
      <c r="O259" s="243"/>
      <c r="P259" s="243"/>
      <c r="Q259" s="243"/>
      <c r="R259" s="243"/>
      <c r="S259" s="243"/>
      <c r="T259" s="244"/>
      <c r="AT259" s="245" t="s">
        <v>148</v>
      </c>
      <c r="AU259" s="245" t="s">
        <v>85</v>
      </c>
      <c r="AV259" s="12" t="s">
        <v>83</v>
      </c>
      <c r="AW259" s="12" t="s">
        <v>37</v>
      </c>
      <c r="AX259" s="12" t="s">
        <v>76</v>
      </c>
      <c r="AY259" s="245" t="s">
        <v>137</v>
      </c>
    </row>
    <row r="260" s="12" customFormat="1">
      <c r="B260" s="236"/>
      <c r="C260" s="237"/>
      <c r="D260" s="233" t="s">
        <v>148</v>
      </c>
      <c r="E260" s="238" t="s">
        <v>19</v>
      </c>
      <c r="F260" s="239" t="s">
        <v>150</v>
      </c>
      <c r="G260" s="237"/>
      <c r="H260" s="238" t="s">
        <v>19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148</v>
      </c>
      <c r="AU260" s="245" t="s">
        <v>85</v>
      </c>
      <c r="AV260" s="12" t="s">
        <v>83</v>
      </c>
      <c r="AW260" s="12" t="s">
        <v>37</v>
      </c>
      <c r="AX260" s="12" t="s">
        <v>76</v>
      </c>
      <c r="AY260" s="245" t="s">
        <v>137</v>
      </c>
    </row>
    <row r="261" s="13" customFormat="1">
      <c r="B261" s="246"/>
      <c r="C261" s="247"/>
      <c r="D261" s="233" t="s">
        <v>148</v>
      </c>
      <c r="E261" s="248" t="s">
        <v>19</v>
      </c>
      <c r="F261" s="249" t="s">
        <v>335</v>
      </c>
      <c r="G261" s="247"/>
      <c r="H261" s="250">
        <v>383.69999999999999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148</v>
      </c>
      <c r="AU261" s="256" t="s">
        <v>85</v>
      </c>
      <c r="AV261" s="13" t="s">
        <v>85</v>
      </c>
      <c r="AW261" s="13" t="s">
        <v>37</v>
      </c>
      <c r="AX261" s="13" t="s">
        <v>76</v>
      </c>
      <c r="AY261" s="256" t="s">
        <v>137</v>
      </c>
    </row>
    <row r="262" s="12" customFormat="1">
      <c r="B262" s="236"/>
      <c r="C262" s="237"/>
      <c r="D262" s="233" t="s">
        <v>148</v>
      </c>
      <c r="E262" s="238" t="s">
        <v>19</v>
      </c>
      <c r="F262" s="239" t="s">
        <v>336</v>
      </c>
      <c r="G262" s="237"/>
      <c r="H262" s="238" t="s">
        <v>19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148</v>
      </c>
      <c r="AU262" s="245" t="s">
        <v>85</v>
      </c>
      <c r="AV262" s="12" t="s">
        <v>83</v>
      </c>
      <c r="AW262" s="12" t="s">
        <v>37</v>
      </c>
      <c r="AX262" s="12" t="s">
        <v>76</v>
      </c>
      <c r="AY262" s="245" t="s">
        <v>137</v>
      </c>
    </row>
    <row r="263" s="13" customFormat="1">
      <c r="B263" s="246"/>
      <c r="C263" s="247"/>
      <c r="D263" s="233" t="s">
        <v>148</v>
      </c>
      <c r="E263" s="248" t="s">
        <v>19</v>
      </c>
      <c r="F263" s="249" t="s">
        <v>337</v>
      </c>
      <c r="G263" s="247"/>
      <c r="H263" s="250">
        <v>-94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148</v>
      </c>
      <c r="AU263" s="256" t="s">
        <v>85</v>
      </c>
      <c r="AV263" s="13" t="s">
        <v>85</v>
      </c>
      <c r="AW263" s="13" t="s">
        <v>37</v>
      </c>
      <c r="AX263" s="13" t="s">
        <v>76</v>
      </c>
      <c r="AY263" s="256" t="s">
        <v>137</v>
      </c>
    </row>
    <row r="264" s="15" customFormat="1">
      <c r="B264" s="268"/>
      <c r="C264" s="269"/>
      <c r="D264" s="233" t="s">
        <v>148</v>
      </c>
      <c r="E264" s="270" t="s">
        <v>19</v>
      </c>
      <c r="F264" s="271" t="s">
        <v>159</v>
      </c>
      <c r="G264" s="269"/>
      <c r="H264" s="272">
        <v>289.69999999999999</v>
      </c>
      <c r="I264" s="273"/>
      <c r="J264" s="269"/>
      <c r="K264" s="269"/>
      <c r="L264" s="274"/>
      <c r="M264" s="275"/>
      <c r="N264" s="276"/>
      <c r="O264" s="276"/>
      <c r="P264" s="276"/>
      <c r="Q264" s="276"/>
      <c r="R264" s="276"/>
      <c r="S264" s="276"/>
      <c r="T264" s="277"/>
      <c r="AT264" s="278" t="s">
        <v>148</v>
      </c>
      <c r="AU264" s="278" t="s">
        <v>85</v>
      </c>
      <c r="AV264" s="15" t="s">
        <v>144</v>
      </c>
      <c r="AW264" s="15" t="s">
        <v>37</v>
      </c>
      <c r="AX264" s="15" t="s">
        <v>83</v>
      </c>
      <c r="AY264" s="278" t="s">
        <v>137</v>
      </c>
    </row>
    <row r="265" s="1" customFormat="1" ht="16.5" customHeight="1">
      <c r="B265" s="39"/>
      <c r="C265" s="279" t="s">
        <v>338</v>
      </c>
      <c r="D265" s="279" t="s">
        <v>249</v>
      </c>
      <c r="E265" s="280" t="s">
        <v>339</v>
      </c>
      <c r="F265" s="281" t="s">
        <v>340</v>
      </c>
      <c r="G265" s="282" t="s">
        <v>142</v>
      </c>
      <c r="H265" s="283">
        <v>293.25</v>
      </c>
      <c r="I265" s="284"/>
      <c r="J265" s="285">
        <f>ROUND(I265*H265,2)</f>
        <v>0</v>
      </c>
      <c r="K265" s="281" t="s">
        <v>143</v>
      </c>
      <c r="L265" s="286"/>
      <c r="M265" s="287" t="s">
        <v>19</v>
      </c>
      <c r="N265" s="288" t="s">
        <v>47</v>
      </c>
      <c r="O265" s="84"/>
      <c r="P265" s="229">
        <f>O265*H265</f>
        <v>0</v>
      </c>
      <c r="Q265" s="229">
        <v>0.13100000000000001</v>
      </c>
      <c r="R265" s="229">
        <f>Q265*H265</f>
        <v>38.415750000000003</v>
      </c>
      <c r="S265" s="229">
        <v>0</v>
      </c>
      <c r="T265" s="230">
        <f>S265*H265</f>
        <v>0</v>
      </c>
      <c r="AR265" s="231" t="s">
        <v>219</v>
      </c>
      <c r="AT265" s="231" t="s">
        <v>249</v>
      </c>
      <c r="AU265" s="231" t="s">
        <v>85</v>
      </c>
      <c r="AY265" s="18" t="s">
        <v>137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83</v>
      </c>
      <c r="BK265" s="232">
        <f>ROUND(I265*H265,2)</f>
        <v>0</v>
      </c>
      <c r="BL265" s="18" t="s">
        <v>144</v>
      </c>
      <c r="BM265" s="231" t="s">
        <v>341</v>
      </c>
    </row>
    <row r="266" s="1" customFormat="1">
      <c r="B266" s="39"/>
      <c r="C266" s="40"/>
      <c r="D266" s="233" t="s">
        <v>146</v>
      </c>
      <c r="E266" s="40"/>
      <c r="F266" s="234" t="s">
        <v>340</v>
      </c>
      <c r="G266" s="40"/>
      <c r="H266" s="40"/>
      <c r="I266" s="146"/>
      <c r="J266" s="40"/>
      <c r="K266" s="40"/>
      <c r="L266" s="44"/>
      <c r="M266" s="235"/>
      <c r="N266" s="84"/>
      <c r="O266" s="84"/>
      <c r="P266" s="84"/>
      <c r="Q266" s="84"/>
      <c r="R266" s="84"/>
      <c r="S266" s="84"/>
      <c r="T266" s="85"/>
      <c r="AT266" s="18" t="s">
        <v>146</v>
      </c>
      <c r="AU266" s="18" t="s">
        <v>85</v>
      </c>
    </row>
    <row r="267" s="12" customFormat="1">
      <c r="B267" s="236"/>
      <c r="C267" s="237"/>
      <c r="D267" s="233" t="s">
        <v>148</v>
      </c>
      <c r="E267" s="238" t="s">
        <v>19</v>
      </c>
      <c r="F267" s="239" t="s">
        <v>342</v>
      </c>
      <c r="G267" s="237"/>
      <c r="H267" s="238" t="s">
        <v>19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148</v>
      </c>
      <c r="AU267" s="245" t="s">
        <v>85</v>
      </c>
      <c r="AV267" s="12" t="s">
        <v>83</v>
      </c>
      <c r="AW267" s="12" t="s">
        <v>37</v>
      </c>
      <c r="AX267" s="12" t="s">
        <v>76</v>
      </c>
      <c r="AY267" s="245" t="s">
        <v>137</v>
      </c>
    </row>
    <row r="268" s="13" customFormat="1">
      <c r="B268" s="246"/>
      <c r="C268" s="247"/>
      <c r="D268" s="233" t="s">
        <v>148</v>
      </c>
      <c r="E268" s="248" t="s">
        <v>19</v>
      </c>
      <c r="F268" s="249" t="s">
        <v>343</v>
      </c>
      <c r="G268" s="247"/>
      <c r="H268" s="250">
        <v>293.25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148</v>
      </c>
      <c r="AU268" s="256" t="s">
        <v>85</v>
      </c>
      <c r="AV268" s="13" t="s">
        <v>85</v>
      </c>
      <c r="AW268" s="13" t="s">
        <v>37</v>
      </c>
      <c r="AX268" s="13" t="s">
        <v>76</v>
      </c>
      <c r="AY268" s="256" t="s">
        <v>137</v>
      </c>
    </row>
    <row r="269" s="15" customFormat="1">
      <c r="B269" s="268"/>
      <c r="C269" s="269"/>
      <c r="D269" s="233" t="s">
        <v>148</v>
      </c>
      <c r="E269" s="270" t="s">
        <v>19</v>
      </c>
      <c r="F269" s="271" t="s">
        <v>159</v>
      </c>
      <c r="G269" s="269"/>
      <c r="H269" s="272">
        <v>293.25</v>
      </c>
      <c r="I269" s="273"/>
      <c r="J269" s="269"/>
      <c r="K269" s="269"/>
      <c r="L269" s="274"/>
      <c r="M269" s="275"/>
      <c r="N269" s="276"/>
      <c r="O269" s="276"/>
      <c r="P269" s="276"/>
      <c r="Q269" s="276"/>
      <c r="R269" s="276"/>
      <c r="S269" s="276"/>
      <c r="T269" s="277"/>
      <c r="AT269" s="278" t="s">
        <v>148</v>
      </c>
      <c r="AU269" s="278" t="s">
        <v>85</v>
      </c>
      <c r="AV269" s="15" t="s">
        <v>144</v>
      </c>
      <c r="AW269" s="15" t="s">
        <v>37</v>
      </c>
      <c r="AX269" s="15" t="s">
        <v>83</v>
      </c>
      <c r="AY269" s="278" t="s">
        <v>137</v>
      </c>
    </row>
    <row r="270" s="1" customFormat="1" ht="16.5" customHeight="1">
      <c r="B270" s="39"/>
      <c r="C270" s="279" t="s">
        <v>344</v>
      </c>
      <c r="D270" s="279" t="s">
        <v>249</v>
      </c>
      <c r="E270" s="280" t="s">
        <v>345</v>
      </c>
      <c r="F270" s="281" t="s">
        <v>346</v>
      </c>
      <c r="G270" s="282" t="s">
        <v>142</v>
      </c>
      <c r="H270" s="283">
        <v>2.266</v>
      </c>
      <c r="I270" s="284"/>
      <c r="J270" s="285">
        <f>ROUND(I270*H270,2)</f>
        <v>0</v>
      </c>
      <c r="K270" s="281" t="s">
        <v>143</v>
      </c>
      <c r="L270" s="286"/>
      <c r="M270" s="287" t="s">
        <v>19</v>
      </c>
      <c r="N270" s="288" t="s">
        <v>47</v>
      </c>
      <c r="O270" s="84"/>
      <c r="P270" s="229">
        <f>O270*H270</f>
        <v>0</v>
      </c>
      <c r="Q270" s="229">
        <v>0.13100000000000001</v>
      </c>
      <c r="R270" s="229">
        <f>Q270*H270</f>
        <v>0.296846</v>
      </c>
      <c r="S270" s="229">
        <v>0</v>
      </c>
      <c r="T270" s="230">
        <f>S270*H270</f>
        <v>0</v>
      </c>
      <c r="AR270" s="231" t="s">
        <v>219</v>
      </c>
      <c r="AT270" s="231" t="s">
        <v>249</v>
      </c>
      <c r="AU270" s="231" t="s">
        <v>85</v>
      </c>
      <c r="AY270" s="18" t="s">
        <v>137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144</v>
      </c>
      <c r="BM270" s="231" t="s">
        <v>347</v>
      </c>
    </row>
    <row r="271" s="1" customFormat="1">
      <c r="B271" s="39"/>
      <c r="C271" s="40"/>
      <c r="D271" s="233" t="s">
        <v>146</v>
      </c>
      <c r="E271" s="40"/>
      <c r="F271" s="234" t="s">
        <v>346</v>
      </c>
      <c r="G271" s="40"/>
      <c r="H271" s="40"/>
      <c r="I271" s="146"/>
      <c r="J271" s="40"/>
      <c r="K271" s="40"/>
      <c r="L271" s="44"/>
      <c r="M271" s="235"/>
      <c r="N271" s="84"/>
      <c r="O271" s="84"/>
      <c r="P271" s="84"/>
      <c r="Q271" s="84"/>
      <c r="R271" s="84"/>
      <c r="S271" s="84"/>
      <c r="T271" s="85"/>
      <c r="AT271" s="18" t="s">
        <v>146</v>
      </c>
      <c r="AU271" s="18" t="s">
        <v>85</v>
      </c>
    </row>
    <row r="272" s="12" customFormat="1">
      <c r="B272" s="236"/>
      <c r="C272" s="237"/>
      <c r="D272" s="233" t="s">
        <v>148</v>
      </c>
      <c r="E272" s="238" t="s">
        <v>19</v>
      </c>
      <c r="F272" s="239" t="s">
        <v>348</v>
      </c>
      <c r="G272" s="237"/>
      <c r="H272" s="238" t="s">
        <v>19</v>
      </c>
      <c r="I272" s="240"/>
      <c r="J272" s="237"/>
      <c r="K272" s="237"/>
      <c r="L272" s="241"/>
      <c r="M272" s="242"/>
      <c r="N272" s="243"/>
      <c r="O272" s="243"/>
      <c r="P272" s="243"/>
      <c r="Q272" s="243"/>
      <c r="R272" s="243"/>
      <c r="S272" s="243"/>
      <c r="T272" s="244"/>
      <c r="AT272" s="245" t="s">
        <v>148</v>
      </c>
      <c r="AU272" s="245" t="s">
        <v>85</v>
      </c>
      <c r="AV272" s="12" t="s">
        <v>83</v>
      </c>
      <c r="AW272" s="12" t="s">
        <v>37</v>
      </c>
      <c r="AX272" s="12" t="s">
        <v>76</v>
      </c>
      <c r="AY272" s="245" t="s">
        <v>137</v>
      </c>
    </row>
    <row r="273" s="13" customFormat="1">
      <c r="B273" s="246"/>
      <c r="C273" s="247"/>
      <c r="D273" s="233" t="s">
        <v>148</v>
      </c>
      <c r="E273" s="248" t="s">
        <v>19</v>
      </c>
      <c r="F273" s="249" t="s">
        <v>349</v>
      </c>
      <c r="G273" s="247"/>
      <c r="H273" s="250">
        <v>2.266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AT273" s="256" t="s">
        <v>148</v>
      </c>
      <c r="AU273" s="256" t="s">
        <v>85</v>
      </c>
      <c r="AV273" s="13" t="s">
        <v>85</v>
      </c>
      <c r="AW273" s="13" t="s">
        <v>37</v>
      </c>
      <c r="AX273" s="13" t="s">
        <v>76</v>
      </c>
      <c r="AY273" s="256" t="s">
        <v>137</v>
      </c>
    </row>
    <row r="274" s="15" customFormat="1">
      <c r="B274" s="268"/>
      <c r="C274" s="269"/>
      <c r="D274" s="233" t="s">
        <v>148</v>
      </c>
      <c r="E274" s="270" t="s">
        <v>19</v>
      </c>
      <c r="F274" s="271" t="s">
        <v>159</v>
      </c>
      <c r="G274" s="269"/>
      <c r="H274" s="272">
        <v>2.266</v>
      </c>
      <c r="I274" s="273"/>
      <c r="J274" s="269"/>
      <c r="K274" s="269"/>
      <c r="L274" s="274"/>
      <c r="M274" s="275"/>
      <c r="N274" s="276"/>
      <c r="O274" s="276"/>
      <c r="P274" s="276"/>
      <c r="Q274" s="276"/>
      <c r="R274" s="276"/>
      <c r="S274" s="276"/>
      <c r="T274" s="277"/>
      <c r="AT274" s="278" t="s">
        <v>148</v>
      </c>
      <c r="AU274" s="278" t="s">
        <v>85</v>
      </c>
      <c r="AV274" s="15" t="s">
        <v>144</v>
      </c>
      <c r="AW274" s="15" t="s">
        <v>37</v>
      </c>
      <c r="AX274" s="15" t="s">
        <v>83</v>
      </c>
      <c r="AY274" s="278" t="s">
        <v>137</v>
      </c>
    </row>
    <row r="275" s="1" customFormat="1" ht="16.5" customHeight="1">
      <c r="B275" s="39"/>
      <c r="C275" s="220" t="s">
        <v>350</v>
      </c>
      <c r="D275" s="220" t="s">
        <v>139</v>
      </c>
      <c r="E275" s="221" t="s">
        <v>351</v>
      </c>
      <c r="F275" s="222" t="s">
        <v>352</v>
      </c>
      <c r="G275" s="223" t="s">
        <v>142</v>
      </c>
      <c r="H275" s="224">
        <v>167.5</v>
      </c>
      <c r="I275" s="225"/>
      <c r="J275" s="226">
        <f>ROUND(I275*H275,2)</f>
        <v>0</v>
      </c>
      <c r="K275" s="222" t="s">
        <v>143</v>
      </c>
      <c r="L275" s="44"/>
      <c r="M275" s="227" t="s">
        <v>19</v>
      </c>
      <c r="N275" s="228" t="s">
        <v>47</v>
      </c>
      <c r="O275" s="84"/>
      <c r="P275" s="229">
        <f>O275*H275</f>
        <v>0</v>
      </c>
      <c r="Q275" s="229">
        <v>0.085650000000000004</v>
      </c>
      <c r="R275" s="229">
        <f>Q275*H275</f>
        <v>14.346375</v>
      </c>
      <c r="S275" s="229">
        <v>0</v>
      </c>
      <c r="T275" s="230">
        <f>S275*H275</f>
        <v>0</v>
      </c>
      <c r="AR275" s="231" t="s">
        <v>144</v>
      </c>
      <c r="AT275" s="231" t="s">
        <v>139</v>
      </c>
      <c r="AU275" s="231" t="s">
        <v>85</v>
      </c>
      <c r="AY275" s="18" t="s">
        <v>137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83</v>
      </c>
      <c r="BK275" s="232">
        <f>ROUND(I275*H275,2)</f>
        <v>0</v>
      </c>
      <c r="BL275" s="18" t="s">
        <v>144</v>
      </c>
      <c r="BM275" s="231" t="s">
        <v>353</v>
      </c>
    </row>
    <row r="276" s="1" customFormat="1">
      <c r="B276" s="39"/>
      <c r="C276" s="40"/>
      <c r="D276" s="233" t="s">
        <v>146</v>
      </c>
      <c r="E276" s="40"/>
      <c r="F276" s="234" t="s">
        <v>354</v>
      </c>
      <c r="G276" s="40"/>
      <c r="H276" s="40"/>
      <c r="I276" s="146"/>
      <c r="J276" s="40"/>
      <c r="K276" s="40"/>
      <c r="L276" s="44"/>
      <c r="M276" s="235"/>
      <c r="N276" s="84"/>
      <c r="O276" s="84"/>
      <c r="P276" s="84"/>
      <c r="Q276" s="84"/>
      <c r="R276" s="84"/>
      <c r="S276" s="84"/>
      <c r="T276" s="85"/>
      <c r="AT276" s="18" t="s">
        <v>146</v>
      </c>
      <c r="AU276" s="18" t="s">
        <v>85</v>
      </c>
    </row>
    <row r="277" s="12" customFormat="1">
      <c r="B277" s="236"/>
      <c r="C277" s="237"/>
      <c r="D277" s="233" t="s">
        <v>148</v>
      </c>
      <c r="E277" s="238" t="s">
        <v>19</v>
      </c>
      <c r="F277" s="239" t="s">
        <v>355</v>
      </c>
      <c r="G277" s="237"/>
      <c r="H277" s="238" t="s">
        <v>19</v>
      </c>
      <c r="I277" s="240"/>
      <c r="J277" s="237"/>
      <c r="K277" s="237"/>
      <c r="L277" s="241"/>
      <c r="M277" s="242"/>
      <c r="N277" s="243"/>
      <c r="O277" s="243"/>
      <c r="P277" s="243"/>
      <c r="Q277" s="243"/>
      <c r="R277" s="243"/>
      <c r="S277" s="243"/>
      <c r="T277" s="244"/>
      <c r="AT277" s="245" t="s">
        <v>148</v>
      </c>
      <c r="AU277" s="245" t="s">
        <v>85</v>
      </c>
      <c r="AV277" s="12" t="s">
        <v>83</v>
      </c>
      <c r="AW277" s="12" t="s">
        <v>37</v>
      </c>
      <c r="AX277" s="12" t="s">
        <v>76</v>
      </c>
      <c r="AY277" s="245" t="s">
        <v>137</v>
      </c>
    </row>
    <row r="278" s="12" customFormat="1">
      <c r="B278" s="236"/>
      <c r="C278" s="237"/>
      <c r="D278" s="233" t="s">
        <v>148</v>
      </c>
      <c r="E278" s="238" t="s">
        <v>19</v>
      </c>
      <c r="F278" s="239" t="s">
        <v>150</v>
      </c>
      <c r="G278" s="237"/>
      <c r="H278" s="238" t="s">
        <v>19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AT278" s="245" t="s">
        <v>148</v>
      </c>
      <c r="AU278" s="245" t="s">
        <v>85</v>
      </c>
      <c r="AV278" s="12" t="s">
        <v>83</v>
      </c>
      <c r="AW278" s="12" t="s">
        <v>37</v>
      </c>
      <c r="AX278" s="12" t="s">
        <v>76</v>
      </c>
      <c r="AY278" s="245" t="s">
        <v>137</v>
      </c>
    </row>
    <row r="279" s="13" customFormat="1">
      <c r="B279" s="246"/>
      <c r="C279" s="247"/>
      <c r="D279" s="233" t="s">
        <v>148</v>
      </c>
      <c r="E279" s="248" t="s">
        <v>19</v>
      </c>
      <c r="F279" s="249" t="s">
        <v>356</v>
      </c>
      <c r="G279" s="247"/>
      <c r="H279" s="250">
        <v>94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AT279" s="256" t="s">
        <v>148</v>
      </c>
      <c r="AU279" s="256" t="s">
        <v>85</v>
      </c>
      <c r="AV279" s="13" t="s">
        <v>85</v>
      </c>
      <c r="AW279" s="13" t="s">
        <v>37</v>
      </c>
      <c r="AX279" s="13" t="s">
        <v>76</v>
      </c>
      <c r="AY279" s="256" t="s">
        <v>137</v>
      </c>
    </row>
    <row r="280" s="12" customFormat="1">
      <c r="B280" s="236"/>
      <c r="C280" s="237"/>
      <c r="D280" s="233" t="s">
        <v>148</v>
      </c>
      <c r="E280" s="238" t="s">
        <v>19</v>
      </c>
      <c r="F280" s="239" t="s">
        <v>156</v>
      </c>
      <c r="G280" s="237"/>
      <c r="H280" s="238" t="s">
        <v>19</v>
      </c>
      <c r="I280" s="240"/>
      <c r="J280" s="237"/>
      <c r="K280" s="237"/>
      <c r="L280" s="241"/>
      <c r="M280" s="242"/>
      <c r="N280" s="243"/>
      <c r="O280" s="243"/>
      <c r="P280" s="243"/>
      <c r="Q280" s="243"/>
      <c r="R280" s="243"/>
      <c r="S280" s="243"/>
      <c r="T280" s="244"/>
      <c r="AT280" s="245" t="s">
        <v>148</v>
      </c>
      <c r="AU280" s="245" t="s">
        <v>85</v>
      </c>
      <c r="AV280" s="12" t="s">
        <v>83</v>
      </c>
      <c r="AW280" s="12" t="s">
        <v>37</v>
      </c>
      <c r="AX280" s="12" t="s">
        <v>76</v>
      </c>
      <c r="AY280" s="245" t="s">
        <v>137</v>
      </c>
    </row>
    <row r="281" s="13" customFormat="1">
      <c r="B281" s="246"/>
      <c r="C281" s="247"/>
      <c r="D281" s="233" t="s">
        <v>148</v>
      </c>
      <c r="E281" s="248" t="s">
        <v>19</v>
      </c>
      <c r="F281" s="249" t="s">
        <v>357</v>
      </c>
      <c r="G281" s="247"/>
      <c r="H281" s="250">
        <v>73.5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AT281" s="256" t="s">
        <v>148</v>
      </c>
      <c r="AU281" s="256" t="s">
        <v>85</v>
      </c>
      <c r="AV281" s="13" t="s">
        <v>85</v>
      </c>
      <c r="AW281" s="13" t="s">
        <v>37</v>
      </c>
      <c r="AX281" s="13" t="s">
        <v>76</v>
      </c>
      <c r="AY281" s="256" t="s">
        <v>137</v>
      </c>
    </row>
    <row r="282" s="15" customFormat="1">
      <c r="B282" s="268"/>
      <c r="C282" s="269"/>
      <c r="D282" s="233" t="s">
        <v>148</v>
      </c>
      <c r="E282" s="270" t="s">
        <v>19</v>
      </c>
      <c r="F282" s="271" t="s">
        <v>159</v>
      </c>
      <c r="G282" s="269"/>
      <c r="H282" s="272">
        <v>167.5</v>
      </c>
      <c r="I282" s="273"/>
      <c r="J282" s="269"/>
      <c r="K282" s="269"/>
      <c r="L282" s="274"/>
      <c r="M282" s="275"/>
      <c r="N282" s="276"/>
      <c r="O282" s="276"/>
      <c r="P282" s="276"/>
      <c r="Q282" s="276"/>
      <c r="R282" s="276"/>
      <c r="S282" s="276"/>
      <c r="T282" s="277"/>
      <c r="AT282" s="278" t="s">
        <v>148</v>
      </c>
      <c r="AU282" s="278" t="s">
        <v>85</v>
      </c>
      <c r="AV282" s="15" t="s">
        <v>144</v>
      </c>
      <c r="AW282" s="15" t="s">
        <v>37</v>
      </c>
      <c r="AX282" s="15" t="s">
        <v>83</v>
      </c>
      <c r="AY282" s="278" t="s">
        <v>137</v>
      </c>
    </row>
    <row r="283" s="1" customFormat="1" ht="16.5" customHeight="1">
      <c r="B283" s="39"/>
      <c r="C283" s="279" t="s">
        <v>358</v>
      </c>
      <c r="D283" s="279" t="s">
        <v>249</v>
      </c>
      <c r="E283" s="280" t="s">
        <v>359</v>
      </c>
      <c r="F283" s="281" t="s">
        <v>360</v>
      </c>
      <c r="G283" s="282" t="s">
        <v>142</v>
      </c>
      <c r="H283" s="283">
        <v>146.57400000000001</v>
      </c>
      <c r="I283" s="284"/>
      <c r="J283" s="285">
        <f>ROUND(I283*H283,2)</f>
        <v>0</v>
      </c>
      <c r="K283" s="281" t="s">
        <v>143</v>
      </c>
      <c r="L283" s="286"/>
      <c r="M283" s="287" t="s">
        <v>19</v>
      </c>
      <c r="N283" s="288" t="s">
        <v>47</v>
      </c>
      <c r="O283" s="84"/>
      <c r="P283" s="229">
        <f>O283*H283</f>
        <v>0</v>
      </c>
      <c r="Q283" s="229">
        <v>0.17599999999999999</v>
      </c>
      <c r="R283" s="229">
        <f>Q283*H283</f>
        <v>25.797024</v>
      </c>
      <c r="S283" s="229">
        <v>0</v>
      </c>
      <c r="T283" s="230">
        <f>S283*H283</f>
        <v>0</v>
      </c>
      <c r="AR283" s="231" t="s">
        <v>219</v>
      </c>
      <c r="AT283" s="231" t="s">
        <v>249</v>
      </c>
      <c r="AU283" s="231" t="s">
        <v>85</v>
      </c>
      <c r="AY283" s="18" t="s">
        <v>137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83</v>
      </c>
      <c r="BK283" s="232">
        <f>ROUND(I283*H283,2)</f>
        <v>0</v>
      </c>
      <c r="BL283" s="18" t="s">
        <v>144</v>
      </c>
      <c r="BM283" s="231" t="s">
        <v>361</v>
      </c>
    </row>
    <row r="284" s="1" customFormat="1">
      <c r="B284" s="39"/>
      <c r="C284" s="40"/>
      <c r="D284" s="233" t="s">
        <v>146</v>
      </c>
      <c r="E284" s="40"/>
      <c r="F284" s="234" t="s">
        <v>360</v>
      </c>
      <c r="G284" s="40"/>
      <c r="H284" s="40"/>
      <c r="I284" s="146"/>
      <c r="J284" s="40"/>
      <c r="K284" s="40"/>
      <c r="L284" s="44"/>
      <c r="M284" s="235"/>
      <c r="N284" s="84"/>
      <c r="O284" s="84"/>
      <c r="P284" s="84"/>
      <c r="Q284" s="84"/>
      <c r="R284" s="84"/>
      <c r="S284" s="84"/>
      <c r="T284" s="85"/>
      <c r="AT284" s="18" t="s">
        <v>146</v>
      </c>
      <c r="AU284" s="18" t="s">
        <v>85</v>
      </c>
    </row>
    <row r="285" s="12" customFormat="1">
      <c r="B285" s="236"/>
      <c r="C285" s="237"/>
      <c r="D285" s="233" t="s">
        <v>148</v>
      </c>
      <c r="E285" s="238" t="s">
        <v>19</v>
      </c>
      <c r="F285" s="239" t="s">
        <v>362</v>
      </c>
      <c r="G285" s="237"/>
      <c r="H285" s="238" t="s">
        <v>19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148</v>
      </c>
      <c r="AU285" s="245" t="s">
        <v>85</v>
      </c>
      <c r="AV285" s="12" t="s">
        <v>83</v>
      </c>
      <c r="AW285" s="12" t="s">
        <v>37</v>
      </c>
      <c r="AX285" s="12" t="s">
        <v>76</v>
      </c>
      <c r="AY285" s="245" t="s">
        <v>137</v>
      </c>
    </row>
    <row r="286" s="13" customFormat="1">
      <c r="B286" s="246"/>
      <c r="C286" s="247"/>
      <c r="D286" s="233" t="s">
        <v>148</v>
      </c>
      <c r="E286" s="248" t="s">
        <v>19</v>
      </c>
      <c r="F286" s="249" t="s">
        <v>363</v>
      </c>
      <c r="G286" s="247"/>
      <c r="H286" s="250">
        <v>146.57400000000001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AT286" s="256" t="s">
        <v>148</v>
      </c>
      <c r="AU286" s="256" t="s">
        <v>85</v>
      </c>
      <c r="AV286" s="13" t="s">
        <v>85</v>
      </c>
      <c r="AW286" s="13" t="s">
        <v>37</v>
      </c>
      <c r="AX286" s="13" t="s">
        <v>76</v>
      </c>
      <c r="AY286" s="256" t="s">
        <v>137</v>
      </c>
    </row>
    <row r="287" s="15" customFormat="1">
      <c r="B287" s="268"/>
      <c r="C287" s="269"/>
      <c r="D287" s="233" t="s">
        <v>148</v>
      </c>
      <c r="E287" s="270" t="s">
        <v>19</v>
      </c>
      <c r="F287" s="271" t="s">
        <v>159</v>
      </c>
      <c r="G287" s="269"/>
      <c r="H287" s="272">
        <v>146.57400000000001</v>
      </c>
      <c r="I287" s="273"/>
      <c r="J287" s="269"/>
      <c r="K287" s="269"/>
      <c r="L287" s="274"/>
      <c r="M287" s="275"/>
      <c r="N287" s="276"/>
      <c r="O287" s="276"/>
      <c r="P287" s="276"/>
      <c r="Q287" s="276"/>
      <c r="R287" s="276"/>
      <c r="S287" s="276"/>
      <c r="T287" s="277"/>
      <c r="AT287" s="278" t="s">
        <v>148</v>
      </c>
      <c r="AU287" s="278" t="s">
        <v>85</v>
      </c>
      <c r="AV287" s="15" t="s">
        <v>144</v>
      </c>
      <c r="AW287" s="15" t="s">
        <v>37</v>
      </c>
      <c r="AX287" s="15" t="s">
        <v>83</v>
      </c>
      <c r="AY287" s="278" t="s">
        <v>137</v>
      </c>
    </row>
    <row r="288" s="1" customFormat="1" ht="16.5" customHeight="1">
      <c r="B288" s="39"/>
      <c r="C288" s="279" t="s">
        <v>364</v>
      </c>
      <c r="D288" s="279" t="s">
        <v>249</v>
      </c>
      <c r="E288" s="280" t="s">
        <v>365</v>
      </c>
      <c r="F288" s="281" t="s">
        <v>366</v>
      </c>
      <c r="G288" s="282" t="s">
        <v>142</v>
      </c>
      <c r="H288" s="283">
        <v>24.513999999999999</v>
      </c>
      <c r="I288" s="284"/>
      <c r="J288" s="285">
        <f>ROUND(I288*H288,2)</f>
        <v>0</v>
      </c>
      <c r="K288" s="281" t="s">
        <v>367</v>
      </c>
      <c r="L288" s="286"/>
      <c r="M288" s="287" t="s">
        <v>19</v>
      </c>
      <c r="N288" s="288" t="s">
        <v>47</v>
      </c>
      <c r="O288" s="84"/>
      <c r="P288" s="229">
        <f>O288*H288</f>
        <v>0</v>
      </c>
      <c r="Q288" s="229">
        <v>0.151</v>
      </c>
      <c r="R288" s="229">
        <f>Q288*H288</f>
        <v>3.7016139999999997</v>
      </c>
      <c r="S288" s="229">
        <v>0</v>
      </c>
      <c r="T288" s="230">
        <f>S288*H288</f>
        <v>0</v>
      </c>
      <c r="AR288" s="231" t="s">
        <v>219</v>
      </c>
      <c r="AT288" s="231" t="s">
        <v>249</v>
      </c>
      <c r="AU288" s="231" t="s">
        <v>85</v>
      </c>
      <c r="AY288" s="18" t="s">
        <v>137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83</v>
      </c>
      <c r="BK288" s="232">
        <f>ROUND(I288*H288,2)</f>
        <v>0</v>
      </c>
      <c r="BL288" s="18" t="s">
        <v>144</v>
      </c>
      <c r="BM288" s="231" t="s">
        <v>368</v>
      </c>
    </row>
    <row r="289" s="1" customFormat="1">
      <c r="B289" s="39"/>
      <c r="C289" s="40"/>
      <c r="D289" s="233" t="s">
        <v>146</v>
      </c>
      <c r="E289" s="40"/>
      <c r="F289" s="234" t="s">
        <v>366</v>
      </c>
      <c r="G289" s="40"/>
      <c r="H289" s="40"/>
      <c r="I289" s="146"/>
      <c r="J289" s="40"/>
      <c r="K289" s="40"/>
      <c r="L289" s="44"/>
      <c r="M289" s="235"/>
      <c r="N289" s="84"/>
      <c r="O289" s="84"/>
      <c r="P289" s="84"/>
      <c r="Q289" s="84"/>
      <c r="R289" s="84"/>
      <c r="S289" s="84"/>
      <c r="T289" s="85"/>
      <c r="AT289" s="18" t="s">
        <v>146</v>
      </c>
      <c r="AU289" s="18" t="s">
        <v>85</v>
      </c>
    </row>
    <row r="290" s="12" customFormat="1">
      <c r="B290" s="236"/>
      <c r="C290" s="237"/>
      <c r="D290" s="233" t="s">
        <v>148</v>
      </c>
      <c r="E290" s="238" t="s">
        <v>19</v>
      </c>
      <c r="F290" s="239" t="s">
        <v>369</v>
      </c>
      <c r="G290" s="237"/>
      <c r="H290" s="238" t="s">
        <v>19</v>
      </c>
      <c r="I290" s="240"/>
      <c r="J290" s="237"/>
      <c r="K290" s="237"/>
      <c r="L290" s="241"/>
      <c r="M290" s="242"/>
      <c r="N290" s="243"/>
      <c r="O290" s="243"/>
      <c r="P290" s="243"/>
      <c r="Q290" s="243"/>
      <c r="R290" s="243"/>
      <c r="S290" s="243"/>
      <c r="T290" s="244"/>
      <c r="AT290" s="245" t="s">
        <v>148</v>
      </c>
      <c r="AU290" s="245" t="s">
        <v>85</v>
      </c>
      <c r="AV290" s="12" t="s">
        <v>83</v>
      </c>
      <c r="AW290" s="12" t="s">
        <v>37</v>
      </c>
      <c r="AX290" s="12" t="s">
        <v>76</v>
      </c>
      <c r="AY290" s="245" t="s">
        <v>137</v>
      </c>
    </row>
    <row r="291" s="13" customFormat="1">
      <c r="B291" s="246"/>
      <c r="C291" s="247"/>
      <c r="D291" s="233" t="s">
        <v>148</v>
      </c>
      <c r="E291" s="248" t="s">
        <v>19</v>
      </c>
      <c r="F291" s="249" t="s">
        <v>370</v>
      </c>
      <c r="G291" s="247"/>
      <c r="H291" s="250">
        <v>24.513999999999999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AT291" s="256" t="s">
        <v>148</v>
      </c>
      <c r="AU291" s="256" t="s">
        <v>85</v>
      </c>
      <c r="AV291" s="13" t="s">
        <v>85</v>
      </c>
      <c r="AW291" s="13" t="s">
        <v>37</v>
      </c>
      <c r="AX291" s="13" t="s">
        <v>76</v>
      </c>
      <c r="AY291" s="256" t="s">
        <v>137</v>
      </c>
    </row>
    <row r="292" s="15" customFormat="1">
      <c r="B292" s="268"/>
      <c r="C292" s="269"/>
      <c r="D292" s="233" t="s">
        <v>148</v>
      </c>
      <c r="E292" s="270" t="s">
        <v>19</v>
      </c>
      <c r="F292" s="271" t="s">
        <v>159</v>
      </c>
      <c r="G292" s="269"/>
      <c r="H292" s="272">
        <v>24.513999999999999</v>
      </c>
      <c r="I292" s="273"/>
      <c r="J292" s="269"/>
      <c r="K292" s="269"/>
      <c r="L292" s="274"/>
      <c r="M292" s="275"/>
      <c r="N292" s="276"/>
      <c r="O292" s="276"/>
      <c r="P292" s="276"/>
      <c r="Q292" s="276"/>
      <c r="R292" s="276"/>
      <c r="S292" s="276"/>
      <c r="T292" s="277"/>
      <c r="AT292" s="278" t="s">
        <v>148</v>
      </c>
      <c r="AU292" s="278" t="s">
        <v>85</v>
      </c>
      <c r="AV292" s="15" t="s">
        <v>144</v>
      </c>
      <c r="AW292" s="15" t="s">
        <v>37</v>
      </c>
      <c r="AX292" s="15" t="s">
        <v>83</v>
      </c>
      <c r="AY292" s="278" t="s">
        <v>137</v>
      </c>
    </row>
    <row r="293" s="1" customFormat="1" ht="16.5" customHeight="1">
      <c r="B293" s="39"/>
      <c r="C293" s="220" t="s">
        <v>371</v>
      </c>
      <c r="D293" s="220" t="s">
        <v>139</v>
      </c>
      <c r="E293" s="221" t="s">
        <v>372</v>
      </c>
      <c r="F293" s="222" t="s">
        <v>373</v>
      </c>
      <c r="G293" s="223" t="s">
        <v>142</v>
      </c>
      <c r="H293" s="224">
        <v>30</v>
      </c>
      <c r="I293" s="225"/>
      <c r="J293" s="226">
        <f>ROUND(I293*H293,2)</f>
        <v>0</v>
      </c>
      <c r="K293" s="222" t="s">
        <v>143</v>
      </c>
      <c r="L293" s="44"/>
      <c r="M293" s="227" t="s">
        <v>19</v>
      </c>
      <c r="N293" s="228" t="s">
        <v>47</v>
      </c>
      <c r="O293" s="84"/>
      <c r="P293" s="229">
        <f>O293*H293</f>
        <v>0</v>
      </c>
      <c r="Q293" s="229">
        <v>0.098000000000000004</v>
      </c>
      <c r="R293" s="229">
        <f>Q293*H293</f>
        <v>2.9399999999999999</v>
      </c>
      <c r="S293" s="229">
        <v>0</v>
      </c>
      <c r="T293" s="230">
        <f>S293*H293</f>
        <v>0</v>
      </c>
      <c r="AR293" s="231" t="s">
        <v>144</v>
      </c>
      <c r="AT293" s="231" t="s">
        <v>139</v>
      </c>
      <c r="AU293" s="231" t="s">
        <v>85</v>
      </c>
      <c r="AY293" s="18" t="s">
        <v>137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83</v>
      </c>
      <c r="BK293" s="232">
        <f>ROUND(I293*H293,2)</f>
        <v>0</v>
      </c>
      <c r="BL293" s="18" t="s">
        <v>144</v>
      </c>
      <c r="BM293" s="231" t="s">
        <v>374</v>
      </c>
    </row>
    <row r="294" s="1" customFormat="1">
      <c r="B294" s="39"/>
      <c r="C294" s="40"/>
      <c r="D294" s="233" t="s">
        <v>146</v>
      </c>
      <c r="E294" s="40"/>
      <c r="F294" s="234" t="s">
        <v>375</v>
      </c>
      <c r="G294" s="40"/>
      <c r="H294" s="40"/>
      <c r="I294" s="146"/>
      <c r="J294" s="40"/>
      <c r="K294" s="40"/>
      <c r="L294" s="44"/>
      <c r="M294" s="235"/>
      <c r="N294" s="84"/>
      <c r="O294" s="84"/>
      <c r="P294" s="84"/>
      <c r="Q294" s="84"/>
      <c r="R294" s="84"/>
      <c r="S294" s="84"/>
      <c r="T294" s="85"/>
      <c r="AT294" s="18" t="s">
        <v>146</v>
      </c>
      <c r="AU294" s="18" t="s">
        <v>85</v>
      </c>
    </row>
    <row r="295" s="12" customFormat="1">
      <c r="B295" s="236"/>
      <c r="C295" s="237"/>
      <c r="D295" s="233" t="s">
        <v>148</v>
      </c>
      <c r="E295" s="238" t="s">
        <v>19</v>
      </c>
      <c r="F295" s="239" t="s">
        <v>156</v>
      </c>
      <c r="G295" s="237"/>
      <c r="H295" s="238" t="s">
        <v>19</v>
      </c>
      <c r="I295" s="240"/>
      <c r="J295" s="237"/>
      <c r="K295" s="237"/>
      <c r="L295" s="241"/>
      <c r="M295" s="242"/>
      <c r="N295" s="243"/>
      <c r="O295" s="243"/>
      <c r="P295" s="243"/>
      <c r="Q295" s="243"/>
      <c r="R295" s="243"/>
      <c r="S295" s="243"/>
      <c r="T295" s="244"/>
      <c r="AT295" s="245" t="s">
        <v>148</v>
      </c>
      <c r="AU295" s="245" t="s">
        <v>85</v>
      </c>
      <c r="AV295" s="12" t="s">
        <v>83</v>
      </c>
      <c r="AW295" s="12" t="s">
        <v>37</v>
      </c>
      <c r="AX295" s="12" t="s">
        <v>76</v>
      </c>
      <c r="AY295" s="245" t="s">
        <v>137</v>
      </c>
    </row>
    <row r="296" s="13" customFormat="1">
      <c r="B296" s="246"/>
      <c r="C296" s="247"/>
      <c r="D296" s="233" t="s">
        <v>148</v>
      </c>
      <c r="E296" s="248" t="s">
        <v>19</v>
      </c>
      <c r="F296" s="249" t="s">
        <v>157</v>
      </c>
      <c r="G296" s="247"/>
      <c r="H296" s="250">
        <v>30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AT296" s="256" t="s">
        <v>148</v>
      </c>
      <c r="AU296" s="256" t="s">
        <v>85</v>
      </c>
      <c r="AV296" s="13" t="s">
        <v>85</v>
      </c>
      <c r="AW296" s="13" t="s">
        <v>37</v>
      </c>
      <c r="AX296" s="13" t="s">
        <v>76</v>
      </c>
      <c r="AY296" s="256" t="s">
        <v>137</v>
      </c>
    </row>
    <row r="297" s="15" customFormat="1">
      <c r="B297" s="268"/>
      <c r="C297" s="269"/>
      <c r="D297" s="233" t="s">
        <v>148</v>
      </c>
      <c r="E297" s="270" t="s">
        <v>19</v>
      </c>
      <c r="F297" s="271" t="s">
        <v>159</v>
      </c>
      <c r="G297" s="269"/>
      <c r="H297" s="272">
        <v>30</v>
      </c>
      <c r="I297" s="273"/>
      <c r="J297" s="269"/>
      <c r="K297" s="269"/>
      <c r="L297" s="274"/>
      <c r="M297" s="275"/>
      <c r="N297" s="276"/>
      <c r="O297" s="276"/>
      <c r="P297" s="276"/>
      <c r="Q297" s="276"/>
      <c r="R297" s="276"/>
      <c r="S297" s="276"/>
      <c r="T297" s="277"/>
      <c r="AT297" s="278" t="s">
        <v>148</v>
      </c>
      <c r="AU297" s="278" t="s">
        <v>85</v>
      </c>
      <c r="AV297" s="15" t="s">
        <v>144</v>
      </c>
      <c r="AW297" s="15" t="s">
        <v>37</v>
      </c>
      <c r="AX297" s="15" t="s">
        <v>83</v>
      </c>
      <c r="AY297" s="278" t="s">
        <v>137</v>
      </c>
    </row>
    <row r="298" s="1" customFormat="1" ht="16.5" customHeight="1">
      <c r="B298" s="39"/>
      <c r="C298" s="279" t="s">
        <v>376</v>
      </c>
      <c r="D298" s="279" t="s">
        <v>249</v>
      </c>
      <c r="E298" s="280" t="s">
        <v>377</v>
      </c>
      <c r="F298" s="281" t="s">
        <v>378</v>
      </c>
      <c r="G298" s="282" t="s">
        <v>142</v>
      </c>
      <c r="H298" s="283">
        <v>30.600000000000001</v>
      </c>
      <c r="I298" s="284"/>
      <c r="J298" s="285">
        <f>ROUND(I298*H298,2)</f>
        <v>0</v>
      </c>
      <c r="K298" s="281" t="s">
        <v>143</v>
      </c>
      <c r="L298" s="286"/>
      <c r="M298" s="287" t="s">
        <v>19</v>
      </c>
      <c r="N298" s="288" t="s">
        <v>47</v>
      </c>
      <c r="O298" s="84"/>
      <c r="P298" s="229">
        <f>O298*H298</f>
        <v>0</v>
      </c>
      <c r="Q298" s="229">
        <v>0.1125</v>
      </c>
      <c r="R298" s="229">
        <f>Q298*H298</f>
        <v>3.4425000000000003</v>
      </c>
      <c r="S298" s="229">
        <v>0</v>
      </c>
      <c r="T298" s="230">
        <f>S298*H298</f>
        <v>0</v>
      </c>
      <c r="AR298" s="231" t="s">
        <v>219</v>
      </c>
      <c r="AT298" s="231" t="s">
        <v>249</v>
      </c>
      <c r="AU298" s="231" t="s">
        <v>85</v>
      </c>
      <c r="AY298" s="18" t="s">
        <v>137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83</v>
      </c>
      <c r="BK298" s="232">
        <f>ROUND(I298*H298,2)</f>
        <v>0</v>
      </c>
      <c r="BL298" s="18" t="s">
        <v>144</v>
      </c>
      <c r="BM298" s="231" t="s">
        <v>379</v>
      </c>
    </row>
    <row r="299" s="1" customFormat="1">
      <c r="B299" s="39"/>
      <c r="C299" s="40"/>
      <c r="D299" s="233" t="s">
        <v>146</v>
      </c>
      <c r="E299" s="40"/>
      <c r="F299" s="234" t="s">
        <v>378</v>
      </c>
      <c r="G299" s="40"/>
      <c r="H299" s="40"/>
      <c r="I299" s="146"/>
      <c r="J299" s="40"/>
      <c r="K299" s="40"/>
      <c r="L299" s="44"/>
      <c r="M299" s="235"/>
      <c r="N299" s="84"/>
      <c r="O299" s="84"/>
      <c r="P299" s="84"/>
      <c r="Q299" s="84"/>
      <c r="R299" s="84"/>
      <c r="S299" s="84"/>
      <c r="T299" s="85"/>
      <c r="AT299" s="18" t="s">
        <v>146</v>
      </c>
      <c r="AU299" s="18" t="s">
        <v>85</v>
      </c>
    </row>
    <row r="300" s="12" customFormat="1">
      <c r="B300" s="236"/>
      <c r="C300" s="237"/>
      <c r="D300" s="233" t="s">
        <v>148</v>
      </c>
      <c r="E300" s="238" t="s">
        <v>19</v>
      </c>
      <c r="F300" s="239" t="s">
        <v>380</v>
      </c>
      <c r="G300" s="237"/>
      <c r="H300" s="238" t="s">
        <v>19</v>
      </c>
      <c r="I300" s="240"/>
      <c r="J300" s="237"/>
      <c r="K300" s="237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148</v>
      </c>
      <c r="AU300" s="245" t="s">
        <v>85</v>
      </c>
      <c r="AV300" s="12" t="s">
        <v>83</v>
      </c>
      <c r="AW300" s="12" t="s">
        <v>37</v>
      </c>
      <c r="AX300" s="12" t="s">
        <v>76</v>
      </c>
      <c r="AY300" s="245" t="s">
        <v>137</v>
      </c>
    </row>
    <row r="301" s="13" customFormat="1">
      <c r="B301" s="246"/>
      <c r="C301" s="247"/>
      <c r="D301" s="233" t="s">
        <v>148</v>
      </c>
      <c r="E301" s="248" t="s">
        <v>19</v>
      </c>
      <c r="F301" s="249" t="s">
        <v>381</v>
      </c>
      <c r="G301" s="247"/>
      <c r="H301" s="250">
        <v>30.600000000000001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AT301" s="256" t="s">
        <v>148</v>
      </c>
      <c r="AU301" s="256" t="s">
        <v>85</v>
      </c>
      <c r="AV301" s="13" t="s">
        <v>85</v>
      </c>
      <c r="AW301" s="13" t="s">
        <v>37</v>
      </c>
      <c r="AX301" s="13" t="s">
        <v>76</v>
      </c>
      <c r="AY301" s="256" t="s">
        <v>137</v>
      </c>
    </row>
    <row r="302" s="15" customFormat="1">
      <c r="B302" s="268"/>
      <c r="C302" s="269"/>
      <c r="D302" s="233" t="s">
        <v>148</v>
      </c>
      <c r="E302" s="270" t="s">
        <v>19</v>
      </c>
      <c r="F302" s="271" t="s">
        <v>159</v>
      </c>
      <c r="G302" s="269"/>
      <c r="H302" s="272">
        <v>30.600000000000001</v>
      </c>
      <c r="I302" s="273"/>
      <c r="J302" s="269"/>
      <c r="K302" s="269"/>
      <c r="L302" s="274"/>
      <c r="M302" s="275"/>
      <c r="N302" s="276"/>
      <c r="O302" s="276"/>
      <c r="P302" s="276"/>
      <c r="Q302" s="276"/>
      <c r="R302" s="276"/>
      <c r="S302" s="276"/>
      <c r="T302" s="277"/>
      <c r="AT302" s="278" t="s">
        <v>148</v>
      </c>
      <c r="AU302" s="278" t="s">
        <v>85</v>
      </c>
      <c r="AV302" s="15" t="s">
        <v>144</v>
      </c>
      <c r="AW302" s="15" t="s">
        <v>37</v>
      </c>
      <c r="AX302" s="15" t="s">
        <v>83</v>
      </c>
      <c r="AY302" s="278" t="s">
        <v>137</v>
      </c>
    </row>
    <row r="303" s="1" customFormat="1" ht="16.5" customHeight="1">
      <c r="B303" s="39"/>
      <c r="C303" s="220" t="s">
        <v>382</v>
      </c>
      <c r="D303" s="220" t="s">
        <v>139</v>
      </c>
      <c r="E303" s="221" t="s">
        <v>383</v>
      </c>
      <c r="F303" s="222" t="s">
        <v>384</v>
      </c>
      <c r="G303" s="223" t="s">
        <v>142</v>
      </c>
      <c r="H303" s="224">
        <v>7</v>
      </c>
      <c r="I303" s="225"/>
      <c r="J303" s="226">
        <f>ROUND(I303*H303,2)</f>
        <v>0</v>
      </c>
      <c r="K303" s="222" t="s">
        <v>143</v>
      </c>
      <c r="L303" s="44"/>
      <c r="M303" s="227" t="s">
        <v>19</v>
      </c>
      <c r="N303" s="228" t="s">
        <v>47</v>
      </c>
      <c r="O303" s="84"/>
      <c r="P303" s="229">
        <f>O303*H303</f>
        <v>0</v>
      </c>
      <c r="Q303" s="229">
        <v>0.10100000000000001</v>
      </c>
      <c r="R303" s="229">
        <f>Q303*H303</f>
        <v>0.70700000000000007</v>
      </c>
      <c r="S303" s="229">
        <v>0</v>
      </c>
      <c r="T303" s="230">
        <f>S303*H303</f>
        <v>0</v>
      </c>
      <c r="AR303" s="231" t="s">
        <v>144</v>
      </c>
      <c r="AT303" s="231" t="s">
        <v>139</v>
      </c>
      <c r="AU303" s="231" t="s">
        <v>85</v>
      </c>
      <c r="AY303" s="18" t="s">
        <v>137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83</v>
      </c>
      <c r="BK303" s="232">
        <f>ROUND(I303*H303,2)</f>
        <v>0</v>
      </c>
      <c r="BL303" s="18" t="s">
        <v>144</v>
      </c>
      <c r="BM303" s="231" t="s">
        <v>385</v>
      </c>
    </row>
    <row r="304" s="1" customFormat="1">
      <c r="B304" s="39"/>
      <c r="C304" s="40"/>
      <c r="D304" s="233" t="s">
        <v>146</v>
      </c>
      <c r="E304" s="40"/>
      <c r="F304" s="234" t="s">
        <v>386</v>
      </c>
      <c r="G304" s="40"/>
      <c r="H304" s="40"/>
      <c r="I304" s="146"/>
      <c r="J304" s="40"/>
      <c r="K304" s="40"/>
      <c r="L304" s="44"/>
      <c r="M304" s="235"/>
      <c r="N304" s="84"/>
      <c r="O304" s="84"/>
      <c r="P304" s="84"/>
      <c r="Q304" s="84"/>
      <c r="R304" s="84"/>
      <c r="S304" s="84"/>
      <c r="T304" s="85"/>
      <c r="AT304" s="18" t="s">
        <v>146</v>
      </c>
      <c r="AU304" s="18" t="s">
        <v>85</v>
      </c>
    </row>
    <row r="305" s="12" customFormat="1">
      <c r="B305" s="236"/>
      <c r="C305" s="237"/>
      <c r="D305" s="233" t="s">
        <v>148</v>
      </c>
      <c r="E305" s="238" t="s">
        <v>19</v>
      </c>
      <c r="F305" s="239" t="s">
        <v>156</v>
      </c>
      <c r="G305" s="237"/>
      <c r="H305" s="238" t="s">
        <v>19</v>
      </c>
      <c r="I305" s="240"/>
      <c r="J305" s="237"/>
      <c r="K305" s="237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148</v>
      </c>
      <c r="AU305" s="245" t="s">
        <v>85</v>
      </c>
      <c r="AV305" s="12" t="s">
        <v>83</v>
      </c>
      <c r="AW305" s="12" t="s">
        <v>37</v>
      </c>
      <c r="AX305" s="12" t="s">
        <v>76</v>
      </c>
      <c r="AY305" s="245" t="s">
        <v>137</v>
      </c>
    </row>
    <row r="306" s="13" customFormat="1">
      <c r="B306" s="246"/>
      <c r="C306" s="247"/>
      <c r="D306" s="233" t="s">
        <v>148</v>
      </c>
      <c r="E306" s="248" t="s">
        <v>19</v>
      </c>
      <c r="F306" s="249" t="s">
        <v>387</v>
      </c>
      <c r="G306" s="247"/>
      <c r="H306" s="250">
        <v>7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AT306" s="256" t="s">
        <v>148</v>
      </c>
      <c r="AU306" s="256" t="s">
        <v>85</v>
      </c>
      <c r="AV306" s="13" t="s">
        <v>85</v>
      </c>
      <c r="AW306" s="13" t="s">
        <v>37</v>
      </c>
      <c r="AX306" s="13" t="s">
        <v>76</v>
      </c>
      <c r="AY306" s="256" t="s">
        <v>137</v>
      </c>
    </row>
    <row r="307" s="15" customFormat="1">
      <c r="B307" s="268"/>
      <c r="C307" s="269"/>
      <c r="D307" s="233" t="s">
        <v>148</v>
      </c>
      <c r="E307" s="270" t="s">
        <v>19</v>
      </c>
      <c r="F307" s="271" t="s">
        <v>159</v>
      </c>
      <c r="G307" s="269"/>
      <c r="H307" s="272">
        <v>7</v>
      </c>
      <c r="I307" s="273"/>
      <c r="J307" s="269"/>
      <c r="K307" s="269"/>
      <c r="L307" s="274"/>
      <c r="M307" s="275"/>
      <c r="N307" s="276"/>
      <c r="O307" s="276"/>
      <c r="P307" s="276"/>
      <c r="Q307" s="276"/>
      <c r="R307" s="276"/>
      <c r="S307" s="276"/>
      <c r="T307" s="277"/>
      <c r="AT307" s="278" t="s">
        <v>148</v>
      </c>
      <c r="AU307" s="278" t="s">
        <v>85</v>
      </c>
      <c r="AV307" s="15" t="s">
        <v>144</v>
      </c>
      <c r="AW307" s="15" t="s">
        <v>37</v>
      </c>
      <c r="AX307" s="15" t="s">
        <v>83</v>
      </c>
      <c r="AY307" s="278" t="s">
        <v>137</v>
      </c>
    </row>
    <row r="308" s="1" customFormat="1" ht="16.5" customHeight="1">
      <c r="B308" s="39"/>
      <c r="C308" s="279" t="s">
        <v>388</v>
      </c>
      <c r="D308" s="279" t="s">
        <v>249</v>
      </c>
      <c r="E308" s="280" t="s">
        <v>389</v>
      </c>
      <c r="F308" s="281" t="s">
        <v>390</v>
      </c>
      <c r="G308" s="282" t="s">
        <v>142</v>
      </c>
      <c r="H308" s="283">
        <v>7.1399999999999997</v>
      </c>
      <c r="I308" s="284"/>
      <c r="J308" s="285">
        <f>ROUND(I308*H308,2)</f>
        <v>0</v>
      </c>
      <c r="K308" s="281" t="s">
        <v>143</v>
      </c>
      <c r="L308" s="286"/>
      <c r="M308" s="287" t="s">
        <v>19</v>
      </c>
      <c r="N308" s="288" t="s">
        <v>47</v>
      </c>
      <c r="O308" s="84"/>
      <c r="P308" s="229">
        <f>O308*H308</f>
        <v>0</v>
      </c>
      <c r="Q308" s="229">
        <v>0.13200000000000001</v>
      </c>
      <c r="R308" s="229">
        <f>Q308*H308</f>
        <v>0.94247999999999998</v>
      </c>
      <c r="S308" s="229">
        <v>0</v>
      </c>
      <c r="T308" s="230">
        <f>S308*H308</f>
        <v>0</v>
      </c>
      <c r="AR308" s="231" t="s">
        <v>219</v>
      </c>
      <c r="AT308" s="231" t="s">
        <v>249</v>
      </c>
      <c r="AU308" s="231" t="s">
        <v>85</v>
      </c>
      <c r="AY308" s="18" t="s">
        <v>137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83</v>
      </c>
      <c r="BK308" s="232">
        <f>ROUND(I308*H308,2)</f>
        <v>0</v>
      </c>
      <c r="BL308" s="18" t="s">
        <v>144</v>
      </c>
      <c r="BM308" s="231" t="s">
        <v>391</v>
      </c>
    </row>
    <row r="309" s="1" customFormat="1">
      <c r="B309" s="39"/>
      <c r="C309" s="40"/>
      <c r="D309" s="233" t="s">
        <v>146</v>
      </c>
      <c r="E309" s="40"/>
      <c r="F309" s="234" t="s">
        <v>390</v>
      </c>
      <c r="G309" s="40"/>
      <c r="H309" s="40"/>
      <c r="I309" s="146"/>
      <c r="J309" s="40"/>
      <c r="K309" s="40"/>
      <c r="L309" s="44"/>
      <c r="M309" s="235"/>
      <c r="N309" s="84"/>
      <c r="O309" s="84"/>
      <c r="P309" s="84"/>
      <c r="Q309" s="84"/>
      <c r="R309" s="84"/>
      <c r="S309" s="84"/>
      <c r="T309" s="85"/>
      <c r="AT309" s="18" t="s">
        <v>146</v>
      </c>
      <c r="AU309" s="18" t="s">
        <v>85</v>
      </c>
    </row>
    <row r="310" s="12" customFormat="1">
      <c r="B310" s="236"/>
      <c r="C310" s="237"/>
      <c r="D310" s="233" t="s">
        <v>148</v>
      </c>
      <c r="E310" s="238" t="s">
        <v>19</v>
      </c>
      <c r="F310" s="239" t="s">
        <v>380</v>
      </c>
      <c r="G310" s="237"/>
      <c r="H310" s="238" t="s">
        <v>19</v>
      </c>
      <c r="I310" s="240"/>
      <c r="J310" s="237"/>
      <c r="K310" s="237"/>
      <c r="L310" s="241"/>
      <c r="M310" s="242"/>
      <c r="N310" s="243"/>
      <c r="O310" s="243"/>
      <c r="P310" s="243"/>
      <c r="Q310" s="243"/>
      <c r="R310" s="243"/>
      <c r="S310" s="243"/>
      <c r="T310" s="244"/>
      <c r="AT310" s="245" t="s">
        <v>148</v>
      </c>
      <c r="AU310" s="245" t="s">
        <v>85</v>
      </c>
      <c r="AV310" s="12" t="s">
        <v>83</v>
      </c>
      <c r="AW310" s="12" t="s">
        <v>37</v>
      </c>
      <c r="AX310" s="12" t="s">
        <v>76</v>
      </c>
      <c r="AY310" s="245" t="s">
        <v>137</v>
      </c>
    </row>
    <row r="311" s="13" customFormat="1">
      <c r="B311" s="246"/>
      <c r="C311" s="247"/>
      <c r="D311" s="233" t="s">
        <v>148</v>
      </c>
      <c r="E311" s="248" t="s">
        <v>19</v>
      </c>
      <c r="F311" s="249" t="s">
        <v>392</v>
      </c>
      <c r="G311" s="247"/>
      <c r="H311" s="250">
        <v>7.1399999999999997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AT311" s="256" t="s">
        <v>148</v>
      </c>
      <c r="AU311" s="256" t="s">
        <v>85</v>
      </c>
      <c r="AV311" s="13" t="s">
        <v>85</v>
      </c>
      <c r="AW311" s="13" t="s">
        <v>37</v>
      </c>
      <c r="AX311" s="13" t="s">
        <v>76</v>
      </c>
      <c r="AY311" s="256" t="s">
        <v>137</v>
      </c>
    </row>
    <row r="312" s="15" customFormat="1">
      <c r="B312" s="268"/>
      <c r="C312" s="269"/>
      <c r="D312" s="233" t="s">
        <v>148</v>
      </c>
      <c r="E312" s="270" t="s">
        <v>19</v>
      </c>
      <c r="F312" s="271" t="s">
        <v>159</v>
      </c>
      <c r="G312" s="269"/>
      <c r="H312" s="272">
        <v>7.1399999999999997</v>
      </c>
      <c r="I312" s="273"/>
      <c r="J312" s="269"/>
      <c r="K312" s="269"/>
      <c r="L312" s="274"/>
      <c r="M312" s="275"/>
      <c r="N312" s="276"/>
      <c r="O312" s="276"/>
      <c r="P312" s="276"/>
      <c r="Q312" s="276"/>
      <c r="R312" s="276"/>
      <c r="S312" s="276"/>
      <c r="T312" s="277"/>
      <c r="AT312" s="278" t="s">
        <v>148</v>
      </c>
      <c r="AU312" s="278" t="s">
        <v>85</v>
      </c>
      <c r="AV312" s="15" t="s">
        <v>144</v>
      </c>
      <c r="AW312" s="15" t="s">
        <v>37</v>
      </c>
      <c r="AX312" s="15" t="s">
        <v>83</v>
      </c>
      <c r="AY312" s="278" t="s">
        <v>137</v>
      </c>
    </row>
    <row r="313" s="11" customFormat="1" ht="22.8" customHeight="1">
      <c r="B313" s="204"/>
      <c r="C313" s="205"/>
      <c r="D313" s="206" t="s">
        <v>75</v>
      </c>
      <c r="E313" s="218" t="s">
        <v>227</v>
      </c>
      <c r="F313" s="218" t="s">
        <v>393</v>
      </c>
      <c r="G313" s="205"/>
      <c r="H313" s="205"/>
      <c r="I313" s="208"/>
      <c r="J313" s="219">
        <f>BK313</f>
        <v>0</v>
      </c>
      <c r="K313" s="205"/>
      <c r="L313" s="210"/>
      <c r="M313" s="211"/>
      <c r="N313" s="212"/>
      <c r="O313" s="212"/>
      <c r="P313" s="213">
        <f>SUM(P314:P358)</f>
        <v>0</v>
      </c>
      <c r="Q313" s="212"/>
      <c r="R313" s="213">
        <f>SUM(R314:R358)</f>
        <v>57.884970000000003</v>
      </c>
      <c r="S313" s="212"/>
      <c r="T313" s="214">
        <f>SUM(T314:T358)</f>
        <v>1</v>
      </c>
      <c r="AR313" s="215" t="s">
        <v>83</v>
      </c>
      <c r="AT313" s="216" t="s">
        <v>75</v>
      </c>
      <c r="AU313" s="216" t="s">
        <v>83</v>
      </c>
      <c r="AY313" s="215" t="s">
        <v>137</v>
      </c>
      <c r="BK313" s="217">
        <f>SUM(BK314:BK358)</f>
        <v>0</v>
      </c>
    </row>
    <row r="314" s="1" customFormat="1" ht="16.5" customHeight="1">
      <c r="B314" s="39"/>
      <c r="C314" s="220" t="s">
        <v>394</v>
      </c>
      <c r="D314" s="220" t="s">
        <v>139</v>
      </c>
      <c r="E314" s="221" t="s">
        <v>395</v>
      </c>
      <c r="F314" s="222" t="s">
        <v>396</v>
      </c>
      <c r="G314" s="223" t="s">
        <v>168</v>
      </c>
      <c r="H314" s="224">
        <v>40</v>
      </c>
      <c r="I314" s="225"/>
      <c r="J314" s="226">
        <f>ROUND(I314*H314,2)</f>
        <v>0</v>
      </c>
      <c r="K314" s="222" t="s">
        <v>143</v>
      </c>
      <c r="L314" s="44"/>
      <c r="M314" s="227" t="s">
        <v>19</v>
      </c>
      <c r="N314" s="228" t="s">
        <v>47</v>
      </c>
      <c r="O314" s="84"/>
      <c r="P314" s="229">
        <f>O314*H314</f>
        <v>0</v>
      </c>
      <c r="Q314" s="229">
        <v>0.15540000000000001</v>
      </c>
      <c r="R314" s="229">
        <f>Q314*H314</f>
        <v>6.2160000000000002</v>
      </c>
      <c r="S314" s="229">
        <v>0</v>
      </c>
      <c r="T314" s="230">
        <f>S314*H314</f>
        <v>0</v>
      </c>
      <c r="AR314" s="231" t="s">
        <v>144</v>
      </c>
      <c r="AT314" s="231" t="s">
        <v>139</v>
      </c>
      <c r="AU314" s="231" t="s">
        <v>85</v>
      </c>
      <c r="AY314" s="18" t="s">
        <v>137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83</v>
      </c>
      <c r="BK314" s="232">
        <f>ROUND(I314*H314,2)</f>
        <v>0</v>
      </c>
      <c r="BL314" s="18" t="s">
        <v>144</v>
      </c>
      <c r="BM314" s="231" t="s">
        <v>397</v>
      </c>
    </row>
    <row r="315" s="1" customFormat="1">
      <c r="B315" s="39"/>
      <c r="C315" s="40"/>
      <c r="D315" s="233" t="s">
        <v>146</v>
      </c>
      <c r="E315" s="40"/>
      <c r="F315" s="234" t="s">
        <v>398</v>
      </c>
      <c r="G315" s="40"/>
      <c r="H315" s="40"/>
      <c r="I315" s="146"/>
      <c r="J315" s="40"/>
      <c r="K315" s="40"/>
      <c r="L315" s="44"/>
      <c r="M315" s="235"/>
      <c r="N315" s="84"/>
      <c r="O315" s="84"/>
      <c r="P315" s="84"/>
      <c r="Q315" s="84"/>
      <c r="R315" s="84"/>
      <c r="S315" s="84"/>
      <c r="T315" s="85"/>
      <c r="AT315" s="18" t="s">
        <v>146</v>
      </c>
      <c r="AU315" s="18" t="s">
        <v>85</v>
      </c>
    </row>
    <row r="316" s="12" customFormat="1">
      <c r="B316" s="236"/>
      <c r="C316" s="237"/>
      <c r="D316" s="233" t="s">
        <v>148</v>
      </c>
      <c r="E316" s="238" t="s">
        <v>19</v>
      </c>
      <c r="F316" s="239" t="s">
        <v>399</v>
      </c>
      <c r="G316" s="237"/>
      <c r="H316" s="238" t="s">
        <v>19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AT316" s="245" t="s">
        <v>148</v>
      </c>
      <c r="AU316" s="245" t="s">
        <v>85</v>
      </c>
      <c r="AV316" s="12" t="s">
        <v>83</v>
      </c>
      <c r="AW316" s="12" t="s">
        <v>37</v>
      </c>
      <c r="AX316" s="12" t="s">
        <v>76</v>
      </c>
      <c r="AY316" s="245" t="s">
        <v>137</v>
      </c>
    </row>
    <row r="317" s="12" customFormat="1">
      <c r="B317" s="236"/>
      <c r="C317" s="237"/>
      <c r="D317" s="233" t="s">
        <v>148</v>
      </c>
      <c r="E317" s="238" t="s">
        <v>19</v>
      </c>
      <c r="F317" s="239" t="s">
        <v>400</v>
      </c>
      <c r="G317" s="237"/>
      <c r="H317" s="238" t="s">
        <v>19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AT317" s="245" t="s">
        <v>148</v>
      </c>
      <c r="AU317" s="245" t="s">
        <v>85</v>
      </c>
      <c r="AV317" s="12" t="s">
        <v>83</v>
      </c>
      <c r="AW317" s="12" t="s">
        <v>37</v>
      </c>
      <c r="AX317" s="12" t="s">
        <v>76</v>
      </c>
      <c r="AY317" s="245" t="s">
        <v>137</v>
      </c>
    </row>
    <row r="318" s="13" customFormat="1">
      <c r="B318" s="246"/>
      <c r="C318" s="247"/>
      <c r="D318" s="233" t="s">
        <v>148</v>
      </c>
      <c r="E318" s="248" t="s">
        <v>19</v>
      </c>
      <c r="F318" s="249" t="s">
        <v>401</v>
      </c>
      <c r="G318" s="247"/>
      <c r="H318" s="250">
        <v>40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AT318" s="256" t="s">
        <v>148</v>
      </c>
      <c r="AU318" s="256" t="s">
        <v>85</v>
      </c>
      <c r="AV318" s="13" t="s">
        <v>85</v>
      </c>
      <c r="AW318" s="13" t="s">
        <v>37</v>
      </c>
      <c r="AX318" s="13" t="s">
        <v>76</v>
      </c>
      <c r="AY318" s="256" t="s">
        <v>137</v>
      </c>
    </row>
    <row r="319" s="15" customFormat="1">
      <c r="B319" s="268"/>
      <c r="C319" s="269"/>
      <c r="D319" s="233" t="s">
        <v>148</v>
      </c>
      <c r="E319" s="270" t="s">
        <v>19</v>
      </c>
      <c r="F319" s="271" t="s">
        <v>159</v>
      </c>
      <c r="G319" s="269"/>
      <c r="H319" s="272">
        <v>40</v>
      </c>
      <c r="I319" s="273"/>
      <c r="J319" s="269"/>
      <c r="K319" s="269"/>
      <c r="L319" s="274"/>
      <c r="M319" s="275"/>
      <c r="N319" s="276"/>
      <c r="O319" s="276"/>
      <c r="P319" s="276"/>
      <c r="Q319" s="276"/>
      <c r="R319" s="276"/>
      <c r="S319" s="276"/>
      <c r="T319" s="277"/>
      <c r="AT319" s="278" t="s">
        <v>148</v>
      </c>
      <c r="AU319" s="278" t="s">
        <v>85</v>
      </c>
      <c r="AV319" s="15" t="s">
        <v>144</v>
      </c>
      <c r="AW319" s="15" t="s">
        <v>37</v>
      </c>
      <c r="AX319" s="15" t="s">
        <v>83</v>
      </c>
      <c r="AY319" s="278" t="s">
        <v>137</v>
      </c>
    </row>
    <row r="320" s="1" customFormat="1" ht="16.5" customHeight="1">
      <c r="B320" s="39"/>
      <c r="C320" s="279" t="s">
        <v>402</v>
      </c>
      <c r="D320" s="279" t="s">
        <v>249</v>
      </c>
      <c r="E320" s="280" t="s">
        <v>403</v>
      </c>
      <c r="F320" s="281" t="s">
        <v>404</v>
      </c>
      <c r="G320" s="282" t="s">
        <v>168</v>
      </c>
      <c r="H320" s="283">
        <v>30.300000000000001</v>
      </c>
      <c r="I320" s="284"/>
      <c r="J320" s="285">
        <f>ROUND(I320*H320,2)</f>
        <v>0</v>
      </c>
      <c r="K320" s="281" t="s">
        <v>143</v>
      </c>
      <c r="L320" s="286"/>
      <c r="M320" s="287" t="s">
        <v>19</v>
      </c>
      <c r="N320" s="288" t="s">
        <v>47</v>
      </c>
      <c r="O320" s="84"/>
      <c r="P320" s="229">
        <f>O320*H320</f>
        <v>0</v>
      </c>
      <c r="Q320" s="229">
        <v>0.048300000000000003</v>
      </c>
      <c r="R320" s="229">
        <f>Q320*H320</f>
        <v>1.4634900000000002</v>
      </c>
      <c r="S320" s="229">
        <v>0</v>
      </c>
      <c r="T320" s="230">
        <f>S320*H320</f>
        <v>0</v>
      </c>
      <c r="AR320" s="231" t="s">
        <v>219</v>
      </c>
      <c r="AT320" s="231" t="s">
        <v>249</v>
      </c>
      <c r="AU320" s="231" t="s">
        <v>85</v>
      </c>
      <c r="AY320" s="18" t="s">
        <v>137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83</v>
      </c>
      <c r="BK320" s="232">
        <f>ROUND(I320*H320,2)</f>
        <v>0</v>
      </c>
      <c r="BL320" s="18" t="s">
        <v>144</v>
      </c>
      <c r="BM320" s="231" t="s">
        <v>405</v>
      </c>
    </row>
    <row r="321" s="1" customFormat="1">
      <c r="B321" s="39"/>
      <c r="C321" s="40"/>
      <c r="D321" s="233" t="s">
        <v>146</v>
      </c>
      <c r="E321" s="40"/>
      <c r="F321" s="234" t="s">
        <v>404</v>
      </c>
      <c r="G321" s="40"/>
      <c r="H321" s="40"/>
      <c r="I321" s="146"/>
      <c r="J321" s="40"/>
      <c r="K321" s="40"/>
      <c r="L321" s="44"/>
      <c r="M321" s="235"/>
      <c r="N321" s="84"/>
      <c r="O321" s="84"/>
      <c r="P321" s="84"/>
      <c r="Q321" s="84"/>
      <c r="R321" s="84"/>
      <c r="S321" s="84"/>
      <c r="T321" s="85"/>
      <c r="AT321" s="18" t="s">
        <v>146</v>
      </c>
      <c r="AU321" s="18" t="s">
        <v>85</v>
      </c>
    </row>
    <row r="322" s="12" customFormat="1">
      <c r="B322" s="236"/>
      <c r="C322" s="237"/>
      <c r="D322" s="233" t="s">
        <v>148</v>
      </c>
      <c r="E322" s="238" t="s">
        <v>19</v>
      </c>
      <c r="F322" s="239" t="s">
        <v>406</v>
      </c>
      <c r="G322" s="237"/>
      <c r="H322" s="238" t="s">
        <v>19</v>
      </c>
      <c r="I322" s="240"/>
      <c r="J322" s="237"/>
      <c r="K322" s="237"/>
      <c r="L322" s="241"/>
      <c r="M322" s="242"/>
      <c r="N322" s="243"/>
      <c r="O322" s="243"/>
      <c r="P322" s="243"/>
      <c r="Q322" s="243"/>
      <c r="R322" s="243"/>
      <c r="S322" s="243"/>
      <c r="T322" s="244"/>
      <c r="AT322" s="245" t="s">
        <v>148</v>
      </c>
      <c r="AU322" s="245" t="s">
        <v>85</v>
      </c>
      <c r="AV322" s="12" t="s">
        <v>83</v>
      </c>
      <c r="AW322" s="12" t="s">
        <v>37</v>
      </c>
      <c r="AX322" s="12" t="s">
        <v>76</v>
      </c>
      <c r="AY322" s="245" t="s">
        <v>137</v>
      </c>
    </row>
    <row r="323" s="13" customFormat="1">
      <c r="B323" s="246"/>
      <c r="C323" s="247"/>
      <c r="D323" s="233" t="s">
        <v>148</v>
      </c>
      <c r="E323" s="248" t="s">
        <v>19</v>
      </c>
      <c r="F323" s="249" t="s">
        <v>407</v>
      </c>
      <c r="G323" s="247"/>
      <c r="H323" s="250">
        <v>30.300000000000001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AT323" s="256" t="s">
        <v>148</v>
      </c>
      <c r="AU323" s="256" t="s">
        <v>85</v>
      </c>
      <c r="AV323" s="13" t="s">
        <v>85</v>
      </c>
      <c r="AW323" s="13" t="s">
        <v>37</v>
      </c>
      <c r="AX323" s="13" t="s">
        <v>76</v>
      </c>
      <c r="AY323" s="256" t="s">
        <v>137</v>
      </c>
    </row>
    <row r="324" s="15" customFormat="1">
      <c r="B324" s="268"/>
      <c r="C324" s="269"/>
      <c r="D324" s="233" t="s">
        <v>148</v>
      </c>
      <c r="E324" s="270" t="s">
        <v>19</v>
      </c>
      <c r="F324" s="271" t="s">
        <v>159</v>
      </c>
      <c r="G324" s="269"/>
      <c r="H324" s="272">
        <v>30.300000000000001</v>
      </c>
      <c r="I324" s="273"/>
      <c r="J324" s="269"/>
      <c r="K324" s="269"/>
      <c r="L324" s="274"/>
      <c r="M324" s="275"/>
      <c r="N324" s="276"/>
      <c r="O324" s="276"/>
      <c r="P324" s="276"/>
      <c r="Q324" s="276"/>
      <c r="R324" s="276"/>
      <c r="S324" s="276"/>
      <c r="T324" s="277"/>
      <c r="AT324" s="278" t="s">
        <v>148</v>
      </c>
      <c r="AU324" s="278" t="s">
        <v>85</v>
      </c>
      <c r="AV324" s="15" t="s">
        <v>144</v>
      </c>
      <c r="AW324" s="15" t="s">
        <v>37</v>
      </c>
      <c r="AX324" s="15" t="s">
        <v>83</v>
      </c>
      <c r="AY324" s="278" t="s">
        <v>137</v>
      </c>
    </row>
    <row r="325" s="1" customFormat="1" ht="16.5" customHeight="1">
      <c r="B325" s="39"/>
      <c r="C325" s="279" t="s">
        <v>408</v>
      </c>
      <c r="D325" s="279" t="s">
        <v>249</v>
      </c>
      <c r="E325" s="280" t="s">
        <v>409</v>
      </c>
      <c r="F325" s="281" t="s">
        <v>410</v>
      </c>
      <c r="G325" s="282" t="s">
        <v>168</v>
      </c>
      <c r="H325" s="283">
        <v>10.1</v>
      </c>
      <c r="I325" s="284"/>
      <c r="J325" s="285">
        <f>ROUND(I325*H325,2)</f>
        <v>0</v>
      </c>
      <c r="K325" s="281" t="s">
        <v>143</v>
      </c>
      <c r="L325" s="286"/>
      <c r="M325" s="287" t="s">
        <v>19</v>
      </c>
      <c r="N325" s="288" t="s">
        <v>47</v>
      </c>
      <c r="O325" s="84"/>
      <c r="P325" s="229">
        <f>O325*H325</f>
        <v>0</v>
      </c>
      <c r="Q325" s="229">
        <v>0.064000000000000001</v>
      </c>
      <c r="R325" s="229">
        <f>Q325*H325</f>
        <v>0.64639999999999997</v>
      </c>
      <c r="S325" s="229">
        <v>0</v>
      </c>
      <c r="T325" s="230">
        <f>S325*H325</f>
        <v>0</v>
      </c>
      <c r="AR325" s="231" t="s">
        <v>219</v>
      </c>
      <c r="AT325" s="231" t="s">
        <v>249</v>
      </c>
      <c r="AU325" s="231" t="s">
        <v>85</v>
      </c>
      <c r="AY325" s="18" t="s">
        <v>137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83</v>
      </c>
      <c r="BK325" s="232">
        <f>ROUND(I325*H325,2)</f>
        <v>0</v>
      </c>
      <c r="BL325" s="18" t="s">
        <v>144</v>
      </c>
      <c r="BM325" s="231" t="s">
        <v>411</v>
      </c>
    </row>
    <row r="326" s="1" customFormat="1">
      <c r="B326" s="39"/>
      <c r="C326" s="40"/>
      <c r="D326" s="233" t="s">
        <v>146</v>
      </c>
      <c r="E326" s="40"/>
      <c r="F326" s="234" t="s">
        <v>410</v>
      </c>
      <c r="G326" s="40"/>
      <c r="H326" s="40"/>
      <c r="I326" s="146"/>
      <c r="J326" s="40"/>
      <c r="K326" s="40"/>
      <c r="L326" s="44"/>
      <c r="M326" s="235"/>
      <c r="N326" s="84"/>
      <c r="O326" s="84"/>
      <c r="P326" s="84"/>
      <c r="Q326" s="84"/>
      <c r="R326" s="84"/>
      <c r="S326" s="84"/>
      <c r="T326" s="85"/>
      <c r="AT326" s="18" t="s">
        <v>146</v>
      </c>
      <c r="AU326" s="18" t="s">
        <v>85</v>
      </c>
    </row>
    <row r="327" s="12" customFormat="1">
      <c r="B327" s="236"/>
      <c r="C327" s="237"/>
      <c r="D327" s="233" t="s">
        <v>148</v>
      </c>
      <c r="E327" s="238" t="s">
        <v>19</v>
      </c>
      <c r="F327" s="239" t="s">
        <v>412</v>
      </c>
      <c r="G327" s="237"/>
      <c r="H327" s="238" t="s">
        <v>19</v>
      </c>
      <c r="I327" s="240"/>
      <c r="J327" s="237"/>
      <c r="K327" s="237"/>
      <c r="L327" s="241"/>
      <c r="M327" s="242"/>
      <c r="N327" s="243"/>
      <c r="O327" s="243"/>
      <c r="P327" s="243"/>
      <c r="Q327" s="243"/>
      <c r="R327" s="243"/>
      <c r="S327" s="243"/>
      <c r="T327" s="244"/>
      <c r="AT327" s="245" t="s">
        <v>148</v>
      </c>
      <c r="AU327" s="245" t="s">
        <v>85</v>
      </c>
      <c r="AV327" s="12" t="s">
        <v>83</v>
      </c>
      <c r="AW327" s="12" t="s">
        <v>37</v>
      </c>
      <c r="AX327" s="12" t="s">
        <v>76</v>
      </c>
      <c r="AY327" s="245" t="s">
        <v>137</v>
      </c>
    </row>
    <row r="328" s="13" customFormat="1">
      <c r="B328" s="246"/>
      <c r="C328" s="247"/>
      <c r="D328" s="233" t="s">
        <v>148</v>
      </c>
      <c r="E328" s="248" t="s">
        <v>19</v>
      </c>
      <c r="F328" s="249" t="s">
        <v>413</v>
      </c>
      <c r="G328" s="247"/>
      <c r="H328" s="250">
        <v>10.1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AT328" s="256" t="s">
        <v>148</v>
      </c>
      <c r="AU328" s="256" t="s">
        <v>85</v>
      </c>
      <c r="AV328" s="13" t="s">
        <v>85</v>
      </c>
      <c r="AW328" s="13" t="s">
        <v>37</v>
      </c>
      <c r="AX328" s="13" t="s">
        <v>76</v>
      </c>
      <c r="AY328" s="256" t="s">
        <v>137</v>
      </c>
    </row>
    <row r="329" s="15" customFormat="1">
      <c r="B329" s="268"/>
      <c r="C329" s="269"/>
      <c r="D329" s="233" t="s">
        <v>148</v>
      </c>
      <c r="E329" s="270" t="s">
        <v>19</v>
      </c>
      <c r="F329" s="271" t="s">
        <v>159</v>
      </c>
      <c r="G329" s="269"/>
      <c r="H329" s="272">
        <v>10.1</v>
      </c>
      <c r="I329" s="273"/>
      <c r="J329" s="269"/>
      <c r="K329" s="269"/>
      <c r="L329" s="274"/>
      <c r="M329" s="275"/>
      <c r="N329" s="276"/>
      <c r="O329" s="276"/>
      <c r="P329" s="276"/>
      <c r="Q329" s="276"/>
      <c r="R329" s="276"/>
      <c r="S329" s="276"/>
      <c r="T329" s="277"/>
      <c r="AT329" s="278" t="s">
        <v>148</v>
      </c>
      <c r="AU329" s="278" t="s">
        <v>85</v>
      </c>
      <c r="AV329" s="15" t="s">
        <v>144</v>
      </c>
      <c r="AW329" s="15" t="s">
        <v>37</v>
      </c>
      <c r="AX329" s="15" t="s">
        <v>83</v>
      </c>
      <c r="AY329" s="278" t="s">
        <v>137</v>
      </c>
    </row>
    <row r="330" s="1" customFormat="1" ht="16.5" customHeight="1">
      <c r="B330" s="39"/>
      <c r="C330" s="220" t="s">
        <v>414</v>
      </c>
      <c r="D330" s="220" t="s">
        <v>139</v>
      </c>
      <c r="E330" s="221" t="s">
        <v>415</v>
      </c>
      <c r="F330" s="222" t="s">
        <v>416</v>
      </c>
      <c r="G330" s="223" t="s">
        <v>168</v>
      </c>
      <c r="H330" s="224">
        <v>263.5</v>
      </c>
      <c r="I330" s="225"/>
      <c r="J330" s="226">
        <f>ROUND(I330*H330,2)</f>
        <v>0</v>
      </c>
      <c r="K330" s="222" t="s">
        <v>143</v>
      </c>
      <c r="L330" s="44"/>
      <c r="M330" s="227" t="s">
        <v>19</v>
      </c>
      <c r="N330" s="228" t="s">
        <v>47</v>
      </c>
      <c r="O330" s="84"/>
      <c r="P330" s="229">
        <f>O330*H330</f>
        <v>0</v>
      </c>
      <c r="Q330" s="229">
        <v>0.1295</v>
      </c>
      <c r="R330" s="229">
        <f>Q330*H330</f>
        <v>34.123249999999999</v>
      </c>
      <c r="S330" s="229">
        <v>0</v>
      </c>
      <c r="T330" s="230">
        <f>S330*H330</f>
        <v>0</v>
      </c>
      <c r="AR330" s="231" t="s">
        <v>144</v>
      </c>
      <c r="AT330" s="231" t="s">
        <v>139</v>
      </c>
      <c r="AU330" s="231" t="s">
        <v>85</v>
      </c>
      <c r="AY330" s="18" t="s">
        <v>137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83</v>
      </c>
      <c r="BK330" s="232">
        <f>ROUND(I330*H330,2)</f>
        <v>0</v>
      </c>
      <c r="BL330" s="18" t="s">
        <v>144</v>
      </c>
      <c r="BM330" s="231" t="s">
        <v>417</v>
      </c>
    </row>
    <row r="331" s="1" customFormat="1">
      <c r="B331" s="39"/>
      <c r="C331" s="40"/>
      <c r="D331" s="233" t="s">
        <v>146</v>
      </c>
      <c r="E331" s="40"/>
      <c r="F331" s="234" t="s">
        <v>418</v>
      </c>
      <c r="G331" s="40"/>
      <c r="H331" s="40"/>
      <c r="I331" s="146"/>
      <c r="J331" s="40"/>
      <c r="K331" s="40"/>
      <c r="L331" s="44"/>
      <c r="M331" s="235"/>
      <c r="N331" s="84"/>
      <c r="O331" s="84"/>
      <c r="P331" s="84"/>
      <c r="Q331" s="84"/>
      <c r="R331" s="84"/>
      <c r="S331" s="84"/>
      <c r="T331" s="85"/>
      <c r="AT331" s="18" t="s">
        <v>146</v>
      </c>
      <c r="AU331" s="18" t="s">
        <v>85</v>
      </c>
    </row>
    <row r="332" s="12" customFormat="1">
      <c r="B332" s="236"/>
      <c r="C332" s="237"/>
      <c r="D332" s="233" t="s">
        <v>148</v>
      </c>
      <c r="E332" s="238" t="s">
        <v>19</v>
      </c>
      <c r="F332" s="239" t="s">
        <v>419</v>
      </c>
      <c r="G332" s="237"/>
      <c r="H332" s="238" t="s">
        <v>19</v>
      </c>
      <c r="I332" s="240"/>
      <c r="J332" s="237"/>
      <c r="K332" s="237"/>
      <c r="L332" s="241"/>
      <c r="M332" s="242"/>
      <c r="N332" s="243"/>
      <c r="O332" s="243"/>
      <c r="P332" s="243"/>
      <c r="Q332" s="243"/>
      <c r="R332" s="243"/>
      <c r="S332" s="243"/>
      <c r="T332" s="244"/>
      <c r="AT332" s="245" t="s">
        <v>148</v>
      </c>
      <c r="AU332" s="245" t="s">
        <v>85</v>
      </c>
      <c r="AV332" s="12" t="s">
        <v>83</v>
      </c>
      <c r="AW332" s="12" t="s">
        <v>37</v>
      </c>
      <c r="AX332" s="12" t="s">
        <v>76</v>
      </c>
      <c r="AY332" s="245" t="s">
        <v>137</v>
      </c>
    </row>
    <row r="333" s="12" customFormat="1">
      <c r="B333" s="236"/>
      <c r="C333" s="237"/>
      <c r="D333" s="233" t="s">
        <v>148</v>
      </c>
      <c r="E333" s="238" t="s">
        <v>19</v>
      </c>
      <c r="F333" s="239" t="s">
        <v>420</v>
      </c>
      <c r="G333" s="237"/>
      <c r="H333" s="238" t="s">
        <v>19</v>
      </c>
      <c r="I333" s="240"/>
      <c r="J333" s="237"/>
      <c r="K333" s="237"/>
      <c r="L333" s="241"/>
      <c r="M333" s="242"/>
      <c r="N333" s="243"/>
      <c r="O333" s="243"/>
      <c r="P333" s="243"/>
      <c r="Q333" s="243"/>
      <c r="R333" s="243"/>
      <c r="S333" s="243"/>
      <c r="T333" s="244"/>
      <c r="AT333" s="245" t="s">
        <v>148</v>
      </c>
      <c r="AU333" s="245" t="s">
        <v>85</v>
      </c>
      <c r="AV333" s="12" t="s">
        <v>83</v>
      </c>
      <c r="AW333" s="12" t="s">
        <v>37</v>
      </c>
      <c r="AX333" s="12" t="s">
        <v>76</v>
      </c>
      <c r="AY333" s="245" t="s">
        <v>137</v>
      </c>
    </row>
    <row r="334" s="13" customFormat="1">
      <c r="B334" s="246"/>
      <c r="C334" s="247"/>
      <c r="D334" s="233" t="s">
        <v>148</v>
      </c>
      <c r="E334" s="248" t="s">
        <v>19</v>
      </c>
      <c r="F334" s="249" t="s">
        <v>421</v>
      </c>
      <c r="G334" s="247"/>
      <c r="H334" s="250">
        <v>195.5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AT334" s="256" t="s">
        <v>148</v>
      </c>
      <c r="AU334" s="256" t="s">
        <v>85</v>
      </c>
      <c r="AV334" s="13" t="s">
        <v>85</v>
      </c>
      <c r="AW334" s="13" t="s">
        <v>37</v>
      </c>
      <c r="AX334" s="13" t="s">
        <v>76</v>
      </c>
      <c r="AY334" s="256" t="s">
        <v>137</v>
      </c>
    </row>
    <row r="335" s="13" customFormat="1">
      <c r="B335" s="246"/>
      <c r="C335" s="247"/>
      <c r="D335" s="233" t="s">
        <v>148</v>
      </c>
      <c r="E335" s="248" t="s">
        <v>19</v>
      </c>
      <c r="F335" s="249" t="s">
        <v>422</v>
      </c>
      <c r="G335" s="247"/>
      <c r="H335" s="250">
        <v>68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AT335" s="256" t="s">
        <v>148</v>
      </c>
      <c r="AU335" s="256" t="s">
        <v>85</v>
      </c>
      <c r="AV335" s="13" t="s">
        <v>85</v>
      </c>
      <c r="AW335" s="13" t="s">
        <v>37</v>
      </c>
      <c r="AX335" s="13" t="s">
        <v>76</v>
      </c>
      <c r="AY335" s="256" t="s">
        <v>137</v>
      </c>
    </row>
    <row r="336" s="15" customFormat="1">
      <c r="B336" s="268"/>
      <c r="C336" s="269"/>
      <c r="D336" s="233" t="s">
        <v>148</v>
      </c>
      <c r="E336" s="270" t="s">
        <v>19</v>
      </c>
      <c r="F336" s="271" t="s">
        <v>159</v>
      </c>
      <c r="G336" s="269"/>
      <c r="H336" s="272">
        <v>263.5</v>
      </c>
      <c r="I336" s="273"/>
      <c r="J336" s="269"/>
      <c r="K336" s="269"/>
      <c r="L336" s="274"/>
      <c r="M336" s="275"/>
      <c r="N336" s="276"/>
      <c r="O336" s="276"/>
      <c r="P336" s="276"/>
      <c r="Q336" s="276"/>
      <c r="R336" s="276"/>
      <c r="S336" s="276"/>
      <c r="T336" s="277"/>
      <c r="AT336" s="278" t="s">
        <v>148</v>
      </c>
      <c r="AU336" s="278" t="s">
        <v>85</v>
      </c>
      <c r="AV336" s="15" t="s">
        <v>144</v>
      </c>
      <c r="AW336" s="15" t="s">
        <v>37</v>
      </c>
      <c r="AX336" s="15" t="s">
        <v>83</v>
      </c>
      <c r="AY336" s="278" t="s">
        <v>137</v>
      </c>
    </row>
    <row r="337" s="1" customFormat="1" ht="16.5" customHeight="1">
      <c r="B337" s="39"/>
      <c r="C337" s="279" t="s">
        <v>423</v>
      </c>
      <c r="D337" s="279" t="s">
        <v>249</v>
      </c>
      <c r="E337" s="280" t="s">
        <v>424</v>
      </c>
      <c r="F337" s="281" t="s">
        <v>425</v>
      </c>
      <c r="G337" s="282" t="s">
        <v>168</v>
      </c>
      <c r="H337" s="283">
        <v>266.13499999999999</v>
      </c>
      <c r="I337" s="284"/>
      <c r="J337" s="285">
        <f>ROUND(I337*H337,2)</f>
        <v>0</v>
      </c>
      <c r="K337" s="281" t="s">
        <v>143</v>
      </c>
      <c r="L337" s="286"/>
      <c r="M337" s="287" t="s">
        <v>19</v>
      </c>
      <c r="N337" s="288" t="s">
        <v>47</v>
      </c>
      <c r="O337" s="84"/>
      <c r="P337" s="229">
        <f>O337*H337</f>
        <v>0</v>
      </c>
      <c r="Q337" s="229">
        <v>0.058000000000000003</v>
      </c>
      <c r="R337" s="229">
        <f>Q337*H337</f>
        <v>15.435830000000001</v>
      </c>
      <c r="S337" s="229">
        <v>0</v>
      </c>
      <c r="T337" s="230">
        <f>S337*H337</f>
        <v>0</v>
      </c>
      <c r="AR337" s="231" t="s">
        <v>219</v>
      </c>
      <c r="AT337" s="231" t="s">
        <v>249</v>
      </c>
      <c r="AU337" s="231" t="s">
        <v>85</v>
      </c>
      <c r="AY337" s="18" t="s">
        <v>137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83</v>
      </c>
      <c r="BK337" s="232">
        <f>ROUND(I337*H337,2)</f>
        <v>0</v>
      </c>
      <c r="BL337" s="18" t="s">
        <v>144</v>
      </c>
      <c r="BM337" s="231" t="s">
        <v>426</v>
      </c>
    </row>
    <row r="338" s="1" customFormat="1">
      <c r="B338" s="39"/>
      <c r="C338" s="40"/>
      <c r="D338" s="233" t="s">
        <v>146</v>
      </c>
      <c r="E338" s="40"/>
      <c r="F338" s="234" t="s">
        <v>425</v>
      </c>
      <c r="G338" s="40"/>
      <c r="H338" s="40"/>
      <c r="I338" s="146"/>
      <c r="J338" s="40"/>
      <c r="K338" s="40"/>
      <c r="L338" s="44"/>
      <c r="M338" s="235"/>
      <c r="N338" s="84"/>
      <c r="O338" s="84"/>
      <c r="P338" s="84"/>
      <c r="Q338" s="84"/>
      <c r="R338" s="84"/>
      <c r="S338" s="84"/>
      <c r="T338" s="85"/>
      <c r="AT338" s="18" t="s">
        <v>146</v>
      </c>
      <c r="AU338" s="18" t="s">
        <v>85</v>
      </c>
    </row>
    <row r="339" s="12" customFormat="1">
      <c r="B339" s="236"/>
      <c r="C339" s="237"/>
      <c r="D339" s="233" t="s">
        <v>148</v>
      </c>
      <c r="E339" s="238" t="s">
        <v>19</v>
      </c>
      <c r="F339" s="239" t="s">
        <v>427</v>
      </c>
      <c r="G339" s="237"/>
      <c r="H339" s="238" t="s">
        <v>19</v>
      </c>
      <c r="I339" s="240"/>
      <c r="J339" s="237"/>
      <c r="K339" s="237"/>
      <c r="L339" s="241"/>
      <c r="M339" s="242"/>
      <c r="N339" s="243"/>
      <c r="O339" s="243"/>
      <c r="P339" s="243"/>
      <c r="Q339" s="243"/>
      <c r="R339" s="243"/>
      <c r="S339" s="243"/>
      <c r="T339" s="244"/>
      <c r="AT339" s="245" t="s">
        <v>148</v>
      </c>
      <c r="AU339" s="245" t="s">
        <v>85</v>
      </c>
      <c r="AV339" s="12" t="s">
        <v>83</v>
      </c>
      <c r="AW339" s="12" t="s">
        <v>37</v>
      </c>
      <c r="AX339" s="12" t="s">
        <v>76</v>
      </c>
      <c r="AY339" s="245" t="s">
        <v>137</v>
      </c>
    </row>
    <row r="340" s="13" customFormat="1">
      <c r="B340" s="246"/>
      <c r="C340" s="247"/>
      <c r="D340" s="233" t="s">
        <v>148</v>
      </c>
      <c r="E340" s="248" t="s">
        <v>19</v>
      </c>
      <c r="F340" s="249" t="s">
        <v>428</v>
      </c>
      <c r="G340" s="247"/>
      <c r="H340" s="250">
        <v>266.13499999999999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AT340" s="256" t="s">
        <v>148</v>
      </c>
      <c r="AU340" s="256" t="s">
        <v>85</v>
      </c>
      <c r="AV340" s="13" t="s">
        <v>85</v>
      </c>
      <c r="AW340" s="13" t="s">
        <v>37</v>
      </c>
      <c r="AX340" s="13" t="s">
        <v>76</v>
      </c>
      <c r="AY340" s="256" t="s">
        <v>137</v>
      </c>
    </row>
    <row r="341" s="15" customFormat="1">
      <c r="B341" s="268"/>
      <c r="C341" s="269"/>
      <c r="D341" s="233" t="s">
        <v>148</v>
      </c>
      <c r="E341" s="270" t="s">
        <v>19</v>
      </c>
      <c r="F341" s="271" t="s">
        <v>159</v>
      </c>
      <c r="G341" s="269"/>
      <c r="H341" s="272">
        <v>266.13499999999999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AT341" s="278" t="s">
        <v>148</v>
      </c>
      <c r="AU341" s="278" t="s">
        <v>85</v>
      </c>
      <c r="AV341" s="15" t="s">
        <v>144</v>
      </c>
      <c r="AW341" s="15" t="s">
        <v>37</v>
      </c>
      <c r="AX341" s="15" t="s">
        <v>83</v>
      </c>
      <c r="AY341" s="278" t="s">
        <v>137</v>
      </c>
    </row>
    <row r="342" s="1" customFormat="1" ht="16.5" customHeight="1">
      <c r="B342" s="39"/>
      <c r="C342" s="220" t="s">
        <v>429</v>
      </c>
      <c r="D342" s="220" t="s">
        <v>139</v>
      </c>
      <c r="E342" s="221" t="s">
        <v>430</v>
      </c>
      <c r="F342" s="222" t="s">
        <v>431</v>
      </c>
      <c r="G342" s="223" t="s">
        <v>142</v>
      </c>
      <c r="H342" s="224">
        <v>4</v>
      </c>
      <c r="I342" s="225"/>
      <c r="J342" s="226">
        <f>ROUND(I342*H342,2)</f>
        <v>0</v>
      </c>
      <c r="K342" s="222" t="s">
        <v>143</v>
      </c>
      <c r="L342" s="44"/>
      <c r="M342" s="227" t="s">
        <v>19</v>
      </c>
      <c r="N342" s="228" t="s">
        <v>47</v>
      </c>
      <c r="O342" s="84"/>
      <c r="P342" s="229">
        <f>O342*H342</f>
        <v>0</v>
      </c>
      <c r="Q342" s="229">
        <v>0</v>
      </c>
      <c r="R342" s="229">
        <f>Q342*H342</f>
        <v>0</v>
      </c>
      <c r="S342" s="229">
        <v>0.25</v>
      </c>
      <c r="T342" s="230">
        <f>S342*H342</f>
        <v>1</v>
      </c>
      <c r="AR342" s="231" t="s">
        <v>144</v>
      </c>
      <c r="AT342" s="231" t="s">
        <v>139</v>
      </c>
      <c r="AU342" s="231" t="s">
        <v>85</v>
      </c>
      <c r="AY342" s="18" t="s">
        <v>137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83</v>
      </c>
      <c r="BK342" s="232">
        <f>ROUND(I342*H342,2)</f>
        <v>0</v>
      </c>
      <c r="BL342" s="18" t="s">
        <v>144</v>
      </c>
      <c r="BM342" s="231" t="s">
        <v>432</v>
      </c>
    </row>
    <row r="343" s="1" customFormat="1">
      <c r="B343" s="39"/>
      <c r="C343" s="40"/>
      <c r="D343" s="233" t="s">
        <v>146</v>
      </c>
      <c r="E343" s="40"/>
      <c r="F343" s="234" t="s">
        <v>433</v>
      </c>
      <c r="G343" s="40"/>
      <c r="H343" s="40"/>
      <c r="I343" s="146"/>
      <c r="J343" s="40"/>
      <c r="K343" s="40"/>
      <c r="L343" s="44"/>
      <c r="M343" s="235"/>
      <c r="N343" s="84"/>
      <c r="O343" s="84"/>
      <c r="P343" s="84"/>
      <c r="Q343" s="84"/>
      <c r="R343" s="84"/>
      <c r="S343" s="84"/>
      <c r="T343" s="85"/>
      <c r="AT343" s="18" t="s">
        <v>146</v>
      </c>
      <c r="AU343" s="18" t="s">
        <v>85</v>
      </c>
    </row>
    <row r="344" s="12" customFormat="1">
      <c r="B344" s="236"/>
      <c r="C344" s="237"/>
      <c r="D344" s="233" t="s">
        <v>148</v>
      </c>
      <c r="E344" s="238" t="s">
        <v>19</v>
      </c>
      <c r="F344" s="239" t="s">
        <v>434</v>
      </c>
      <c r="G344" s="237"/>
      <c r="H344" s="238" t="s">
        <v>19</v>
      </c>
      <c r="I344" s="240"/>
      <c r="J344" s="237"/>
      <c r="K344" s="237"/>
      <c r="L344" s="241"/>
      <c r="M344" s="242"/>
      <c r="N344" s="243"/>
      <c r="O344" s="243"/>
      <c r="P344" s="243"/>
      <c r="Q344" s="243"/>
      <c r="R344" s="243"/>
      <c r="S344" s="243"/>
      <c r="T344" s="244"/>
      <c r="AT344" s="245" t="s">
        <v>148</v>
      </c>
      <c r="AU344" s="245" t="s">
        <v>85</v>
      </c>
      <c r="AV344" s="12" t="s">
        <v>83</v>
      </c>
      <c r="AW344" s="12" t="s">
        <v>37</v>
      </c>
      <c r="AX344" s="12" t="s">
        <v>76</v>
      </c>
      <c r="AY344" s="245" t="s">
        <v>137</v>
      </c>
    </row>
    <row r="345" s="13" customFormat="1">
      <c r="B345" s="246"/>
      <c r="C345" s="247"/>
      <c r="D345" s="233" t="s">
        <v>148</v>
      </c>
      <c r="E345" s="248" t="s">
        <v>19</v>
      </c>
      <c r="F345" s="249" t="s">
        <v>435</v>
      </c>
      <c r="G345" s="247"/>
      <c r="H345" s="250">
        <v>4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AT345" s="256" t="s">
        <v>148</v>
      </c>
      <c r="AU345" s="256" t="s">
        <v>85</v>
      </c>
      <c r="AV345" s="13" t="s">
        <v>85</v>
      </c>
      <c r="AW345" s="13" t="s">
        <v>37</v>
      </c>
      <c r="AX345" s="13" t="s">
        <v>76</v>
      </c>
      <c r="AY345" s="256" t="s">
        <v>137</v>
      </c>
    </row>
    <row r="346" s="15" customFormat="1">
      <c r="B346" s="268"/>
      <c r="C346" s="269"/>
      <c r="D346" s="233" t="s">
        <v>148</v>
      </c>
      <c r="E346" s="270" t="s">
        <v>19</v>
      </c>
      <c r="F346" s="271" t="s">
        <v>159</v>
      </c>
      <c r="G346" s="269"/>
      <c r="H346" s="272">
        <v>4</v>
      </c>
      <c r="I346" s="273"/>
      <c r="J346" s="269"/>
      <c r="K346" s="269"/>
      <c r="L346" s="274"/>
      <c r="M346" s="275"/>
      <c r="N346" s="276"/>
      <c r="O346" s="276"/>
      <c r="P346" s="276"/>
      <c r="Q346" s="276"/>
      <c r="R346" s="276"/>
      <c r="S346" s="276"/>
      <c r="T346" s="277"/>
      <c r="AT346" s="278" t="s">
        <v>148</v>
      </c>
      <c r="AU346" s="278" t="s">
        <v>85</v>
      </c>
      <c r="AV346" s="15" t="s">
        <v>144</v>
      </c>
      <c r="AW346" s="15" t="s">
        <v>37</v>
      </c>
      <c r="AX346" s="15" t="s">
        <v>83</v>
      </c>
      <c r="AY346" s="278" t="s">
        <v>137</v>
      </c>
    </row>
    <row r="347" s="1" customFormat="1" ht="16.5" customHeight="1">
      <c r="B347" s="39"/>
      <c r="C347" s="220" t="s">
        <v>436</v>
      </c>
      <c r="D347" s="220" t="s">
        <v>139</v>
      </c>
      <c r="E347" s="221" t="s">
        <v>437</v>
      </c>
      <c r="F347" s="222" t="s">
        <v>438</v>
      </c>
      <c r="G347" s="223" t="s">
        <v>439</v>
      </c>
      <c r="H347" s="224">
        <v>4</v>
      </c>
      <c r="I347" s="225"/>
      <c r="J347" s="226">
        <f>ROUND(I347*H347,2)</f>
        <v>0</v>
      </c>
      <c r="K347" s="222" t="s">
        <v>367</v>
      </c>
      <c r="L347" s="44"/>
      <c r="M347" s="227" t="s">
        <v>19</v>
      </c>
      <c r="N347" s="228" t="s">
        <v>47</v>
      </c>
      <c r="O347" s="84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AR347" s="231" t="s">
        <v>440</v>
      </c>
      <c r="AT347" s="231" t="s">
        <v>139</v>
      </c>
      <c r="AU347" s="231" t="s">
        <v>85</v>
      </c>
      <c r="AY347" s="18" t="s">
        <v>137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83</v>
      </c>
      <c r="BK347" s="232">
        <f>ROUND(I347*H347,2)</f>
        <v>0</v>
      </c>
      <c r="BL347" s="18" t="s">
        <v>440</v>
      </c>
      <c r="BM347" s="231" t="s">
        <v>441</v>
      </c>
    </row>
    <row r="348" s="1" customFormat="1">
      <c r="B348" s="39"/>
      <c r="C348" s="40"/>
      <c r="D348" s="233" t="s">
        <v>146</v>
      </c>
      <c r="E348" s="40"/>
      <c r="F348" s="234" t="s">
        <v>442</v>
      </c>
      <c r="G348" s="40"/>
      <c r="H348" s="40"/>
      <c r="I348" s="146"/>
      <c r="J348" s="40"/>
      <c r="K348" s="40"/>
      <c r="L348" s="44"/>
      <c r="M348" s="235"/>
      <c r="N348" s="84"/>
      <c r="O348" s="84"/>
      <c r="P348" s="84"/>
      <c r="Q348" s="84"/>
      <c r="R348" s="84"/>
      <c r="S348" s="84"/>
      <c r="T348" s="85"/>
      <c r="AT348" s="18" t="s">
        <v>146</v>
      </c>
      <c r="AU348" s="18" t="s">
        <v>85</v>
      </c>
    </row>
    <row r="349" s="1" customFormat="1">
      <c r="B349" s="39"/>
      <c r="C349" s="40"/>
      <c r="D349" s="233" t="s">
        <v>443</v>
      </c>
      <c r="E349" s="40"/>
      <c r="F349" s="289" t="s">
        <v>444</v>
      </c>
      <c r="G349" s="40"/>
      <c r="H349" s="40"/>
      <c r="I349" s="146"/>
      <c r="J349" s="40"/>
      <c r="K349" s="40"/>
      <c r="L349" s="44"/>
      <c r="M349" s="235"/>
      <c r="N349" s="84"/>
      <c r="O349" s="84"/>
      <c r="P349" s="84"/>
      <c r="Q349" s="84"/>
      <c r="R349" s="84"/>
      <c r="S349" s="84"/>
      <c r="T349" s="85"/>
      <c r="AT349" s="18" t="s">
        <v>443</v>
      </c>
      <c r="AU349" s="18" t="s">
        <v>85</v>
      </c>
    </row>
    <row r="350" s="12" customFormat="1">
      <c r="B350" s="236"/>
      <c r="C350" s="237"/>
      <c r="D350" s="233" t="s">
        <v>148</v>
      </c>
      <c r="E350" s="238" t="s">
        <v>19</v>
      </c>
      <c r="F350" s="239" t="s">
        <v>445</v>
      </c>
      <c r="G350" s="237"/>
      <c r="H350" s="238" t="s">
        <v>19</v>
      </c>
      <c r="I350" s="240"/>
      <c r="J350" s="237"/>
      <c r="K350" s="237"/>
      <c r="L350" s="241"/>
      <c r="M350" s="242"/>
      <c r="N350" s="243"/>
      <c r="O350" s="243"/>
      <c r="P350" s="243"/>
      <c r="Q350" s="243"/>
      <c r="R350" s="243"/>
      <c r="S350" s="243"/>
      <c r="T350" s="244"/>
      <c r="AT350" s="245" t="s">
        <v>148</v>
      </c>
      <c r="AU350" s="245" t="s">
        <v>85</v>
      </c>
      <c r="AV350" s="12" t="s">
        <v>83</v>
      </c>
      <c r="AW350" s="12" t="s">
        <v>37</v>
      </c>
      <c r="AX350" s="12" t="s">
        <v>76</v>
      </c>
      <c r="AY350" s="245" t="s">
        <v>137</v>
      </c>
    </row>
    <row r="351" s="13" customFormat="1">
      <c r="B351" s="246"/>
      <c r="C351" s="247"/>
      <c r="D351" s="233" t="s">
        <v>148</v>
      </c>
      <c r="E351" s="248" t="s">
        <v>19</v>
      </c>
      <c r="F351" s="249" t="s">
        <v>446</v>
      </c>
      <c r="G351" s="247"/>
      <c r="H351" s="250">
        <v>4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AT351" s="256" t="s">
        <v>148</v>
      </c>
      <c r="AU351" s="256" t="s">
        <v>85</v>
      </c>
      <c r="AV351" s="13" t="s">
        <v>85</v>
      </c>
      <c r="AW351" s="13" t="s">
        <v>37</v>
      </c>
      <c r="AX351" s="13" t="s">
        <v>76</v>
      </c>
      <c r="AY351" s="256" t="s">
        <v>137</v>
      </c>
    </row>
    <row r="352" s="15" customFormat="1">
      <c r="B352" s="268"/>
      <c r="C352" s="269"/>
      <c r="D352" s="233" t="s">
        <v>148</v>
      </c>
      <c r="E352" s="270" t="s">
        <v>19</v>
      </c>
      <c r="F352" s="271" t="s">
        <v>159</v>
      </c>
      <c r="G352" s="269"/>
      <c r="H352" s="272">
        <v>4</v>
      </c>
      <c r="I352" s="273"/>
      <c r="J352" s="269"/>
      <c r="K352" s="269"/>
      <c r="L352" s="274"/>
      <c r="M352" s="275"/>
      <c r="N352" s="276"/>
      <c r="O352" s="276"/>
      <c r="P352" s="276"/>
      <c r="Q352" s="276"/>
      <c r="R352" s="276"/>
      <c r="S352" s="276"/>
      <c r="T352" s="277"/>
      <c r="AT352" s="278" t="s">
        <v>148</v>
      </c>
      <c r="AU352" s="278" t="s">
        <v>85</v>
      </c>
      <c r="AV352" s="15" t="s">
        <v>144</v>
      </c>
      <c r="AW352" s="15" t="s">
        <v>37</v>
      </c>
      <c r="AX352" s="15" t="s">
        <v>83</v>
      </c>
      <c r="AY352" s="278" t="s">
        <v>137</v>
      </c>
    </row>
    <row r="353" s="1" customFormat="1" ht="16.5" customHeight="1">
      <c r="B353" s="39"/>
      <c r="C353" s="220" t="s">
        <v>447</v>
      </c>
      <c r="D353" s="220" t="s">
        <v>139</v>
      </c>
      <c r="E353" s="221" t="s">
        <v>448</v>
      </c>
      <c r="F353" s="222" t="s">
        <v>449</v>
      </c>
      <c r="G353" s="223" t="s">
        <v>439</v>
      </c>
      <c r="H353" s="224">
        <v>26.350000000000001</v>
      </c>
      <c r="I353" s="225"/>
      <c r="J353" s="226">
        <f>ROUND(I353*H353,2)</f>
        <v>0</v>
      </c>
      <c r="K353" s="222" t="s">
        <v>367</v>
      </c>
      <c r="L353" s="44"/>
      <c r="M353" s="227" t="s">
        <v>19</v>
      </c>
      <c r="N353" s="228" t="s">
        <v>47</v>
      </c>
      <c r="O353" s="84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AR353" s="231" t="s">
        <v>440</v>
      </c>
      <c r="AT353" s="231" t="s">
        <v>139</v>
      </c>
      <c r="AU353" s="231" t="s">
        <v>85</v>
      </c>
      <c r="AY353" s="18" t="s">
        <v>137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8" t="s">
        <v>83</v>
      </c>
      <c r="BK353" s="232">
        <f>ROUND(I353*H353,2)</f>
        <v>0</v>
      </c>
      <c r="BL353" s="18" t="s">
        <v>440</v>
      </c>
      <c r="BM353" s="231" t="s">
        <v>450</v>
      </c>
    </row>
    <row r="354" s="1" customFormat="1">
      <c r="B354" s="39"/>
      <c r="C354" s="40"/>
      <c r="D354" s="233" t="s">
        <v>146</v>
      </c>
      <c r="E354" s="40"/>
      <c r="F354" s="234" t="s">
        <v>451</v>
      </c>
      <c r="G354" s="40"/>
      <c r="H354" s="40"/>
      <c r="I354" s="146"/>
      <c r="J354" s="40"/>
      <c r="K354" s="40"/>
      <c r="L354" s="44"/>
      <c r="M354" s="235"/>
      <c r="N354" s="84"/>
      <c r="O354" s="84"/>
      <c r="P354" s="84"/>
      <c r="Q354" s="84"/>
      <c r="R354" s="84"/>
      <c r="S354" s="84"/>
      <c r="T354" s="85"/>
      <c r="AT354" s="18" t="s">
        <v>146</v>
      </c>
      <c r="AU354" s="18" t="s">
        <v>85</v>
      </c>
    </row>
    <row r="355" s="1" customFormat="1">
      <c r="B355" s="39"/>
      <c r="C355" s="40"/>
      <c r="D355" s="233" t="s">
        <v>443</v>
      </c>
      <c r="E355" s="40"/>
      <c r="F355" s="289" t="s">
        <v>444</v>
      </c>
      <c r="G355" s="40"/>
      <c r="H355" s="40"/>
      <c r="I355" s="146"/>
      <c r="J355" s="40"/>
      <c r="K355" s="40"/>
      <c r="L355" s="44"/>
      <c r="M355" s="235"/>
      <c r="N355" s="84"/>
      <c r="O355" s="84"/>
      <c r="P355" s="84"/>
      <c r="Q355" s="84"/>
      <c r="R355" s="84"/>
      <c r="S355" s="84"/>
      <c r="T355" s="85"/>
      <c r="AT355" s="18" t="s">
        <v>443</v>
      </c>
      <c r="AU355" s="18" t="s">
        <v>85</v>
      </c>
    </row>
    <row r="356" s="12" customFormat="1">
      <c r="B356" s="236"/>
      <c r="C356" s="237"/>
      <c r="D356" s="233" t="s">
        <v>148</v>
      </c>
      <c r="E356" s="238" t="s">
        <v>19</v>
      </c>
      <c r="F356" s="239" t="s">
        <v>445</v>
      </c>
      <c r="G356" s="237"/>
      <c r="H356" s="238" t="s">
        <v>19</v>
      </c>
      <c r="I356" s="240"/>
      <c r="J356" s="237"/>
      <c r="K356" s="237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148</v>
      </c>
      <c r="AU356" s="245" t="s">
        <v>85</v>
      </c>
      <c r="AV356" s="12" t="s">
        <v>83</v>
      </c>
      <c r="AW356" s="12" t="s">
        <v>37</v>
      </c>
      <c r="AX356" s="12" t="s">
        <v>76</v>
      </c>
      <c r="AY356" s="245" t="s">
        <v>137</v>
      </c>
    </row>
    <row r="357" s="13" customFormat="1">
      <c r="B357" s="246"/>
      <c r="C357" s="247"/>
      <c r="D357" s="233" t="s">
        <v>148</v>
      </c>
      <c r="E357" s="248" t="s">
        <v>19</v>
      </c>
      <c r="F357" s="249" t="s">
        <v>452</v>
      </c>
      <c r="G357" s="247"/>
      <c r="H357" s="250">
        <v>26.350000000000001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AT357" s="256" t="s">
        <v>148</v>
      </c>
      <c r="AU357" s="256" t="s">
        <v>85</v>
      </c>
      <c r="AV357" s="13" t="s">
        <v>85</v>
      </c>
      <c r="AW357" s="13" t="s">
        <v>37</v>
      </c>
      <c r="AX357" s="13" t="s">
        <v>76</v>
      </c>
      <c r="AY357" s="256" t="s">
        <v>137</v>
      </c>
    </row>
    <row r="358" s="15" customFormat="1">
      <c r="B358" s="268"/>
      <c r="C358" s="269"/>
      <c r="D358" s="233" t="s">
        <v>148</v>
      </c>
      <c r="E358" s="270" t="s">
        <v>19</v>
      </c>
      <c r="F358" s="271" t="s">
        <v>159</v>
      </c>
      <c r="G358" s="269"/>
      <c r="H358" s="272">
        <v>26.350000000000001</v>
      </c>
      <c r="I358" s="273"/>
      <c r="J358" s="269"/>
      <c r="K358" s="269"/>
      <c r="L358" s="274"/>
      <c r="M358" s="275"/>
      <c r="N358" s="276"/>
      <c r="O358" s="276"/>
      <c r="P358" s="276"/>
      <c r="Q358" s="276"/>
      <c r="R358" s="276"/>
      <c r="S358" s="276"/>
      <c r="T358" s="277"/>
      <c r="AT358" s="278" t="s">
        <v>148</v>
      </c>
      <c r="AU358" s="278" t="s">
        <v>85</v>
      </c>
      <c r="AV358" s="15" t="s">
        <v>144</v>
      </c>
      <c r="AW358" s="15" t="s">
        <v>37</v>
      </c>
      <c r="AX358" s="15" t="s">
        <v>83</v>
      </c>
      <c r="AY358" s="278" t="s">
        <v>137</v>
      </c>
    </row>
    <row r="359" s="11" customFormat="1" ht="22.8" customHeight="1">
      <c r="B359" s="204"/>
      <c r="C359" s="205"/>
      <c r="D359" s="206" t="s">
        <v>75</v>
      </c>
      <c r="E359" s="218" t="s">
        <v>453</v>
      </c>
      <c r="F359" s="218" t="s">
        <v>454</v>
      </c>
      <c r="G359" s="205"/>
      <c r="H359" s="205"/>
      <c r="I359" s="208"/>
      <c r="J359" s="219">
        <f>BK359</f>
        <v>0</v>
      </c>
      <c r="K359" s="205"/>
      <c r="L359" s="210"/>
      <c r="M359" s="211"/>
      <c r="N359" s="212"/>
      <c r="O359" s="212"/>
      <c r="P359" s="213">
        <f>SUM(P360:P378)</f>
        <v>0</v>
      </c>
      <c r="Q359" s="212"/>
      <c r="R359" s="213">
        <f>SUM(R360:R378)</f>
        <v>0</v>
      </c>
      <c r="S359" s="212"/>
      <c r="T359" s="214">
        <f>SUM(T360:T378)</f>
        <v>0</v>
      </c>
      <c r="AR359" s="215" t="s">
        <v>83</v>
      </c>
      <c r="AT359" s="216" t="s">
        <v>75</v>
      </c>
      <c r="AU359" s="216" t="s">
        <v>83</v>
      </c>
      <c r="AY359" s="215" t="s">
        <v>137</v>
      </c>
      <c r="BK359" s="217">
        <f>SUM(BK360:BK378)</f>
        <v>0</v>
      </c>
    </row>
    <row r="360" s="1" customFormat="1" ht="16.5" customHeight="1">
      <c r="B360" s="39"/>
      <c r="C360" s="220" t="s">
        <v>455</v>
      </c>
      <c r="D360" s="220" t="s">
        <v>139</v>
      </c>
      <c r="E360" s="221" t="s">
        <v>456</v>
      </c>
      <c r="F360" s="222" t="s">
        <v>457</v>
      </c>
      <c r="G360" s="223" t="s">
        <v>252</v>
      </c>
      <c r="H360" s="224">
        <v>87.515000000000001</v>
      </c>
      <c r="I360" s="225"/>
      <c r="J360" s="226">
        <f>ROUND(I360*H360,2)</f>
        <v>0</v>
      </c>
      <c r="K360" s="222" t="s">
        <v>143</v>
      </c>
      <c r="L360" s="44"/>
      <c r="M360" s="227" t="s">
        <v>19</v>
      </c>
      <c r="N360" s="228" t="s">
        <v>47</v>
      </c>
      <c r="O360" s="84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AR360" s="231" t="s">
        <v>144</v>
      </c>
      <c r="AT360" s="231" t="s">
        <v>139</v>
      </c>
      <c r="AU360" s="231" t="s">
        <v>85</v>
      </c>
      <c r="AY360" s="18" t="s">
        <v>137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83</v>
      </c>
      <c r="BK360" s="232">
        <f>ROUND(I360*H360,2)</f>
        <v>0</v>
      </c>
      <c r="BL360" s="18" t="s">
        <v>144</v>
      </c>
      <c r="BM360" s="231" t="s">
        <v>458</v>
      </c>
    </row>
    <row r="361" s="1" customFormat="1">
      <c r="B361" s="39"/>
      <c r="C361" s="40"/>
      <c r="D361" s="233" t="s">
        <v>146</v>
      </c>
      <c r="E361" s="40"/>
      <c r="F361" s="234" t="s">
        <v>459</v>
      </c>
      <c r="G361" s="40"/>
      <c r="H361" s="40"/>
      <c r="I361" s="146"/>
      <c r="J361" s="40"/>
      <c r="K361" s="40"/>
      <c r="L361" s="44"/>
      <c r="M361" s="235"/>
      <c r="N361" s="84"/>
      <c r="O361" s="84"/>
      <c r="P361" s="84"/>
      <c r="Q361" s="84"/>
      <c r="R361" s="84"/>
      <c r="S361" s="84"/>
      <c r="T361" s="85"/>
      <c r="AT361" s="18" t="s">
        <v>146</v>
      </c>
      <c r="AU361" s="18" t="s">
        <v>85</v>
      </c>
    </row>
    <row r="362" s="12" customFormat="1">
      <c r="B362" s="236"/>
      <c r="C362" s="237"/>
      <c r="D362" s="233" t="s">
        <v>148</v>
      </c>
      <c r="E362" s="238" t="s">
        <v>19</v>
      </c>
      <c r="F362" s="239" t="s">
        <v>460</v>
      </c>
      <c r="G362" s="237"/>
      <c r="H362" s="238" t="s">
        <v>19</v>
      </c>
      <c r="I362" s="240"/>
      <c r="J362" s="237"/>
      <c r="K362" s="237"/>
      <c r="L362" s="241"/>
      <c r="M362" s="242"/>
      <c r="N362" s="243"/>
      <c r="O362" s="243"/>
      <c r="P362" s="243"/>
      <c r="Q362" s="243"/>
      <c r="R362" s="243"/>
      <c r="S362" s="243"/>
      <c r="T362" s="244"/>
      <c r="AT362" s="245" t="s">
        <v>148</v>
      </c>
      <c r="AU362" s="245" t="s">
        <v>85</v>
      </c>
      <c r="AV362" s="12" t="s">
        <v>83</v>
      </c>
      <c r="AW362" s="12" t="s">
        <v>37</v>
      </c>
      <c r="AX362" s="12" t="s">
        <v>76</v>
      </c>
      <c r="AY362" s="245" t="s">
        <v>137</v>
      </c>
    </row>
    <row r="363" s="13" customFormat="1">
      <c r="B363" s="246"/>
      <c r="C363" s="247"/>
      <c r="D363" s="233" t="s">
        <v>148</v>
      </c>
      <c r="E363" s="248" t="s">
        <v>19</v>
      </c>
      <c r="F363" s="249" t="s">
        <v>461</v>
      </c>
      <c r="G363" s="247"/>
      <c r="H363" s="250">
        <v>52.895000000000003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AT363" s="256" t="s">
        <v>148</v>
      </c>
      <c r="AU363" s="256" t="s">
        <v>85</v>
      </c>
      <c r="AV363" s="13" t="s">
        <v>85</v>
      </c>
      <c r="AW363" s="13" t="s">
        <v>37</v>
      </c>
      <c r="AX363" s="13" t="s">
        <v>76</v>
      </c>
      <c r="AY363" s="256" t="s">
        <v>137</v>
      </c>
    </row>
    <row r="364" s="13" customFormat="1">
      <c r="B364" s="246"/>
      <c r="C364" s="247"/>
      <c r="D364" s="233" t="s">
        <v>148</v>
      </c>
      <c r="E364" s="248" t="s">
        <v>19</v>
      </c>
      <c r="F364" s="249" t="s">
        <v>462</v>
      </c>
      <c r="G364" s="247"/>
      <c r="H364" s="250">
        <v>33.619999999999997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AT364" s="256" t="s">
        <v>148</v>
      </c>
      <c r="AU364" s="256" t="s">
        <v>85</v>
      </c>
      <c r="AV364" s="13" t="s">
        <v>85</v>
      </c>
      <c r="AW364" s="13" t="s">
        <v>37</v>
      </c>
      <c r="AX364" s="13" t="s">
        <v>76</v>
      </c>
      <c r="AY364" s="256" t="s">
        <v>137</v>
      </c>
    </row>
    <row r="365" s="13" customFormat="1">
      <c r="B365" s="246"/>
      <c r="C365" s="247"/>
      <c r="D365" s="233" t="s">
        <v>148</v>
      </c>
      <c r="E365" s="248" t="s">
        <v>19</v>
      </c>
      <c r="F365" s="249" t="s">
        <v>463</v>
      </c>
      <c r="G365" s="247"/>
      <c r="H365" s="250">
        <v>1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AT365" s="256" t="s">
        <v>148</v>
      </c>
      <c r="AU365" s="256" t="s">
        <v>85</v>
      </c>
      <c r="AV365" s="13" t="s">
        <v>85</v>
      </c>
      <c r="AW365" s="13" t="s">
        <v>37</v>
      </c>
      <c r="AX365" s="13" t="s">
        <v>76</v>
      </c>
      <c r="AY365" s="256" t="s">
        <v>137</v>
      </c>
    </row>
    <row r="366" s="15" customFormat="1">
      <c r="B366" s="268"/>
      <c r="C366" s="269"/>
      <c r="D366" s="233" t="s">
        <v>148</v>
      </c>
      <c r="E366" s="270" t="s">
        <v>19</v>
      </c>
      <c r="F366" s="271" t="s">
        <v>159</v>
      </c>
      <c r="G366" s="269"/>
      <c r="H366" s="272">
        <v>87.515000000000001</v>
      </c>
      <c r="I366" s="273"/>
      <c r="J366" s="269"/>
      <c r="K366" s="269"/>
      <c r="L366" s="274"/>
      <c r="M366" s="275"/>
      <c r="N366" s="276"/>
      <c r="O366" s="276"/>
      <c r="P366" s="276"/>
      <c r="Q366" s="276"/>
      <c r="R366" s="276"/>
      <c r="S366" s="276"/>
      <c r="T366" s="277"/>
      <c r="AT366" s="278" t="s">
        <v>148</v>
      </c>
      <c r="AU366" s="278" t="s">
        <v>85</v>
      </c>
      <c r="AV366" s="15" t="s">
        <v>144</v>
      </c>
      <c r="AW366" s="15" t="s">
        <v>37</v>
      </c>
      <c r="AX366" s="15" t="s">
        <v>83</v>
      </c>
      <c r="AY366" s="278" t="s">
        <v>137</v>
      </c>
    </row>
    <row r="367" s="1" customFormat="1" ht="16.5" customHeight="1">
      <c r="B367" s="39"/>
      <c r="C367" s="220" t="s">
        <v>464</v>
      </c>
      <c r="D367" s="220" t="s">
        <v>139</v>
      </c>
      <c r="E367" s="221" t="s">
        <v>465</v>
      </c>
      <c r="F367" s="222" t="s">
        <v>466</v>
      </c>
      <c r="G367" s="223" t="s">
        <v>252</v>
      </c>
      <c r="H367" s="224">
        <v>1137.6949999999999</v>
      </c>
      <c r="I367" s="225"/>
      <c r="J367" s="226">
        <f>ROUND(I367*H367,2)</f>
        <v>0</v>
      </c>
      <c r="K367" s="222" t="s">
        <v>143</v>
      </c>
      <c r="L367" s="44"/>
      <c r="M367" s="227" t="s">
        <v>19</v>
      </c>
      <c r="N367" s="228" t="s">
        <v>47</v>
      </c>
      <c r="O367" s="84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AR367" s="231" t="s">
        <v>144</v>
      </c>
      <c r="AT367" s="231" t="s">
        <v>139</v>
      </c>
      <c r="AU367" s="231" t="s">
        <v>85</v>
      </c>
      <c r="AY367" s="18" t="s">
        <v>137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83</v>
      </c>
      <c r="BK367" s="232">
        <f>ROUND(I367*H367,2)</f>
        <v>0</v>
      </c>
      <c r="BL367" s="18" t="s">
        <v>144</v>
      </c>
      <c r="BM367" s="231" t="s">
        <v>467</v>
      </c>
    </row>
    <row r="368" s="1" customFormat="1">
      <c r="B368" s="39"/>
      <c r="C368" s="40"/>
      <c r="D368" s="233" t="s">
        <v>146</v>
      </c>
      <c r="E368" s="40"/>
      <c r="F368" s="234" t="s">
        <v>468</v>
      </c>
      <c r="G368" s="40"/>
      <c r="H368" s="40"/>
      <c r="I368" s="146"/>
      <c r="J368" s="40"/>
      <c r="K368" s="40"/>
      <c r="L368" s="44"/>
      <c r="M368" s="235"/>
      <c r="N368" s="84"/>
      <c r="O368" s="84"/>
      <c r="P368" s="84"/>
      <c r="Q368" s="84"/>
      <c r="R368" s="84"/>
      <c r="S368" s="84"/>
      <c r="T368" s="85"/>
      <c r="AT368" s="18" t="s">
        <v>146</v>
      </c>
      <c r="AU368" s="18" t="s">
        <v>85</v>
      </c>
    </row>
    <row r="369" s="12" customFormat="1">
      <c r="B369" s="236"/>
      <c r="C369" s="237"/>
      <c r="D369" s="233" t="s">
        <v>148</v>
      </c>
      <c r="E369" s="238" t="s">
        <v>19</v>
      </c>
      <c r="F369" s="239" t="s">
        <v>469</v>
      </c>
      <c r="G369" s="237"/>
      <c r="H369" s="238" t="s">
        <v>19</v>
      </c>
      <c r="I369" s="240"/>
      <c r="J369" s="237"/>
      <c r="K369" s="237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148</v>
      </c>
      <c r="AU369" s="245" t="s">
        <v>85</v>
      </c>
      <c r="AV369" s="12" t="s">
        <v>83</v>
      </c>
      <c r="AW369" s="12" t="s">
        <v>37</v>
      </c>
      <c r="AX369" s="12" t="s">
        <v>76</v>
      </c>
      <c r="AY369" s="245" t="s">
        <v>137</v>
      </c>
    </row>
    <row r="370" s="13" customFormat="1">
      <c r="B370" s="246"/>
      <c r="C370" s="247"/>
      <c r="D370" s="233" t="s">
        <v>148</v>
      </c>
      <c r="E370" s="248" t="s">
        <v>19</v>
      </c>
      <c r="F370" s="249" t="s">
        <v>470</v>
      </c>
      <c r="G370" s="247"/>
      <c r="H370" s="250">
        <v>1137.6949999999999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AT370" s="256" t="s">
        <v>148</v>
      </c>
      <c r="AU370" s="256" t="s">
        <v>85</v>
      </c>
      <c r="AV370" s="13" t="s">
        <v>85</v>
      </c>
      <c r="AW370" s="13" t="s">
        <v>37</v>
      </c>
      <c r="AX370" s="13" t="s">
        <v>76</v>
      </c>
      <c r="AY370" s="256" t="s">
        <v>137</v>
      </c>
    </row>
    <row r="371" s="15" customFormat="1">
      <c r="B371" s="268"/>
      <c r="C371" s="269"/>
      <c r="D371" s="233" t="s">
        <v>148</v>
      </c>
      <c r="E371" s="270" t="s">
        <v>19</v>
      </c>
      <c r="F371" s="271" t="s">
        <v>159</v>
      </c>
      <c r="G371" s="269"/>
      <c r="H371" s="272">
        <v>1137.6949999999999</v>
      </c>
      <c r="I371" s="273"/>
      <c r="J371" s="269"/>
      <c r="K371" s="269"/>
      <c r="L371" s="274"/>
      <c r="M371" s="275"/>
      <c r="N371" s="276"/>
      <c r="O371" s="276"/>
      <c r="P371" s="276"/>
      <c r="Q371" s="276"/>
      <c r="R371" s="276"/>
      <c r="S371" s="276"/>
      <c r="T371" s="277"/>
      <c r="AT371" s="278" t="s">
        <v>148</v>
      </c>
      <c r="AU371" s="278" t="s">
        <v>85</v>
      </c>
      <c r="AV371" s="15" t="s">
        <v>144</v>
      </c>
      <c r="AW371" s="15" t="s">
        <v>37</v>
      </c>
      <c r="AX371" s="15" t="s">
        <v>83</v>
      </c>
      <c r="AY371" s="278" t="s">
        <v>137</v>
      </c>
    </row>
    <row r="372" s="1" customFormat="1" ht="16.5" customHeight="1">
      <c r="B372" s="39"/>
      <c r="C372" s="220" t="s">
        <v>471</v>
      </c>
      <c r="D372" s="220" t="s">
        <v>139</v>
      </c>
      <c r="E372" s="221" t="s">
        <v>472</v>
      </c>
      <c r="F372" s="222" t="s">
        <v>473</v>
      </c>
      <c r="G372" s="223" t="s">
        <v>252</v>
      </c>
      <c r="H372" s="224">
        <v>87.515000000000001</v>
      </c>
      <c r="I372" s="225"/>
      <c r="J372" s="226">
        <f>ROUND(I372*H372,2)</f>
        <v>0</v>
      </c>
      <c r="K372" s="222" t="s">
        <v>143</v>
      </c>
      <c r="L372" s="44"/>
      <c r="M372" s="227" t="s">
        <v>19</v>
      </c>
      <c r="N372" s="228" t="s">
        <v>47</v>
      </c>
      <c r="O372" s="84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AR372" s="231" t="s">
        <v>144</v>
      </c>
      <c r="AT372" s="231" t="s">
        <v>139</v>
      </c>
      <c r="AU372" s="231" t="s">
        <v>85</v>
      </c>
      <c r="AY372" s="18" t="s">
        <v>137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83</v>
      </c>
      <c r="BK372" s="232">
        <f>ROUND(I372*H372,2)</f>
        <v>0</v>
      </c>
      <c r="BL372" s="18" t="s">
        <v>144</v>
      </c>
      <c r="BM372" s="231" t="s">
        <v>474</v>
      </c>
    </row>
    <row r="373" s="1" customFormat="1">
      <c r="B373" s="39"/>
      <c r="C373" s="40"/>
      <c r="D373" s="233" t="s">
        <v>146</v>
      </c>
      <c r="E373" s="40"/>
      <c r="F373" s="234" t="s">
        <v>475</v>
      </c>
      <c r="G373" s="40"/>
      <c r="H373" s="40"/>
      <c r="I373" s="146"/>
      <c r="J373" s="40"/>
      <c r="K373" s="40"/>
      <c r="L373" s="44"/>
      <c r="M373" s="235"/>
      <c r="N373" s="84"/>
      <c r="O373" s="84"/>
      <c r="P373" s="84"/>
      <c r="Q373" s="84"/>
      <c r="R373" s="84"/>
      <c r="S373" s="84"/>
      <c r="T373" s="85"/>
      <c r="AT373" s="18" t="s">
        <v>146</v>
      </c>
      <c r="AU373" s="18" t="s">
        <v>85</v>
      </c>
    </row>
    <row r="374" s="12" customFormat="1">
      <c r="B374" s="236"/>
      <c r="C374" s="237"/>
      <c r="D374" s="233" t="s">
        <v>148</v>
      </c>
      <c r="E374" s="238" t="s">
        <v>19</v>
      </c>
      <c r="F374" s="239" t="s">
        <v>476</v>
      </c>
      <c r="G374" s="237"/>
      <c r="H374" s="238" t="s">
        <v>19</v>
      </c>
      <c r="I374" s="240"/>
      <c r="J374" s="237"/>
      <c r="K374" s="237"/>
      <c r="L374" s="241"/>
      <c r="M374" s="242"/>
      <c r="N374" s="243"/>
      <c r="O374" s="243"/>
      <c r="P374" s="243"/>
      <c r="Q374" s="243"/>
      <c r="R374" s="243"/>
      <c r="S374" s="243"/>
      <c r="T374" s="244"/>
      <c r="AT374" s="245" t="s">
        <v>148</v>
      </c>
      <c r="AU374" s="245" t="s">
        <v>85</v>
      </c>
      <c r="AV374" s="12" t="s">
        <v>83</v>
      </c>
      <c r="AW374" s="12" t="s">
        <v>37</v>
      </c>
      <c r="AX374" s="12" t="s">
        <v>76</v>
      </c>
      <c r="AY374" s="245" t="s">
        <v>137</v>
      </c>
    </row>
    <row r="375" s="13" customFormat="1">
      <c r="B375" s="246"/>
      <c r="C375" s="247"/>
      <c r="D375" s="233" t="s">
        <v>148</v>
      </c>
      <c r="E375" s="248" t="s">
        <v>19</v>
      </c>
      <c r="F375" s="249" t="s">
        <v>461</v>
      </c>
      <c r="G375" s="247"/>
      <c r="H375" s="250">
        <v>52.895000000000003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AT375" s="256" t="s">
        <v>148</v>
      </c>
      <c r="AU375" s="256" t="s">
        <v>85</v>
      </c>
      <c r="AV375" s="13" t="s">
        <v>85</v>
      </c>
      <c r="AW375" s="13" t="s">
        <v>37</v>
      </c>
      <c r="AX375" s="13" t="s">
        <v>76</v>
      </c>
      <c r="AY375" s="256" t="s">
        <v>137</v>
      </c>
    </row>
    <row r="376" s="13" customFormat="1">
      <c r="B376" s="246"/>
      <c r="C376" s="247"/>
      <c r="D376" s="233" t="s">
        <v>148</v>
      </c>
      <c r="E376" s="248" t="s">
        <v>19</v>
      </c>
      <c r="F376" s="249" t="s">
        <v>477</v>
      </c>
      <c r="G376" s="247"/>
      <c r="H376" s="250">
        <v>33.619999999999997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AT376" s="256" t="s">
        <v>148</v>
      </c>
      <c r="AU376" s="256" t="s">
        <v>85</v>
      </c>
      <c r="AV376" s="13" t="s">
        <v>85</v>
      </c>
      <c r="AW376" s="13" t="s">
        <v>37</v>
      </c>
      <c r="AX376" s="13" t="s">
        <v>76</v>
      </c>
      <c r="AY376" s="256" t="s">
        <v>137</v>
      </c>
    </row>
    <row r="377" s="13" customFormat="1">
      <c r="B377" s="246"/>
      <c r="C377" s="247"/>
      <c r="D377" s="233" t="s">
        <v>148</v>
      </c>
      <c r="E377" s="248" t="s">
        <v>19</v>
      </c>
      <c r="F377" s="249" t="s">
        <v>463</v>
      </c>
      <c r="G377" s="247"/>
      <c r="H377" s="250">
        <v>1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AT377" s="256" t="s">
        <v>148</v>
      </c>
      <c r="AU377" s="256" t="s">
        <v>85</v>
      </c>
      <c r="AV377" s="13" t="s">
        <v>85</v>
      </c>
      <c r="AW377" s="13" t="s">
        <v>37</v>
      </c>
      <c r="AX377" s="13" t="s">
        <v>76</v>
      </c>
      <c r="AY377" s="256" t="s">
        <v>137</v>
      </c>
    </row>
    <row r="378" s="15" customFormat="1">
      <c r="B378" s="268"/>
      <c r="C378" s="269"/>
      <c r="D378" s="233" t="s">
        <v>148</v>
      </c>
      <c r="E378" s="270" t="s">
        <v>19</v>
      </c>
      <c r="F378" s="271" t="s">
        <v>159</v>
      </c>
      <c r="G378" s="269"/>
      <c r="H378" s="272">
        <v>87.515000000000001</v>
      </c>
      <c r="I378" s="273"/>
      <c r="J378" s="269"/>
      <c r="K378" s="269"/>
      <c r="L378" s="274"/>
      <c r="M378" s="275"/>
      <c r="N378" s="276"/>
      <c r="O378" s="276"/>
      <c r="P378" s="276"/>
      <c r="Q378" s="276"/>
      <c r="R378" s="276"/>
      <c r="S378" s="276"/>
      <c r="T378" s="277"/>
      <c r="AT378" s="278" t="s">
        <v>148</v>
      </c>
      <c r="AU378" s="278" t="s">
        <v>85</v>
      </c>
      <c r="AV378" s="15" t="s">
        <v>144</v>
      </c>
      <c r="AW378" s="15" t="s">
        <v>37</v>
      </c>
      <c r="AX378" s="15" t="s">
        <v>83</v>
      </c>
      <c r="AY378" s="278" t="s">
        <v>137</v>
      </c>
    </row>
    <row r="379" s="11" customFormat="1" ht="22.8" customHeight="1">
      <c r="B379" s="204"/>
      <c r="C379" s="205"/>
      <c r="D379" s="206" t="s">
        <v>75</v>
      </c>
      <c r="E379" s="218" t="s">
        <v>478</v>
      </c>
      <c r="F379" s="218" t="s">
        <v>479</v>
      </c>
      <c r="G379" s="205"/>
      <c r="H379" s="205"/>
      <c r="I379" s="208"/>
      <c r="J379" s="219">
        <f>BK379</f>
        <v>0</v>
      </c>
      <c r="K379" s="205"/>
      <c r="L379" s="210"/>
      <c r="M379" s="211"/>
      <c r="N379" s="212"/>
      <c r="O379" s="212"/>
      <c r="P379" s="213">
        <f>SUM(P380:P381)</f>
        <v>0</v>
      </c>
      <c r="Q379" s="212"/>
      <c r="R379" s="213">
        <f>SUM(R380:R381)</f>
        <v>0</v>
      </c>
      <c r="S379" s="212"/>
      <c r="T379" s="214">
        <f>SUM(T380:T381)</f>
        <v>0</v>
      </c>
      <c r="AR379" s="215" t="s">
        <v>83</v>
      </c>
      <c r="AT379" s="216" t="s">
        <v>75</v>
      </c>
      <c r="AU379" s="216" t="s">
        <v>83</v>
      </c>
      <c r="AY379" s="215" t="s">
        <v>137</v>
      </c>
      <c r="BK379" s="217">
        <f>SUM(BK380:BK381)</f>
        <v>0</v>
      </c>
    </row>
    <row r="380" s="1" customFormat="1" ht="16.5" customHeight="1">
      <c r="B380" s="39"/>
      <c r="C380" s="220" t="s">
        <v>480</v>
      </c>
      <c r="D380" s="220" t="s">
        <v>139</v>
      </c>
      <c r="E380" s="221" t="s">
        <v>481</v>
      </c>
      <c r="F380" s="222" t="s">
        <v>482</v>
      </c>
      <c r="G380" s="223" t="s">
        <v>252</v>
      </c>
      <c r="H380" s="224">
        <v>584.40300000000002</v>
      </c>
      <c r="I380" s="225"/>
      <c r="J380" s="226">
        <f>ROUND(I380*H380,2)</f>
        <v>0</v>
      </c>
      <c r="K380" s="222" t="s">
        <v>143</v>
      </c>
      <c r="L380" s="44"/>
      <c r="M380" s="227" t="s">
        <v>19</v>
      </c>
      <c r="N380" s="228" t="s">
        <v>47</v>
      </c>
      <c r="O380" s="84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AR380" s="231" t="s">
        <v>144</v>
      </c>
      <c r="AT380" s="231" t="s">
        <v>139</v>
      </c>
      <c r="AU380" s="231" t="s">
        <v>85</v>
      </c>
      <c r="AY380" s="18" t="s">
        <v>137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8" t="s">
        <v>83</v>
      </c>
      <c r="BK380" s="232">
        <f>ROUND(I380*H380,2)</f>
        <v>0</v>
      </c>
      <c r="BL380" s="18" t="s">
        <v>144</v>
      </c>
      <c r="BM380" s="231" t="s">
        <v>483</v>
      </c>
    </row>
    <row r="381" s="1" customFormat="1">
      <c r="B381" s="39"/>
      <c r="C381" s="40"/>
      <c r="D381" s="233" t="s">
        <v>146</v>
      </c>
      <c r="E381" s="40"/>
      <c r="F381" s="234" t="s">
        <v>484</v>
      </c>
      <c r="G381" s="40"/>
      <c r="H381" s="40"/>
      <c r="I381" s="146"/>
      <c r="J381" s="40"/>
      <c r="K381" s="40"/>
      <c r="L381" s="44"/>
      <c r="M381" s="290"/>
      <c r="N381" s="291"/>
      <c r="O381" s="291"/>
      <c r="P381" s="291"/>
      <c r="Q381" s="291"/>
      <c r="R381" s="291"/>
      <c r="S381" s="291"/>
      <c r="T381" s="292"/>
      <c r="AT381" s="18" t="s">
        <v>146</v>
      </c>
      <c r="AU381" s="18" t="s">
        <v>85</v>
      </c>
    </row>
    <row r="382" s="1" customFormat="1" ht="6.96" customHeight="1">
      <c r="B382" s="59"/>
      <c r="C382" s="60"/>
      <c r="D382" s="60"/>
      <c r="E382" s="60"/>
      <c r="F382" s="60"/>
      <c r="G382" s="60"/>
      <c r="H382" s="60"/>
      <c r="I382" s="171"/>
      <c r="J382" s="60"/>
      <c r="K382" s="60"/>
      <c r="L382" s="44"/>
    </row>
  </sheetData>
  <sheetProtection sheet="1" autoFilter="0" formatColumns="0" formatRows="0" objects="1" scenarios="1" spinCount="100000" saltValue="gSeOWcZdbrPsQ22Hv1K70/km/BmyOc6KaUgRwtf3jn9IKkF0js5MU9G4t0B1MLydNaGj5RRcan3lNs7UL9+jDA==" hashValue="uNh0XeoBfgS+IBN0rsbU319z5WIG9z/5MNfkWdBV3gzNz+P9gYXnsColNIl2qiUUVQEL98sxjlO6HBbB0hFMjg==" algorithmName="SHA-512" password="CC35"/>
  <autoFilter ref="C91:K3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93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II/445 Šternberk - chodníky ul.Jesenická - SO113</v>
      </c>
      <c r="F7" s="144"/>
      <c r="G7" s="144"/>
      <c r="H7" s="144"/>
      <c r="L7" s="21"/>
    </row>
    <row r="8" ht="12" customHeight="1">
      <c r="B8" s="21"/>
      <c r="D8" s="144" t="s">
        <v>107</v>
      </c>
      <c r="L8" s="21"/>
    </row>
    <row r="9" s="1" customFormat="1" ht="16.5" customHeight="1">
      <c r="B9" s="44"/>
      <c r="E9" s="145" t="s">
        <v>108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109</v>
      </c>
      <c r="I10" s="146"/>
      <c r="L10" s="44"/>
    </row>
    <row r="11" s="1" customFormat="1" ht="36.96" customHeight="1">
      <c r="B11" s="44"/>
      <c r="E11" s="147" t="s">
        <v>485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15. 5. 2019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ROUND(J87,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ROUND((SUM(BE87:BE92)),  2)</f>
        <v>0</v>
      </c>
      <c r="I35" s="160">
        <v>0.20999999999999999</v>
      </c>
      <c r="J35" s="159">
        <f>ROUND(((SUM(BE87:BE92))*I35),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ROUND((SUM(BF87:BF92)),  2)</f>
        <v>0</v>
      </c>
      <c r="I36" s="160">
        <v>0.14999999999999999</v>
      </c>
      <c r="J36" s="159">
        <f>ROUND(((SUM(BF87:BF92))*I36),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ROUND((SUM(BG87:BG92)),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ROUND((SUM(BH87:BH92)),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ROUND((SUM(BI87:BI92)),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111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II/445 Šternberk - chodníky ul.Jesenická - SO113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107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108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109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SO 192 - Dočasné dopravní značení (DIO)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>Šternberk</v>
      </c>
      <c r="G56" s="40"/>
      <c r="H56" s="40"/>
      <c r="I56" s="148" t="s">
        <v>23</v>
      </c>
      <c r="J56" s="72" t="str">
        <f>IF(J14="","",J14)</f>
        <v>15. 5. 2019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Šternberk</v>
      </c>
      <c r="G58" s="40"/>
      <c r="H58" s="40"/>
      <c r="I58" s="148" t="s">
        <v>33</v>
      </c>
      <c r="J58" s="37" t="str">
        <f>E23</f>
        <v>Cekr CZ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Jan Zamykal,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112</v>
      </c>
      <c r="D61" s="177"/>
      <c r="E61" s="177"/>
      <c r="F61" s="177"/>
      <c r="G61" s="177"/>
      <c r="H61" s="177"/>
      <c r="I61" s="178"/>
      <c r="J61" s="179" t="s">
        <v>113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J87</f>
        <v>0</v>
      </c>
      <c r="K63" s="40"/>
      <c r="L63" s="44"/>
      <c r="AU63" s="18" t="s">
        <v>114</v>
      </c>
    </row>
    <row r="64" s="8" customFormat="1" ht="24.96" customHeight="1">
      <c r="B64" s="181"/>
      <c r="C64" s="182"/>
      <c r="D64" s="183" t="s">
        <v>115</v>
      </c>
      <c r="E64" s="184"/>
      <c r="F64" s="184"/>
      <c r="G64" s="184"/>
      <c r="H64" s="184"/>
      <c r="I64" s="185"/>
      <c r="J64" s="186">
        <f>J88</f>
        <v>0</v>
      </c>
      <c r="K64" s="182"/>
      <c r="L64" s="187"/>
    </row>
    <row r="65" s="9" customFormat="1" ht="19.92" customHeight="1">
      <c r="B65" s="188"/>
      <c r="C65" s="125"/>
      <c r="D65" s="189" t="s">
        <v>119</v>
      </c>
      <c r="E65" s="190"/>
      <c r="F65" s="190"/>
      <c r="G65" s="190"/>
      <c r="H65" s="190"/>
      <c r="I65" s="191"/>
      <c r="J65" s="192">
        <f>J89</f>
        <v>0</v>
      </c>
      <c r="K65" s="125"/>
      <c r="L65" s="193"/>
    </row>
    <row r="66" s="1" customFormat="1" ht="21.84" customHeight="1">
      <c r="B66" s="39"/>
      <c r="C66" s="40"/>
      <c r="D66" s="40"/>
      <c r="E66" s="40"/>
      <c r="F66" s="40"/>
      <c r="G66" s="40"/>
      <c r="H66" s="40"/>
      <c r="I66" s="146"/>
      <c r="J66" s="40"/>
      <c r="K66" s="40"/>
      <c r="L66" s="44"/>
    </row>
    <row r="67" s="1" customFormat="1" ht="6.96" customHeight="1">
      <c r="B67" s="59"/>
      <c r="C67" s="60"/>
      <c r="D67" s="60"/>
      <c r="E67" s="60"/>
      <c r="F67" s="60"/>
      <c r="G67" s="60"/>
      <c r="H67" s="60"/>
      <c r="I67" s="171"/>
      <c r="J67" s="60"/>
      <c r="K67" s="60"/>
      <c r="L67" s="44"/>
    </row>
    <row r="71" s="1" customFormat="1" ht="6.96" customHeight="1">
      <c r="B71" s="61"/>
      <c r="C71" s="62"/>
      <c r="D71" s="62"/>
      <c r="E71" s="62"/>
      <c r="F71" s="62"/>
      <c r="G71" s="62"/>
      <c r="H71" s="62"/>
      <c r="I71" s="174"/>
      <c r="J71" s="62"/>
      <c r="K71" s="62"/>
      <c r="L71" s="44"/>
    </row>
    <row r="72" s="1" customFormat="1" ht="24.96" customHeight="1">
      <c r="B72" s="39"/>
      <c r="C72" s="24" t="s">
        <v>122</v>
      </c>
      <c r="D72" s="40"/>
      <c r="E72" s="40"/>
      <c r="F72" s="40"/>
      <c r="G72" s="40"/>
      <c r="H72" s="40"/>
      <c r="I72" s="146"/>
      <c r="J72" s="40"/>
      <c r="K72" s="40"/>
      <c r="L72" s="44"/>
    </row>
    <row r="73" s="1" customFormat="1" ht="6.96" customHeight="1"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44"/>
    </row>
    <row r="74" s="1" customFormat="1" ht="12" customHeight="1">
      <c r="B74" s="39"/>
      <c r="C74" s="33" t="s">
        <v>16</v>
      </c>
      <c r="D74" s="40"/>
      <c r="E74" s="40"/>
      <c r="F74" s="40"/>
      <c r="G74" s="40"/>
      <c r="H74" s="40"/>
      <c r="I74" s="146"/>
      <c r="J74" s="40"/>
      <c r="K74" s="40"/>
      <c r="L74" s="44"/>
    </row>
    <row r="75" s="1" customFormat="1" ht="16.5" customHeight="1">
      <c r="B75" s="39"/>
      <c r="C75" s="40"/>
      <c r="D75" s="40"/>
      <c r="E75" s="175" t="str">
        <f>E7</f>
        <v>II/445 Šternberk - chodníky ul.Jesenická - SO113</v>
      </c>
      <c r="F75" s="33"/>
      <c r="G75" s="33"/>
      <c r="H75" s="33"/>
      <c r="I75" s="146"/>
      <c r="J75" s="40"/>
      <c r="K75" s="40"/>
      <c r="L75" s="44"/>
    </row>
    <row r="76" ht="12" customHeight="1">
      <c r="B76" s="22"/>
      <c r="C76" s="33" t="s">
        <v>107</v>
      </c>
      <c r="D76" s="23"/>
      <c r="E76" s="23"/>
      <c r="F76" s="23"/>
      <c r="G76" s="23"/>
      <c r="H76" s="23"/>
      <c r="I76" s="138"/>
      <c r="J76" s="23"/>
      <c r="K76" s="23"/>
      <c r="L76" s="21"/>
    </row>
    <row r="77" s="1" customFormat="1" ht="16.5" customHeight="1">
      <c r="B77" s="39"/>
      <c r="C77" s="40"/>
      <c r="D77" s="40"/>
      <c r="E77" s="175" t="s">
        <v>108</v>
      </c>
      <c r="F77" s="40"/>
      <c r="G77" s="40"/>
      <c r="H77" s="40"/>
      <c r="I77" s="146"/>
      <c r="J77" s="40"/>
      <c r="K77" s="40"/>
      <c r="L77" s="44"/>
    </row>
    <row r="78" s="1" customFormat="1" ht="12" customHeight="1">
      <c r="B78" s="39"/>
      <c r="C78" s="33" t="s">
        <v>109</v>
      </c>
      <c r="D78" s="40"/>
      <c r="E78" s="40"/>
      <c r="F78" s="40"/>
      <c r="G78" s="40"/>
      <c r="H78" s="40"/>
      <c r="I78" s="146"/>
      <c r="J78" s="40"/>
      <c r="K78" s="40"/>
      <c r="L78" s="44"/>
    </row>
    <row r="79" s="1" customFormat="1" ht="16.5" customHeight="1">
      <c r="B79" s="39"/>
      <c r="C79" s="40"/>
      <c r="D79" s="40"/>
      <c r="E79" s="69" t="str">
        <f>E11</f>
        <v>SO 192 - Dočasné dopravní značení (DIO)</v>
      </c>
      <c r="F79" s="40"/>
      <c r="G79" s="40"/>
      <c r="H79" s="40"/>
      <c r="I79" s="146"/>
      <c r="J79" s="40"/>
      <c r="K79" s="40"/>
      <c r="L79" s="44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44"/>
    </row>
    <row r="81" s="1" customFormat="1" ht="12" customHeight="1">
      <c r="B81" s="39"/>
      <c r="C81" s="33" t="s">
        <v>21</v>
      </c>
      <c r="D81" s="40"/>
      <c r="E81" s="40"/>
      <c r="F81" s="28" t="str">
        <f>F14</f>
        <v>Šternberk</v>
      </c>
      <c r="G81" s="40"/>
      <c r="H81" s="40"/>
      <c r="I81" s="148" t="s">
        <v>23</v>
      </c>
      <c r="J81" s="72" t="str">
        <f>IF(J14="","",J14)</f>
        <v>15. 5. 2019</v>
      </c>
      <c r="K81" s="40"/>
      <c r="L81" s="44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44"/>
    </row>
    <row r="83" s="1" customFormat="1" ht="15.15" customHeight="1">
      <c r="B83" s="39"/>
      <c r="C83" s="33" t="s">
        <v>25</v>
      </c>
      <c r="D83" s="40"/>
      <c r="E83" s="40"/>
      <c r="F83" s="28" t="str">
        <f>E17</f>
        <v>Město Šternberk</v>
      </c>
      <c r="G83" s="40"/>
      <c r="H83" s="40"/>
      <c r="I83" s="148" t="s">
        <v>33</v>
      </c>
      <c r="J83" s="37" t="str">
        <f>E23</f>
        <v>Cekr CZ s.r.o.</v>
      </c>
      <c r="K83" s="40"/>
      <c r="L83" s="44"/>
    </row>
    <row r="84" s="1" customFormat="1" ht="27.9" customHeight="1">
      <c r="B84" s="39"/>
      <c r="C84" s="33" t="s">
        <v>31</v>
      </c>
      <c r="D84" s="40"/>
      <c r="E84" s="40"/>
      <c r="F84" s="28" t="str">
        <f>IF(E20="","",E20)</f>
        <v>Vyplň údaj</v>
      </c>
      <c r="G84" s="40"/>
      <c r="H84" s="40"/>
      <c r="I84" s="148" t="s">
        <v>38</v>
      </c>
      <c r="J84" s="37" t="str">
        <f>E26</f>
        <v>Jan Zamykal, CS ÚRS 2019 01</v>
      </c>
      <c r="K84" s="40"/>
      <c r="L84" s="44"/>
    </row>
    <row r="85" s="1" customFormat="1" ht="10.32" customHeight="1"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44"/>
    </row>
    <row r="86" s="10" customFormat="1" ht="29.28" customHeight="1">
      <c r="B86" s="194"/>
      <c r="C86" s="195" t="s">
        <v>123</v>
      </c>
      <c r="D86" s="196" t="s">
        <v>61</v>
      </c>
      <c r="E86" s="196" t="s">
        <v>57</v>
      </c>
      <c r="F86" s="196" t="s">
        <v>58</v>
      </c>
      <c r="G86" s="196" t="s">
        <v>124</v>
      </c>
      <c r="H86" s="196" t="s">
        <v>125</v>
      </c>
      <c r="I86" s="197" t="s">
        <v>126</v>
      </c>
      <c r="J86" s="196" t="s">
        <v>113</v>
      </c>
      <c r="K86" s="198" t="s">
        <v>127</v>
      </c>
      <c r="L86" s="199"/>
      <c r="M86" s="92" t="s">
        <v>19</v>
      </c>
      <c r="N86" s="93" t="s">
        <v>46</v>
      </c>
      <c r="O86" s="93" t="s">
        <v>128</v>
      </c>
      <c r="P86" s="93" t="s">
        <v>129</v>
      </c>
      <c r="Q86" s="93" t="s">
        <v>130</v>
      </c>
      <c r="R86" s="93" t="s">
        <v>131</v>
      </c>
      <c r="S86" s="93" t="s">
        <v>132</v>
      </c>
      <c r="T86" s="94" t="s">
        <v>133</v>
      </c>
    </row>
    <row r="87" s="1" customFormat="1" ht="22.8" customHeight="1">
      <c r="B87" s="39"/>
      <c r="C87" s="99" t="s">
        <v>134</v>
      </c>
      <c r="D87" s="40"/>
      <c r="E87" s="40"/>
      <c r="F87" s="40"/>
      <c r="G87" s="40"/>
      <c r="H87" s="40"/>
      <c r="I87" s="146"/>
      <c r="J87" s="200">
        <f>BK87</f>
        <v>0</v>
      </c>
      <c r="K87" s="40"/>
      <c r="L87" s="44"/>
      <c r="M87" s="95"/>
      <c r="N87" s="96"/>
      <c r="O87" s="96"/>
      <c r="P87" s="201">
        <f>P88</f>
        <v>0</v>
      </c>
      <c r="Q87" s="96"/>
      <c r="R87" s="201">
        <f>R88</f>
        <v>0</v>
      </c>
      <c r="S87" s="96"/>
      <c r="T87" s="202">
        <f>T88</f>
        <v>0</v>
      </c>
      <c r="AT87" s="18" t="s">
        <v>75</v>
      </c>
      <c r="AU87" s="18" t="s">
        <v>114</v>
      </c>
      <c r="BK87" s="203">
        <f>BK88</f>
        <v>0</v>
      </c>
    </row>
    <row r="88" s="11" customFormat="1" ht="25.92" customHeight="1">
      <c r="B88" s="204"/>
      <c r="C88" s="205"/>
      <c r="D88" s="206" t="s">
        <v>75</v>
      </c>
      <c r="E88" s="207" t="s">
        <v>135</v>
      </c>
      <c r="F88" s="207" t="s">
        <v>136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</f>
        <v>0</v>
      </c>
      <c r="Q88" s="212"/>
      <c r="R88" s="213">
        <f>R89</f>
        <v>0</v>
      </c>
      <c r="S88" s="212"/>
      <c r="T88" s="214">
        <f>T89</f>
        <v>0</v>
      </c>
      <c r="AR88" s="215" t="s">
        <v>83</v>
      </c>
      <c r="AT88" s="216" t="s">
        <v>75</v>
      </c>
      <c r="AU88" s="216" t="s">
        <v>76</v>
      </c>
      <c r="AY88" s="215" t="s">
        <v>137</v>
      </c>
      <c r="BK88" s="217">
        <f>BK89</f>
        <v>0</v>
      </c>
    </row>
    <row r="89" s="11" customFormat="1" ht="22.8" customHeight="1">
      <c r="B89" s="204"/>
      <c r="C89" s="205"/>
      <c r="D89" s="206" t="s">
        <v>75</v>
      </c>
      <c r="E89" s="218" t="s">
        <v>227</v>
      </c>
      <c r="F89" s="218" t="s">
        <v>393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SUM(P90:P92)</f>
        <v>0</v>
      </c>
      <c r="Q89" s="212"/>
      <c r="R89" s="213">
        <f>SUM(R90:R92)</f>
        <v>0</v>
      </c>
      <c r="S89" s="212"/>
      <c r="T89" s="214">
        <f>SUM(T90:T92)</f>
        <v>0</v>
      </c>
      <c r="AR89" s="215" t="s">
        <v>83</v>
      </c>
      <c r="AT89" s="216" t="s">
        <v>75</v>
      </c>
      <c r="AU89" s="216" t="s">
        <v>83</v>
      </c>
      <c r="AY89" s="215" t="s">
        <v>137</v>
      </c>
      <c r="BK89" s="217">
        <f>SUM(BK90:BK92)</f>
        <v>0</v>
      </c>
    </row>
    <row r="90" s="1" customFormat="1" ht="16.5" customHeight="1">
      <c r="B90" s="39"/>
      <c r="C90" s="220" t="s">
        <v>83</v>
      </c>
      <c r="D90" s="220" t="s">
        <v>139</v>
      </c>
      <c r="E90" s="221" t="s">
        <v>486</v>
      </c>
      <c r="F90" s="222" t="s">
        <v>487</v>
      </c>
      <c r="G90" s="223" t="s">
        <v>488</v>
      </c>
      <c r="H90" s="224">
        <v>1</v>
      </c>
      <c r="I90" s="225"/>
      <c r="J90" s="226">
        <f>ROUND(I90*H90,2)</f>
        <v>0</v>
      </c>
      <c r="K90" s="222" t="s">
        <v>367</v>
      </c>
      <c r="L90" s="44"/>
      <c r="M90" s="227" t="s">
        <v>19</v>
      </c>
      <c r="N90" s="228" t="s">
        <v>47</v>
      </c>
      <c r="O90" s="84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1" t="s">
        <v>144</v>
      </c>
      <c r="AT90" s="231" t="s">
        <v>139</v>
      </c>
      <c r="AU90" s="231" t="s">
        <v>85</v>
      </c>
      <c r="AY90" s="18" t="s">
        <v>137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18" t="s">
        <v>83</v>
      </c>
      <c r="BK90" s="232">
        <f>ROUND(I90*H90,2)</f>
        <v>0</v>
      </c>
      <c r="BL90" s="18" t="s">
        <v>144</v>
      </c>
      <c r="BM90" s="231" t="s">
        <v>489</v>
      </c>
    </row>
    <row r="91" s="1" customFormat="1">
      <c r="B91" s="39"/>
      <c r="C91" s="40"/>
      <c r="D91" s="233" t="s">
        <v>146</v>
      </c>
      <c r="E91" s="40"/>
      <c r="F91" s="234" t="s">
        <v>490</v>
      </c>
      <c r="G91" s="40"/>
      <c r="H91" s="40"/>
      <c r="I91" s="146"/>
      <c r="J91" s="40"/>
      <c r="K91" s="40"/>
      <c r="L91" s="44"/>
      <c r="M91" s="235"/>
      <c r="N91" s="84"/>
      <c r="O91" s="84"/>
      <c r="P91" s="84"/>
      <c r="Q91" s="84"/>
      <c r="R91" s="84"/>
      <c r="S91" s="84"/>
      <c r="T91" s="85"/>
      <c r="AT91" s="18" t="s">
        <v>146</v>
      </c>
      <c r="AU91" s="18" t="s">
        <v>85</v>
      </c>
    </row>
    <row r="92" s="1" customFormat="1">
      <c r="B92" s="39"/>
      <c r="C92" s="40"/>
      <c r="D92" s="233" t="s">
        <v>443</v>
      </c>
      <c r="E92" s="40"/>
      <c r="F92" s="289" t="s">
        <v>444</v>
      </c>
      <c r="G92" s="40"/>
      <c r="H92" s="40"/>
      <c r="I92" s="146"/>
      <c r="J92" s="40"/>
      <c r="K92" s="40"/>
      <c r="L92" s="44"/>
      <c r="M92" s="290"/>
      <c r="N92" s="291"/>
      <c r="O92" s="291"/>
      <c r="P92" s="291"/>
      <c r="Q92" s="291"/>
      <c r="R92" s="291"/>
      <c r="S92" s="291"/>
      <c r="T92" s="292"/>
      <c r="AT92" s="18" t="s">
        <v>443</v>
      </c>
      <c r="AU92" s="18" t="s">
        <v>85</v>
      </c>
    </row>
    <row r="93" s="1" customFormat="1" ht="6.96" customHeight="1">
      <c r="B93" s="59"/>
      <c r="C93" s="60"/>
      <c r="D93" s="60"/>
      <c r="E93" s="60"/>
      <c r="F93" s="60"/>
      <c r="G93" s="60"/>
      <c r="H93" s="60"/>
      <c r="I93" s="171"/>
      <c r="J93" s="60"/>
      <c r="K93" s="60"/>
      <c r="L93" s="44"/>
    </row>
  </sheetData>
  <sheetProtection sheet="1" autoFilter="0" formatColumns="0" formatRows="0" objects="1" scenarios="1" spinCount="100000" saltValue="ho5Qs4vNM/8D4YABm5PJJkEsDkEPmXFEQj1GxcNKJQMYh7xShT9uKG73wLpNpiqwlIqJdoU+LNhvlhXOIh/9xw==" hashValue="sH6JumUF+bD7e1oQVGm6IyuM+1lYm9aPHdd4pqb5i0qsTxCpWDblEh1LzMWFTHOqQ3RPteFAeETblGgwEYPr9Q==" algorithmName="SHA-512" password="CC35"/>
  <autoFilter ref="C86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II/445 Šternberk - chodníky ul.Jesenická - SO113</v>
      </c>
      <c r="F7" s="144"/>
      <c r="G7" s="144"/>
      <c r="H7" s="144"/>
      <c r="L7" s="21"/>
    </row>
    <row r="8" ht="12" customHeight="1">
      <c r="B8" s="21"/>
      <c r="D8" s="144" t="s">
        <v>107</v>
      </c>
      <c r="L8" s="21"/>
    </row>
    <row r="9" s="1" customFormat="1" ht="16.5" customHeight="1">
      <c r="B9" s="44"/>
      <c r="E9" s="145" t="s">
        <v>491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109</v>
      </c>
      <c r="I10" s="146"/>
      <c r="L10" s="44"/>
    </row>
    <row r="11" s="1" customFormat="1" ht="36.96" customHeight="1">
      <c r="B11" s="44"/>
      <c r="E11" s="147" t="s">
        <v>492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15. 5. 2019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ROUND(J88,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ROUND((SUM(BE88:BE185)),  2)</f>
        <v>0</v>
      </c>
      <c r="I35" s="160">
        <v>0.20999999999999999</v>
      </c>
      <c r="J35" s="159">
        <f>ROUND(((SUM(BE88:BE185))*I35),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ROUND((SUM(BF88:BF185)),  2)</f>
        <v>0</v>
      </c>
      <c r="I36" s="160">
        <v>0.14999999999999999</v>
      </c>
      <c r="J36" s="159">
        <f>ROUND(((SUM(BF88:BF185))*I36),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ROUND((SUM(BG88:BG185)),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ROUND((SUM(BH88:BH185)),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ROUND((SUM(BI88:BI185)),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111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II/445 Šternberk - chodníky ul.Jesenická - SO113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107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491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109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SO 402 - Přeložka VO trasa B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>Šternberk</v>
      </c>
      <c r="G56" s="40"/>
      <c r="H56" s="40"/>
      <c r="I56" s="148" t="s">
        <v>23</v>
      </c>
      <c r="J56" s="72" t="str">
        <f>IF(J14="","",J14)</f>
        <v>15. 5. 2019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Šternberk</v>
      </c>
      <c r="G58" s="40"/>
      <c r="H58" s="40"/>
      <c r="I58" s="148" t="s">
        <v>33</v>
      </c>
      <c r="J58" s="37" t="str">
        <f>E23</f>
        <v>Cekr CZ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Jan Zamykal,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112</v>
      </c>
      <c r="D61" s="177"/>
      <c r="E61" s="177"/>
      <c r="F61" s="177"/>
      <c r="G61" s="177"/>
      <c r="H61" s="177"/>
      <c r="I61" s="178"/>
      <c r="J61" s="179" t="s">
        <v>113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J88</f>
        <v>0</v>
      </c>
      <c r="K63" s="40"/>
      <c r="L63" s="44"/>
      <c r="AU63" s="18" t="s">
        <v>114</v>
      </c>
    </row>
    <row r="64" s="8" customFormat="1" ht="24.96" customHeight="1">
      <c r="B64" s="181"/>
      <c r="C64" s="182"/>
      <c r="D64" s="183" t="s">
        <v>493</v>
      </c>
      <c r="E64" s="184"/>
      <c r="F64" s="184"/>
      <c r="G64" s="184"/>
      <c r="H64" s="184"/>
      <c r="I64" s="185"/>
      <c r="J64" s="186">
        <f>J89</f>
        <v>0</v>
      </c>
      <c r="K64" s="182"/>
      <c r="L64" s="187"/>
    </row>
    <row r="65" s="8" customFormat="1" ht="24.96" customHeight="1">
      <c r="B65" s="181"/>
      <c r="C65" s="182"/>
      <c r="D65" s="183" t="s">
        <v>494</v>
      </c>
      <c r="E65" s="184"/>
      <c r="F65" s="184"/>
      <c r="G65" s="184"/>
      <c r="H65" s="184"/>
      <c r="I65" s="185"/>
      <c r="J65" s="186">
        <f>J154</f>
        <v>0</v>
      </c>
      <c r="K65" s="182"/>
      <c r="L65" s="187"/>
    </row>
    <row r="66" s="8" customFormat="1" ht="24.96" customHeight="1">
      <c r="B66" s="181"/>
      <c r="C66" s="182"/>
      <c r="D66" s="183" t="s">
        <v>495</v>
      </c>
      <c r="E66" s="184"/>
      <c r="F66" s="184"/>
      <c r="G66" s="184"/>
      <c r="H66" s="184"/>
      <c r="I66" s="185"/>
      <c r="J66" s="186">
        <f>J181</f>
        <v>0</v>
      </c>
      <c r="K66" s="182"/>
      <c r="L66" s="187"/>
    </row>
    <row r="67" s="1" customFormat="1" ht="21.84" customHeight="1">
      <c r="B67" s="39"/>
      <c r="C67" s="40"/>
      <c r="D67" s="40"/>
      <c r="E67" s="40"/>
      <c r="F67" s="40"/>
      <c r="G67" s="40"/>
      <c r="H67" s="40"/>
      <c r="I67" s="146"/>
      <c r="J67" s="40"/>
      <c r="K67" s="40"/>
      <c r="L67" s="44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71"/>
      <c r="J68" s="60"/>
      <c r="K68" s="60"/>
      <c r="L68" s="44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4"/>
      <c r="J72" s="62"/>
      <c r="K72" s="62"/>
      <c r="L72" s="44"/>
    </row>
    <row r="73" s="1" customFormat="1" ht="24.96" customHeight="1">
      <c r="B73" s="39"/>
      <c r="C73" s="24" t="s">
        <v>122</v>
      </c>
      <c r="D73" s="40"/>
      <c r="E73" s="40"/>
      <c r="F73" s="40"/>
      <c r="G73" s="40"/>
      <c r="H73" s="40"/>
      <c r="I73" s="146"/>
      <c r="J73" s="40"/>
      <c r="K73" s="40"/>
      <c r="L73" s="44"/>
    </row>
    <row r="74" s="1" customFormat="1" ht="6.96" customHeight="1">
      <c r="B74" s="39"/>
      <c r="C74" s="40"/>
      <c r="D74" s="40"/>
      <c r="E74" s="40"/>
      <c r="F74" s="40"/>
      <c r="G74" s="40"/>
      <c r="H74" s="40"/>
      <c r="I74" s="146"/>
      <c r="J74" s="40"/>
      <c r="K74" s="40"/>
      <c r="L74" s="44"/>
    </row>
    <row r="75" s="1" customFormat="1" ht="12" customHeight="1">
      <c r="B75" s="39"/>
      <c r="C75" s="33" t="s">
        <v>16</v>
      </c>
      <c r="D75" s="40"/>
      <c r="E75" s="40"/>
      <c r="F75" s="40"/>
      <c r="G75" s="40"/>
      <c r="H75" s="40"/>
      <c r="I75" s="146"/>
      <c r="J75" s="40"/>
      <c r="K75" s="40"/>
      <c r="L75" s="44"/>
    </row>
    <row r="76" s="1" customFormat="1" ht="16.5" customHeight="1">
      <c r="B76" s="39"/>
      <c r="C76" s="40"/>
      <c r="D76" s="40"/>
      <c r="E76" s="175" t="str">
        <f>E7</f>
        <v>II/445 Šternberk - chodníky ul.Jesenická - SO113</v>
      </c>
      <c r="F76" s="33"/>
      <c r="G76" s="33"/>
      <c r="H76" s="33"/>
      <c r="I76" s="146"/>
      <c r="J76" s="40"/>
      <c r="K76" s="40"/>
      <c r="L76" s="44"/>
    </row>
    <row r="77" ht="12" customHeight="1">
      <c r="B77" s="22"/>
      <c r="C77" s="33" t="s">
        <v>107</v>
      </c>
      <c r="D77" s="23"/>
      <c r="E77" s="23"/>
      <c r="F77" s="23"/>
      <c r="G77" s="23"/>
      <c r="H77" s="23"/>
      <c r="I77" s="138"/>
      <c r="J77" s="23"/>
      <c r="K77" s="23"/>
      <c r="L77" s="21"/>
    </row>
    <row r="78" s="1" customFormat="1" ht="16.5" customHeight="1">
      <c r="B78" s="39"/>
      <c r="C78" s="40"/>
      <c r="D78" s="40"/>
      <c r="E78" s="175" t="s">
        <v>491</v>
      </c>
      <c r="F78" s="40"/>
      <c r="G78" s="40"/>
      <c r="H78" s="40"/>
      <c r="I78" s="146"/>
      <c r="J78" s="40"/>
      <c r="K78" s="40"/>
      <c r="L78" s="44"/>
    </row>
    <row r="79" s="1" customFormat="1" ht="12" customHeight="1">
      <c r="B79" s="39"/>
      <c r="C79" s="33" t="s">
        <v>109</v>
      </c>
      <c r="D79" s="40"/>
      <c r="E79" s="40"/>
      <c r="F79" s="40"/>
      <c r="G79" s="40"/>
      <c r="H79" s="40"/>
      <c r="I79" s="146"/>
      <c r="J79" s="40"/>
      <c r="K79" s="40"/>
      <c r="L79" s="44"/>
    </row>
    <row r="80" s="1" customFormat="1" ht="16.5" customHeight="1">
      <c r="B80" s="39"/>
      <c r="C80" s="40"/>
      <c r="D80" s="40"/>
      <c r="E80" s="69" t="str">
        <f>E11</f>
        <v>SO 402 - Přeložka VO trasa B</v>
      </c>
      <c r="F80" s="40"/>
      <c r="G80" s="40"/>
      <c r="H80" s="40"/>
      <c r="I80" s="146"/>
      <c r="J80" s="40"/>
      <c r="K80" s="40"/>
      <c r="L80" s="44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44"/>
    </row>
    <row r="82" s="1" customFormat="1" ht="12" customHeight="1">
      <c r="B82" s="39"/>
      <c r="C82" s="33" t="s">
        <v>21</v>
      </c>
      <c r="D82" s="40"/>
      <c r="E82" s="40"/>
      <c r="F82" s="28" t="str">
        <f>F14</f>
        <v>Šternberk</v>
      </c>
      <c r="G82" s="40"/>
      <c r="H82" s="40"/>
      <c r="I82" s="148" t="s">
        <v>23</v>
      </c>
      <c r="J82" s="72" t="str">
        <f>IF(J14="","",J14)</f>
        <v>15. 5. 2019</v>
      </c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6"/>
      <c r="J83" s="40"/>
      <c r="K83" s="40"/>
      <c r="L83" s="44"/>
    </row>
    <row r="84" s="1" customFormat="1" ht="15.15" customHeight="1">
      <c r="B84" s="39"/>
      <c r="C84" s="33" t="s">
        <v>25</v>
      </c>
      <c r="D84" s="40"/>
      <c r="E84" s="40"/>
      <c r="F84" s="28" t="str">
        <f>E17</f>
        <v>Město Šternberk</v>
      </c>
      <c r="G84" s="40"/>
      <c r="H84" s="40"/>
      <c r="I84" s="148" t="s">
        <v>33</v>
      </c>
      <c r="J84" s="37" t="str">
        <f>E23</f>
        <v>Cekr CZ s.r.o.</v>
      </c>
      <c r="K84" s="40"/>
      <c r="L84" s="44"/>
    </row>
    <row r="85" s="1" customFormat="1" ht="27.9" customHeight="1">
      <c r="B85" s="39"/>
      <c r="C85" s="33" t="s">
        <v>31</v>
      </c>
      <c r="D85" s="40"/>
      <c r="E85" s="40"/>
      <c r="F85" s="28" t="str">
        <f>IF(E20="","",E20)</f>
        <v>Vyplň údaj</v>
      </c>
      <c r="G85" s="40"/>
      <c r="H85" s="40"/>
      <c r="I85" s="148" t="s">
        <v>38</v>
      </c>
      <c r="J85" s="37" t="str">
        <f>E26</f>
        <v>Jan Zamykal, CS ÚRS 2019 01</v>
      </c>
      <c r="K85" s="40"/>
      <c r="L85" s="44"/>
    </row>
    <row r="86" s="1" customFormat="1" ht="10.32" customHeight="1"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44"/>
    </row>
    <row r="87" s="10" customFormat="1" ht="29.28" customHeight="1">
      <c r="B87" s="194"/>
      <c r="C87" s="195" t="s">
        <v>123</v>
      </c>
      <c r="D87" s="196" t="s">
        <v>61</v>
      </c>
      <c r="E87" s="196" t="s">
        <v>57</v>
      </c>
      <c r="F87" s="196" t="s">
        <v>58</v>
      </c>
      <c r="G87" s="196" t="s">
        <v>124</v>
      </c>
      <c r="H87" s="196" t="s">
        <v>125</v>
      </c>
      <c r="I87" s="197" t="s">
        <v>126</v>
      </c>
      <c r="J87" s="196" t="s">
        <v>113</v>
      </c>
      <c r="K87" s="198" t="s">
        <v>127</v>
      </c>
      <c r="L87" s="199"/>
      <c r="M87" s="92" t="s">
        <v>19</v>
      </c>
      <c r="N87" s="93" t="s">
        <v>46</v>
      </c>
      <c r="O87" s="93" t="s">
        <v>128</v>
      </c>
      <c r="P87" s="93" t="s">
        <v>129</v>
      </c>
      <c r="Q87" s="93" t="s">
        <v>130</v>
      </c>
      <c r="R87" s="93" t="s">
        <v>131</v>
      </c>
      <c r="S87" s="93" t="s">
        <v>132</v>
      </c>
      <c r="T87" s="94" t="s">
        <v>133</v>
      </c>
    </row>
    <row r="88" s="1" customFormat="1" ht="22.8" customHeight="1">
      <c r="B88" s="39"/>
      <c r="C88" s="99" t="s">
        <v>134</v>
      </c>
      <c r="D88" s="40"/>
      <c r="E88" s="40"/>
      <c r="F88" s="40"/>
      <c r="G88" s="40"/>
      <c r="H88" s="40"/>
      <c r="I88" s="146"/>
      <c r="J88" s="200">
        <f>BK88</f>
        <v>0</v>
      </c>
      <c r="K88" s="40"/>
      <c r="L88" s="44"/>
      <c r="M88" s="95"/>
      <c r="N88" s="96"/>
      <c r="O88" s="96"/>
      <c r="P88" s="201">
        <f>P89+P154+P181</f>
        <v>0</v>
      </c>
      <c r="Q88" s="96"/>
      <c r="R88" s="201">
        <f>R89+R154+R181</f>
        <v>0</v>
      </c>
      <c r="S88" s="96"/>
      <c r="T88" s="202">
        <f>T89+T154+T181</f>
        <v>0</v>
      </c>
      <c r="AT88" s="18" t="s">
        <v>75</v>
      </c>
      <c r="AU88" s="18" t="s">
        <v>114</v>
      </c>
      <c r="BK88" s="203">
        <f>BK89+BK154+BK181</f>
        <v>0</v>
      </c>
    </row>
    <row r="89" s="11" customFormat="1" ht="25.92" customHeight="1">
      <c r="B89" s="204"/>
      <c r="C89" s="205"/>
      <c r="D89" s="206" t="s">
        <v>75</v>
      </c>
      <c r="E89" s="207" t="s">
        <v>496</v>
      </c>
      <c r="F89" s="207" t="s">
        <v>497</v>
      </c>
      <c r="G89" s="205"/>
      <c r="H89" s="205"/>
      <c r="I89" s="208"/>
      <c r="J89" s="209">
        <f>BK89</f>
        <v>0</v>
      </c>
      <c r="K89" s="205"/>
      <c r="L89" s="210"/>
      <c r="M89" s="211"/>
      <c r="N89" s="212"/>
      <c r="O89" s="212"/>
      <c r="P89" s="213">
        <f>SUM(P90:P153)</f>
        <v>0</v>
      </c>
      <c r="Q89" s="212"/>
      <c r="R89" s="213">
        <f>SUM(R90:R153)</f>
        <v>0</v>
      </c>
      <c r="S89" s="212"/>
      <c r="T89" s="214">
        <f>SUM(T90:T153)</f>
        <v>0</v>
      </c>
      <c r="AR89" s="215" t="s">
        <v>83</v>
      </c>
      <c r="AT89" s="216" t="s">
        <v>75</v>
      </c>
      <c r="AU89" s="216" t="s">
        <v>76</v>
      </c>
      <c r="AY89" s="215" t="s">
        <v>137</v>
      </c>
      <c r="BK89" s="217">
        <f>SUM(BK90:BK153)</f>
        <v>0</v>
      </c>
    </row>
    <row r="90" s="1" customFormat="1" ht="16.5" customHeight="1">
      <c r="B90" s="39"/>
      <c r="C90" s="220" t="s">
        <v>83</v>
      </c>
      <c r="D90" s="220" t="s">
        <v>139</v>
      </c>
      <c r="E90" s="221" t="s">
        <v>498</v>
      </c>
      <c r="F90" s="222" t="s">
        <v>499</v>
      </c>
      <c r="G90" s="223" t="s">
        <v>439</v>
      </c>
      <c r="H90" s="224">
        <v>6</v>
      </c>
      <c r="I90" s="225"/>
      <c r="J90" s="226">
        <f>ROUND(I90*H90,2)</f>
        <v>0</v>
      </c>
      <c r="K90" s="222" t="s">
        <v>367</v>
      </c>
      <c r="L90" s="44"/>
      <c r="M90" s="227" t="s">
        <v>19</v>
      </c>
      <c r="N90" s="228" t="s">
        <v>47</v>
      </c>
      <c r="O90" s="84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1" t="s">
        <v>144</v>
      </c>
      <c r="AT90" s="231" t="s">
        <v>139</v>
      </c>
      <c r="AU90" s="231" t="s">
        <v>83</v>
      </c>
      <c r="AY90" s="18" t="s">
        <v>137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18" t="s">
        <v>83</v>
      </c>
      <c r="BK90" s="232">
        <f>ROUND(I90*H90,2)</f>
        <v>0</v>
      </c>
      <c r="BL90" s="18" t="s">
        <v>144</v>
      </c>
      <c r="BM90" s="231" t="s">
        <v>500</v>
      </c>
    </row>
    <row r="91" s="1" customFormat="1">
      <c r="B91" s="39"/>
      <c r="C91" s="40"/>
      <c r="D91" s="233" t="s">
        <v>146</v>
      </c>
      <c r="E91" s="40"/>
      <c r="F91" s="234" t="s">
        <v>499</v>
      </c>
      <c r="G91" s="40"/>
      <c r="H91" s="40"/>
      <c r="I91" s="146"/>
      <c r="J91" s="40"/>
      <c r="K91" s="40"/>
      <c r="L91" s="44"/>
      <c r="M91" s="235"/>
      <c r="N91" s="84"/>
      <c r="O91" s="84"/>
      <c r="P91" s="84"/>
      <c r="Q91" s="84"/>
      <c r="R91" s="84"/>
      <c r="S91" s="84"/>
      <c r="T91" s="85"/>
      <c r="AT91" s="18" t="s">
        <v>146</v>
      </c>
      <c r="AU91" s="18" t="s">
        <v>83</v>
      </c>
    </row>
    <row r="92" s="1" customFormat="1" ht="16.5" customHeight="1">
      <c r="B92" s="39"/>
      <c r="C92" s="220" t="s">
        <v>85</v>
      </c>
      <c r="D92" s="220" t="s">
        <v>139</v>
      </c>
      <c r="E92" s="221" t="s">
        <v>501</v>
      </c>
      <c r="F92" s="222" t="s">
        <v>502</v>
      </c>
      <c r="G92" s="223" t="s">
        <v>439</v>
      </c>
      <c r="H92" s="224">
        <v>6</v>
      </c>
      <c r="I92" s="225"/>
      <c r="J92" s="226">
        <f>ROUND(I92*H92,2)</f>
        <v>0</v>
      </c>
      <c r="K92" s="222" t="s">
        <v>367</v>
      </c>
      <c r="L92" s="44"/>
      <c r="M92" s="227" t="s">
        <v>19</v>
      </c>
      <c r="N92" s="228" t="s">
        <v>47</v>
      </c>
      <c r="O92" s="84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1" t="s">
        <v>144</v>
      </c>
      <c r="AT92" s="231" t="s">
        <v>139</v>
      </c>
      <c r="AU92" s="231" t="s">
        <v>83</v>
      </c>
      <c r="AY92" s="18" t="s">
        <v>137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18" t="s">
        <v>83</v>
      </c>
      <c r="BK92" s="232">
        <f>ROUND(I92*H92,2)</f>
        <v>0</v>
      </c>
      <c r="BL92" s="18" t="s">
        <v>144</v>
      </c>
      <c r="BM92" s="231" t="s">
        <v>503</v>
      </c>
    </row>
    <row r="93" s="1" customFormat="1">
      <c r="B93" s="39"/>
      <c r="C93" s="40"/>
      <c r="D93" s="233" t="s">
        <v>146</v>
      </c>
      <c r="E93" s="40"/>
      <c r="F93" s="234" t="s">
        <v>502</v>
      </c>
      <c r="G93" s="40"/>
      <c r="H93" s="40"/>
      <c r="I93" s="146"/>
      <c r="J93" s="40"/>
      <c r="K93" s="40"/>
      <c r="L93" s="44"/>
      <c r="M93" s="235"/>
      <c r="N93" s="84"/>
      <c r="O93" s="84"/>
      <c r="P93" s="84"/>
      <c r="Q93" s="84"/>
      <c r="R93" s="84"/>
      <c r="S93" s="84"/>
      <c r="T93" s="85"/>
      <c r="AT93" s="18" t="s">
        <v>146</v>
      </c>
      <c r="AU93" s="18" t="s">
        <v>83</v>
      </c>
    </row>
    <row r="94" s="1" customFormat="1" ht="16.5" customHeight="1">
      <c r="B94" s="39"/>
      <c r="C94" s="220" t="s">
        <v>155</v>
      </c>
      <c r="D94" s="220" t="s">
        <v>139</v>
      </c>
      <c r="E94" s="221" t="s">
        <v>504</v>
      </c>
      <c r="F94" s="222" t="s">
        <v>505</v>
      </c>
      <c r="G94" s="223" t="s">
        <v>439</v>
      </c>
      <c r="H94" s="224">
        <v>7</v>
      </c>
      <c r="I94" s="225"/>
      <c r="J94" s="226">
        <f>ROUND(I94*H94,2)</f>
        <v>0</v>
      </c>
      <c r="K94" s="222" t="s">
        <v>367</v>
      </c>
      <c r="L94" s="44"/>
      <c r="M94" s="227" t="s">
        <v>19</v>
      </c>
      <c r="N94" s="228" t="s">
        <v>47</v>
      </c>
      <c r="O94" s="84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1" t="s">
        <v>144</v>
      </c>
      <c r="AT94" s="231" t="s">
        <v>139</v>
      </c>
      <c r="AU94" s="231" t="s">
        <v>83</v>
      </c>
      <c r="AY94" s="18" t="s">
        <v>137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83</v>
      </c>
      <c r="BK94" s="232">
        <f>ROUND(I94*H94,2)</f>
        <v>0</v>
      </c>
      <c r="BL94" s="18" t="s">
        <v>144</v>
      </c>
      <c r="BM94" s="231" t="s">
        <v>506</v>
      </c>
    </row>
    <row r="95" s="1" customFormat="1">
      <c r="B95" s="39"/>
      <c r="C95" s="40"/>
      <c r="D95" s="233" t="s">
        <v>146</v>
      </c>
      <c r="E95" s="40"/>
      <c r="F95" s="234" t="s">
        <v>505</v>
      </c>
      <c r="G95" s="40"/>
      <c r="H95" s="40"/>
      <c r="I95" s="146"/>
      <c r="J95" s="40"/>
      <c r="K95" s="40"/>
      <c r="L95" s="44"/>
      <c r="M95" s="235"/>
      <c r="N95" s="84"/>
      <c r="O95" s="84"/>
      <c r="P95" s="84"/>
      <c r="Q95" s="84"/>
      <c r="R95" s="84"/>
      <c r="S95" s="84"/>
      <c r="T95" s="85"/>
      <c r="AT95" s="18" t="s">
        <v>146</v>
      </c>
      <c r="AU95" s="18" t="s">
        <v>83</v>
      </c>
    </row>
    <row r="96" s="1" customFormat="1" ht="16.5" customHeight="1">
      <c r="B96" s="39"/>
      <c r="C96" s="220" t="s">
        <v>144</v>
      </c>
      <c r="D96" s="220" t="s">
        <v>139</v>
      </c>
      <c r="E96" s="221" t="s">
        <v>507</v>
      </c>
      <c r="F96" s="222" t="s">
        <v>508</v>
      </c>
      <c r="G96" s="223" t="s">
        <v>439</v>
      </c>
      <c r="H96" s="224">
        <v>6</v>
      </c>
      <c r="I96" s="225"/>
      <c r="J96" s="226">
        <f>ROUND(I96*H96,2)</f>
        <v>0</v>
      </c>
      <c r="K96" s="222" t="s">
        <v>367</v>
      </c>
      <c r="L96" s="44"/>
      <c r="M96" s="227" t="s">
        <v>19</v>
      </c>
      <c r="N96" s="228" t="s">
        <v>47</v>
      </c>
      <c r="O96" s="84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1" t="s">
        <v>144</v>
      </c>
      <c r="AT96" s="231" t="s">
        <v>139</v>
      </c>
      <c r="AU96" s="231" t="s">
        <v>83</v>
      </c>
      <c r="AY96" s="18" t="s">
        <v>137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8" t="s">
        <v>83</v>
      </c>
      <c r="BK96" s="232">
        <f>ROUND(I96*H96,2)</f>
        <v>0</v>
      </c>
      <c r="BL96" s="18" t="s">
        <v>144</v>
      </c>
      <c r="BM96" s="231" t="s">
        <v>509</v>
      </c>
    </row>
    <row r="97" s="1" customFormat="1">
      <c r="B97" s="39"/>
      <c r="C97" s="40"/>
      <c r="D97" s="233" t="s">
        <v>146</v>
      </c>
      <c r="E97" s="40"/>
      <c r="F97" s="234" t="s">
        <v>508</v>
      </c>
      <c r="G97" s="40"/>
      <c r="H97" s="40"/>
      <c r="I97" s="146"/>
      <c r="J97" s="40"/>
      <c r="K97" s="40"/>
      <c r="L97" s="44"/>
      <c r="M97" s="235"/>
      <c r="N97" s="84"/>
      <c r="O97" s="84"/>
      <c r="P97" s="84"/>
      <c r="Q97" s="84"/>
      <c r="R97" s="84"/>
      <c r="S97" s="84"/>
      <c r="T97" s="85"/>
      <c r="AT97" s="18" t="s">
        <v>146</v>
      </c>
      <c r="AU97" s="18" t="s">
        <v>83</v>
      </c>
    </row>
    <row r="98" s="1" customFormat="1" ht="16.5" customHeight="1">
      <c r="B98" s="39"/>
      <c r="C98" s="220" t="s">
        <v>186</v>
      </c>
      <c r="D98" s="220" t="s">
        <v>139</v>
      </c>
      <c r="E98" s="221" t="s">
        <v>510</v>
      </c>
      <c r="F98" s="222" t="s">
        <v>511</v>
      </c>
      <c r="G98" s="223" t="s">
        <v>439</v>
      </c>
      <c r="H98" s="224">
        <v>1</v>
      </c>
      <c r="I98" s="225"/>
      <c r="J98" s="226">
        <f>ROUND(I98*H98,2)</f>
        <v>0</v>
      </c>
      <c r="K98" s="222" t="s">
        <v>367</v>
      </c>
      <c r="L98" s="44"/>
      <c r="M98" s="227" t="s">
        <v>19</v>
      </c>
      <c r="N98" s="228" t="s">
        <v>47</v>
      </c>
      <c r="O98" s="84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1" t="s">
        <v>144</v>
      </c>
      <c r="AT98" s="231" t="s">
        <v>139</v>
      </c>
      <c r="AU98" s="231" t="s">
        <v>83</v>
      </c>
      <c r="AY98" s="18" t="s">
        <v>137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8" t="s">
        <v>83</v>
      </c>
      <c r="BK98" s="232">
        <f>ROUND(I98*H98,2)</f>
        <v>0</v>
      </c>
      <c r="BL98" s="18" t="s">
        <v>144</v>
      </c>
      <c r="BM98" s="231" t="s">
        <v>512</v>
      </c>
    </row>
    <row r="99" s="1" customFormat="1">
      <c r="B99" s="39"/>
      <c r="C99" s="40"/>
      <c r="D99" s="233" t="s">
        <v>146</v>
      </c>
      <c r="E99" s="40"/>
      <c r="F99" s="234" t="s">
        <v>511</v>
      </c>
      <c r="G99" s="40"/>
      <c r="H99" s="40"/>
      <c r="I99" s="146"/>
      <c r="J99" s="40"/>
      <c r="K99" s="40"/>
      <c r="L99" s="44"/>
      <c r="M99" s="235"/>
      <c r="N99" s="84"/>
      <c r="O99" s="84"/>
      <c r="P99" s="84"/>
      <c r="Q99" s="84"/>
      <c r="R99" s="84"/>
      <c r="S99" s="84"/>
      <c r="T99" s="85"/>
      <c r="AT99" s="18" t="s">
        <v>146</v>
      </c>
      <c r="AU99" s="18" t="s">
        <v>83</v>
      </c>
    </row>
    <row r="100" s="1" customFormat="1" ht="16.5" customHeight="1">
      <c r="B100" s="39"/>
      <c r="C100" s="220" t="s">
        <v>200</v>
      </c>
      <c r="D100" s="220" t="s">
        <v>139</v>
      </c>
      <c r="E100" s="221" t="s">
        <v>513</v>
      </c>
      <c r="F100" s="222" t="s">
        <v>514</v>
      </c>
      <c r="G100" s="223" t="s">
        <v>439</v>
      </c>
      <c r="H100" s="224">
        <v>7</v>
      </c>
      <c r="I100" s="225"/>
      <c r="J100" s="226">
        <f>ROUND(I100*H100,2)</f>
        <v>0</v>
      </c>
      <c r="K100" s="222" t="s">
        <v>367</v>
      </c>
      <c r="L100" s="44"/>
      <c r="M100" s="227" t="s">
        <v>19</v>
      </c>
      <c r="N100" s="228" t="s">
        <v>47</v>
      </c>
      <c r="O100" s="84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1" t="s">
        <v>144</v>
      </c>
      <c r="AT100" s="231" t="s">
        <v>139</v>
      </c>
      <c r="AU100" s="231" t="s">
        <v>83</v>
      </c>
      <c r="AY100" s="18" t="s">
        <v>137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83</v>
      </c>
      <c r="BK100" s="232">
        <f>ROUND(I100*H100,2)</f>
        <v>0</v>
      </c>
      <c r="BL100" s="18" t="s">
        <v>144</v>
      </c>
      <c r="BM100" s="231" t="s">
        <v>515</v>
      </c>
    </row>
    <row r="101" s="1" customFormat="1">
      <c r="B101" s="39"/>
      <c r="C101" s="40"/>
      <c r="D101" s="233" t="s">
        <v>146</v>
      </c>
      <c r="E101" s="40"/>
      <c r="F101" s="234" t="s">
        <v>514</v>
      </c>
      <c r="G101" s="40"/>
      <c r="H101" s="40"/>
      <c r="I101" s="146"/>
      <c r="J101" s="40"/>
      <c r="K101" s="40"/>
      <c r="L101" s="44"/>
      <c r="M101" s="235"/>
      <c r="N101" s="84"/>
      <c r="O101" s="84"/>
      <c r="P101" s="84"/>
      <c r="Q101" s="84"/>
      <c r="R101" s="84"/>
      <c r="S101" s="84"/>
      <c r="T101" s="85"/>
      <c r="AT101" s="18" t="s">
        <v>146</v>
      </c>
      <c r="AU101" s="18" t="s">
        <v>83</v>
      </c>
    </row>
    <row r="102" s="1" customFormat="1" ht="16.5" customHeight="1">
      <c r="B102" s="39"/>
      <c r="C102" s="220" t="s">
        <v>207</v>
      </c>
      <c r="D102" s="220" t="s">
        <v>139</v>
      </c>
      <c r="E102" s="221" t="s">
        <v>516</v>
      </c>
      <c r="F102" s="222" t="s">
        <v>517</v>
      </c>
      <c r="G102" s="223" t="s">
        <v>439</v>
      </c>
      <c r="H102" s="224">
        <v>1</v>
      </c>
      <c r="I102" s="225"/>
      <c r="J102" s="226">
        <f>ROUND(I102*H102,2)</f>
        <v>0</v>
      </c>
      <c r="K102" s="222" t="s">
        <v>367</v>
      </c>
      <c r="L102" s="44"/>
      <c r="M102" s="227" t="s">
        <v>19</v>
      </c>
      <c r="N102" s="228" t="s">
        <v>47</v>
      </c>
      <c r="O102" s="84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1" t="s">
        <v>144</v>
      </c>
      <c r="AT102" s="231" t="s">
        <v>139</v>
      </c>
      <c r="AU102" s="231" t="s">
        <v>83</v>
      </c>
      <c r="AY102" s="18" t="s">
        <v>137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8" t="s">
        <v>83</v>
      </c>
      <c r="BK102" s="232">
        <f>ROUND(I102*H102,2)</f>
        <v>0</v>
      </c>
      <c r="BL102" s="18" t="s">
        <v>144</v>
      </c>
      <c r="BM102" s="231" t="s">
        <v>518</v>
      </c>
    </row>
    <row r="103" s="1" customFormat="1">
      <c r="B103" s="39"/>
      <c r="C103" s="40"/>
      <c r="D103" s="233" t="s">
        <v>146</v>
      </c>
      <c r="E103" s="40"/>
      <c r="F103" s="234" t="s">
        <v>517</v>
      </c>
      <c r="G103" s="40"/>
      <c r="H103" s="40"/>
      <c r="I103" s="146"/>
      <c r="J103" s="40"/>
      <c r="K103" s="40"/>
      <c r="L103" s="44"/>
      <c r="M103" s="235"/>
      <c r="N103" s="84"/>
      <c r="O103" s="84"/>
      <c r="P103" s="84"/>
      <c r="Q103" s="84"/>
      <c r="R103" s="84"/>
      <c r="S103" s="84"/>
      <c r="T103" s="85"/>
      <c r="AT103" s="18" t="s">
        <v>146</v>
      </c>
      <c r="AU103" s="18" t="s">
        <v>83</v>
      </c>
    </row>
    <row r="104" s="1" customFormat="1" ht="16.5" customHeight="1">
      <c r="B104" s="39"/>
      <c r="C104" s="220" t="s">
        <v>219</v>
      </c>
      <c r="D104" s="220" t="s">
        <v>139</v>
      </c>
      <c r="E104" s="221" t="s">
        <v>519</v>
      </c>
      <c r="F104" s="222" t="s">
        <v>520</v>
      </c>
      <c r="G104" s="223" t="s">
        <v>439</v>
      </c>
      <c r="H104" s="224">
        <v>7</v>
      </c>
      <c r="I104" s="225"/>
      <c r="J104" s="226">
        <f>ROUND(I104*H104,2)</f>
        <v>0</v>
      </c>
      <c r="K104" s="222" t="s">
        <v>367</v>
      </c>
      <c r="L104" s="44"/>
      <c r="M104" s="227" t="s">
        <v>19</v>
      </c>
      <c r="N104" s="228" t="s">
        <v>47</v>
      </c>
      <c r="O104" s="84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1" t="s">
        <v>144</v>
      </c>
      <c r="AT104" s="231" t="s">
        <v>139</v>
      </c>
      <c r="AU104" s="231" t="s">
        <v>83</v>
      </c>
      <c r="AY104" s="18" t="s">
        <v>137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8" t="s">
        <v>83</v>
      </c>
      <c r="BK104" s="232">
        <f>ROUND(I104*H104,2)</f>
        <v>0</v>
      </c>
      <c r="BL104" s="18" t="s">
        <v>144</v>
      </c>
      <c r="BM104" s="231" t="s">
        <v>521</v>
      </c>
    </row>
    <row r="105" s="1" customFormat="1">
      <c r="B105" s="39"/>
      <c r="C105" s="40"/>
      <c r="D105" s="233" t="s">
        <v>146</v>
      </c>
      <c r="E105" s="40"/>
      <c r="F105" s="234" t="s">
        <v>520</v>
      </c>
      <c r="G105" s="40"/>
      <c r="H105" s="40"/>
      <c r="I105" s="146"/>
      <c r="J105" s="40"/>
      <c r="K105" s="40"/>
      <c r="L105" s="44"/>
      <c r="M105" s="235"/>
      <c r="N105" s="84"/>
      <c r="O105" s="84"/>
      <c r="P105" s="84"/>
      <c r="Q105" s="84"/>
      <c r="R105" s="84"/>
      <c r="S105" s="84"/>
      <c r="T105" s="85"/>
      <c r="AT105" s="18" t="s">
        <v>146</v>
      </c>
      <c r="AU105" s="18" t="s">
        <v>83</v>
      </c>
    </row>
    <row r="106" s="1" customFormat="1" ht="16.5" customHeight="1">
      <c r="B106" s="39"/>
      <c r="C106" s="220" t="s">
        <v>227</v>
      </c>
      <c r="D106" s="220" t="s">
        <v>139</v>
      </c>
      <c r="E106" s="221" t="s">
        <v>522</v>
      </c>
      <c r="F106" s="222" t="s">
        <v>523</v>
      </c>
      <c r="G106" s="223" t="s">
        <v>168</v>
      </c>
      <c r="H106" s="224">
        <v>200</v>
      </c>
      <c r="I106" s="225"/>
      <c r="J106" s="226">
        <f>ROUND(I106*H106,2)</f>
        <v>0</v>
      </c>
      <c r="K106" s="222" t="s">
        <v>367</v>
      </c>
      <c r="L106" s="44"/>
      <c r="M106" s="227" t="s">
        <v>19</v>
      </c>
      <c r="N106" s="228" t="s">
        <v>47</v>
      </c>
      <c r="O106" s="84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1" t="s">
        <v>144</v>
      </c>
      <c r="AT106" s="231" t="s">
        <v>139</v>
      </c>
      <c r="AU106" s="231" t="s">
        <v>83</v>
      </c>
      <c r="AY106" s="18" t="s">
        <v>137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83</v>
      </c>
      <c r="BK106" s="232">
        <f>ROUND(I106*H106,2)</f>
        <v>0</v>
      </c>
      <c r="BL106" s="18" t="s">
        <v>144</v>
      </c>
      <c r="BM106" s="231" t="s">
        <v>524</v>
      </c>
    </row>
    <row r="107" s="1" customFormat="1">
      <c r="B107" s="39"/>
      <c r="C107" s="40"/>
      <c r="D107" s="233" t="s">
        <v>146</v>
      </c>
      <c r="E107" s="40"/>
      <c r="F107" s="234" t="s">
        <v>525</v>
      </c>
      <c r="G107" s="40"/>
      <c r="H107" s="40"/>
      <c r="I107" s="146"/>
      <c r="J107" s="40"/>
      <c r="K107" s="40"/>
      <c r="L107" s="44"/>
      <c r="M107" s="235"/>
      <c r="N107" s="84"/>
      <c r="O107" s="84"/>
      <c r="P107" s="84"/>
      <c r="Q107" s="84"/>
      <c r="R107" s="84"/>
      <c r="S107" s="84"/>
      <c r="T107" s="85"/>
      <c r="AT107" s="18" t="s">
        <v>146</v>
      </c>
      <c r="AU107" s="18" t="s">
        <v>83</v>
      </c>
    </row>
    <row r="108" s="1" customFormat="1" ht="16.5" customHeight="1">
      <c r="B108" s="39"/>
      <c r="C108" s="220" t="s">
        <v>234</v>
      </c>
      <c r="D108" s="220" t="s">
        <v>139</v>
      </c>
      <c r="E108" s="221" t="s">
        <v>526</v>
      </c>
      <c r="F108" s="222" t="s">
        <v>527</v>
      </c>
      <c r="G108" s="223" t="s">
        <v>168</v>
      </c>
      <c r="H108" s="224">
        <v>60</v>
      </c>
      <c r="I108" s="225"/>
      <c r="J108" s="226">
        <f>ROUND(I108*H108,2)</f>
        <v>0</v>
      </c>
      <c r="K108" s="222" t="s">
        <v>367</v>
      </c>
      <c r="L108" s="44"/>
      <c r="M108" s="227" t="s">
        <v>19</v>
      </c>
      <c r="N108" s="228" t="s">
        <v>47</v>
      </c>
      <c r="O108" s="84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1" t="s">
        <v>144</v>
      </c>
      <c r="AT108" s="231" t="s">
        <v>139</v>
      </c>
      <c r="AU108" s="231" t="s">
        <v>83</v>
      </c>
      <c r="AY108" s="18" t="s">
        <v>137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83</v>
      </c>
      <c r="BK108" s="232">
        <f>ROUND(I108*H108,2)</f>
        <v>0</v>
      </c>
      <c r="BL108" s="18" t="s">
        <v>144</v>
      </c>
      <c r="BM108" s="231" t="s">
        <v>528</v>
      </c>
    </row>
    <row r="109" s="1" customFormat="1">
      <c r="B109" s="39"/>
      <c r="C109" s="40"/>
      <c r="D109" s="233" t="s">
        <v>146</v>
      </c>
      <c r="E109" s="40"/>
      <c r="F109" s="234" t="s">
        <v>527</v>
      </c>
      <c r="G109" s="40"/>
      <c r="H109" s="40"/>
      <c r="I109" s="146"/>
      <c r="J109" s="40"/>
      <c r="K109" s="40"/>
      <c r="L109" s="44"/>
      <c r="M109" s="235"/>
      <c r="N109" s="84"/>
      <c r="O109" s="84"/>
      <c r="P109" s="84"/>
      <c r="Q109" s="84"/>
      <c r="R109" s="84"/>
      <c r="S109" s="84"/>
      <c r="T109" s="85"/>
      <c r="AT109" s="18" t="s">
        <v>146</v>
      </c>
      <c r="AU109" s="18" t="s">
        <v>83</v>
      </c>
    </row>
    <row r="110" s="1" customFormat="1" ht="16.5" customHeight="1">
      <c r="B110" s="39"/>
      <c r="C110" s="220" t="s">
        <v>241</v>
      </c>
      <c r="D110" s="220" t="s">
        <v>139</v>
      </c>
      <c r="E110" s="221" t="s">
        <v>529</v>
      </c>
      <c r="F110" s="222" t="s">
        <v>530</v>
      </c>
      <c r="G110" s="223" t="s">
        <v>439</v>
      </c>
      <c r="H110" s="224">
        <v>56</v>
      </c>
      <c r="I110" s="225"/>
      <c r="J110" s="226">
        <f>ROUND(I110*H110,2)</f>
        <v>0</v>
      </c>
      <c r="K110" s="222" t="s">
        <v>367</v>
      </c>
      <c r="L110" s="44"/>
      <c r="M110" s="227" t="s">
        <v>19</v>
      </c>
      <c r="N110" s="228" t="s">
        <v>47</v>
      </c>
      <c r="O110" s="84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1" t="s">
        <v>144</v>
      </c>
      <c r="AT110" s="231" t="s">
        <v>139</v>
      </c>
      <c r="AU110" s="231" t="s">
        <v>83</v>
      </c>
      <c r="AY110" s="18" t="s">
        <v>137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8" t="s">
        <v>83</v>
      </c>
      <c r="BK110" s="232">
        <f>ROUND(I110*H110,2)</f>
        <v>0</v>
      </c>
      <c r="BL110" s="18" t="s">
        <v>144</v>
      </c>
      <c r="BM110" s="231" t="s">
        <v>531</v>
      </c>
    </row>
    <row r="111" s="1" customFormat="1">
      <c r="B111" s="39"/>
      <c r="C111" s="40"/>
      <c r="D111" s="233" t="s">
        <v>146</v>
      </c>
      <c r="E111" s="40"/>
      <c r="F111" s="234" t="s">
        <v>530</v>
      </c>
      <c r="G111" s="40"/>
      <c r="H111" s="40"/>
      <c r="I111" s="146"/>
      <c r="J111" s="40"/>
      <c r="K111" s="40"/>
      <c r="L111" s="44"/>
      <c r="M111" s="235"/>
      <c r="N111" s="84"/>
      <c r="O111" s="84"/>
      <c r="P111" s="84"/>
      <c r="Q111" s="84"/>
      <c r="R111" s="84"/>
      <c r="S111" s="84"/>
      <c r="T111" s="85"/>
      <c r="AT111" s="18" t="s">
        <v>146</v>
      </c>
      <c r="AU111" s="18" t="s">
        <v>83</v>
      </c>
    </row>
    <row r="112" s="1" customFormat="1" ht="16.5" customHeight="1">
      <c r="B112" s="39"/>
      <c r="C112" s="220" t="s">
        <v>248</v>
      </c>
      <c r="D112" s="220" t="s">
        <v>139</v>
      </c>
      <c r="E112" s="221" t="s">
        <v>532</v>
      </c>
      <c r="F112" s="222" t="s">
        <v>533</v>
      </c>
      <c r="G112" s="223" t="s">
        <v>168</v>
      </c>
      <c r="H112" s="224">
        <v>185</v>
      </c>
      <c r="I112" s="225"/>
      <c r="J112" s="226">
        <f>ROUND(I112*H112,2)</f>
        <v>0</v>
      </c>
      <c r="K112" s="222" t="s">
        <v>367</v>
      </c>
      <c r="L112" s="44"/>
      <c r="M112" s="227" t="s">
        <v>19</v>
      </c>
      <c r="N112" s="228" t="s">
        <v>47</v>
      </c>
      <c r="O112" s="84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1" t="s">
        <v>144</v>
      </c>
      <c r="AT112" s="231" t="s">
        <v>139</v>
      </c>
      <c r="AU112" s="231" t="s">
        <v>83</v>
      </c>
      <c r="AY112" s="18" t="s">
        <v>137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8" t="s">
        <v>83</v>
      </c>
      <c r="BK112" s="232">
        <f>ROUND(I112*H112,2)</f>
        <v>0</v>
      </c>
      <c r="BL112" s="18" t="s">
        <v>144</v>
      </c>
      <c r="BM112" s="231" t="s">
        <v>534</v>
      </c>
    </row>
    <row r="113" s="1" customFormat="1">
      <c r="B113" s="39"/>
      <c r="C113" s="40"/>
      <c r="D113" s="233" t="s">
        <v>146</v>
      </c>
      <c r="E113" s="40"/>
      <c r="F113" s="234" t="s">
        <v>533</v>
      </c>
      <c r="G113" s="40"/>
      <c r="H113" s="40"/>
      <c r="I113" s="146"/>
      <c r="J113" s="40"/>
      <c r="K113" s="40"/>
      <c r="L113" s="44"/>
      <c r="M113" s="235"/>
      <c r="N113" s="84"/>
      <c r="O113" s="84"/>
      <c r="P113" s="84"/>
      <c r="Q113" s="84"/>
      <c r="R113" s="84"/>
      <c r="S113" s="84"/>
      <c r="T113" s="85"/>
      <c r="AT113" s="18" t="s">
        <v>146</v>
      </c>
      <c r="AU113" s="18" t="s">
        <v>83</v>
      </c>
    </row>
    <row r="114" s="1" customFormat="1" ht="16.5" customHeight="1">
      <c r="B114" s="39"/>
      <c r="C114" s="220" t="s">
        <v>256</v>
      </c>
      <c r="D114" s="220" t="s">
        <v>139</v>
      </c>
      <c r="E114" s="221" t="s">
        <v>535</v>
      </c>
      <c r="F114" s="222" t="s">
        <v>536</v>
      </c>
      <c r="G114" s="223" t="s">
        <v>168</v>
      </c>
      <c r="H114" s="224">
        <v>30</v>
      </c>
      <c r="I114" s="225"/>
      <c r="J114" s="226">
        <f>ROUND(I114*H114,2)</f>
        <v>0</v>
      </c>
      <c r="K114" s="222" t="s">
        <v>367</v>
      </c>
      <c r="L114" s="44"/>
      <c r="M114" s="227" t="s">
        <v>19</v>
      </c>
      <c r="N114" s="228" t="s">
        <v>47</v>
      </c>
      <c r="O114" s="84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1" t="s">
        <v>144</v>
      </c>
      <c r="AT114" s="231" t="s">
        <v>139</v>
      </c>
      <c r="AU114" s="231" t="s">
        <v>83</v>
      </c>
      <c r="AY114" s="18" t="s">
        <v>137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83</v>
      </c>
      <c r="BK114" s="232">
        <f>ROUND(I114*H114,2)</f>
        <v>0</v>
      </c>
      <c r="BL114" s="18" t="s">
        <v>144</v>
      </c>
      <c r="BM114" s="231" t="s">
        <v>537</v>
      </c>
    </row>
    <row r="115" s="1" customFormat="1">
      <c r="B115" s="39"/>
      <c r="C115" s="40"/>
      <c r="D115" s="233" t="s">
        <v>146</v>
      </c>
      <c r="E115" s="40"/>
      <c r="F115" s="234" t="s">
        <v>536</v>
      </c>
      <c r="G115" s="40"/>
      <c r="H115" s="40"/>
      <c r="I115" s="146"/>
      <c r="J115" s="40"/>
      <c r="K115" s="40"/>
      <c r="L115" s="44"/>
      <c r="M115" s="235"/>
      <c r="N115" s="84"/>
      <c r="O115" s="84"/>
      <c r="P115" s="84"/>
      <c r="Q115" s="84"/>
      <c r="R115" s="84"/>
      <c r="S115" s="84"/>
      <c r="T115" s="85"/>
      <c r="AT115" s="18" t="s">
        <v>146</v>
      </c>
      <c r="AU115" s="18" t="s">
        <v>83</v>
      </c>
    </row>
    <row r="116" s="1" customFormat="1" ht="16.5" customHeight="1">
      <c r="B116" s="39"/>
      <c r="C116" s="220" t="s">
        <v>263</v>
      </c>
      <c r="D116" s="220" t="s">
        <v>139</v>
      </c>
      <c r="E116" s="221" t="s">
        <v>538</v>
      </c>
      <c r="F116" s="222" t="s">
        <v>539</v>
      </c>
      <c r="G116" s="223" t="s">
        <v>439</v>
      </c>
      <c r="H116" s="224">
        <v>1</v>
      </c>
      <c r="I116" s="225"/>
      <c r="J116" s="226">
        <f>ROUND(I116*H116,2)</f>
        <v>0</v>
      </c>
      <c r="K116" s="222" t="s">
        <v>367</v>
      </c>
      <c r="L116" s="44"/>
      <c r="M116" s="227" t="s">
        <v>19</v>
      </c>
      <c r="N116" s="228" t="s">
        <v>47</v>
      </c>
      <c r="O116" s="84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1" t="s">
        <v>144</v>
      </c>
      <c r="AT116" s="231" t="s">
        <v>139</v>
      </c>
      <c r="AU116" s="231" t="s">
        <v>83</v>
      </c>
      <c r="AY116" s="18" t="s">
        <v>137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8" t="s">
        <v>83</v>
      </c>
      <c r="BK116" s="232">
        <f>ROUND(I116*H116,2)</f>
        <v>0</v>
      </c>
      <c r="BL116" s="18" t="s">
        <v>144</v>
      </c>
      <c r="BM116" s="231" t="s">
        <v>540</v>
      </c>
    </row>
    <row r="117" s="1" customFormat="1">
      <c r="B117" s="39"/>
      <c r="C117" s="40"/>
      <c r="D117" s="233" t="s">
        <v>146</v>
      </c>
      <c r="E117" s="40"/>
      <c r="F117" s="234" t="s">
        <v>539</v>
      </c>
      <c r="G117" s="40"/>
      <c r="H117" s="40"/>
      <c r="I117" s="146"/>
      <c r="J117" s="40"/>
      <c r="K117" s="40"/>
      <c r="L117" s="44"/>
      <c r="M117" s="235"/>
      <c r="N117" s="84"/>
      <c r="O117" s="84"/>
      <c r="P117" s="84"/>
      <c r="Q117" s="84"/>
      <c r="R117" s="84"/>
      <c r="S117" s="84"/>
      <c r="T117" s="85"/>
      <c r="AT117" s="18" t="s">
        <v>146</v>
      </c>
      <c r="AU117" s="18" t="s">
        <v>83</v>
      </c>
    </row>
    <row r="118" s="1" customFormat="1" ht="16.5" customHeight="1">
      <c r="B118" s="39"/>
      <c r="C118" s="220" t="s">
        <v>8</v>
      </c>
      <c r="D118" s="220" t="s">
        <v>139</v>
      </c>
      <c r="E118" s="221" t="s">
        <v>541</v>
      </c>
      <c r="F118" s="222" t="s">
        <v>542</v>
      </c>
      <c r="G118" s="223" t="s">
        <v>168</v>
      </c>
      <c r="H118" s="224">
        <v>185</v>
      </c>
      <c r="I118" s="225"/>
      <c r="J118" s="226">
        <f>ROUND(I118*H118,2)</f>
        <v>0</v>
      </c>
      <c r="K118" s="222" t="s">
        <v>367</v>
      </c>
      <c r="L118" s="44"/>
      <c r="M118" s="227" t="s">
        <v>19</v>
      </c>
      <c r="N118" s="228" t="s">
        <v>47</v>
      </c>
      <c r="O118" s="84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1" t="s">
        <v>144</v>
      </c>
      <c r="AT118" s="231" t="s">
        <v>139</v>
      </c>
      <c r="AU118" s="231" t="s">
        <v>83</v>
      </c>
      <c r="AY118" s="18" t="s">
        <v>137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83</v>
      </c>
      <c r="BK118" s="232">
        <f>ROUND(I118*H118,2)</f>
        <v>0</v>
      </c>
      <c r="BL118" s="18" t="s">
        <v>144</v>
      </c>
      <c r="BM118" s="231" t="s">
        <v>543</v>
      </c>
    </row>
    <row r="119" s="1" customFormat="1">
      <c r="B119" s="39"/>
      <c r="C119" s="40"/>
      <c r="D119" s="233" t="s">
        <v>146</v>
      </c>
      <c r="E119" s="40"/>
      <c r="F119" s="234" t="s">
        <v>542</v>
      </c>
      <c r="G119" s="40"/>
      <c r="H119" s="40"/>
      <c r="I119" s="146"/>
      <c r="J119" s="40"/>
      <c r="K119" s="40"/>
      <c r="L119" s="44"/>
      <c r="M119" s="235"/>
      <c r="N119" s="84"/>
      <c r="O119" s="84"/>
      <c r="P119" s="84"/>
      <c r="Q119" s="84"/>
      <c r="R119" s="84"/>
      <c r="S119" s="84"/>
      <c r="T119" s="85"/>
      <c r="AT119" s="18" t="s">
        <v>146</v>
      </c>
      <c r="AU119" s="18" t="s">
        <v>83</v>
      </c>
    </row>
    <row r="120" s="1" customFormat="1" ht="16.5" customHeight="1">
      <c r="B120" s="39"/>
      <c r="C120" s="220" t="s">
        <v>280</v>
      </c>
      <c r="D120" s="220" t="s">
        <v>139</v>
      </c>
      <c r="E120" s="221" t="s">
        <v>544</v>
      </c>
      <c r="F120" s="222" t="s">
        <v>545</v>
      </c>
      <c r="G120" s="223" t="s">
        <v>168</v>
      </c>
      <c r="H120" s="224">
        <v>14</v>
      </c>
      <c r="I120" s="225"/>
      <c r="J120" s="226">
        <f>ROUND(I120*H120,2)</f>
        <v>0</v>
      </c>
      <c r="K120" s="222" t="s">
        <v>367</v>
      </c>
      <c r="L120" s="44"/>
      <c r="M120" s="227" t="s">
        <v>19</v>
      </c>
      <c r="N120" s="228" t="s">
        <v>47</v>
      </c>
      <c r="O120" s="84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1" t="s">
        <v>144</v>
      </c>
      <c r="AT120" s="231" t="s">
        <v>139</v>
      </c>
      <c r="AU120" s="231" t="s">
        <v>83</v>
      </c>
      <c r="AY120" s="18" t="s">
        <v>137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83</v>
      </c>
      <c r="BK120" s="232">
        <f>ROUND(I120*H120,2)</f>
        <v>0</v>
      </c>
      <c r="BL120" s="18" t="s">
        <v>144</v>
      </c>
      <c r="BM120" s="231" t="s">
        <v>546</v>
      </c>
    </row>
    <row r="121" s="1" customFormat="1">
      <c r="B121" s="39"/>
      <c r="C121" s="40"/>
      <c r="D121" s="233" t="s">
        <v>146</v>
      </c>
      <c r="E121" s="40"/>
      <c r="F121" s="234" t="s">
        <v>545</v>
      </c>
      <c r="G121" s="40"/>
      <c r="H121" s="40"/>
      <c r="I121" s="146"/>
      <c r="J121" s="40"/>
      <c r="K121" s="40"/>
      <c r="L121" s="44"/>
      <c r="M121" s="235"/>
      <c r="N121" s="84"/>
      <c r="O121" s="84"/>
      <c r="P121" s="84"/>
      <c r="Q121" s="84"/>
      <c r="R121" s="84"/>
      <c r="S121" s="84"/>
      <c r="T121" s="85"/>
      <c r="AT121" s="18" t="s">
        <v>146</v>
      </c>
      <c r="AU121" s="18" t="s">
        <v>83</v>
      </c>
    </row>
    <row r="122" s="1" customFormat="1" ht="16.5" customHeight="1">
      <c r="B122" s="39"/>
      <c r="C122" s="220" t="s">
        <v>287</v>
      </c>
      <c r="D122" s="220" t="s">
        <v>139</v>
      </c>
      <c r="E122" s="221" t="s">
        <v>547</v>
      </c>
      <c r="F122" s="222" t="s">
        <v>548</v>
      </c>
      <c r="G122" s="223" t="s">
        <v>168</v>
      </c>
      <c r="H122" s="224">
        <v>7</v>
      </c>
      <c r="I122" s="225"/>
      <c r="J122" s="226">
        <f>ROUND(I122*H122,2)</f>
        <v>0</v>
      </c>
      <c r="K122" s="222" t="s">
        <v>367</v>
      </c>
      <c r="L122" s="44"/>
      <c r="M122" s="227" t="s">
        <v>19</v>
      </c>
      <c r="N122" s="228" t="s">
        <v>47</v>
      </c>
      <c r="O122" s="84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1" t="s">
        <v>144</v>
      </c>
      <c r="AT122" s="231" t="s">
        <v>139</v>
      </c>
      <c r="AU122" s="231" t="s">
        <v>83</v>
      </c>
      <c r="AY122" s="18" t="s">
        <v>137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83</v>
      </c>
      <c r="BK122" s="232">
        <f>ROUND(I122*H122,2)</f>
        <v>0</v>
      </c>
      <c r="BL122" s="18" t="s">
        <v>144</v>
      </c>
      <c r="BM122" s="231" t="s">
        <v>549</v>
      </c>
    </row>
    <row r="123" s="1" customFormat="1">
      <c r="B123" s="39"/>
      <c r="C123" s="40"/>
      <c r="D123" s="233" t="s">
        <v>146</v>
      </c>
      <c r="E123" s="40"/>
      <c r="F123" s="234" t="s">
        <v>548</v>
      </c>
      <c r="G123" s="40"/>
      <c r="H123" s="40"/>
      <c r="I123" s="146"/>
      <c r="J123" s="40"/>
      <c r="K123" s="40"/>
      <c r="L123" s="44"/>
      <c r="M123" s="235"/>
      <c r="N123" s="84"/>
      <c r="O123" s="84"/>
      <c r="P123" s="84"/>
      <c r="Q123" s="84"/>
      <c r="R123" s="84"/>
      <c r="S123" s="84"/>
      <c r="T123" s="85"/>
      <c r="AT123" s="18" t="s">
        <v>146</v>
      </c>
      <c r="AU123" s="18" t="s">
        <v>83</v>
      </c>
    </row>
    <row r="124" s="1" customFormat="1" ht="16.5" customHeight="1">
      <c r="B124" s="39"/>
      <c r="C124" s="220" t="s">
        <v>294</v>
      </c>
      <c r="D124" s="220" t="s">
        <v>139</v>
      </c>
      <c r="E124" s="221" t="s">
        <v>550</v>
      </c>
      <c r="F124" s="222" t="s">
        <v>551</v>
      </c>
      <c r="G124" s="223" t="s">
        <v>439</v>
      </c>
      <c r="H124" s="224">
        <v>7</v>
      </c>
      <c r="I124" s="225"/>
      <c r="J124" s="226">
        <f>ROUND(I124*H124,2)</f>
        <v>0</v>
      </c>
      <c r="K124" s="222" t="s">
        <v>367</v>
      </c>
      <c r="L124" s="44"/>
      <c r="M124" s="227" t="s">
        <v>19</v>
      </c>
      <c r="N124" s="228" t="s">
        <v>47</v>
      </c>
      <c r="O124" s="84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1" t="s">
        <v>144</v>
      </c>
      <c r="AT124" s="231" t="s">
        <v>139</v>
      </c>
      <c r="AU124" s="231" t="s">
        <v>83</v>
      </c>
      <c r="AY124" s="18" t="s">
        <v>137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83</v>
      </c>
      <c r="BK124" s="232">
        <f>ROUND(I124*H124,2)</f>
        <v>0</v>
      </c>
      <c r="BL124" s="18" t="s">
        <v>144</v>
      </c>
      <c r="BM124" s="231" t="s">
        <v>552</v>
      </c>
    </row>
    <row r="125" s="1" customFormat="1">
      <c r="B125" s="39"/>
      <c r="C125" s="40"/>
      <c r="D125" s="233" t="s">
        <v>146</v>
      </c>
      <c r="E125" s="40"/>
      <c r="F125" s="234" t="s">
        <v>551</v>
      </c>
      <c r="G125" s="40"/>
      <c r="H125" s="40"/>
      <c r="I125" s="146"/>
      <c r="J125" s="40"/>
      <c r="K125" s="40"/>
      <c r="L125" s="44"/>
      <c r="M125" s="235"/>
      <c r="N125" s="84"/>
      <c r="O125" s="84"/>
      <c r="P125" s="84"/>
      <c r="Q125" s="84"/>
      <c r="R125" s="84"/>
      <c r="S125" s="84"/>
      <c r="T125" s="85"/>
      <c r="AT125" s="18" t="s">
        <v>146</v>
      </c>
      <c r="AU125" s="18" t="s">
        <v>83</v>
      </c>
    </row>
    <row r="126" s="1" customFormat="1" ht="16.5" customHeight="1">
      <c r="B126" s="39"/>
      <c r="C126" s="220" t="s">
        <v>302</v>
      </c>
      <c r="D126" s="220" t="s">
        <v>139</v>
      </c>
      <c r="E126" s="221" t="s">
        <v>553</v>
      </c>
      <c r="F126" s="222" t="s">
        <v>554</v>
      </c>
      <c r="G126" s="223" t="s">
        <v>439</v>
      </c>
      <c r="H126" s="224">
        <v>15</v>
      </c>
      <c r="I126" s="225"/>
      <c r="J126" s="226">
        <f>ROUND(I126*H126,2)</f>
        <v>0</v>
      </c>
      <c r="K126" s="222" t="s">
        <v>367</v>
      </c>
      <c r="L126" s="44"/>
      <c r="M126" s="227" t="s">
        <v>19</v>
      </c>
      <c r="N126" s="228" t="s">
        <v>47</v>
      </c>
      <c r="O126" s="84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1" t="s">
        <v>144</v>
      </c>
      <c r="AT126" s="231" t="s">
        <v>139</v>
      </c>
      <c r="AU126" s="231" t="s">
        <v>83</v>
      </c>
      <c r="AY126" s="18" t="s">
        <v>137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83</v>
      </c>
      <c r="BK126" s="232">
        <f>ROUND(I126*H126,2)</f>
        <v>0</v>
      </c>
      <c r="BL126" s="18" t="s">
        <v>144</v>
      </c>
      <c r="BM126" s="231" t="s">
        <v>555</v>
      </c>
    </row>
    <row r="127" s="1" customFormat="1">
      <c r="B127" s="39"/>
      <c r="C127" s="40"/>
      <c r="D127" s="233" t="s">
        <v>146</v>
      </c>
      <c r="E127" s="40"/>
      <c r="F127" s="234" t="s">
        <v>554</v>
      </c>
      <c r="G127" s="40"/>
      <c r="H127" s="40"/>
      <c r="I127" s="146"/>
      <c r="J127" s="40"/>
      <c r="K127" s="40"/>
      <c r="L127" s="44"/>
      <c r="M127" s="235"/>
      <c r="N127" s="84"/>
      <c r="O127" s="84"/>
      <c r="P127" s="84"/>
      <c r="Q127" s="84"/>
      <c r="R127" s="84"/>
      <c r="S127" s="84"/>
      <c r="T127" s="85"/>
      <c r="AT127" s="18" t="s">
        <v>146</v>
      </c>
      <c r="AU127" s="18" t="s">
        <v>83</v>
      </c>
    </row>
    <row r="128" s="1" customFormat="1" ht="16.5" customHeight="1">
      <c r="B128" s="39"/>
      <c r="C128" s="220" t="s">
        <v>309</v>
      </c>
      <c r="D128" s="220" t="s">
        <v>139</v>
      </c>
      <c r="E128" s="221" t="s">
        <v>556</v>
      </c>
      <c r="F128" s="222" t="s">
        <v>557</v>
      </c>
      <c r="G128" s="223" t="s">
        <v>558</v>
      </c>
      <c r="H128" s="224">
        <v>5</v>
      </c>
      <c r="I128" s="225"/>
      <c r="J128" s="226">
        <f>ROUND(I128*H128,2)</f>
        <v>0</v>
      </c>
      <c r="K128" s="222" t="s">
        <v>367</v>
      </c>
      <c r="L128" s="44"/>
      <c r="M128" s="227" t="s">
        <v>19</v>
      </c>
      <c r="N128" s="228" t="s">
        <v>47</v>
      </c>
      <c r="O128" s="84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1" t="s">
        <v>144</v>
      </c>
      <c r="AT128" s="231" t="s">
        <v>139</v>
      </c>
      <c r="AU128" s="231" t="s">
        <v>83</v>
      </c>
      <c r="AY128" s="18" t="s">
        <v>137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83</v>
      </c>
      <c r="BK128" s="232">
        <f>ROUND(I128*H128,2)</f>
        <v>0</v>
      </c>
      <c r="BL128" s="18" t="s">
        <v>144</v>
      </c>
      <c r="BM128" s="231" t="s">
        <v>559</v>
      </c>
    </row>
    <row r="129" s="1" customFormat="1">
      <c r="B129" s="39"/>
      <c r="C129" s="40"/>
      <c r="D129" s="233" t="s">
        <v>146</v>
      </c>
      <c r="E129" s="40"/>
      <c r="F129" s="234" t="s">
        <v>557</v>
      </c>
      <c r="G129" s="40"/>
      <c r="H129" s="40"/>
      <c r="I129" s="146"/>
      <c r="J129" s="40"/>
      <c r="K129" s="40"/>
      <c r="L129" s="44"/>
      <c r="M129" s="235"/>
      <c r="N129" s="84"/>
      <c r="O129" s="84"/>
      <c r="P129" s="84"/>
      <c r="Q129" s="84"/>
      <c r="R129" s="84"/>
      <c r="S129" s="84"/>
      <c r="T129" s="85"/>
      <c r="AT129" s="18" t="s">
        <v>146</v>
      </c>
      <c r="AU129" s="18" t="s">
        <v>83</v>
      </c>
    </row>
    <row r="130" s="1" customFormat="1" ht="16.5" customHeight="1">
      <c r="B130" s="39"/>
      <c r="C130" s="220" t="s">
        <v>7</v>
      </c>
      <c r="D130" s="220" t="s">
        <v>139</v>
      </c>
      <c r="E130" s="221" t="s">
        <v>560</v>
      </c>
      <c r="F130" s="222" t="s">
        <v>561</v>
      </c>
      <c r="G130" s="223" t="s">
        <v>558</v>
      </c>
      <c r="H130" s="224">
        <v>5</v>
      </c>
      <c r="I130" s="225"/>
      <c r="J130" s="226">
        <f>ROUND(I130*H130,2)</f>
        <v>0</v>
      </c>
      <c r="K130" s="222" t="s">
        <v>367</v>
      </c>
      <c r="L130" s="44"/>
      <c r="M130" s="227" t="s">
        <v>19</v>
      </c>
      <c r="N130" s="228" t="s">
        <v>47</v>
      </c>
      <c r="O130" s="84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1" t="s">
        <v>144</v>
      </c>
      <c r="AT130" s="231" t="s">
        <v>139</v>
      </c>
      <c r="AU130" s="231" t="s">
        <v>83</v>
      </c>
      <c r="AY130" s="18" t="s">
        <v>137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144</v>
      </c>
      <c r="BM130" s="231" t="s">
        <v>562</v>
      </c>
    </row>
    <row r="131" s="1" customFormat="1">
      <c r="B131" s="39"/>
      <c r="C131" s="40"/>
      <c r="D131" s="233" t="s">
        <v>146</v>
      </c>
      <c r="E131" s="40"/>
      <c r="F131" s="234" t="s">
        <v>561</v>
      </c>
      <c r="G131" s="40"/>
      <c r="H131" s="40"/>
      <c r="I131" s="146"/>
      <c r="J131" s="40"/>
      <c r="K131" s="40"/>
      <c r="L131" s="44"/>
      <c r="M131" s="235"/>
      <c r="N131" s="84"/>
      <c r="O131" s="84"/>
      <c r="P131" s="84"/>
      <c r="Q131" s="84"/>
      <c r="R131" s="84"/>
      <c r="S131" s="84"/>
      <c r="T131" s="85"/>
      <c r="AT131" s="18" t="s">
        <v>146</v>
      </c>
      <c r="AU131" s="18" t="s">
        <v>83</v>
      </c>
    </row>
    <row r="132" s="1" customFormat="1" ht="16.5" customHeight="1">
      <c r="B132" s="39"/>
      <c r="C132" s="220" t="s">
        <v>322</v>
      </c>
      <c r="D132" s="220" t="s">
        <v>139</v>
      </c>
      <c r="E132" s="221" t="s">
        <v>563</v>
      </c>
      <c r="F132" s="222" t="s">
        <v>564</v>
      </c>
      <c r="G132" s="223" t="s">
        <v>558</v>
      </c>
      <c r="H132" s="224">
        <v>4</v>
      </c>
      <c r="I132" s="225"/>
      <c r="J132" s="226">
        <f>ROUND(I132*H132,2)</f>
        <v>0</v>
      </c>
      <c r="K132" s="222" t="s">
        <v>367</v>
      </c>
      <c r="L132" s="44"/>
      <c r="M132" s="227" t="s">
        <v>19</v>
      </c>
      <c r="N132" s="228" t="s">
        <v>47</v>
      </c>
      <c r="O132" s="84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1" t="s">
        <v>144</v>
      </c>
      <c r="AT132" s="231" t="s">
        <v>139</v>
      </c>
      <c r="AU132" s="231" t="s">
        <v>83</v>
      </c>
      <c r="AY132" s="18" t="s">
        <v>137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144</v>
      </c>
      <c r="BM132" s="231" t="s">
        <v>565</v>
      </c>
    </row>
    <row r="133" s="1" customFormat="1">
      <c r="B133" s="39"/>
      <c r="C133" s="40"/>
      <c r="D133" s="233" t="s">
        <v>146</v>
      </c>
      <c r="E133" s="40"/>
      <c r="F133" s="234" t="s">
        <v>564</v>
      </c>
      <c r="G133" s="40"/>
      <c r="H133" s="40"/>
      <c r="I133" s="146"/>
      <c r="J133" s="40"/>
      <c r="K133" s="40"/>
      <c r="L133" s="44"/>
      <c r="M133" s="235"/>
      <c r="N133" s="84"/>
      <c r="O133" s="84"/>
      <c r="P133" s="84"/>
      <c r="Q133" s="84"/>
      <c r="R133" s="84"/>
      <c r="S133" s="84"/>
      <c r="T133" s="85"/>
      <c r="AT133" s="18" t="s">
        <v>146</v>
      </c>
      <c r="AU133" s="18" t="s">
        <v>83</v>
      </c>
    </row>
    <row r="134" s="1" customFormat="1" ht="16.5" customHeight="1">
      <c r="B134" s="39"/>
      <c r="C134" s="220" t="s">
        <v>329</v>
      </c>
      <c r="D134" s="220" t="s">
        <v>139</v>
      </c>
      <c r="E134" s="221" t="s">
        <v>566</v>
      </c>
      <c r="F134" s="222" t="s">
        <v>567</v>
      </c>
      <c r="G134" s="223" t="s">
        <v>558</v>
      </c>
      <c r="H134" s="224">
        <v>15</v>
      </c>
      <c r="I134" s="225"/>
      <c r="J134" s="226">
        <f>ROUND(I134*H134,2)</f>
        <v>0</v>
      </c>
      <c r="K134" s="222" t="s">
        <v>367</v>
      </c>
      <c r="L134" s="44"/>
      <c r="M134" s="227" t="s">
        <v>19</v>
      </c>
      <c r="N134" s="228" t="s">
        <v>47</v>
      </c>
      <c r="O134" s="84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1" t="s">
        <v>144</v>
      </c>
      <c r="AT134" s="231" t="s">
        <v>139</v>
      </c>
      <c r="AU134" s="231" t="s">
        <v>83</v>
      </c>
      <c r="AY134" s="18" t="s">
        <v>137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144</v>
      </c>
      <c r="BM134" s="231" t="s">
        <v>568</v>
      </c>
    </row>
    <row r="135" s="1" customFormat="1">
      <c r="B135" s="39"/>
      <c r="C135" s="40"/>
      <c r="D135" s="233" t="s">
        <v>146</v>
      </c>
      <c r="E135" s="40"/>
      <c r="F135" s="234" t="s">
        <v>567</v>
      </c>
      <c r="G135" s="40"/>
      <c r="H135" s="40"/>
      <c r="I135" s="146"/>
      <c r="J135" s="40"/>
      <c r="K135" s="40"/>
      <c r="L135" s="44"/>
      <c r="M135" s="235"/>
      <c r="N135" s="84"/>
      <c r="O135" s="84"/>
      <c r="P135" s="84"/>
      <c r="Q135" s="84"/>
      <c r="R135" s="84"/>
      <c r="S135" s="84"/>
      <c r="T135" s="85"/>
      <c r="AT135" s="18" t="s">
        <v>146</v>
      </c>
      <c r="AU135" s="18" t="s">
        <v>83</v>
      </c>
    </row>
    <row r="136" s="1" customFormat="1" ht="16.5" customHeight="1">
      <c r="B136" s="39"/>
      <c r="C136" s="220" t="s">
        <v>338</v>
      </c>
      <c r="D136" s="220" t="s">
        <v>139</v>
      </c>
      <c r="E136" s="221" t="s">
        <v>569</v>
      </c>
      <c r="F136" s="222" t="s">
        <v>570</v>
      </c>
      <c r="G136" s="223" t="s">
        <v>558</v>
      </c>
      <c r="H136" s="224">
        <v>15</v>
      </c>
      <c r="I136" s="225"/>
      <c r="J136" s="226">
        <f>ROUND(I136*H136,2)</f>
        <v>0</v>
      </c>
      <c r="K136" s="222" t="s">
        <v>367</v>
      </c>
      <c r="L136" s="44"/>
      <c r="M136" s="227" t="s">
        <v>19</v>
      </c>
      <c r="N136" s="228" t="s">
        <v>47</v>
      </c>
      <c r="O136" s="84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AR136" s="231" t="s">
        <v>144</v>
      </c>
      <c r="AT136" s="231" t="s">
        <v>139</v>
      </c>
      <c r="AU136" s="231" t="s">
        <v>83</v>
      </c>
      <c r="AY136" s="18" t="s">
        <v>137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144</v>
      </c>
      <c r="BM136" s="231" t="s">
        <v>571</v>
      </c>
    </row>
    <row r="137" s="1" customFormat="1">
      <c r="B137" s="39"/>
      <c r="C137" s="40"/>
      <c r="D137" s="233" t="s">
        <v>146</v>
      </c>
      <c r="E137" s="40"/>
      <c r="F137" s="234" t="s">
        <v>570</v>
      </c>
      <c r="G137" s="40"/>
      <c r="H137" s="40"/>
      <c r="I137" s="146"/>
      <c r="J137" s="40"/>
      <c r="K137" s="40"/>
      <c r="L137" s="44"/>
      <c r="M137" s="235"/>
      <c r="N137" s="84"/>
      <c r="O137" s="84"/>
      <c r="P137" s="84"/>
      <c r="Q137" s="84"/>
      <c r="R137" s="84"/>
      <c r="S137" s="84"/>
      <c r="T137" s="85"/>
      <c r="AT137" s="18" t="s">
        <v>146</v>
      </c>
      <c r="AU137" s="18" t="s">
        <v>83</v>
      </c>
    </row>
    <row r="138" s="1" customFormat="1" ht="16.5" customHeight="1">
      <c r="B138" s="39"/>
      <c r="C138" s="220" t="s">
        <v>344</v>
      </c>
      <c r="D138" s="220" t="s">
        <v>139</v>
      </c>
      <c r="E138" s="221" t="s">
        <v>572</v>
      </c>
      <c r="F138" s="222" t="s">
        <v>573</v>
      </c>
      <c r="G138" s="223" t="s">
        <v>558</v>
      </c>
      <c r="H138" s="224">
        <v>4</v>
      </c>
      <c r="I138" s="225"/>
      <c r="J138" s="226">
        <f>ROUND(I138*H138,2)</f>
        <v>0</v>
      </c>
      <c r="K138" s="222" t="s">
        <v>367</v>
      </c>
      <c r="L138" s="44"/>
      <c r="M138" s="227" t="s">
        <v>19</v>
      </c>
      <c r="N138" s="228" t="s">
        <v>47</v>
      </c>
      <c r="O138" s="84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31" t="s">
        <v>144</v>
      </c>
      <c r="AT138" s="231" t="s">
        <v>139</v>
      </c>
      <c r="AU138" s="231" t="s">
        <v>83</v>
      </c>
      <c r="AY138" s="18" t="s">
        <v>137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83</v>
      </c>
      <c r="BK138" s="232">
        <f>ROUND(I138*H138,2)</f>
        <v>0</v>
      </c>
      <c r="BL138" s="18" t="s">
        <v>144</v>
      </c>
      <c r="BM138" s="231" t="s">
        <v>574</v>
      </c>
    </row>
    <row r="139" s="1" customFormat="1">
      <c r="B139" s="39"/>
      <c r="C139" s="40"/>
      <c r="D139" s="233" t="s">
        <v>146</v>
      </c>
      <c r="E139" s="40"/>
      <c r="F139" s="234" t="s">
        <v>573</v>
      </c>
      <c r="G139" s="40"/>
      <c r="H139" s="40"/>
      <c r="I139" s="146"/>
      <c r="J139" s="40"/>
      <c r="K139" s="40"/>
      <c r="L139" s="44"/>
      <c r="M139" s="235"/>
      <c r="N139" s="84"/>
      <c r="O139" s="84"/>
      <c r="P139" s="84"/>
      <c r="Q139" s="84"/>
      <c r="R139" s="84"/>
      <c r="S139" s="84"/>
      <c r="T139" s="85"/>
      <c r="AT139" s="18" t="s">
        <v>146</v>
      </c>
      <c r="AU139" s="18" t="s">
        <v>83</v>
      </c>
    </row>
    <row r="140" s="1" customFormat="1" ht="16.5" customHeight="1">
      <c r="B140" s="39"/>
      <c r="C140" s="220" t="s">
        <v>350</v>
      </c>
      <c r="D140" s="220" t="s">
        <v>139</v>
      </c>
      <c r="E140" s="221" t="s">
        <v>575</v>
      </c>
      <c r="F140" s="222" t="s">
        <v>576</v>
      </c>
      <c r="G140" s="223" t="s">
        <v>577</v>
      </c>
      <c r="H140" s="224">
        <v>1</v>
      </c>
      <c r="I140" s="225"/>
      <c r="J140" s="226">
        <f>ROUND(I140*H140,2)</f>
        <v>0</v>
      </c>
      <c r="K140" s="222" t="s">
        <v>367</v>
      </c>
      <c r="L140" s="44"/>
      <c r="M140" s="227" t="s">
        <v>19</v>
      </c>
      <c r="N140" s="228" t="s">
        <v>47</v>
      </c>
      <c r="O140" s="84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1" t="s">
        <v>144</v>
      </c>
      <c r="AT140" s="231" t="s">
        <v>139</v>
      </c>
      <c r="AU140" s="231" t="s">
        <v>83</v>
      </c>
      <c r="AY140" s="18" t="s">
        <v>137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144</v>
      </c>
      <c r="BM140" s="231" t="s">
        <v>578</v>
      </c>
    </row>
    <row r="141" s="1" customFormat="1">
      <c r="B141" s="39"/>
      <c r="C141" s="40"/>
      <c r="D141" s="233" t="s">
        <v>146</v>
      </c>
      <c r="E141" s="40"/>
      <c r="F141" s="234" t="s">
        <v>576</v>
      </c>
      <c r="G141" s="40"/>
      <c r="H141" s="40"/>
      <c r="I141" s="146"/>
      <c r="J141" s="40"/>
      <c r="K141" s="40"/>
      <c r="L141" s="44"/>
      <c r="M141" s="235"/>
      <c r="N141" s="84"/>
      <c r="O141" s="84"/>
      <c r="P141" s="84"/>
      <c r="Q141" s="84"/>
      <c r="R141" s="84"/>
      <c r="S141" s="84"/>
      <c r="T141" s="85"/>
      <c r="AT141" s="18" t="s">
        <v>146</v>
      </c>
      <c r="AU141" s="18" t="s">
        <v>83</v>
      </c>
    </row>
    <row r="142" s="1" customFormat="1" ht="16.5" customHeight="1">
      <c r="B142" s="39"/>
      <c r="C142" s="220" t="s">
        <v>358</v>
      </c>
      <c r="D142" s="220" t="s">
        <v>139</v>
      </c>
      <c r="E142" s="221" t="s">
        <v>579</v>
      </c>
      <c r="F142" s="222" t="s">
        <v>580</v>
      </c>
      <c r="G142" s="223" t="s">
        <v>558</v>
      </c>
      <c r="H142" s="224">
        <v>15</v>
      </c>
      <c r="I142" s="225"/>
      <c r="J142" s="226">
        <f>ROUND(I142*H142,2)</f>
        <v>0</v>
      </c>
      <c r="K142" s="222" t="s">
        <v>367</v>
      </c>
      <c r="L142" s="44"/>
      <c r="M142" s="227" t="s">
        <v>19</v>
      </c>
      <c r="N142" s="228" t="s">
        <v>47</v>
      </c>
      <c r="O142" s="84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1" t="s">
        <v>144</v>
      </c>
      <c r="AT142" s="231" t="s">
        <v>139</v>
      </c>
      <c r="AU142" s="231" t="s">
        <v>83</v>
      </c>
      <c r="AY142" s="18" t="s">
        <v>137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144</v>
      </c>
      <c r="BM142" s="231" t="s">
        <v>581</v>
      </c>
    </row>
    <row r="143" s="1" customFormat="1">
      <c r="B143" s="39"/>
      <c r="C143" s="40"/>
      <c r="D143" s="233" t="s">
        <v>146</v>
      </c>
      <c r="E143" s="40"/>
      <c r="F143" s="234" t="s">
        <v>580</v>
      </c>
      <c r="G143" s="40"/>
      <c r="H143" s="40"/>
      <c r="I143" s="146"/>
      <c r="J143" s="40"/>
      <c r="K143" s="40"/>
      <c r="L143" s="44"/>
      <c r="M143" s="235"/>
      <c r="N143" s="84"/>
      <c r="O143" s="84"/>
      <c r="P143" s="84"/>
      <c r="Q143" s="84"/>
      <c r="R143" s="84"/>
      <c r="S143" s="84"/>
      <c r="T143" s="85"/>
      <c r="AT143" s="18" t="s">
        <v>146</v>
      </c>
      <c r="AU143" s="18" t="s">
        <v>83</v>
      </c>
    </row>
    <row r="144" s="1" customFormat="1" ht="16.5" customHeight="1">
      <c r="B144" s="39"/>
      <c r="C144" s="220" t="s">
        <v>364</v>
      </c>
      <c r="D144" s="220" t="s">
        <v>139</v>
      </c>
      <c r="E144" s="221" t="s">
        <v>582</v>
      </c>
      <c r="F144" s="222" t="s">
        <v>583</v>
      </c>
      <c r="G144" s="223" t="s">
        <v>558</v>
      </c>
      <c r="H144" s="224">
        <v>10</v>
      </c>
      <c r="I144" s="225"/>
      <c r="J144" s="226">
        <f>ROUND(I144*H144,2)</f>
        <v>0</v>
      </c>
      <c r="K144" s="222" t="s">
        <v>367</v>
      </c>
      <c r="L144" s="44"/>
      <c r="M144" s="227" t="s">
        <v>19</v>
      </c>
      <c r="N144" s="228" t="s">
        <v>47</v>
      </c>
      <c r="O144" s="84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31" t="s">
        <v>144</v>
      </c>
      <c r="AT144" s="231" t="s">
        <v>139</v>
      </c>
      <c r="AU144" s="231" t="s">
        <v>83</v>
      </c>
      <c r="AY144" s="18" t="s">
        <v>137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144</v>
      </c>
      <c r="BM144" s="231" t="s">
        <v>584</v>
      </c>
    </row>
    <row r="145" s="1" customFormat="1">
      <c r="B145" s="39"/>
      <c r="C145" s="40"/>
      <c r="D145" s="233" t="s">
        <v>146</v>
      </c>
      <c r="E145" s="40"/>
      <c r="F145" s="234" t="s">
        <v>583</v>
      </c>
      <c r="G145" s="40"/>
      <c r="H145" s="40"/>
      <c r="I145" s="146"/>
      <c r="J145" s="40"/>
      <c r="K145" s="40"/>
      <c r="L145" s="44"/>
      <c r="M145" s="235"/>
      <c r="N145" s="84"/>
      <c r="O145" s="84"/>
      <c r="P145" s="84"/>
      <c r="Q145" s="84"/>
      <c r="R145" s="84"/>
      <c r="S145" s="84"/>
      <c r="T145" s="85"/>
      <c r="AT145" s="18" t="s">
        <v>146</v>
      </c>
      <c r="AU145" s="18" t="s">
        <v>83</v>
      </c>
    </row>
    <row r="146" s="1" customFormat="1" ht="16.5" customHeight="1">
      <c r="B146" s="39"/>
      <c r="C146" s="220" t="s">
        <v>371</v>
      </c>
      <c r="D146" s="220" t="s">
        <v>139</v>
      </c>
      <c r="E146" s="221" t="s">
        <v>585</v>
      </c>
      <c r="F146" s="222" t="s">
        <v>586</v>
      </c>
      <c r="G146" s="223" t="s">
        <v>558</v>
      </c>
      <c r="H146" s="224">
        <v>10</v>
      </c>
      <c r="I146" s="225"/>
      <c r="J146" s="226">
        <f>ROUND(I146*H146,2)</f>
        <v>0</v>
      </c>
      <c r="K146" s="222" t="s">
        <v>367</v>
      </c>
      <c r="L146" s="44"/>
      <c r="M146" s="227" t="s">
        <v>19</v>
      </c>
      <c r="N146" s="228" t="s">
        <v>47</v>
      </c>
      <c r="O146" s="84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1" t="s">
        <v>144</v>
      </c>
      <c r="AT146" s="231" t="s">
        <v>139</v>
      </c>
      <c r="AU146" s="231" t="s">
        <v>83</v>
      </c>
      <c r="AY146" s="18" t="s">
        <v>137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144</v>
      </c>
      <c r="BM146" s="231" t="s">
        <v>587</v>
      </c>
    </row>
    <row r="147" s="1" customFormat="1">
      <c r="B147" s="39"/>
      <c r="C147" s="40"/>
      <c r="D147" s="233" t="s">
        <v>146</v>
      </c>
      <c r="E147" s="40"/>
      <c r="F147" s="234" t="s">
        <v>586</v>
      </c>
      <c r="G147" s="40"/>
      <c r="H147" s="40"/>
      <c r="I147" s="146"/>
      <c r="J147" s="40"/>
      <c r="K147" s="40"/>
      <c r="L147" s="44"/>
      <c r="M147" s="235"/>
      <c r="N147" s="84"/>
      <c r="O147" s="84"/>
      <c r="P147" s="84"/>
      <c r="Q147" s="84"/>
      <c r="R147" s="84"/>
      <c r="S147" s="84"/>
      <c r="T147" s="85"/>
      <c r="AT147" s="18" t="s">
        <v>146</v>
      </c>
      <c r="AU147" s="18" t="s">
        <v>83</v>
      </c>
    </row>
    <row r="148" s="1" customFormat="1" ht="16.5" customHeight="1">
      <c r="B148" s="39"/>
      <c r="C148" s="220" t="s">
        <v>376</v>
      </c>
      <c r="D148" s="220" t="s">
        <v>139</v>
      </c>
      <c r="E148" s="221" t="s">
        <v>588</v>
      </c>
      <c r="F148" s="222" t="s">
        <v>589</v>
      </c>
      <c r="G148" s="223" t="s">
        <v>558</v>
      </c>
      <c r="H148" s="224">
        <v>2</v>
      </c>
      <c r="I148" s="225"/>
      <c r="J148" s="226">
        <f>ROUND(I148*H148,2)</f>
        <v>0</v>
      </c>
      <c r="K148" s="222" t="s">
        <v>367</v>
      </c>
      <c r="L148" s="44"/>
      <c r="M148" s="227" t="s">
        <v>19</v>
      </c>
      <c r="N148" s="228" t="s">
        <v>47</v>
      </c>
      <c r="O148" s="84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31" t="s">
        <v>144</v>
      </c>
      <c r="AT148" s="231" t="s">
        <v>139</v>
      </c>
      <c r="AU148" s="231" t="s">
        <v>83</v>
      </c>
      <c r="AY148" s="18" t="s">
        <v>137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83</v>
      </c>
      <c r="BK148" s="232">
        <f>ROUND(I148*H148,2)</f>
        <v>0</v>
      </c>
      <c r="BL148" s="18" t="s">
        <v>144</v>
      </c>
      <c r="BM148" s="231" t="s">
        <v>590</v>
      </c>
    </row>
    <row r="149" s="1" customFormat="1">
      <c r="B149" s="39"/>
      <c r="C149" s="40"/>
      <c r="D149" s="233" t="s">
        <v>146</v>
      </c>
      <c r="E149" s="40"/>
      <c r="F149" s="234" t="s">
        <v>589</v>
      </c>
      <c r="G149" s="40"/>
      <c r="H149" s="40"/>
      <c r="I149" s="146"/>
      <c r="J149" s="40"/>
      <c r="K149" s="40"/>
      <c r="L149" s="44"/>
      <c r="M149" s="235"/>
      <c r="N149" s="84"/>
      <c r="O149" s="84"/>
      <c r="P149" s="84"/>
      <c r="Q149" s="84"/>
      <c r="R149" s="84"/>
      <c r="S149" s="84"/>
      <c r="T149" s="85"/>
      <c r="AT149" s="18" t="s">
        <v>146</v>
      </c>
      <c r="AU149" s="18" t="s">
        <v>83</v>
      </c>
    </row>
    <row r="150" s="1" customFormat="1" ht="16.5" customHeight="1">
      <c r="B150" s="39"/>
      <c r="C150" s="220" t="s">
        <v>382</v>
      </c>
      <c r="D150" s="220" t="s">
        <v>139</v>
      </c>
      <c r="E150" s="221" t="s">
        <v>591</v>
      </c>
      <c r="F150" s="222" t="s">
        <v>592</v>
      </c>
      <c r="G150" s="223" t="s">
        <v>488</v>
      </c>
      <c r="H150" s="224">
        <v>1</v>
      </c>
      <c r="I150" s="225"/>
      <c r="J150" s="226">
        <f>ROUND(I150*H150,2)</f>
        <v>0</v>
      </c>
      <c r="K150" s="222" t="s">
        <v>367</v>
      </c>
      <c r="L150" s="44"/>
      <c r="M150" s="227" t="s">
        <v>19</v>
      </c>
      <c r="N150" s="228" t="s">
        <v>47</v>
      </c>
      <c r="O150" s="84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1" t="s">
        <v>144</v>
      </c>
      <c r="AT150" s="231" t="s">
        <v>139</v>
      </c>
      <c r="AU150" s="231" t="s">
        <v>83</v>
      </c>
      <c r="AY150" s="18" t="s">
        <v>137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144</v>
      </c>
      <c r="BM150" s="231" t="s">
        <v>593</v>
      </c>
    </row>
    <row r="151" s="1" customFormat="1">
      <c r="B151" s="39"/>
      <c r="C151" s="40"/>
      <c r="D151" s="233" t="s">
        <v>146</v>
      </c>
      <c r="E151" s="40"/>
      <c r="F151" s="234" t="s">
        <v>592</v>
      </c>
      <c r="G151" s="40"/>
      <c r="H151" s="40"/>
      <c r="I151" s="146"/>
      <c r="J151" s="40"/>
      <c r="K151" s="40"/>
      <c r="L151" s="44"/>
      <c r="M151" s="235"/>
      <c r="N151" s="84"/>
      <c r="O151" s="84"/>
      <c r="P151" s="84"/>
      <c r="Q151" s="84"/>
      <c r="R151" s="84"/>
      <c r="S151" s="84"/>
      <c r="T151" s="85"/>
      <c r="AT151" s="18" t="s">
        <v>146</v>
      </c>
      <c r="AU151" s="18" t="s">
        <v>83</v>
      </c>
    </row>
    <row r="152" s="1" customFormat="1" ht="16.5" customHeight="1">
      <c r="B152" s="39"/>
      <c r="C152" s="220" t="s">
        <v>388</v>
      </c>
      <c r="D152" s="220" t="s">
        <v>139</v>
      </c>
      <c r="E152" s="221" t="s">
        <v>594</v>
      </c>
      <c r="F152" s="222" t="s">
        <v>595</v>
      </c>
      <c r="G152" s="223" t="s">
        <v>596</v>
      </c>
      <c r="H152" s="293"/>
      <c r="I152" s="225"/>
      <c r="J152" s="226">
        <f>ROUND(I152*H152,2)</f>
        <v>0</v>
      </c>
      <c r="K152" s="222" t="s">
        <v>367</v>
      </c>
      <c r="L152" s="44"/>
      <c r="M152" s="227" t="s">
        <v>19</v>
      </c>
      <c r="N152" s="228" t="s">
        <v>47</v>
      </c>
      <c r="O152" s="84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1" t="s">
        <v>144</v>
      </c>
      <c r="AT152" s="231" t="s">
        <v>139</v>
      </c>
      <c r="AU152" s="231" t="s">
        <v>83</v>
      </c>
      <c r="AY152" s="18" t="s">
        <v>137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83</v>
      </c>
      <c r="BK152" s="232">
        <f>ROUND(I152*H152,2)</f>
        <v>0</v>
      </c>
      <c r="BL152" s="18" t="s">
        <v>144</v>
      </c>
      <c r="BM152" s="231" t="s">
        <v>597</v>
      </c>
    </row>
    <row r="153" s="1" customFormat="1">
      <c r="B153" s="39"/>
      <c r="C153" s="40"/>
      <c r="D153" s="233" t="s">
        <v>146</v>
      </c>
      <c r="E153" s="40"/>
      <c r="F153" s="234" t="s">
        <v>595</v>
      </c>
      <c r="G153" s="40"/>
      <c r="H153" s="40"/>
      <c r="I153" s="146"/>
      <c r="J153" s="40"/>
      <c r="K153" s="40"/>
      <c r="L153" s="44"/>
      <c r="M153" s="235"/>
      <c r="N153" s="84"/>
      <c r="O153" s="84"/>
      <c r="P153" s="84"/>
      <c r="Q153" s="84"/>
      <c r="R153" s="84"/>
      <c r="S153" s="84"/>
      <c r="T153" s="85"/>
      <c r="AT153" s="18" t="s">
        <v>146</v>
      </c>
      <c r="AU153" s="18" t="s">
        <v>83</v>
      </c>
    </row>
    <row r="154" s="11" customFormat="1" ht="25.92" customHeight="1">
      <c r="B154" s="204"/>
      <c r="C154" s="205"/>
      <c r="D154" s="206" t="s">
        <v>75</v>
      </c>
      <c r="E154" s="207" t="s">
        <v>598</v>
      </c>
      <c r="F154" s="207" t="s">
        <v>138</v>
      </c>
      <c r="G154" s="205"/>
      <c r="H154" s="205"/>
      <c r="I154" s="208"/>
      <c r="J154" s="209">
        <f>BK154</f>
        <v>0</v>
      </c>
      <c r="K154" s="205"/>
      <c r="L154" s="210"/>
      <c r="M154" s="211"/>
      <c r="N154" s="212"/>
      <c r="O154" s="212"/>
      <c r="P154" s="213">
        <f>SUM(P155:P180)</f>
        <v>0</v>
      </c>
      <c r="Q154" s="212"/>
      <c r="R154" s="213">
        <f>SUM(R155:R180)</f>
        <v>0</v>
      </c>
      <c r="S154" s="212"/>
      <c r="T154" s="214">
        <f>SUM(T155:T180)</f>
        <v>0</v>
      </c>
      <c r="AR154" s="215" t="s">
        <v>83</v>
      </c>
      <c r="AT154" s="216" t="s">
        <v>75</v>
      </c>
      <c r="AU154" s="216" t="s">
        <v>76</v>
      </c>
      <c r="AY154" s="215" t="s">
        <v>137</v>
      </c>
      <c r="BK154" s="217">
        <f>SUM(BK155:BK180)</f>
        <v>0</v>
      </c>
    </row>
    <row r="155" s="1" customFormat="1" ht="16.5" customHeight="1">
      <c r="B155" s="39"/>
      <c r="C155" s="220" t="s">
        <v>394</v>
      </c>
      <c r="D155" s="220" t="s">
        <v>139</v>
      </c>
      <c r="E155" s="221" t="s">
        <v>599</v>
      </c>
      <c r="F155" s="222" t="s">
        <v>600</v>
      </c>
      <c r="G155" s="223" t="s">
        <v>439</v>
      </c>
      <c r="H155" s="224">
        <v>6</v>
      </c>
      <c r="I155" s="225"/>
      <c r="J155" s="226">
        <f>ROUND(I155*H155,2)</f>
        <v>0</v>
      </c>
      <c r="K155" s="222" t="s">
        <v>367</v>
      </c>
      <c r="L155" s="44"/>
      <c r="M155" s="227" t="s">
        <v>19</v>
      </c>
      <c r="N155" s="228" t="s">
        <v>47</v>
      </c>
      <c r="O155" s="84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1" t="s">
        <v>144</v>
      </c>
      <c r="AT155" s="231" t="s">
        <v>139</v>
      </c>
      <c r="AU155" s="231" t="s">
        <v>83</v>
      </c>
      <c r="AY155" s="18" t="s">
        <v>137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83</v>
      </c>
      <c r="BK155" s="232">
        <f>ROUND(I155*H155,2)</f>
        <v>0</v>
      </c>
      <c r="BL155" s="18" t="s">
        <v>144</v>
      </c>
      <c r="BM155" s="231" t="s">
        <v>601</v>
      </c>
    </row>
    <row r="156" s="1" customFormat="1">
      <c r="B156" s="39"/>
      <c r="C156" s="40"/>
      <c r="D156" s="233" t="s">
        <v>146</v>
      </c>
      <c r="E156" s="40"/>
      <c r="F156" s="234" t="s">
        <v>600</v>
      </c>
      <c r="G156" s="40"/>
      <c r="H156" s="40"/>
      <c r="I156" s="146"/>
      <c r="J156" s="40"/>
      <c r="K156" s="40"/>
      <c r="L156" s="44"/>
      <c r="M156" s="235"/>
      <c r="N156" s="84"/>
      <c r="O156" s="84"/>
      <c r="P156" s="84"/>
      <c r="Q156" s="84"/>
      <c r="R156" s="84"/>
      <c r="S156" s="84"/>
      <c r="T156" s="85"/>
      <c r="AT156" s="18" t="s">
        <v>146</v>
      </c>
      <c r="AU156" s="18" t="s">
        <v>83</v>
      </c>
    </row>
    <row r="157" s="1" customFormat="1" ht="16.5" customHeight="1">
      <c r="B157" s="39"/>
      <c r="C157" s="220" t="s">
        <v>402</v>
      </c>
      <c r="D157" s="220" t="s">
        <v>139</v>
      </c>
      <c r="E157" s="221" t="s">
        <v>602</v>
      </c>
      <c r="F157" s="222" t="s">
        <v>603</v>
      </c>
      <c r="G157" s="223" t="s">
        <v>178</v>
      </c>
      <c r="H157" s="224">
        <v>9</v>
      </c>
      <c r="I157" s="225"/>
      <c r="J157" s="226">
        <f>ROUND(I157*H157,2)</f>
        <v>0</v>
      </c>
      <c r="K157" s="222" t="s">
        <v>367</v>
      </c>
      <c r="L157" s="44"/>
      <c r="M157" s="227" t="s">
        <v>19</v>
      </c>
      <c r="N157" s="228" t="s">
        <v>47</v>
      </c>
      <c r="O157" s="84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1" t="s">
        <v>144</v>
      </c>
      <c r="AT157" s="231" t="s">
        <v>139</v>
      </c>
      <c r="AU157" s="231" t="s">
        <v>83</v>
      </c>
      <c r="AY157" s="18" t="s">
        <v>137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144</v>
      </c>
      <c r="BM157" s="231" t="s">
        <v>604</v>
      </c>
    </row>
    <row r="158" s="1" customFormat="1">
      <c r="B158" s="39"/>
      <c r="C158" s="40"/>
      <c r="D158" s="233" t="s">
        <v>146</v>
      </c>
      <c r="E158" s="40"/>
      <c r="F158" s="234" t="s">
        <v>603</v>
      </c>
      <c r="G158" s="40"/>
      <c r="H158" s="40"/>
      <c r="I158" s="146"/>
      <c r="J158" s="40"/>
      <c r="K158" s="40"/>
      <c r="L158" s="44"/>
      <c r="M158" s="235"/>
      <c r="N158" s="84"/>
      <c r="O158" s="84"/>
      <c r="P158" s="84"/>
      <c r="Q158" s="84"/>
      <c r="R158" s="84"/>
      <c r="S158" s="84"/>
      <c r="T158" s="85"/>
      <c r="AT158" s="18" t="s">
        <v>146</v>
      </c>
      <c r="AU158" s="18" t="s">
        <v>83</v>
      </c>
    </row>
    <row r="159" s="1" customFormat="1" ht="16.5" customHeight="1">
      <c r="B159" s="39"/>
      <c r="C159" s="220" t="s">
        <v>408</v>
      </c>
      <c r="D159" s="220" t="s">
        <v>139</v>
      </c>
      <c r="E159" s="221" t="s">
        <v>605</v>
      </c>
      <c r="F159" s="222" t="s">
        <v>606</v>
      </c>
      <c r="G159" s="223" t="s">
        <v>178</v>
      </c>
      <c r="H159" s="224">
        <v>7</v>
      </c>
      <c r="I159" s="225"/>
      <c r="J159" s="226">
        <f>ROUND(I159*H159,2)</f>
        <v>0</v>
      </c>
      <c r="K159" s="222" t="s">
        <v>367</v>
      </c>
      <c r="L159" s="44"/>
      <c r="M159" s="227" t="s">
        <v>19</v>
      </c>
      <c r="N159" s="228" t="s">
        <v>47</v>
      </c>
      <c r="O159" s="84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AR159" s="231" t="s">
        <v>144</v>
      </c>
      <c r="AT159" s="231" t="s">
        <v>139</v>
      </c>
      <c r="AU159" s="231" t="s">
        <v>83</v>
      </c>
      <c r="AY159" s="18" t="s">
        <v>137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144</v>
      </c>
      <c r="BM159" s="231" t="s">
        <v>607</v>
      </c>
    </row>
    <row r="160" s="1" customFormat="1">
      <c r="B160" s="39"/>
      <c r="C160" s="40"/>
      <c r="D160" s="233" t="s">
        <v>146</v>
      </c>
      <c r="E160" s="40"/>
      <c r="F160" s="234" t="s">
        <v>606</v>
      </c>
      <c r="G160" s="40"/>
      <c r="H160" s="40"/>
      <c r="I160" s="146"/>
      <c r="J160" s="40"/>
      <c r="K160" s="40"/>
      <c r="L160" s="44"/>
      <c r="M160" s="235"/>
      <c r="N160" s="84"/>
      <c r="O160" s="84"/>
      <c r="P160" s="84"/>
      <c r="Q160" s="84"/>
      <c r="R160" s="84"/>
      <c r="S160" s="84"/>
      <c r="T160" s="85"/>
      <c r="AT160" s="18" t="s">
        <v>146</v>
      </c>
      <c r="AU160" s="18" t="s">
        <v>83</v>
      </c>
    </row>
    <row r="161" s="1" customFormat="1" ht="16.5" customHeight="1">
      <c r="B161" s="39"/>
      <c r="C161" s="220" t="s">
        <v>414</v>
      </c>
      <c r="D161" s="220" t="s">
        <v>139</v>
      </c>
      <c r="E161" s="221" t="s">
        <v>608</v>
      </c>
      <c r="F161" s="222" t="s">
        <v>609</v>
      </c>
      <c r="G161" s="223" t="s">
        <v>439</v>
      </c>
      <c r="H161" s="224">
        <v>7</v>
      </c>
      <c r="I161" s="225"/>
      <c r="J161" s="226">
        <f>ROUND(I161*H161,2)</f>
        <v>0</v>
      </c>
      <c r="K161" s="222" t="s">
        <v>367</v>
      </c>
      <c r="L161" s="44"/>
      <c r="M161" s="227" t="s">
        <v>19</v>
      </c>
      <c r="N161" s="228" t="s">
        <v>47</v>
      </c>
      <c r="O161" s="84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1" t="s">
        <v>144</v>
      </c>
      <c r="AT161" s="231" t="s">
        <v>139</v>
      </c>
      <c r="AU161" s="231" t="s">
        <v>83</v>
      </c>
      <c r="AY161" s="18" t="s">
        <v>137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144</v>
      </c>
      <c r="BM161" s="231" t="s">
        <v>610</v>
      </c>
    </row>
    <row r="162" s="1" customFormat="1">
      <c r="B162" s="39"/>
      <c r="C162" s="40"/>
      <c r="D162" s="233" t="s">
        <v>146</v>
      </c>
      <c r="E162" s="40"/>
      <c r="F162" s="234" t="s">
        <v>609</v>
      </c>
      <c r="G162" s="40"/>
      <c r="H162" s="40"/>
      <c r="I162" s="146"/>
      <c r="J162" s="40"/>
      <c r="K162" s="40"/>
      <c r="L162" s="44"/>
      <c r="M162" s="235"/>
      <c r="N162" s="84"/>
      <c r="O162" s="84"/>
      <c r="P162" s="84"/>
      <c r="Q162" s="84"/>
      <c r="R162" s="84"/>
      <c r="S162" s="84"/>
      <c r="T162" s="85"/>
      <c r="AT162" s="18" t="s">
        <v>146</v>
      </c>
      <c r="AU162" s="18" t="s">
        <v>83</v>
      </c>
    </row>
    <row r="163" s="1" customFormat="1" ht="16.5" customHeight="1">
      <c r="B163" s="39"/>
      <c r="C163" s="220" t="s">
        <v>423</v>
      </c>
      <c r="D163" s="220" t="s">
        <v>139</v>
      </c>
      <c r="E163" s="221" t="s">
        <v>611</v>
      </c>
      <c r="F163" s="222" t="s">
        <v>612</v>
      </c>
      <c r="G163" s="223" t="s">
        <v>178</v>
      </c>
      <c r="H163" s="224">
        <v>7</v>
      </c>
      <c r="I163" s="225"/>
      <c r="J163" s="226">
        <f>ROUND(I163*H163,2)</f>
        <v>0</v>
      </c>
      <c r="K163" s="222" t="s">
        <v>367</v>
      </c>
      <c r="L163" s="44"/>
      <c r="M163" s="227" t="s">
        <v>19</v>
      </c>
      <c r="N163" s="228" t="s">
        <v>47</v>
      </c>
      <c r="O163" s="84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1" t="s">
        <v>144</v>
      </c>
      <c r="AT163" s="231" t="s">
        <v>139</v>
      </c>
      <c r="AU163" s="231" t="s">
        <v>83</v>
      </c>
      <c r="AY163" s="18" t="s">
        <v>137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144</v>
      </c>
      <c r="BM163" s="231" t="s">
        <v>613</v>
      </c>
    </row>
    <row r="164" s="1" customFormat="1">
      <c r="B164" s="39"/>
      <c r="C164" s="40"/>
      <c r="D164" s="233" t="s">
        <v>146</v>
      </c>
      <c r="E164" s="40"/>
      <c r="F164" s="234" t="s">
        <v>612</v>
      </c>
      <c r="G164" s="40"/>
      <c r="H164" s="40"/>
      <c r="I164" s="146"/>
      <c r="J164" s="40"/>
      <c r="K164" s="40"/>
      <c r="L164" s="44"/>
      <c r="M164" s="235"/>
      <c r="N164" s="84"/>
      <c r="O164" s="84"/>
      <c r="P164" s="84"/>
      <c r="Q164" s="84"/>
      <c r="R164" s="84"/>
      <c r="S164" s="84"/>
      <c r="T164" s="85"/>
      <c r="AT164" s="18" t="s">
        <v>146</v>
      </c>
      <c r="AU164" s="18" t="s">
        <v>83</v>
      </c>
    </row>
    <row r="165" s="1" customFormat="1" ht="16.5" customHeight="1">
      <c r="B165" s="39"/>
      <c r="C165" s="220" t="s">
        <v>429</v>
      </c>
      <c r="D165" s="220" t="s">
        <v>139</v>
      </c>
      <c r="E165" s="221" t="s">
        <v>614</v>
      </c>
      <c r="F165" s="222" t="s">
        <v>615</v>
      </c>
      <c r="G165" s="223" t="s">
        <v>168</v>
      </c>
      <c r="H165" s="224">
        <v>185</v>
      </c>
      <c r="I165" s="225"/>
      <c r="J165" s="226">
        <f>ROUND(I165*H165,2)</f>
        <v>0</v>
      </c>
      <c r="K165" s="222" t="s">
        <v>367</v>
      </c>
      <c r="L165" s="44"/>
      <c r="M165" s="227" t="s">
        <v>19</v>
      </c>
      <c r="N165" s="228" t="s">
        <v>47</v>
      </c>
      <c r="O165" s="84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AR165" s="231" t="s">
        <v>144</v>
      </c>
      <c r="AT165" s="231" t="s">
        <v>139</v>
      </c>
      <c r="AU165" s="231" t="s">
        <v>83</v>
      </c>
      <c r="AY165" s="18" t="s">
        <v>137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144</v>
      </c>
      <c r="BM165" s="231" t="s">
        <v>616</v>
      </c>
    </row>
    <row r="166" s="1" customFormat="1">
      <c r="B166" s="39"/>
      <c r="C166" s="40"/>
      <c r="D166" s="233" t="s">
        <v>146</v>
      </c>
      <c r="E166" s="40"/>
      <c r="F166" s="234" t="s">
        <v>615</v>
      </c>
      <c r="G166" s="40"/>
      <c r="H166" s="40"/>
      <c r="I166" s="146"/>
      <c r="J166" s="40"/>
      <c r="K166" s="40"/>
      <c r="L166" s="44"/>
      <c r="M166" s="235"/>
      <c r="N166" s="84"/>
      <c r="O166" s="84"/>
      <c r="P166" s="84"/>
      <c r="Q166" s="84"/>
      <c r="R166" s="84"/>
      <c r="S166" s="84"/>
      <c r="T166" s="85"/>
      <c r="AT166" s="18" t="s">
        <v>146</v>
      </c>
      <c r="AU166" s="18" t="s">
        <v>83</v>
      </c>
    </row>
    <row r="167" s="1" customFormat="1" ht="16.5" customHeight="1">
      <c r="B167" s="39"/>
      <c r="C167" s="220" t="s">
        <v>436</v>
      </c>
      <c r="D167" s="220" t="s">
        <v>139</v>
      </c>
      <c r="E167" s="221" t="s">
        <v>617</v>
      </c>
      <c r="F167" s="222" t="s">
        <v>618</v>
      </c>
      <c r="G167" s="223" t="s">
        <v>168</v>
      </c>
      <c r="H167" s="224">
        <v>185</v>
      </c>
      <c r="I167" s="225"/>
      <c r="J167" s="226">
        <f>ROUND(I167*H167,2)</f>
        <v>0</v>
      </c>
      <c r="K167" s="222" t="s">
        <v>367</v>
      </c>
      <c r="L167" s="44"/>
      <c r="M167" s="227" t="s">
        <v>19</v>
      </c>
      <c r="N167" s="228" t="s">
        <v>47</v>
      </c>
      <c r="O167" s="84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1" t="s">
        <v>144</v>
      </c>
      <c r="AT167" s="231" t="s">
        <v>139</v>
      </c>
      <c r="AU167" s="231" t="s">
        <v>83</v>
      </c>
      <c r="AY167" s="18" t="s">
        <v>137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144</v>
      </c>
      <c r="BM167" s="231" t="s">
        <v>619</v>
      </c>
    </row>
    <row r="168" s="1" customFormat="1">
      <c r="B168" s="39"/>
      <c r="C168" s="40"/>
      <c r="D168" s="233" t="s">
        <v>146</v>
      </c>
      <c r="E168" s="40"/>
      <c r="F168" s="234" t="s">
        <v>618</v>
      </c>
      <c r="G168" s="40"/>
      <c r="H168" s="40"/>
      <c r="I168" s="146"/>
      <c r="J168" s="40"/>
      <c r="K168" s="40"/>
      <c r="L168" s="44"/>
      <c r="M168" s="235"/>
      <c r="N168" s="84"/>
      <c r="O168" s="84"/>
      <c r="P168" s="84"/>
      <c r="Q168" s="84"/>
      <c r="R168" s="84"/>
      <c r="S168" s="84"/>
      <c r="T168" s="85"/>
      <c r="AT168" s="18" t="s">
        <v>146</v>
      </c>
      <c r="AU168" s="18" t="s">
        <v>83</v>
      </c>
    </row>
    <row r="169" s="1" customFormat="1" ht="16.5" customHeight="1">
      <c r="B169" s="39"/>
      <c r="C169" s="220" t="s">
        <v>447</v>
      </c>
      <c r="D169" s="220" t="s">
        <v>139</v>
      </c>
      <c r="E169" s="221" t="s">
        <v>620</v>
      </c>
      <c r="F169" s="222" t="s">
        <v>621</v>
      </c>
      <c r="G169" s="223" t="s">
        <v>168</v>
      </c>
      <c r="H169" s="224">
        <v>185</v>
      </c>
      <c r="I169" s="225"/>
      <c r="J169" s="226">
        <f>ROUND(I169*H169,2)</f>
        <v>0</v>
      </c>
      <c r="K169" s="222" t="s">
        <v>367</v>
      </c>
      <c r="L169" s="44"/>
      <c r="M169" s="227" t="s">
        <v>19</v>
      </c>
      <c r="N169" s="228" t="s">
        <v>47</v>
      </c>
      <c r="O169" s="84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1" t="s">
        <v>144</v>
      </c>
      <c r="AT169" s="231" t="s">
        <v>139</v>
      </c>
      <c r="AU169" s="231" t="s">
        <v>83</v>
      </c>
      <c r="AY169" s="18" t="s">
        <v>137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144</v>
      </c>
      <c r="BM169" s="231" t="s">
        <v>622</v>
      </c>
    </row>
    <row r="170" s="1" customFormat="1">
      <c r="B170" s="39"/>
      <c r="C170" s="40"/>
      <c r="D170" s="233" t="s">
        <v>146</v>
      </c>
      <c r="E170" s="40"/>
      <c r="F170" s="234" t="s">
        <v>621</v>
      </c>
      <c r="G170" s="40"/>
      <c r="H170" s="40"/>
      <c r="I170" s="146"/>
      <c r="J170" s="40"/>
      <c r="K170" s="40"/>
      <c r="L170" s="44"/>
      <c r="M170" s="235"/>
      <c r="N170" s="84"/>
      <c r="O170" s="84"/>
      <c r="P170" s="84"/>
      <c r="Q170" s="84"/>
      <c r="R170" s="84"/>
      <c r="S170" s="84"/>
      <c r="T170" s="85"/>
      <c r="AT170" s="18" t="s">
        <v>146</v>
      </c>
      <c r="AU170" s="18" t="s">
        <v>83</v>
      </c>
    </row>
    <row r="171" s="1" customFormat="1" ht="16.5" customHeight="1">
      <c r="B171" s="39"/>
      <c r="C171" s="220" t="s">
        <v>455</v>
      </c>
      <c r="D171" s="220" t="s">
        <v>139</v>
      </c>
      <c r="E171" s="221" t="s">
        <v>623</v>
      </c>
      <c r="F171" s="222" t="s">
        <v>624</v>
      </c>
      <c r="G171" s="223" t="s">
        <v>168</v>
      </c>
      <c r="H171" s="224">
        <v>185</v>
      </c>
      <c r="I171" s="225"/>
      <c r="J171" s="226">
        <f>ROUND(I171*H171,2)</f>
        <v>0</v>
      </c>
      <c r="K171" s="222" t="s">
        <v>367</v>
      </c>
      <c r="L171" s="44"/>
      <c r="M171" s="227" t="s">
        <v>19</v>
      </c>
      <c r="N171" s="228" t="s">
        <v>47</v>
      </c>
      <c r="O171" s="84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1" t="s">
        <v>144</v>
      </c>
      <c r="AT171" s="231" t="s">
        <v>139</v>
      </c>
      <c r="AU171" s="231" t="s">
        <v>83</v>
      </c>
      <c r="AY171" s="18" t="s">
        <v>137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144</v>
      </c>
      <c r="BM171" s="231" t="s">
        <v>625</v>
      </c>
    </row>
    <row r="172" s="1" customFormat="1">
      <c r="B172" s="39"/>
      <c r="C172" s="40"/>
      <c r="D172" s="233" t="s">
        <v>146</v>
      </c>
      <c r="E172" s="40"/>
      <c r="F172" s="234" t="s">
        <v>624</v>
      </c>
      <c r="G172" s="40"/>
      <c r="H172" s="40"/>
      <c r="I172" s="146"/>
      <c r="J172" s="40"/>
      <c r="K172" s="40"/>
      <c r="L172" s="44"/>
      <c r="M172" s="235"/>
      <c r="N172" s="84"/>
      <c r="O172" s="84"/>
      <c r="P172" s="84"/>
      <c r="Q172" s="84"/>
      <c r="R172" s="84"/>
      <c r="S172" s="84"/>
      <c r="T172" s="85"/>
      <c r="AT172" s="18" t="s">
        <v>146</v>
      </c>
      <c r="AU172" s="18" t="s">
        <v>83</v>
      </c>
    </row>
    <row r="173" s="1" customFormat="1" ht="16.5" customHeight="1">
      <c r="B173" s="39"/>
      <c r="C173" s="220" t="s">
        <v>464</v>
      </c>
      <c r="D173" s="220" t="s">
        <v>139</v>
      </c>
      <c r="E173" s="221" t="s">
        <v>626</v>
      </c>
      <c r="F173" s="222" t="s">
        <v>627</v>
      </c>
      <c r="G173" s="223" t="s">
        <v>142</v>
      </c>
      <c r="H173" s="224">
        <v>60</v>
      </c>
      <c r="I173" s="225"/>
      <c r="J173" s="226">
        <f>ROUND(I173*H173,2)</f>
        <v>0</v>
      </c>
      <c r="K173" s="222" t="s">
        <v>367</v>
      </c>
      <c r="L173" s="44"/>
      <c r="M173" s="227" t="s">
        <v>19</v>
      </c>
      <c r="N173" s="228" t="s">
        <v>47</v>
      </c>
      <c r="O173" s="84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1" t="s">
        <v>144</v>
      </c>
      <c r="AT173" s="231" t="s">
        <v>139</v>
      </c>
      <c r="AU173" s="231" t="s">
        <v>83</v>
      </c>
      <c r="AY173" s="18" t="s">
        <v>137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83</v>
      </c>
      <c r="BK173" s="232">
        <f>ROUND(I173*H173,2)</f>
        <v>0</v>
      </c>
      <c r="BL173" s="18" t="s">
        <v>144</v>
      </c>
      <c r="BM173" s="231" t="s">
        <v>628</v>
      </c>
    </row>
    <row r="174" s="1" customFormat="1">
      <c r="B174" s="39"/>
      <c r="C174" s="40"/>
      <c r="D174" s="233" t="s">
        <v>146</v>
      </c>
      <c r="E174" s="40"/>
      <c r="F174" s="234" t="s">
        <v>627</v>
      </c>
      <c r="G174" s="40"/>
      <c r="H174" s="40"/>
      <c r="I174" s="146"/>
      <c r="J174" s="40"/>
      <c r="K174" s="40"/>
      <c r="L174" s="44"/>
      <c r="M174" s="235"/>
      <c r="N174" s="84"/>
      <c r="O174" s="84"/>
      <c r="P174" s="84"/>
      <c r="Q174" s="84"/>
      <c r="R174" s="84"/>
      <c r="S174" s="84"/>
      <c r="T174" s="85"/>
      <c r="AT174" s="18" t="s">
        <v>146</v>
      </c>
      <c r="AU174" s="18" t="s">
        <v>83</v>
      </c>
    </row>
    <row r="175" s="1" customFormat="1" ht="16.5" customHeight="1">
      <c r="B175" s="39"/>
      <c r="C175" s="220" t="s">
        <v>471</v>
      </c>
      <c r="D175" s="220" t="s">
        <v>139</v>
      </c>
      <c r="E175" s="221" t="s">
        <v>629</v>
      </c>
      <c r="F175" s="222" t="s">
        <v>630</v>
      </c>
      <c r="G175" s="223" t="s">
        <v>631</v>
      </c>
      <c r="H175" s="224">
        <v>1</v>
      </c>
      <c r="I175" s="225"/>
      <c r="J175" s="226">
        <f>ROUND(I175*H175,2)</f>
        <v>0</v>
      </c>
      <c r="K175" s="222" t="s">
        <v>367</v>
      </c>
      <c r="L175" s="44"/>
      <c r="M175" s="227" t="s">
        <v>19</v>
      </c>
      <c r="N175" s="228" t="s">
        <v>47</v>
      </c>
      <c r="O175" s="84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1" t="s">
        <v>144</v>
      </c>
      <c r="AT175" s="231" t="s">
        <v>139</v>
      </c>
      <c r="AU175" s="231" t="s">
        <v>83</v>
      </c>
      <c r="AY175" s="18" t="s">
        <v>137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144</v>
      </c>
      <c r="BM175" s="231" t="s">
        <v>632</v>
      </c>
    </row>
    <row r="176" s="1" customFormat="1">
      <c r="B176" s="39"/>
      <c r="C176" s="40"/>
      <c r="D176" s="233" t="s">
        <v>146</v>
      </c>
      <c r="E176" s="40"/>
      <c r="F176" s="234" t="s">
        <v>630</v>
      </c>
      <c r="G176" s="40"/>
      <c r="H176" s="40"/>
      <c r="I176" s="146"/>
      <c r="J176" s="40"/>
      <c r="K176" s="40"/>
      <c r="L176" s="44"/>
      <c r="M176" s="235"/>
      <c r="N176" s="84"/>
      <c r="O176" s="84"/>
      <c r="P176" s="84"/>
      <c r="Q176" s="84"/>
      <c r="R176" s="84"/>
      <c r="S176" s="84"/>
      <c r="T176" s="85"/>
      <c r="AT176" s="18" t="s">
        <v>146</v>
      </c>
      <c r="AU176" s="18" t="s">
        <v>83</v>
      </c>
    </row>
    <row r="177" s="1" customFormat="1" ht="16.5" customHeight="1">
      <c r="B177" s="39"/>
      <c r="C177" s="220" t="s">
        <v>480</v>
      </c>
      <c r="D177" s="220" t="s">
        <v>139</v>
      </c>
      <c r="E177" s="221" t="s">
        <v>633</v>
      </c>
      <c r="F177" s="222" t="s">
        <v>634</v>
      </c>
      <c r="G177" s="223" t="s">
        <v>439</v>
      </c>
      <c r="H177" s="224">
        <v>7</v>
      </c>
      <c r="I177" s="225"/>
      <c r="J177" s="226">
        <f>ROUND(I177*H177,2)</f>
        <v>0</v>
      </c>
      <c r="K177" s="222" t="s">
        <v>367</v>
      </c>
      <c r="L177" s="44"/>
      <c r="M177" s="227" t="s">
        <v>19</v>
      </c>
      <c r="N177" s="228" t="s">
        <v>47</v>
      </c>
      <c r="O177" s="84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1" t="s">
        <v>144</v>
      </c>
      <c r="AT177" s="231" t="s">
        <v>139</v>
      </c>
      <c r="AU177" s="231" t="s">
        <v>83</v>
      </c>
      <c r="AY177" s="18" t="s">
        <v>137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144</v>
      </c>
      <c r="BM177" s="231" t="s">
        <v>635</v>
      </c>
    </row>
    <row r="178" s="1" customFormat="1">
      <c r="B178" s="39"/>
      <c r="C178" s="40"/>
      <c r="D178" s="233" t="s">
        <v>146</v>
      </c>
      <c r="E178" s="40"/>
      <c r="F178" s="234" t="s">
        <v>634</v>
      </c>
      <c r="G178" s="40"/>
      <c r="H178" s="40"/>
      <c r="I178" s="146"/>
      <c r="J178" s="40"/>
      <c r="K178" s="40"/>
      <c r="L178" s="44"/>
      <c r="M178" s="235"/>
      <c r="N178" s="84"/>
      <c r="O178" s="84"/>
      <c r="P178" s="84"/>
      <c r="Q178" s="84"/>
      <c r="R178" s="84"/>
      <c r="S178" s="84"/>
      <c r="T178" s="85"/>
      <c r="AT178" s="18" t="s">
        <v>146</v>
      </c>
      <c r="AU178" s="18" t="s">
        <v>83</v>
      </c>
    </row>
    <row r="179" s="1" customFormat="1" ht="16.5" customHeight="1">
      <c r="B179" s="39"/>
      <c r="C179" s="220" t="s">
        <v>636</v>
      </c>
      <c r="D179" s="220" t="s">
        <v>139</v>
      </c>
      <c r="E179" s="221" t="s">
        <v>637</v>
      </c>
      <c r="F179" s="222" t="s">
        <v>638</v>
      </c>
      <c r="G179" s="223" t="s">
        <v>596</v>
      </c>
      <c r="H179" s="293"/>
      <c r="I179" s="225"/>
      <c r="J179" s="226">
        <f>ROUND(I179*H179,2)</f>
        <v>0</v>
      </c>
      <c r="K179" s="222" t="s">
        <v>367</v>
      </c>
      <c r="L179" s="44"/>
      <c r="M179" s="227" t="s">
        <v>19</v>
      </c>
      <c r="N179" s="228" t="s">
        <v>47</v>
      </c>
      <c r="O179" s="84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1" t="s">
        <v>144</v>
      </c>
      <c r="AT179" s="231" t="s">
        <v>139</v>
      </c>
      <c r="AU179" s="231" t="s">
        <v>83</v>
      </c>
      <c r="AY179" s="18" t="s">
        <v>137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83</v>
      </c>
      <c r="BK179" s="232">
        <f>ROUND(I179*H179,2)</f>
        <v>0</v>
      </c>
      <c r="BL179" s="18" t="s">
        <v>144</v>
      </c>
      <c r="BM179" s="231" t="s">
        <v>639</v>
      </c>
    </row>
    <row r="180" s="1" customFormat="1">
      <c r="B180" s="39"/>
      <c r="C180" s="40"/>
      <c r="D180" s="233" t="s">
        <v>146</v>
      </c>
      <c r="E180" s="40"/>
      <c r="F180" s="234" t="s">
        <v>638</v>
      </c>
      <c r="G180" s="40"/>
      <c r="H180" s="40"/>
      <c r="I180" s="146"/>
      <c r="J180" s="40"/>
      <c r="K180" s="40"/>
      <c r="L180" s="44"/>
      <c r="M180" s="235"/>
      <c r="N180" s="84"/>
      <c r="O180" s="84"/>
      <c r="P180" s="84"/>
      <c r="Q180" s="84"/>
      <c r="R180" s="84"/>
      <c r="S180" s="84"/>
      <c r="T180" s="85"/>
      <c r="AT180" s="18" t="s">
        <v>146</v>
      </c>
      <c r="AU180" s="18" t="s">
        <v>83</v>
      </c>
    </row>
    <row r="181" s="11" customFormat="1" ht="25.92" customHeight="1">
      <c r="B181" s="204"/>
      <c r="C181" s="205"/>
      <c r="D181" s="206" t="s">
        <v>75</v>
      </c>
      <c r="E181" s="207" t="s">
        <v>640</v>
      </c>
      <c r="F181" s="207" t="s">
        <v>641</v>
      </c>
      <c r="G181" s="205"/>
      <c r="H181" s="205"/>
      <c r="I181" s="208"/>
      <c r="J181" s="209">
        <f>BK181</f>
        <v>0</v>
      </c>
      <c r="K181" s="205"/>
      <c r="L181" s="210"/>
      <c r="M181" s="211"/>
      <c r="N181" s="212"/>
      <c r="O181" s="212"/>
      <c r="P181" s="213">
        <f>SUM(P182:P185)</f>
        <v>0</v>
      </c>
      <c r="Q181" s="212"/>
      <c r="R181" s="213">
        <f>SUM(R182:R185)</f>
        <v>0</v>
      </c>
      <c r="S181" s="212"/>
      <c r="T181" s="214">
        <f>SUM(T182:T185)</f>
        <v>0</v>
      </c>
      <c r="AR181" s="215" t="s">
        <v>83</v>
      </c>
      <c r="AT181" s="216" t="s">
        <v>75</v>
      </c>
      <c r="AU181" s="216" t="s">
        <v>76</v>
      </c>
      <c r="AY181" s="215" t="s">
        <v>137</v>
      </c>
      <c r="BK181" s="217">
        <f>SUM(BK182:BK185)</f>
        <v>0</v>
      </c>
    </row>
    <row r="182" s="1" customFormat="1" ht="16.5" customHeight="1">
      <c r="B182" s="39"/>
      <c r="C182" s="220" t="s">
        <v>642</v>
      </c>
      <c r="D182" s="220" t="s">
        <v>139</v>
      </c>
      <c r="E182" s="221" t="s">
        <v>643</v>
      </c>
      <c r="F182" s="222" t="s">
        <v>644</v>
      </c>
      <c r="G182" s="223" t="s">
        <v>596</v>
      </c>
      <c r="H182" s="293"/>
      <c r="I182" s="225"/>
      <c r="J182" s="226">
        <f>ROUND(I182*H182,2)</f>
        <v>0</v>
      </c>
      <c r="K182" s="222" t="s">
        <v>367</v>
      </c>
      <c r="L182" s="44"/>
      <c r="M182" s="227" t="s">
        <v>19</v>
      </c>
      <c r="N182" s="228" t="s">
        <v>47</v>
      </c>
      <c r="O182" s="84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AR182" s="231" t="s">
        <v>144</v>
      </c>
      <c r="AT182" s="231" t="s">
        <v>139</v>
      </c>
      <c r="AU182" s="231" t="s">
        <v>83</v>
      </c>
      <c r="AY182" s="18" t="s">
        <v>137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83</v>
      </c>
      <c r="BK182" s="232">
        <f>ROUND(I182*H182,2)</f>
        <v>0</v>
      </c>
      <c r="BL182" s="18" t="s">
        <v>144</v>
      </c>
      <c r="BM182" s="231" t="s">
        <v>645</v>
      </c>
    </row>
    <row r="183" s="1" customFormat="1">
      <c r="B183" s="39"/>
      <c r="C183" s="40"/>
      <c r="D183" s="233" t="s">
        <v>146</v>
      </c>
      <c r="E183" s="40"/>
      <c r="F183" s="234" t="s">
        <v>644</v>
      </c>
      <c r="G183" s="40"/>
      <c r="H183" s="40"/>
      <c r="I183" s="146"/>
      <c r="J183" s="40"/>
      <c r="K183" s="40"/>
      <c r="L183" s="44"/>
      <c r="M183" s="235"/>
      <c r="N183" s="84"/>
      <c r="O183" s="84"/>
      <c r="P183" s="84"/>
      <c r="Q183" s="84"/>
      <c r="R183" s="84"/>
      <c r="S183" s="84"/>
      <c r="T183" s="85"/>
      <c r="AT183" s="18" t="s">
        <v>146</v>
      </c>
      <c r="AU183" s="18" t="s">
        <v>83</v>
      </c>
    </row>
    <row r="184" s="1" customFormat="1" ht="16.5" customHeight="1">
      <c r="B184" s="39"/>
      <c r="C184" s="220" t="s">
        <v>646</v>
      </c>
      <c r="D184" s="220" t="s">
        <v>139</v>
      </c>
      <c r="E184" s="221" t="s">
        <v>647</v>
      </c>
      <c r="F184" s="222" t="s">
        <v>648</v>
      </c>
      <c r="G184" s="223" t="s">
        <v>596</v>
      </c>
      <c r="H184" s="293"/>
      <c r="I184" s="225"/>
      <c r="J184" s="226">
        <f>ROUND(I184*H184,2)</f>
        <v>0</v>
      </c>
      <c r="K184" s="222" t="s">
        <v>367</v>
      </c>
      <c r="L184" s="44"/>
      <c r="M184" s="227" t="s">
        <v>19</v>
      </c>
      <c r="N184" s="228" t="s">
        <v>47</v>
      </c>
      <c r="O184" s="84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31" t="s">
        <v>144</v>
      </c>
      <c r="AT184" s="231" t="s">
        <v>139</v>
      </c>
      <c r="AU184" s="231" t="s">
        <v>83</v>
      </c>
      <c r="AY184" s="18" t="s">
        <v>137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83</v>
      </c>
      <c r="BK184" s="232">
        <f>ROUND(I184*H184,2)</f>
        <v>0</v>
      </c>
      <c r="BL184" s="18" t="s">
        <v>144</v>
      </c>
      <c r="BM184" s="231" t="s">
        <v>649</v>
      </c>
    </row>
    <row r="185" s="1" customFormat="1">
      <c r="B185" s="39"/>
      <c r="C185" s="40"/>
      <c r="D185" s="233" t="s">
        <v>146</v>
      </c>
      <c r="E185" s="40"/>
      <c r="F185" s="234" t="s">
        <v>648</v>
      </c>
      <c r="G185" s="40"/>
      <c r="H185" s="40"/>
      <c r="I185" s="146"/>
      <c r="J185" s="40"/>
      <c r="K185" s="40"/>
      <c r="L185" s="44"/>
      <c r="M185" s="290"/>
      <c r="N185" s="291"/>
      <c r="O185" s="291"/>
      <c r="P185" s="291"/>
      <c r="Q185" s="291"/>
      <c r="R185" s="291"/>
      <c r="S185" s="291"/>
      <c r="T185" s="292"/>
      <c r="AT185" s="18" t="s">
        <v>146</v>
      </c>
      <c r="AU185" s="18" t="s">
        <v>83</v>
      </c>
    </row>
    <row r="186" s="1" customFormat="1" ht="6.96" customHeight="1">
      <c r="B186" s="59"/>
      <c r="C186" s="60"/>
      <c r="D186" s="60"/>
      <c r="E186" s="60"/>
      <c r="F186" s="60"/>
      <c r="G186" s="60"/>
      <c r="H186" s="60"/>
      <c r="I186" s="171"/>
      <c r="J186" s="60"/>
      <c r="K186" s="60"/>
      <c r="L186" s="44"/>
    </row>
  </sheetData>
  <sheetProtection sheet="1" autoFilter="0" formatColumns="0" formatRows="0" objects="1" scenarios="1" spinCount="100000" saltValue="dozzKhXafOKG5ts0G4rY5ZjrBfMK+Jj+VsyV8jfV/5xWJ6GjAYtNSpdo+zANOtjPU1reNljWkYNaHjnY250kzQ==" hashValue="xTVEFmknq65gYyh1KwjveMRzR2p3nz8xb1tiT945vS6jnnk5Z2+oiHKiF0VrhXnhPjh+x6qwd/wSkzjHtq9X9A==" algorithmName="SHA-512" password="CC35"/>
  <autoFilter ref="C87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105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85</v>
      </c>
    </row>
    <row r="4" ht="24.96" customHeight="1">
      <c r="B4" s="21"/>
      <c r="D4" s="142" t="s">
        <v>106</v>
      </c>
      <c r="L4" s="21"/>
      <c r="M4" s="143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44" t="s">
        <v>16</v>
      </c>
      <c r="L6" s="21"/>
    </row>
    <row r="7" ht="16.5" customHeight="1">
      <c r="B7" s="21"/>
      <c r="E7" s="145" t="str">
        <f>'Rekapitulace stavby'!K6</f>
        <v>II/445 Šternberk - chodníky ul.Jesenická - SO113</v>
      </c>
      <c r="F7" s="144"/>
      <c r="G7" s="144"/>
      <c r="H7" s="144"/>
      <c r="L7" s="21"/>
    </row>
    <row r="8" ht="12" customHeight="1">
      <c r="B8" s="21"/>
      <c r="D8" s="144" t="s">
        <v>107</v>
      </c>
      <c r="L8" s="21"/>
    </row>
    <row r="9" s="1" customFormat="1" ht="16.5" customHeight="1">
      <c r="B9" s="44"/>
      <c r="E9" s="145" t="s">
        <v>650</v>
      </c>
      <c r="F9" s="1"/>
      <c r="G9" s="1"/>
      <c r="H9" s="1"/>
      <c r="I9" s="146"/>
      <c r="L9" s="44"/>
    </row>
    <row r="10" s="1" customFormat="1" ht="12" customHeight="1">
      <c r="B10" s="44"/>
      <c r="D10" s="144" t="s">
        <v>109</v>
      </c>
      <c r="I10" s="146"/>
      <c r="L10" s="44"/>
    </row>
    <row r="11" s="1" customFormat="1" ht="36.96" customHeight="1">
      <c r="B11" s="44"/>
      <c r="E11" s="147" t="s">
        <v>651</v>
      </c>
      <c r="F11" s="1"/>
      <c r="G11" s="1"/>
      <c r="H11" s="1"/>
      <c r="I11" s="146"/>
      <c r="L11" s="44"/>
    </row>
    <row r="12" s="1" customFormat="1">
      <c r="B12" s="44"/>
      <c r="I12" s="146"/>
      <c r="L12" s="44"/>
    </row>
    <row r="13" s="1" customFormat="1" ht="12" customHeight="1">
      <c r="B13" s="44"/>
      <c r="D13" s="144" t="s">
        <v>18</v>
      </c>
      <c r="F13" s="133" t="s">
        <v>19</v>
      </c>
      <c r="I13" s="148" t="s">
        <v>20</v>
      </c>
      <c r="J13" s="133" t="s">
        <v>19</v>
      </c>
      <c r="L13" s="44"/>
    </row>
    <row r="14" s="1" customFormat="1" ht="12" customHeight="1">
      <c r="B14" s="44"/>
      <c r="D14" s="144" t="s">
        <v>21</v>
      </c>
      <c r="F14" s="133" t="s">
        <v>22</v>
      </c>
      <c r="I14" s="148" t="s">
        <v>23</v>
      </c>
      <c r="J14" s="149" t="str">
        <f>'Rekapitulace stavby'!AN8</f>
        <v>15. 5. 2019</v>
      </c>
      <c r="L14" s="44"/>
    </row>
    <row r="15" s="1" customFormat="1" ht="10.8" customHeight="1">
      <c r="B15" s="44"/>
      <c r="I15" s="146"/>
      <c r="L15" s="44"/>
    </row>
    <row r="16" s="1" customFormat="1" ht="12" customHeight="1">
      <c r="B16" s="44"/>
      <c r="D16" s="144" t="s">
        <v>25</v>
      </c>
      <c r="I16" s="148" t="s">
        <v>26</v>
      </c>
      <c r="J16" s="133" t="s">
        <v>27</v>
      </c>
      <c r="L16" s="44"/>
    </row>
    <row r="17" s="1" customFormat="1" ht="18" customHeight="1">
      <c r="B17" s="44"/>
      <c r="E17" s="133" t="s">
        <v>28</v>
      </c>
      <c r="I17" s="148" t="s">
        <v>29</v>
      </c>
      <c r="J17" s="133" t="s">
        <v>30</v>
      </c>
      <c r="L17" s="44"/>
    </row>
    <row r="18" s="1" customFormat="1" ht="6.96" customHeight="1">
      <c r="B18" s="44"/>
      <c r="I18" s="146"/>
      <c r="L18" s="44"/>
    </row>
    <row r="19" s="1" customFormat="1" ht="12" customHeight="1">
      <c r="B19" s="44"/>
      <c r="D19" s="144" t="s">
        <v>31</v>
      </c>
      <c r="I19" s="148" t="s">
        <v>26</v>
      </c>
      <c r="J19" s="34" t="str">
        <f>'Rekapitulace stavby'!AN13</f>
        <v>Vyplň údaj</v>
      </c>
      <c r="L19" s="44"/>
    </row>
    <row r="20" s="1" customFormat="1" ht="18" customHeight="1">
      <c r="B20" s="44"/>
      <c r="E20" s="34" t="str">
        <f>'Rekapitulace stavby'!E14</f>
        <v>Vyplň údaj</v>
      </c>
      <c r="F20" s="133"/>
      <c r="G20" s="133"/>
      <c r="H20" s="133"/>
      <c r="I20" s="148" t="s">
        <v>29</v>
      </c>
      <c r="J20" s="34" t="str">
        <f>'Rekapitulace stavby'!AN14</f>
        <v>Vyplň údaj</v>
      </c>
      <c r="L20" s="44"/>
    </row>
    <row r="21" s="1" customFormat="1" ht="6.96" customHeight="1">
      <c r="B21" s="44"/>
      <c r="I21" s="146"/>
      <c r="L21" s="44"/>
    </row>
    <row r="22" s="1" customFormat="1" ht="12" customHeight="1">
      <c r="B22" s="44"/>
      <c r="D22" s="144" t="s">
        <v>33</v>
      </c>
      <c r="I22" s="148" t="s">
        <v>26</v>
      </c>
      <c r="J22" s="133" t="s">
        <v>34</v>
      </c>
      <c r="L22" s="44"/>
    </row>
    <row r="23" s="1" customFormat="1" ht="18" customHeight="1">
      <c r="B23" s="44"/>
      <c r="E23" s="133" t="s">
        <v>35</v>
      </c>
      <c r="I23" s="148" t="s">
        <v>29</v>
      </c>
      <c r="J23" s="133" t="s">
        <v>36</v>
      </c>
      <c r="L23" s="44"/>
    </row>
    <row r="24" s="1" customFormat="1" ht="6.96" customHeight="1">
      <c r="B24" s="44"/>
      <c r="I24" s="146"/>
      <c r="L24" s="44"/>
    </row>
    <row r="25" s="1" customFormat="1" ht="12" customHeight="1">
      <c r="B25" s="44"/>
      <c r="D25" s="144" t="s">
        <v>38</v>
      </c>
      <c r="I25" s="148" t="s">
        <v>26</v>
      </c>
      <c r="J25" s="133" t="s">
        <v>19</v>
      </c>
      <c r="L25" s="44"/>
    </row>
    <row r="26" s="1" customFormat="1" ht="18" customHeight="1">
      <c r="B26" s="44"/>
      <c r="E26" s="133" t="s">
        <v>39</v>
      </c>
      <c r="I26" s="148" t="s">
        <v>29</v>
      </c>
      <c r="J26" s="133" t="s">
        <v>19</v>
      </c>
      <c r="L26" s="44"/>
    </row>
    <row r="27" s="1" customFormat="1" ht="6.96" customHeight="1">
      <c r="B27" s="44"/>
      <c r="I27" s="146"/>
      <c r="L27" s="44"/>
    </row>
    <row r="28" s="1" customFormat="1" ht="12" customHeight="1">
      <c r="B28" s="44"/>
      <c r="D28" s="144" t="s">
        <v>40</v>
      </c>
      <c r="I28" s="146"/>
      <c r="L28" s="44"/>
    </row>
    <row r="29" s="7" customFormat="1" ht="16.5" customHeight="1">
      <c r="B29" s="150"/>
      <c r="E29" s="151" t="s">
        <v>19</v>
      </c>
      <c r="F29" s="151"/>
      <c r="G29" s="151"/>
      <c r="H29" s="151"/>
      <c r="I29" s="152"/>
      <c r="L29" s="150"/>
    </row>
    <row r="30" s="1" customFormat="1" ht="6.96" customHeight="1">
      <c r="B30" s="44"/>
      <c r="I30" s="146"/>
      <c r="L30" s="44"/>
    </row>
    <row r="31" s="1" customFormat="1" ht="6.96" customHeight="1">
      <c r="B31" s="44"/>
      <c r="D31" s="76"/>
      <c r="E31" s="76"/>
      <c r="F31" s="76"/>
      <c r="G31" s="76"/>
      <c r="H31" s="76"/>
      <c r="I31" s="153"/>
      <c r="J31" s="76"/>
      <c r="K31" s="76"/>
      <c r="L31" s="44"/>
    </row>
    <row r="32" s="1" customFormat="1" ht="25.44" customHeight="1">
      <c r="B32" s="44"/>
      <c r="D32" s="154" t="s">
        <v>42</v>
      </c>
      <c r="I32" s="146"/>
      <c r="J32" s="155">
        <f>ROUND(J90, 2)</f>
        <v>0</v>
      </c>
      <c r="L32" s="44"/>
    </row>
    <row r="33" s="1" customFormat="1" ht="6.96" customHeight="1">
      <c r="B33" s="44"/>
      <c r="D33" s="76"/>
      <c r="E33" s="76"/>
      <c r="F33" s="76"/>
      <c r="G33" s="76"/>
      <c r="H33" s="76"/>
      <c r="I33" s="153"/>
      <c r="J33" s="76"/>
      <c r="K33" s="76"/>
      <c r="L33" s="44"/>
    </row>
    <row r="34" s="1" customFormat="1" ht="14.4" customHeight="1">
      <c r="B34" s="44"/>
      <c r="F34" s="156" t="s">
        <v>44</v>
      </c>
      <c r="I34" s="157" t="s">
        <v>43</v>
      </c>
      <c r="J34" s="156" t="s">
        <v>45</v>
      </c>
      <c r="L34" s="44"/>
    </row>
    <row r="35" s="1" customFormat="1" ht="14.4" customHeight="1">
      <c r="B35" s="44"/>
      <c r="D35" s="158" t="s">
        <v>46</v>
      </c>
      <c r="E35" s="144" t="s">
        <v>47</v>
      </c>
      <c r="F35" s="159">
        <f>ROUND((SUM(BE90:BE163)),  2)</f>
        <v>0</v>
      </c>
      <c r="I35" s="160">
        <v>0.20999999999999999</v>
      </c>
      <c r="J35" s="159">
        <f>ROUND(((SUM(BE90:BE163))*I35),  2)</f>
        <v>0</v>
      </c>
      <c r="L35" s="44"/>
    </row>
    <row r="36" s="1" customFormat="1" ht="14.4" customHeight="1">
      <c r="B36" s="44"/>
      <c r="E36" s="144" t="s">
        <v>48</v>
      </c>
      <c r="F36" s="159">
        <f>ROUND((SUM(BF90:BF163)),  2)</f>
        <v>0</v>
      </c>
      <c r="I36" s="160">
        <v>0.14999999999999999</v>
      </c>
      <c r="J36" s="159">
        <f>ROUND(((SUM(BF90:BF163))*I36),  2)</f>
        <v>0</v>
      </c>
      <c r="L36" s="44"/>
    </row>
    <row r="37" hidden="1" s="1" customFormat="1" ht="14.4" customHeight="1">
      <c r="B37" s="44"/>
      <c r="E37" s="144" t="s">
        <v>49</v>
      </c>
      <c r="F37" s="159">
        <f>ROUND((SUM(BG90:BG163)),  2)</f>
        <v>0</v>
      </c>
      <c r="I37" s="160">
        <v>0.20999999999999999</v>
      </c>
      <c r="J37" s="159">
        <f>0</f>
        <v>0</v>
      </c>
      <c r="L37" s="44"/>
    </row>
    <row r="38" hidden="1" s="1" customFormat="1" ht="14.4" customHeight="1">
      <c r="B38" s="44"/>
      <c r="E38" s="144" t="s">
        <v>50</v>
      </c>
      <c r="F38" s="159">
        <f>ROUND((SUM(BH90:BH163)),  2)</f>
        <v>0</v>
      </c>
      <c r="I38" s="160">
        <v>0.14999999999999999</v>
      </c>
      <c r="J38" s="159">
        <f>0</f>
        <v>0</v>
      </c>
      <c r="L38" s="44"/>
    </row>
    <row r="39" hidden="1" s="1" customFormat="1" ht="14.4" customHeight="1">
      <c r="B39" s="44"/>
      <c r="E39" s="144" t="s">
        <v>51</v>
      </c>
      <c r="F39" s="159">
        <f>ROUND((SUM(BI90:BI163)),  2)</f>
        <v>0</v>
      </c>
      <c r="I39" s="160">
        <v>0</v>
      </c>
      <c r="J39" s="159">
        <f>0</f>
        <v>0</v>
      </c>
      <c r="L39" s="44"/>
    </row>
    <row r="40" s="1" customFormat="1" ht="6.96" customHeight="1">
      <c r="B40" s="44"/>
      <c r="I40" s="146"/>
      <c r="L40" s="44"/>
    </row>
    <row r="41" s="1" customFormat="1" ht="25.44" customHeight="1">
      <c r="B41" s="44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6"/>
      <c r="J41" s="167">
        <f>SUM(J32:J39)</f>
        <v>0</v>
      </c>
      <c r="K41" s="168"/>
      <c r="L41" s="44"/>
    </row>
    <row r="42" s="1" customFormat="1" ht="14.4" customHeight="1">
      <c r="B42" s="169"/>
      <c r="C42" s="170"/>
      <c r="D42" s="170"/>
      <c r="E42" s="170"/>
      <c r="F42" s="170"/>
      <c r="G42" s="170"/>
      <c r="H42" s="170"/>
      <c r="I42" s="171"/>
      <c r="J42" s="170"/>
      <c r="K42" s="170"/>
      <c r="L42" s="44"/>
    </row>
    <row r="46" s="1" customFormat="1" ht="6.96" customHeight="1">
      <c r="B46" s="172"/>
      <c r="C46" s="173"/>
      <c r="D46" s="173"/>
      <c r="E46" s="173"/>
      <c r="F46" s="173"/>
      <c r="G46" s="173"/>
      <c r="H46" s="173"/>
      <c r="I46" s="174"/>
      <c r="J46" s="173"/>
      <c r="K46" s="173"/>
      <c r="L46" s="44"/>
    </row>
    <row r="47" s="1" customFormat="1" ht="24.96" customHeight="1">
      <c r="B47" s="39"/>
      <c r="C47" s="24" t="s">
        <v>111</v>
      </c>
      <c r="D47" s="40"/>
      <c r="E47" s="40"/>
      <c r="F47" s="40"/>
      <c r="G47" s="40"/>
      <c r="H47" s="40"/>
      <c r="I47" s="146"/>
      <c r="J47" s="40"/>
      <c r="K47" s="40"/>
      <c r="L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44"/>
    </row>
    <row r="49" s="1" customFormat="1" ht="12" customHeight="1">
      <c r="B49" s="39"/>
      <c r="C49" s="33" t="s">
        <v>16</v>
      </c>
      <c r="D49" s="40"/>
      <c r="E49" s="40"/>
      <c r="F49" s="40"/>
      <c r="G49" s="40"/>
      <c r="H49" s="40"/>
      <c r="I49" s="146"/>
      <c r="J49" s="40"/>
      <c r="K49" s="40"/>
      <c r="L49" s="44"/>
    </row>
    <row r="50" s="1" customFormat="1" ht="16.5" customHeight="1">
      <c r="B50" s="39"/>
      <c r="C50" s="40"/>
      <c r="D50" s="40"/>
      <c r="E50" s="175" t="str">
        <f>E7</f>
        <v>II/445 Šternberk - chodníky ul.Jesenická - SO113</v>
      </c>
      <c r="F50" s="33"/>
      <c r="G50" s="33"/>
      <c r="H50" s="33"/>
      <c r="I50" s="146"/>
      <c r="J50" s="40"/>
      <c r="K50" s="40"/>
      <c r="L50" s="44"/>
    </row>
    <row r="51" ht="12" customHeight="1">
      <c r="B51" s="22"/>
      <c r="C51" s="33" t="s">
        <v>107</v>
      </c>
      <c r="D51" s="23"/>
      <c r="E51" s="23"/>
      <c r="F51" s="23"/>
      <c r="G51" s="23"/>
      <c r="H51" s="23"/>
      <c r="I51" s="138"/>
      <c r="J51" s="23"/>
      <c r="K51" s="23"/>
      <c r="L51" s="21"/>
    </row>
    <row r="52" s="1" customFormat="1" ht="16.5" customHeight="1">
      <c r="B52" s="39"/>
      <c r="C52" s="40"/>
      <c r="D52" s="40"/>
      <c r="E52" s="175" t="s">
        <v>650</v>
      </c>
      <c r="F52" s="40"/>
      <c r="G52" s="40"/>
      <c r="H52" s="40"/>
      <c r="I52" s="146"/>
      <c r="J52" s="40"/>
      <c r="K52" s="40"/>
      <c r="L52" s="44"/>
    </row>
    <row r="53" s="1" customFormat="1" ht="12" customHeight="1">
      <c r="B53" s="39"/>
      <c r="C53" s="33" t="s">
        <v>109</v>
      </c>
      <c r="D53" s="40"/>
      <c r="E53" s="40"/>
      <c r="F53" s="40"/>
      <c r="G53" s="40"/>
      <c r="H53" s="40"/>
      <c r="I53" s="146"/>
      <c r="J53" s="40"/>
      <c r="K53" s="40"/>
      <c r="L53" s="44"/>
    </row>
    <row r="54" s="1" customFormat="1" ht="16.5" customHeight="1">
      <c r="B54" s="39"/>
      <c r="C54" s="40"/>
      <c r="D54" s="40"/>
      <c r="E54" s="69" t="str">
        <f>E11</f>
        <v>SO 901 - Vedlejší rozpočtové náklady</v>
      </c>
      <c r="F54" s="40"/>
      <c r="G54" s="40"/>
      <c r="H54" s="40"/>
      <c r="I54" s="146"/>
      <c r="J54" s="40"/>
      <c r="K54" s="40"/>
      <c r="L54" s="44"/>
    </row>
    <row r="55" s="1" customFormat="1" ht="6.96" customHeight="1"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44"/>
    </row>
    <row r="56" s="1" customFormat="1" ht="12" customHeight="1">
      <c r="B56" s="39"/>
      <c r="C56" s="33" t="s">
        <v>21</v>
      </c>
      <c r="D56" s="40"/>
      <c r="E56" s="40"/>
      <c r="F56" s="28" t="str">
        <f>F14</f>
        <v>Šternberk</v>
      </c>
      <c r="G56" s="40"/>
      <c r="H56" s="40"/>
      <c r="I56" s="148" t="s">
        <v>23</v>
      </c>
      <c r="J56" s="72" t="str">
        <f>IF(J14="","",J14)</f>
        <v>15. 5. 2019</v>
      </c>
      <c r="K56" s="40"/>
      <c r="L56" s="44"/>
    </row>
    <row r="57" s="1" customFormat="1" ht="6.96" customHeight="1"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44"/>
    </row>
    <row r="58" s="1" customFormat="1" ht="15.15" customHeight="1">
      <c r="B58" s="39"/>
      <c r="C58" s="33" t="s">
        <v>25</v>
      </c>
      <c r="D58" s="40"/>
      <c r="E58" s="40"/>
      <c r="F58" s="28" t="str">
        <f>E17</f>
        <v>Město Šternberk</v>
      </c>
      <c r="G58" s="40"/>
      <c r="H58" s="40"/>
      <c r="I58" s="148" t="s">
        <v>33</v>
      </c>
      <c r="J58" s="37" t="str">
        <f>E23</f>
        <v>Cekr CZ s.r.o.</v>
      </c>
      <c r="K58" s="40"/>
      <c r="L58" s="44"/>
    </row>
    <row r="59" s="1" customFormat="1" ht="27.9" customHeight="1">
      <c r="B59" s="39"/>
      <c r="C59" s="33" t="s">
        <v>31</v>
      </c>
      <c r="D59" s="40"/>
      <c r="E59" s="40"/>
      <c r="F59" s="28" t="str">
        <f>IF(E20="","",E20)</f>
        <v>Vyplň údaj</v>
      </c>
      <c r="G59" s="40"/>
      <c r="H59" s="40"/>
      <c r="I59" s="148" t="s">
        <v>38</v>
      </c>
      <c r="J59" s="37" t="str">
        <f>E26</f>
        <v>Jan Zamykal, CS ÚRS 2019 01</v>
      </c>
      <c r="K59" s="40"/>
      <c r="L59" s="44"/>
    </row>
    <row r="60" s="1" customFormat="1" ht="10.32" customHeight="1"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44"/>
    </row>
    <row r="61" s="1" customFormat="1" ht="29.28" customHeight="1">
      <c r="B61" s="39"/>
      <c r="C61" s="176" t="s">
        <v>112</v>
      </c>
      <c r="D61" s="177"/>
      <c r="E61" s="177"/>
      <c r="F61" s="177"/>
      <c r="G61" s="177"/>
      <c r="H61" s="177"/>
      <c r="I61" s="178"/>
      <c r="J61" s="179" t="s">
        <v>113</v>
      </c>
      <c r="K61" s="177"/>
      <c r="L61" s="44"/>
    </row>
    <row r="62" s="1" customFormat="1" ht="10.32" customHeight="1"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44"/>
    </row>
    <row r="63" s="1" customFormat="1" ht="22.8" customHeight="1">
      <c r="B63" s="39"/>
      <c r="C63" s="180" t="s">
        <v>74</v>
      </c>
      <c r="D63" s="40"/>
      <c r="E63" s="40"/>
      <c r="F63" s="40"/>
      <c r="G63" s="40"/>
      <c r="H63" s="40"/>
      <c r="I63" s="146"/>
      <c r="J63" s="102">
        <f>J90</f>
        <v>0</v>
      </c>
      <c r="K63" s="40"/>
      <c r="L63" s="44"/>
      <c r="AU63" s="18" t="s">
        <v>114</v>
      </c>
    </row>
    <row r="64" s="8" customFormat="1" ht="24.96" customHeight="1">
      <c r="B64" s="181"/>
      <c r="C64" s="182"/>
      <c r="D64" s="183" t="s">
        <v>652</v>
      </c>
      <c r="E64" s="184"/>
      <c r="F64" s="184"/>
      <c r="G64" s="184"/>
      <c r="H64" s="184"/>
      <c r="I64" s="185"/>
      <c r="J64" s="186">
        <f>J91</f>
        <v>0</v>
      </c>
      <c r="K64" s="182"/>
      <c r="L64" s="187"/>
    </row>
    <row r="65" s="9" customFormat="1" ht="19.92" customHeight="1">
      <c r="B65" s="188"/>
      <c r="C65" s="125"/>
      <c r="D65" s="189" t="s">
        <v>653</v>
      </c>
      <c r="E65" s="190"/>
      <c r="F65" s="190"/>
      <c r="G65" s="190"/>
      <c r="H65" s="190"/>
      <c r="I65" s="191"/>
      <c r="J65" s="192">
        <f>J92</f>
        <v>0</v>
      </c>
      <c r="K65" s="125"/>
      <c r="L65" s="193"/>
    </row>
    <row r="66" s="9" customFormat="1" ht="19.92" customHeight="1">
      <c r="B66" s="188"/>
      <c r="C66" s="125"/>
      <c r="D66" s="189" t="s">
        <v>654</v>
      </c>
      <c r="E66" s="190"/>
      <c r="F66" s="190"/>
      <c r="G66" s="190"/>
      <c r="H66" s="190"/>
      <c r="I66" s="191"/>
      <c r="J66" s="192">
        <f>J130</f>
        <v>0</v>
      </c>
      <c r="K66" s="125"/>
      <c r="L66" s="193"/>
    </row>
    <row r="67" s="9" customFormat="1" ht="19.92" customHeight="1">
      <c r="B67" s="188"/>
      <c r="C67" s="125"/>
      <c r="D67" s="189" t="s">
        <v>655</v>
      </c>
      <c r="E67" s="190"/>
      <c r="F67" s="190"/>
      <c r="G67" s="190"/>
      <c r="H67" s="190"/>
      <c r="I67" s="191"/>
      <c r="J67" s="192">
        <f>J136</f>
        <v>0</v>
      </c>
      <c r="K67" s="125"/>
      <c r="L67" s="193"/>
    </row>
    <row r="68" s="9" customFormat="1" ht="19.92" customHeight="1">
      <c r="B68" s="188"/>
      <c r="C68" s="125"/>
      <c r="D68" s="189" t="s">
        <v>656</v>
      </c>
      <c r="E68" s="190"/>
      <c r="F68" s="190"/>
      <c r="G68" s="190"/>
      <c r="H68" s="190"/>
      <c r="I68" s="191"/>
      <c r="J68" s="192">
        <f>J152</f>
        <v>0</v>
      </c>
      <c r="K68" s="125"/>
      <c r="L68" s="193"/>
    </row>
    <row r="69" s="1" customFormat="1" ht="21.84" customHeight="1">
      <c r="B69" s="39"/>
      <c r="C69" s="40"/>
      <c r="D69" s="40"/>
      <c r="E69" s="40"/>
      <c r="F69" s="40"/>
      <c r="G69" s="40"/>
      <c r="H69" s="40"/>
      <c r="I69" s="146"/>
      <c r="J69" s="40"/>
      <c r="K69" s="40"/>
      <c r="L69" s="44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71"/>
      <c r="J70" s="60"/>
      <c r="K70" s="60"/>
      <c r="L70" s="44"/>
    </row>
    <row r="74" s="1" customFormat="1" ht="6.96" customHeight="1">
      <c r="B74" s="61"/>
      <c r="C74" s="62"/>
      <c r="D74" s="62"/>
      <c r="E74" s="62"/>
      <c r="F74" s="62"/>
      <c r="G74" s="62"/>
      <c r="H74" s="62"/>
      <c r="I74" s="174"/>
      <c r="J74" s="62"/>
      <c r="K74" s="62"/>
      <c r="L74" s="44"/>
    </row>
    <row r="75" s="1" customFormat="1" ht="24.96" customHeight="1">
      <c r="B75" s="39"/>
      <c r="C75" s="24" t="s">
        <v>122</v>
      </c>
      <c r="D75" s="40"/>
      <c r="E75" s="40"/>
      <c r="F75" s="40"/>
      <c r="G75" s="40"/>
      <c r="H75" s="40"/>
      <c r="I75" s="146"/>
      <c r="J75" s="40"/>
      <c r="K75" s="40"/>
      <c r="L75" s="44"/>
    </row>
    <row r="76" s="1" customFormat="1" ht="6.96" customHeight="1">
      <c r="B76" s="39"/>
      <c r="C76" s="40"/>
      <c r="D76" s="40"/>
      <c r="E76" s="40"/>
      <c r="F76" s="40"/>
      <c r="G76" s="40"/>
      <c r="H76" s="40"/>
      <c r="I76" s="146"/>
      <c r="J76" s="40"/>
      <c r="K76" s="40"/>
      <c r="L76" s="44"/>
    </row>
    <row r="77" s="1" customFormat="1" ht="12" customHeight="1">
      <c r="B77" s="39"/>
      <c r="C77" s="33" t="s">
        <v>16</v>
      </c>
      <c r="D77" s="40"/>
      <c r="E77" s="40"/>
      <c r="F77" s="40"/>
      <c r="G77" s="40"/>
      <c r="H77" s="40"/>
      <c r="I77" s="146"/>
      <c r="J77" s="40"/>
      <c r="K77" s="40"/>
      <c r="L77" s="44"/>
    </row>
    <row r="78" s="1" customFormat="1" ht="16.5" customHeight="1">
      <c r="B78" s="39"/>
      <c r="C78" s="40"/>
      <c r="D78" s="40"/>
      <c r="E78" s="175" t="str">
        <f>E7</f>
        <v>II/445 Šternberk - chodníky ul.Jesenická - SO113</v>
      </c>
      <c r="F78" s="33"/>
      <c r="G78" s="33"/>
      <c r="H78" s="33"/>
      <c r="I78" s="146"/>
      <c r="J78" s="40"/>
      <c r="K78" s="40"/>
      <c r="L78" s="44"/>
    </row>
    <row r="79" ht="12" customHeight="1">
      <c r="B79" s="22"/>
      <c r="C79" s="33" t="s">
        <v>107</v>
      </c>
      <c r="D79" s="23"/>
      <c r="E79" s="23"/>
      <c r="F79" s="23"/>
      <c r="G79" s="23"/>
      <c r="H79" s="23"/>
      <c r="I79" s="138"/>
      <c r="J79" s="23"/>
      <c r="K79" s="23"/>
      <c r="L79" s="21"/>
    </row>
    <row r="80" s="1" customFormat="1" ht="16.5" customHeight="1">
      <c r="B80" s="39"/>
      <c r="C80" s="40"/>
      <c r="D80" s="40"/>
      <c r="E80" s="175" t="s">
        <v>650</v>
      </c>
      <c r="F80" s="40"/>
      <c r="G80" s="40"/>
      <c r="H80" s="40"/>
      <c r="I80" s="146"/>
      <c r="J80" s="40"/>
      <c r="K80" s="40"/>
      <c r="L80" s="44"/>
    </row>
    <row r="81" s="1" customFormat="1" ht="12" customHeight="1">
      <c r="B81" s="39"/>
      <c r="C81" s="33" t="s">
        <v>109</v>
      </c>
      <c r="D81" s="40"/>
      <c r="E81" s="40"/>
      <c r="F81" s="40"/>
      <c r="G81" s="40"/>
      <c r="H81" s="40"/>
      <c r="I81" s="146"/>
      <c r="J81" s="40"/>
      <c r="K81" s="40"/>
      <c r="L81" s="44"/>
    </row>
    <row r="82" s="1" customFormat="1" ht="16.5" customHeight="1">
      <c r="B82" s="39"/>
      <c r="C82" s="40"/>
      <c r="D82" s="40"/>
      <c r="E82" s="69" t="str">
        <f>E11</f>
        <v>SO 901 - Vedlejší rozpočtové náklady</v>
      </c>
      <c r="F82" s="40"/>
      <c r="G82" s="40"/>
      <c r="H82" s="40"/>
      <c r="I82" s="146"/>
      <c r="J82" s="40"/>
      <c r="K82" s="40"/>
      <c r="L82" s="44"/>
    </row>
    <row r="83" s="1" customFormat="1" ht="6.96" customHeight="1">
      <c r="B83" s="39"/>
      <c r="C83" s="40"/>
      <c r="D83" s="40"/>
      <c r="E83" s="40"/>
      <c r="F83" s="40"/>
      <c r="G83" s="40"/>
      <c r="H83" s="40"/>
      <c r="I83" s="146"/>
      <c r="J83" s="40"/>
      <c r="K83" s="40"/>
      <c r="L83" s="44"/>
    </row>
    <row r="84" s="1" customFormat="1" ht="12" customHeight="1">
      <c r="B84" s="39"/>
      <c r="C84" s="33" t="s">
        <v>21</v>
      </c>
      <c r="D84" s="40"/>
      <c r="E84" s="40"/>
      <c r="F84" s="28" t="str">
        <f>F14</f>
        <v>Šternberk</v>
      </c>
      <c r="G84" s="40"/>
      <c r="H84" s="40"/>
      <c r="I84" s="148" t="s">
        <v>23</v>
      </c>
      <c r="J84" s="72" t="str">
        <f>IF(J14="","",J14)</f>
        <v>15. 5. 2019</v>
      </c>
      <c r="K84" s="40"/>
      <c r="L84" s="44"/>
    </row>
    <row r="85" s="1" customFormat="1" ht="6.96" customHeight="1"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44"/>
    </row>
    <row r="86" s="1" customFormat="1" ht="15.15" customHeight="1">
      <c r="B86" s="39"/>
      <c r="C86" s="33" t="s">
        <v>25</v>
      </c>
      <c r="D86" s="40"/>
      <c r="E86" s="40"/>
      <c r="F86" s="28" t="str">
        <f>E17</f>
        <v>Město Šternberk</v>
      </c>
      <c r="G86" s="40"/>
      <c r="H86" s="40"/>
      <c r="I86" s="148" t="s">
        <v>33</v>
      </c>
      <c r="J86" s="37" t="str">
        <f>E23</f>
        <v>Cekr CZ s.r.o.</v>
      </c>
      <c r="K86" s="40"/>
      <c r="L86" s="44"/>
    </row>
    <row r="87" s="1" customFormat="1" ht="27.9" customHeight="1">
      <c r="B87" s="39"/>
      <c r="C87" s="33" t="s">
        <v>31</v>
      </c>
      <c r="D87" s="40"/>
      <c r="E87" s="40"/>
      <c r="F87" s="28" t="str">
        <f>IF(E20="","",E20)</f>
        <v>Vyplň údaj</v>
      </c>
      <c r="G87" s="40"/>
      <c r="H87" s="40"/>
      <c r="I87" s="148" t="s">
        <v>38</v>
      </c>
      <c r="J87" s="37" t="str">
        <f>E26</f>
        <v>Jan Zamykal, CS ÚRS 2019 01</v>
      </c>
      <c r="K87" s="40"/>
      <c r="L87" s="44"/>
    </row>
    <row r="88" s="1" customFormat="1" ht="10.32" customHeight="1">
      <c r="B88" s="39"/>
      <c r="C88" s="40"/>
      <c r="D88" s="40"/>
      <c r="E88" s="40"/>
      <c r="F88" s="40"/>
      <c r="G88" s="40"/>
      <c r="H88" s="40"/>
      <c r="I88" s="146"/>
      <c r="J88" s="40"/>
      <c r="K88" s="40"/>
      <c r="L88" s="44"/>
    </row>
    <row r="89" s="10" customFormat="1" ht="29.28" customHeight="1">
      <c r="B89" s="194"/>
      <c r="C89" s="195" t="s">
        <v>123</v>
      </c>
      <c r="D89" s="196" t="s">
        <v>61</v>
      </c>
      <c r="E89" s="196" t="s">
        <v>57</v>
      </c>
      <c r="F89" s="196" t="s">
        <v>58</v>
      </c>
      <c r="G89" s="196" t="s">
        <v>124</v>
      </c>
      <c r="H89" s="196" t="s">
        <v>125</v>
      </c>
      <c r="I89" s="197" t="s">
        <v>126</v>
      </c>
      <c r="J89" s="196" t="s">
        <v>113</v>
      </c>
      <c r="K89" s="198" t="s">
        <v>127</v>
      </c>
      <c r="L89" s="199"/>
      <c r="M89" s="92" t="s">
        <v>19</v>
      </c>
      <c r="N89" s="93" t="s">
        <v>46</v>
      </c>
      <c r="O89" s="93" t="s">
        <v>128</v>
      </c>
      <c r="P89" s="93" t="s">
        <v>129</v>
      </c>
      <c r="Q89" s="93" t="s">
        <v>130</v>
      </c>
      <c r="R89" s="93" t="s">
        <v>131</v>
      </c>
      <c r="S89" s="93" t="s">
        <v>132</v>
      </c>
      <c r="T89" s="94" t="s">
        <v>133</v>
      </c>
    </row>
    <row r="90" s="1" customFormat="1" ht="22.8" customHeight="1">
      <c r="B90" s="39"/>
      <c r="C90" s="99" t="s">
        <v>134</v>
      </c>
      <c r="D90" s="40"/>
      <c r="E90" s="40"/>
      <c r="F90" s="40"/>
      <c r="G90" s="40"/>
      <c r="H90" s="40"/>
      <c r="I90" s="146"/>
      <c r="J90" s="200">
        <f>BK90</f>
        <v>0</v>
      </c>
      <c r="K90" s="40"/>
      <c r="L90" s="44"/>
      <c r="M90" s="95"/>
      <c r="N90" s="96"/>
      <c r="O90" s="96"/>
      <c r="P90" s="201">
        <f>P91</f>
        <v>0</v>
      </c>
      <c r="Q90" s="96"/>
      <c r="R90" s="201">
        <f>R91</f>
        <v>0</v>
      </c>
      <c r="S90" s="96"/>
      <c r="T90" s="202">
        <f>T91</f>
        <v>0</v>
      </c>
      <c r="AT90" s="18" t="s">
        <v>75</v>
      </c>
      <c r="AU90" s="18" t="s">
        <v>114</v>
      </c>
      <c r="BK90" s="203">
        <f>BK91</f>
        <v>0</v>
      </c>
    </row>
    <row r="91" s="11" customFormat="1" ht="25.92" customHeight="1">
      <c r="B91" s="204"/>
      <c r="C91" s="205"/>
      <c r="D91" s="206" t="s">
        <v>75</v>
      </c>
      <c r="E91" s="207" t="s">
        <v>657</v>
      </c>
      <c r="F91" s="207" t="s">
        <v>104</v>
      </c>
      <c r="G91" s="205"/>
      <c r="H91" s="205"/>
      <c r="I91" s="208"/>
      <c r="J91" s="209">
        <f>BK91</f>
        <v>0</v>
      </c>
      <c r="K91" s="205"/>
      <c r="L91" s="210"/>
      <c r="M91" s="211"/>
      <c r="N91" s="212"/>
      <c r="O91" s="212"/>
      <c r="P91" s="213">
        <f>P92+P130+P136+P152</f>
        <v>0</v>
      </c>
      <c r="Q91" s="212"/>
      <c r="R91" s="213">
        <f>R92+R130+R136+R152</f>
        <v>0</v>
      </c>
      <c r="S91" s="212"/>
      <c r="T91" s="214">
        <f>T92+T130+T136+T152</f>
        <v>0</v>
      </c>
      <c r="AR91" s="215" t="s">
        <v>186</v>
      </c>
      <c r="AT91" s="216" t="s">
        <v>75</v>
      </c>
      <c r="AU91" s="216" t="s">
        <v>76</v>
      </c>
      <c r="AY91" s="215" t="s">
        <v>137</v>
      </c>
      <c r="BK91" s="217">
        <f>BK92+BK130+BK136+BK152</f>
        <v>0</v>
      </c>
    </row>
    <row r="92" s="11" customFormat="1" ht="22.8" customHeight="1">
      <c r="B92" s="204"/>
      <c r="C92" s="205"/>
      <c r="D92" s="206" t="s">
        <v>75</v>
      </c>
      <c r="E92" s="218" t="s">
        <v>658</v>
      </c>
      <c r="F92" s="218" t="s">
        <v>659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SUM(P93:P129)</f>
        <v>0</v>
      </c>
      <c r="Q92" s="212"/>
      <c r="R92" s="213">
        <f>SUM(R93:R129)</f>
        <v>0</v>
      </c>
      <c r="S92" s="212"/>
      <c r="T92" s="214">
        <f>SUM(T93:T129)</f>
        <v>0</v>
      </c>
      <c r="AR92" s="215" t="s">
        <v>186</v>
      </c>
      <c r="AT92" s="216" t="s">
        <v>75</v>
      </c>
      <c r="AU92" s="216" t="s">
        <v>83</v>
      </c>
      <c r="AY92" s="215" t="s">
        <v>137</v>
      </c>
      <c r="BK92" s="217">
        <f>SUM(BK93:BK129)</f>
        <v>0</v>
      </c>
    </row>
    <row r="93" s="1" customFormat="1" ht="16.5" customHeight="1">
      <c r="B93" s="39"/>
      <c r="C93" s="220" t="s">
        <v>83</v>
      </c>
      <c r="D93" s="220" t="s">
        <v>139</v>
      </c>
      <c r="E93" s="221" t="s">
        <v>660</v>
      </c>
      <c r="F93" s="222" t="s">
        <v>661</v>
      </c>
      <c r="G93" s="223" t="s">
        <v>488</v>
      </c>
      <c r="H93" s="224">
        <v>1</v>
      </c>
      <c r="I93" s="225"/>
      <c r="J93" s="226">
        <f>ROUND(I93*H93,2)</f>
        <v>0</v>
      </c>
      <c r="K93" s="222" t="s">
        <v>143</v>
      </c>
      <c r="L93" s="44"/>
      <c r="M93" s="227" t="s">
        <v>19</v>
      </c>
      <c r="N93" s="228" t="s">
        <v>47</v>
      </c>
      <c r="O93" s="84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1" t="s">
        <v>662</v>
      </c>
      <c r="AT93" s="231" t="s">
        <v>139</v>
      </c>
      <c r="AU93" s="231" t="s">
        <v>85</v>
      </c>
      <c r="AY93" s="18" t="s">
        <v>137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18" t="s">
        <v>83</v>
      </c>
      <c r="BK93" s="232">
        <f>ROUND(I93*H93,2)</f>
        <v>0</v>
      </c>
      <c r="BL93" s="18" t="s">
        <v>662</v>
      </c>
      <c r="BM93" s="231" t="s">
        <v>663</v>
      </c>
    </row>
    <row r="94" s="1" customFormat="1">
      <c r="B94" s="39"/>
      <c r="C94" s="40"/>
      <c r="D94" s="233" t="s">
        <v>146</v>
      </c>
      <c r="E94" s="40"/>
      <c r="F94" s="234" t="s">
        <v>664</v>
      </c>
      <c r="G94" s="40"/>
      <c r="H94" s="40"/>
      <c r="I94" s="146"/>
      <c r="J94" s="40"/>
      <c r="K94" s="40"/>
      <c r="L94" s="44"/>
      <c r="M94" s="235"/>
      <c r="N94" s="84"/>
      <c r="O94" s="84"/>
      <c r="P94" s="84"/>
      <c r="Q94" s="84"/>
      <c r="R94" s="84"/>
      <c r="S94" s="84"/>
      <c r="T94" s="85"/>
      <c r="AT94" s="18" t="s">
        <v>146</v>
      </c>
      <c r="AU94" s="18" t="s">
        <v>85</v>
      </c>
    </row>
    <row r="95" s="12" customFormat="1">
      <c r="B95" s="236"/>
      <c r="C95" s="237"/>
      <c r="D95" s="233" t="s">
        <v>148</v>
      </c>
      <c r="E95" s="238" t="s">
        <v>19</v>
      </c>
      <c r="F95" s="239" t="s">
        <v>665</v>
      </c>
      <c r="G95" s="237"/>
      <c r="H95" s="238" t="s">
        <v>19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148</v>
      </c>
      <c r="AU95" s="245" t="s">
        <v>85</v>
      </c>
      <c r="AV95" s="12" t="s">
        <v>83</v>
      </c>
      <c r="AW95" s="12" t="s">
        <v>37</v>
      </c>
      <c r="AX95" s="12" t="s">
        <v>76</v>
      </c>
      <c r="AY95" s="245" t="s">
        <v>137</v>
      </c>
    </row>
    <row r="96" s="12" customFormat="1">
      <c r="B96" s="236"/>
      <c r="C96" s="237"/>
      <c r="D96" s="233" t="s">
        <v>148</v>
      </c>
      <c r="E96" s="238" t="s">
        <v>19</v>
      </c>
      <c r="F96" s="239" t="s">
        <v>666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148</v>
      </c>
      <c r="AU96" s="245" t="s">
        <v>85</v>
      </c>
      <c r="AV96" s="12" t="s">
        <v>83</v>
      </c>
      <c r="AW96" s="12" t="s">
        <v>37</v>
      </c>
      <c r="AX96" s="12" t="s">
        <v>76</v>
      </c>
      <c r="AY96" s="245" t="s">
        <v>137</v>
      </c>
    </row>
    <row r="97" s="13" customFormat="1">
      <c r="B97" s="246"/>
      <c r="C97" s="247"/>
      <c r="D97" s="233" t="s">
        <v>148</v>
      </c>
      <c r="E97" s="248" t="s">
        <v>19</v>
      </c>
      <c r="F97" s="249" t="s">
        <v>83</v>
      </c>
      <c r="G97" s="247"/>
      <c r="H97" s="250">
        <v>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AT97" s="256" t="s">
        <v>148</v>
      </c>
      <c r="AU97" s="256" t="s">
        <v>85</v>
      </c>
      <c r="AV97" s="13" t="s">
        <v>85</v>
      </c>
      <c r="AW97" s="13" t="s">
        <v>37</v>
      </c>
      <c r="AX97" s="13" t="s">
        <v>76</v>
      </c>
      <c r="AY97" s="256" t="s">
        <v>137</v>
      </c>
    </row>
    <row r="98" s="15" customFormat="1">
      <c r="B98" s="268"/>
      <c r="C98" s="269"/>
      <c r="D98" s="233" t="s">
        <v>148</v>
      </c>
      <c r="E98" s="270" t="s">
        <v>19</v>
      </c>
      <c r="F98" s="271" t="s">
        <v>159</v>
      </c>
      <c r="G98" s="269"/>
      <c r="H98" s="272">
        <v>1</v>
      </c>
      <c r="I98" s="273"/>
      <c r="J98" s="269"/>
      <c r="K98" s="269"/>
      <c r="L98" s="274"/>
      <c r="M98" s="275"/>
      <c r="N98" s="276"/>
      <c r="O98" s="276"/>
      <c r="P98" s="276"/>
      <c r="Q98" s="276"/>
      <c r="R98" s="276"/>
      <c r="S98" s="276"/>
      <c r="T98" s="277"/>
      <c r="AT98" s="278" t="s">
        <v>148</v>
      </c>
      <c r="AU98" s="278" t="s">
        <v>85</v>
      </c>
      <c r="AV98" s="15" t="s">
        <v>144</v>
      </c>
      <c r="AW98" s="15" t="s">
        <v>37</v>
      </c>
      <c r="AX98" s="15" t="s">
        <v>83</v>
      </c>
      <c r="AY98" s="278" t="s">
        <v>137</v>
      </c>
    </row>
    <row r="99" s="1" customFormat="1" ht="16.5" customHeight="1">
      <c r="B99" s="39"/>
      <c r="C99" s="220" t="s">
        <v>85</v>
      </c>
      <c r="D99" s="220" t="s">
        <v>139</v>
      </c>
      <c r="E99" s="221" t="s">
        <v>667</v>
      </c>
      <c r="F99" s="222" t="s">
        <v>668</v>
      </c>
      <c r="G99" s="223" t="s">
        <v>488</v>
      </c>
      <c r="H99" s="224">
        <v>1</v>
      </c>
      <c r="I99" s="225"/>
      <c r="J99" s="226">
        <f>ROUND(I99*H99,2)</f>
        <v>0</v>
      </c>
      <c r="K99" s="222" t="s">
        <v>143</v>
      </c>
      <c r="L99" s="44"/>
      <c r="M99" s="227" t="s">
        <v>19</v>
      </c>
      <c r="N99" s="228" t="s">
        <v>47</v>
      </c>
      <c r="O99" s="84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1" t="s">
        <v>662</v>
      </c>
      <c r="AT99" s="231" t="s">
        <v>139</v>
      </c>
      <c r="AU99" s="231" t="s">
        <v>85</v>
      </c>
      <c r="AY99" s="18" t="s">
        <v>137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8" t="s">
        <v>83</v>
      </c>
      <c r="BK99" s="232">
        <f>ROUND(I99*H99,2)</f>
        <v>0</v>
      </c>
      <c r="BL99" s="18" t="s">
        <v>662</v>
      </c>
      <c r="BM99" s="231" t="s">
        <v>669</v>
      </c>
    </row>
    <row r="100" s="1" customFormat="1">
      <c r="B100" s="39"/>
      <c r="C100" s="40"/>
      <c r="D100" s="233" t="s">
        <v>146</v>
      </c>
      <c r="E100" s="40"/>
      <c r="F100" s="234" t="s">
        <v>670</v>
      </c>
      <c r="G100" s="40"/>
      <c r="H100" s="40"/>
      <c r="I100" s="146"/>
      <c r="J100" s="40"/>
      <c r="K100" s="40"/>
      <c r="L100" s="44"/>
      <c r="M100" s="235"/>
      <c r="N100" s="84"/>
      <c r="O100" s="84"/>
      <c r="P100" s="84"/>
      <c r="Q100" s="84"/>
      <c r="R100" s="84"/>
      <c r="S100" s="84"/>
      <c r="T100" s="85"/>
      <c r="AT100" s="18" t="s">
        <v>146</v>
      </c>
      <c r="AU100" s="18" t="s">
        <v>85</v>
      </c>
    </row>
    <row r="101" s="12" customFormat="1">
      <c r="B101" s="236"/>
      <c r="C101" s="237"/>
      <c r="D101" s="233" t="s">
        <v>148</v>
      </c>
      <c r="E101" s="238" t="s">
        <v>19</v>
      </c>
      <c r="F101" s="239" t="s">
        <v>671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148</v>
      </c>
      <c r="AU101" s="245" t="s">
        <v>85</v>
      </c>
      <c r="AV101" s="12" t="s">
        <v>83</v>
      </c>
      <c r="AW101" s="12" t="s">
        <v>37</v>
      </c>
      <c r="AX101" s="12" t="s">
        <v>76</v>
      </c>
      <c r="AY101" s="245" t="s">
        <v>137</v>
      </c>
    </row>
    <row r="102" s="12" customFormat="1">
      <c r="B102" s="236"/>
      <c r="C102" s="237"/>
      <c r="D102" s="233" t="s">
        <v>148</v>
      </c>
      <c r="E102" s="238" t="s">
        <v>19</v>
      </c>
      <c r="F102" s="239" t="s">
        <v>672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148</v>
      </c>
      <c r="AU102" s="245" t="s">
        <v>85</v>
      </c>
      <c r="AV102" s="12" t="s">
        <v>83</v>
      </c>
      <c r="AW102" s="12" t="s">
        <v>37</v>
      </c>
      <c r="AX102" s="12" t="s">
        <v>76</v>
      </c>
      <c r="AY102" s="245" t="s">
        <v>137</v>
      </c>
    </row>
    <row r="103" s="13" customFormat="1">
      <c r="B103" s="246"/>
      <c r="C103" s="247"/>
      <c r="D103" s="233" t="s">
        <v>148</v>
      </c>
      <c r="E103" s="248" t="s">
        <v>19</v>
      </c>
      <c r="F103" s="249" t="s">
        <v>83</v>
      </c>
      <c r="G103" s="247"/>
      <c r="H103" s="250">
        <v>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148</v>
      </c>
      <c r="AU103" s="256" t="s">
        <v>85</v>
      </c>
      <c r="AV103" s="13" t="s">
        <v>85</v>
      </c>
      <c r="AW103" s="13" t="s">
        <v>37</v>
      </c>
      <c r="AX103" s="13" t="s">
        <v>76</v>
      </c>
      <c r="AY103" s="256" t="s">
        <v>137</v>
      </c>
    </row>
    <row r="104" s="15" customFormat="1">
      <c r="B104" s="268"/>
      <c r="C104" s="269"/>
      <c r="D104" s="233" t="s">
        <v>148</v>
      </c>
      <c r="E104" s="270" t="s">
        <v>19</v>
      </c>
      <c r="F104" s="271" t="s">
        <v>159</v>
      </c>
      <c r="G104" s="269"/>
      <c r="H104" s="272">
        <v>1</v>
      </c>
      <c r="I104" s="273"/>
      <c r="J104" s="269"/>
      <c r="K104" s="269"/>
      <c r="L104" s="274"/>
      <c r="M104" s="275"/>
      <c r="N104" s="276"/>
      <c r="O104" s="276"/>
      <c r="P104" s="276"/>
      <c r="Q104" s="276"/>
      <c r="R104" s="276"/>
      <c r="S104" s="276"/>
      <c r="T104" s="277"/>
      <c r="AT104" s="278" t="s">
        <v>148</v>
      </c>
      <c r="AU104" s="278" t="s">
        <v>85</v>
      </c>
      <c r="AV104" s="15" t="s">
        <v>144</v>
      </c>
      <c r="AW104" s="15" t="s">
        <v>37</v>
      </c>
      <c r="AX104" s="15" t="s">
        <v>83</v>
      </c>
      <c r="AY104" s="278" t="s">
        <v>137</v>
      </c>
    </row>
    <row r="105" s="1" customFormat="1" ht="16.5" customHeight="1">
      <c r="B105" s="39"/>
      <c r="C105" s="220" t="s">
        <v>155</v>
      </c>
      <c r="D105" s="220" t="s">
        <v>139</v>
      </c>
      <c r="E105" s="221" t="s">
        <v>673</v>
      </c>
      <c r="F105" s="222" t="s">
        <v>674</v>
      </c>
      <c r="G105" s="223" t="s">
        <v>488</v>
      </c>
      <c r="H105" s="224">
        <v>1</v>
      </c>
      <c r="I105" s="225"/>
      <c r="J105" s="226">
        <f>ROUND(I105*H105,2)</f>
        <v>0</v>
      </c>
      <c r="K105" s="222" t="s">
        <v>143</v>
      </c>
      <c r="L105" s="44"/>
      <c r="M105" s="227" t="s">
        <v>19</v>
      </c>
      <c r="N105" s="228" t="s">
        <v>47</v>
      </c>
      <c r="O105" s="84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1" t="s">
        <v>662</v>
      </c>
      <c r="AT105" s="231" t="s">
        <v>139</v>
      </c>
      <c r="AU105" s="231" t="s">
        <v>85</v>
      </c>
      <c r="AY105" s="18" t="s">
        <v>137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83</v>
      </c>
      <c r="BK105" s="232">
        <f>ROUND(I105*H105,2)</f>
        <v>0</v>
      </c>
      <c r="BL105" s="18" t="s">
        <v>662</v>
      </c>
      <c r="BM105" s="231" t="s">
        <v>675</v>
      </c>
    </row>
    <row r="106" s="1" customFormat="1">
      <c r="B106" s="39"/>
      <c r="C106" s="40"/>
      <c r="D106" s="233" t="s">
        <v>146</v>
      </c>
      <c r="E106" s="40"/>
      <c r="F106" s="234" t="s">
        <v>676</v>
      </c>
      <c r="G106" s="40"/>
      <c r="H106" s="40"/>
      <c r="I106" s="146"/>
      <c r="J106" s="40"/>
      <c r="K106" s="40"/>
      <c r="L106" s="44"/>
      <c r="M106" s="235"/>
      <c r="N106" s="84"/>
      <c r="O106" s="84"/>
      <c r="P106" s="84"/>
      <c r="Q106" s="84"/>
      <c r="R106" s="84"/>
      <c r="S106" s="84"/>
      <c r="T106" s="85"/>
      <c r="AT106" s="18" t="s">
        <v>146</v>
      </c>
      <c r="AU106" s="18" t="s">
        <v>85</v>
      </c>
    </row>
    <row r="107" s="12" customFormat="1">
      <c r="B107" s="236"/>
      <c r="C107" s="237"/>
      <c r="D107" s="233" t="s">
        <v>148</v>
      </c>
      <c r="E107" s="238" t="s">
        <v>19</v>
      </c>
      <c r="F107" s="239" t="s">
        <v>677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AT107" s="245" t="s">
        <v>148</v>
      </c>
      <c r="AU107" s="245" t="s">
        <v>85</v>
      </c>
      <c r="AV107" s="12" t="s">
        <v>83</v>
      </c>
      <c r="AW107" s="12" t="s">
        <v>37</v>
      </c>
      <c r="AX107" s="12" t="s">
        <v>76</v>
      </c>
      <c r="AY107" s="245" t="s">
        <v>137</v>
      </c>
    </row>
    <row r="108" s="13" customFormat="1">
      <c r="B108" s="246"/>
      <c r="C108" s="247"/>
      <c r="D108" s="233" t="s">
        <v>148</v>
      </c>
      <c r="E108" s="248" t="s">
        <v>19</v>
      </c>
      <c r="F108" s="249" t="s">
        <v>83</v>
      </c>
      <c r="G108" s="247"/>
      <c r="H108" s="250">
        <v>1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AT108" s="256" t="s">
        <v>148</v>
      </c>
      <c r="AU108" s="256" t="s">
        <v>85</v>
      </c>
      <c r="AV108" s="13" t="s">
        <v>85</v>
      </c>
      <c r="AW108" s="13" t="s">
        <v>37</v>
      </c>
      <c r="AX108" s="13" t="s">
        <v>76</v>
      </c>
      <c r="AY108" s="256" t="s">
        <v>137</v>
      </c>
    </row>
    <row r="109" s="15" customFormat="1">
      <c r="B109" s="268"/>
      <c r="C109" s="269"/>
      <c r="D109" s="233" t="s">
        <v>148</v>
      </c>
      <c r="E109" s="270" t="s">
        <v>19</v>
      </c>
      <c r="F109" s="271" t="s">
        <v>159</v>
      </c>
      <c r="G109" s="269"/>
      <c r="H109" s="272">
        <v>1</v>
      </c>
      <c r="I109" s="273"/>
      <c r="J109" s="269"/>
      <c r="K109" s="269"/>
      <c r="L109" s="274"/>
      <c r="M109" s="275"/>
      <c r="N109" s="276"/>
      <c r="O109" s="276"/>
      <c r="P109" s="276"/>
      <c r="Q109" s="276"/>
      <c r="R109" s="276"/>
      <c r="S109" s="276"/>
      <c r="T109" s="277"/>
      <c r="AT109" s="278" t="s">
        <v>148</v>
      </c>
      <c r="AU109" s="278" t="s">
        <v>85</v>
      </c>
      <c r="AV109" s="15" t="s">
        <v>144</v>
      </c>
      <c r="AW109" s="15" t="s">
        <v>37</v>
      </c>
      <c r="AX109" s="15" t="s">
        <v>83</v>
      </c>
      <c r="AY109" s="278" t="s">
        <v>137</v>
      </c>
    </row>
    <row r="110" s="1" customFormat="1" ht="16.5" customHeight="1">
      <c r="B110" s="39"/>
      <c r="C110" s="220" t="s">
        <v>144</v>
      </c>
      <c r="D110" s="220" t="s">
        <v>139</v>
      </c>
      <c r="E110" s="221" t="s">
        <v>678</v>
      </c>
      <c r="F110" s="222" t="s">
        <v>679</v>
      </c>
      <c r="G110" s="223" t="s">
        <v>488</v>
      </c>
      <c r="H110" s="224">
        <v>1</v>
      </c>
      <c r="I110" s="225"/>
      <c r="J110" s="226">
        <f>ROUND(I110*H110,2)</f>
        <v>0</v>
      </c>
      <c r="K110" s="222" t="s">
        <v>143</v>
      </c>
      <c r="L110" s="44"/>
      <c r="M110" s="227" t="s">
        <v>19</v>
      </c>
      <c r="N110" s="228" t="s">
        <v>47</v>
      </c>
      <c r="O110" s="84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1" t="s">
        <v>662</v>
      </c>
      <c r="AT110" s="231" t="s">
        <v>139</v>
      </c>
      <c r="AU110" s="231" t="s">
        <v>85</v>
      </c>
      <c r="AY110" s="18" t="s">
        <v>137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8" t="s">
        <v>83</v>
      </c>
      <c r="BK110" s="232">
        <f>ROUND(I110*H110,2)</f>
        <v>0</v>
      </c>
      <c r="BL110" s="18" t="s">
        <v>662</v>
      </c>
      <c r="BM110" s="231" t="s">
        <v>680</v>
      </c>
    </row>
    <row r="111" s="1" customFormat="1">
      <c r="B111" s="39"/>
      <c r="C111" s="40"/>
      <c r="D111" s="233" t="s">
        <v>146</v>
      </c>
      <c r="E111" s="40"/>
      <c r="F111" s="234" t="s">
        <v>679</v>
      </c>
      <c r="G111" s="40"/>
      <c r="H111" s="40"/>
      <c r="I111" s="146"/>
      <c r="J111" s="40"/>
      <c r="K111" s="40"/>
      <c r="L111" s="44"/>
      <c r="M111" s="235"/>
      <c r="N111" s="84"/>
      <c r="O111" s="84"/>
      <c r="P111" s="84"/>
      <c r="Q111" s="84"/>
      <c r="R111" s="84"/>
      <c r="S111" s="84"/>
      <c r="T111" s="85"/>
      <c r="AT111" s="18" t="s">
        <v>146</v>
      </c>
      <c r="AU111" s="18" t="s">
        <v>85</v>
      </c>
    </row>
    <row r="112" s="12" customFormat="1">
      <c r="B112" s="236"/>
      <c r="C112" s="237"/>
      <c r="D112" s="233" t="s">
        <v>148</v>
      </c>
      <c r="E112" s="238" t="s">
        <v>19</v>
      </c>
      <c r="F112" s="239" t="s">
        <v>681</v>
      </c>
      <c r="G112" s="237"/>
      <c r="H112" s="238" t="s">
        <v>19</v>
      </c>
      <c r="I112" s="240"/>
      <c r="J112" s="237"/>
      <c r="K112" s="237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148</v>
      </c>
      <c r="AU112" s="245" t="s">
        <v>85</v>
      </c>
      <c r="AV112" s="12" t="s">
        <v>83</v>
      </c>
      <c r="AW112" s="12" t="s">
        <v>37</v>
      </c>
      <c r="AX112" s="12" t="s">
        <v>76</v>
      </c>
      <c r="AY112" s="245" t="s">
        <v>137</v>
      </c>
    </row>
    <row r="113" s="13" customFormat="1">
      <c r="B113" s="246"/>
      <c r="C113" s="247"/>
      <c r="D113" s="233" t="s">
        <v>148</v>
      </c>
      <c r="E113" s="248" t="s">
        <v>19</v>
      </c>
      <c r="F113" s="249" t="s">
        <v>83</v>
      </c>
      <c r="G113" s="247"/>
      <c r="H113" s="250">
        <v>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148</v>
      </c>
      <c r="AU113" s="256" t="s">
        <v>85</v>
      </c>
      <c r="AV113" s="13" t="s">
        <v>85</v>
      </c>
      <c r="AW113" s="13" t="s">
        <v>37</v>
      </c>
      <c r="AX113" s="13" t="s">
        <v>76</v>
      </c>
      <c r="AY113" s="256" t="s">
        <v>137</v>
      </c>
    </row>
    <row r="114" s="15" customFormat="1">
      <c r="B114" s="268"/>
      <c r="C114" s="269"/>
      <c r="D114" s="233" t="s">
        <v>148</v>
      </c>
      <c r="E114" s="270" t="s">
        <v>19</v>
      </c>
      <c r="F114" s="271" t="s">
        <v>159</v>
      </c>
      <c r="G114" s="269"/>
      <c r="H114" s="272">
        <v>1</v>
      </c>
      <c r="I114" s="273"/>
      <c r="J114" s="269"/>
      <c r="K114" s="269"/>
      <c r="L114" s="274"/>
      <c r="M114" s="275"/>
      <c r="N114" s="276"/>
      <c r="O114" s="276"/>
      <c r="P114" s="276"/>
      <c r="Q114" s="276"/>
      <c r="R114" s="276"/>
      <c r="S114" s="276"/>
      <c r="T114" s="277"/>
      <c r="AT114" s="278" t="s">
        <v>148</v>
      </c>
      <c r="AU114" s="278" t="s">
        <v>85</v>
      </c>
      <c r="AV114" s="15" t="s">
        <v>144</v>
      </c>
      <c r="AW114" s="15" t="s">
        <v>37</v>
      </c>
      <c r="AX114" s="15" t="s">
        <v>83</v>
      </c>
      <c r="AY114" s="278" t="s">
        <v>137</v>
      </c>
    </row>
    <row r="115" s="1" customFormat="1" ht="16.5" customHeight="1">
      <c r="B115" s="39"/>
      <c r="C115" s="220" t="s">
        <v>186</v>
      </c>
      <c r="D115" s="220" t="s">
        <v>139</v>
      </c>
      <c r="E115" s="221" t="s">
        <v>682</v>
      </c>
      <c r="F115" s="222" t="s">
        <v>683</v>
      </c>
      <c r="G115" s="223" t="s">
        <v>684</v>
      </c>
      <c r="H115" s="224">
        <v>1</v>
      </c>
      <c r="I115" s="225"/>
      <c r="J115" s="226">
        <f>ROUND(I115*H115,2)</f>
        <v>0</v>
      </c>
      <c r="K115" s="222" t="s">
        <v>143</v>
      </c>
      <c r="L115" s="44"/>
      <c r="M115" s="227" t="s">
        <v>19</v>
      </c>
      <c r="N115" s="228" t="s">
        <v>47</v>
      </c>
      <c r="O115" s="84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1" t="s">
        <v>662</v>
      </c>
      <c r="AT115" s="231" t="s">
        <v>139</v>
      </c>
      <c r="AU115" s="231" t="s">
        <v>85</v>
      </c>
      <c r="AY115" s="18" t="s">
        <v>137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83</v>
      </c>
      <c r="BK115" s="232">
        <f>ROUND(I115*H115,2)</f>
        <v>0</v>
      </c>
      <c r="BL115" s="18" t="s">
        <v>662</v>
      </c>
      <c r="BM115" s="231" t="s">
        <v>685</v>
      </c>
    </row>
    <row r="116" s="1" customFormat="1">
      <c r="B116" s="39"/>
      <c r="C116" s="40"/>
      <c r="D116" s="233" t="s">
        <v>146</v>
      </c>
      <c r="E116" s="40"/>
      <c r="F116" s="234" t="s">
        <v>686</v>
      </c>
      <c r="G116" s="40"/>
      <c r="H116" s="40"/>
      <c r="I116" s="146"/>
      <c r="J116" s="40"/>
      <c r="K116" s="40"/>
      <c r="L116" s="44"/>
      <c r="M116" s="235"/>
      <c r="N116" s="84"/>
      <c r="O116" s="84"/>
      <c r="P116" s="84"/>
      <c r="Q116" s="84"/>
      <c r="R116" s="84"/>
      <c r="S116" s="84"/>
      <c r="T116" s="85"/>
      <c r="AT116" s="18" t="s">
        <v>146</v>
      </c>
      <c r="AU116" s="18" t="s">
        <v>85</v>
      </c>
    </row>
    <row r="117" s="12" customFormat="1">
      <c r="B117" s="236"/>
      <c r="C117" s="237"/>
      <c r="D117" s="233" t="s">
        <v>148</v>
      </c>
      <c r="E117" s="238" t="s">
        <v>19</v>
      </c>
      <c r="F117" s="239" t="s">
        <v>687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148</v>
      </c>
      <c r="AU117" s="245" t="s">
        <v>85</v>
      </c>
      <c r="AV117" s="12" t="s">
        <v>83</v>
      </c>
      <c r="AW117" s="12" t="s">
        <v>37</v>
      </c>
      <c r="AX117" s="12" t="s">
        <v>76</v>
      </c>
      <c r="AY117" s="245" t="s">
        <v>137</v>
      </c>
    </row>
    <row r="118" s="13" customFormat="1">
      <c r="B118" s="246"/>
      <c r="C118" s="247"/>
      <c r="D118" s="233" t="s">
        <v>148</v>
      </c>
      <c r="E118" s="248" t="s">
        <v>19</v>
      </c>
      <c r="F118" s="249" t="s">
        <v>83</v>
      </c>
      <c r="G118" s="247"/>
      <c r="H118" s="250">
        <v>1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AT118" s="256" t="s">
        <v>148</v>
      </c>
      <c r="AU118" s="256" t="s">
        <v>85</v>
      </c>
      <c r="AV118" s="13" t="s">
        <v>85</v>
      </c>
      <c r="AW118" s="13" t="s">
        <v>37</v>
      </c>
      <c r="AX118" s="13" t="s">
        <v>76</v>
      </c>
      <c r="AY118" s="256" t="s">
        <v>137</v>
      </c>
    </row>
    <row r="119" s="15" customFormat="1">
      <c r="B119" s="268"/>
      <c r="C119" s="269"/>
      <c r="D119" s="233" t="s">
        <v>148</v>
      </c>
      <c r="E119" s="270" t="s">
        <v>19</v>
      </c>
      <c r="F119" s="271" t="s">
        <v>159</v>
      </c>
      <c r="G119" s="269"/>
      <c r="H119" s="272">
        <v>1</v>
      </c>
      <c r="I119" s="273"/>
      <c r="J119" s="269"/>
      <c r="K119" s="269"/>
      <c r="L119" s="274"/>
      <c r="M119" s="275"/>
      <c r="N119" s="276"/>
      <c r="O119" s="276"/>
      <c r="P119" s="276"/>
      <c r="Q119" s="276"/>
      <c r="R119" s="276"/>
      <c r="S119" s="276"/>
      <c r="T119" s="277"/>
      <c r="AT119" s="278" t="s">
        <v>148</v>
      </c>
      <c r="AU119" s="278" t="s">
        <v>85</v>
      </c>
      <c r="AV119" s="15" t="s">
        <v>144</v>
      </c>
      <c r="AW119" s="15" t="s">
        <v>37</v>
      </c>
      <c r="AX119" s="15" t="s">
        <v>83</v>
      </c>
      <c r="AY119" s="278" t="s">
        <v>137</v>
      </c>
    </row>
    <row r="120" s="1" customFormat="1" ht="16.5" customHeight="1">
      <c r="B120" s="39"/>
      <c r="C120" s="220" t="s">
        <v>200</v>
      </c>
      <c r="D120" s="220" t="s">
        <v>139</v>
      </c>
      <c r="E120" s="221" t="s">
        <v>688</v>
      </c>
      <c r="F120" s="222" t="s">
        <v>689</v>
      </c>
      <c r="G120" s="223" t="s">
        <v>684</v>
      </c>
      <c r="H120" s="224">
        <v>1</v>
      </c>
      <c r="I120" s="225"/>
      <c r="J120" s="226">
        <f>ROUND(I120*H120,2)</f>
        <v>0</v>
      </c>
      <c r="K120" s="222" t="s">
        <v>143</v>
      </c>
      <c r="L120" s="44"/>
      <c r="M120" s="227" t="s">
        <v>19</v>
      </c>
      <c r="N120" s="228" t="s">
        <v>47</v>
      </c>
      <c r="O120" s="84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1" t="s">
        <v>662</v>
      </c>
      <c r="AT120" s="231" t="s">
        <v>139</v>
      </c>
      <c r="AU120" s="231" t="s">
        <v>85</v>
      </c>
      <c r="AY120" s="18" t="s">
        <v>137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83</v>
      </c>
      <c r="BK120" s="232">
        <f>ROUND(I120*H120,2)</f>
        <v>0</v>
      </c>
      <c r="BL120" s="18" t="s">
        <v>662</v>
      </c>
      <c r="BM120" s="231" t="s">
        <v>690</v>
      </c>
    </row>
    <row r="121" s="1" customFormat="1">
      <c r="B121" s="39"/>
      <c r="C121" s="40"/>
      <c r="D121" s="233" t="s">
        <v>146</v>
      </c>
      <c r="E121" s="40"/>
      <c r="F121" s="234" t="s">
        <v>691</v>
      </c>
      <c r="G121" s="40"/>
      <c r="H121" s="40"/>
      <c r="I121" s="146"/>
      <c r="J121" s="40"/>
      <c r="K121" s="40"/>
      <c r="L121" s="44"/>
      <c r="M121" s="235"/>
      <c r="N121" s="84"/>
      <c r="O121" s="84"/>
      <c r="P121" s="84"/>
      <c r="Q121" s="84"/>
      <c r="R121" s="84"/>
      <c r="S121" s="84"/>
      <c r="T121" s="85"/>
      <c r="AT121" s="18" t="s">
        <v>146</v>
      </c>
      <c r="AU121" s="18" t="s">
        <v>85</v>
      </c>
    </row>
    <row r="122" s="12" customFormat="1">
      <c r="B122" s="236"/>
      <c r="C122" s="237"/>
      <c r="D122" s="233" t="s">
        <v>148</v>
      </c>
      <c r="E122" s="238" t="s">
        <v>19</v>
      </c>
      <c r="F122" s="239" t="s">
        <v>692</v>
      </c>
      <c r="G122" s="237"/>
      <c r="H122" s="238" t="s">
        <v>19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148</v>
      </c>
      <c r="AU122" s="245" t="s">
        <v>85</v>
      </c>
      <c r="AV122" s="12" t="s">
        <v>83</v>
      </c>
      <c r="AW122" s="12" t="s">
        <v>37</v>
      </c>
      <c r="AX122" s="12" t="s">
        <v>76</v>
      </c>
      <c r="AY122" s="245" t="s">
        <v>137</v>
      </c>
    </row>
    <row r="123" s="13" customFormat="1">
      <c r="B123" s="246"/>
      <c r="C123" s="247"/>
      <c r="D123" s="233" t="s">
        <v>148</v>
      </c>
      <c r="E123" s="248" t="s">
        <v>19</v>
      </c>
      <c r="F123" s="249" t="s">
        <v>83</v>
      </c>
      <c r="G123" s="247"/>
      <c r="H123" s="250">
        <v>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AT123" s="256" t="s">
        <v>148</v>
      </c>
      <c r="AU123" s="256" t="s">
        <v>85</v>
      </c>
      <c r="AV123" s="13" t="s">
        <v>85</v>
      </c>
      <c r="AW123" s="13" t="s">
        <v>37</v>
      </c>
      <c r="AX123" s="13" t="s">
        <v>76</v>
      </c>
      <c r="AY123" s="256" t="s">
        <v>137</v>
      </c>
    </row>
    <row r="124" s="15" customFormat="1">
      <c r="B124" s="268"/>
      <c r="C124" s="269"/>
      <c r="D124" s="233" t="s">
        <v>148</v>
      </c>
      <c r="E124" s="270" t="s">
        <v>19</v>
      </c>
      <c r="F124" s="271" t="s">
        <v>159</v>
      </c>
      <c r="G124" s="269"/>
      <c r="H124" s="272">
        <v>1</v>
      </c>
      <c r="I124" s="273"/>
      <c r="J124" s="269"/>
      <c r="K124" s="269"/>
      <c r="L124" s="274"/>
      <c r="M124" s="275"/>
      <c r="N124" s="276"/>
      <c r="O124" s="276"/>
      <c r="P124" s="276"/>
      <c r="Q124" s="276"/>
      <c r="R124" s="276"/>
      <c r="S124" s="276"/>
      <c r="T124" s="277"/>
      <c r="AT124" s="278" t="s">
        <v>148</v>
      </c>
      <c r="AU124" s="278" t="s">
        <v>85</v>
      </c>
      <c r="AV124" s="15" t="s">
        <v>144</v>
      </c>
      <c r="AW124" s="15" t="s">
        <v>37</v>
      </c>
      <c r="AX124" s="15" t="s">
        <v>83</v>
      </c>
      <c r="AY124" s="278" t="s">
        <v>137</v>
      </c>
    </row>
    <row r="125" s="1" customFormat="1" ht="16.5" customHeight="1">
      <c r="B125" s="39"/>
      <c r="C125" s="220" t="s">
        <v>207</v>
      </c>
      <c r="D125" s="220" t="s">
        <v>139</v>
      </c>
      <c r="E125" s="221" t="s">
        <v>693</v>
      </c>
      <c r="F125" s="222" t="s">
        <v>694</v>
      </c>
      <c r="G125" s="223" t="s">
        <v>488</v>
      </c>
      <c r="H125" s="224">
        <v>1</v>
      </c>
      <c r="I125" s="225"/>
      <c r="J125" s="226">
        <f>ROUND(I125*H125,2)</f>
        <v>0</v>
      </c>
      <c r="K125" s="222" t="s">
        <v>143</v>
      </c>
      <c r="L125" s="44"/>
      <c r="M125" s="227" t="s">
        <v>19</v>
      </c>
      <c r="N125" s="228" t="s">
        <v>47</v>
      </c>
      <c r="O125" s="84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1" t="s">
        <v>662</v>
      </c>
      <c r="AT125" s="231" t="s">
        <v>139</v>
      </c>
      <c r="AU125" s="231" t="s">
        <v>85</v>
      </c>
      <c r="AY125" s="18" t="s">
        <v>137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662</v>
      </c>
      <c r="BM125" s="231" t="s">
        <v>695</v>
      </c>
    </row>
    <row r="126" s="1" customFormat="1">
      <c r="B126" s="39"/>
      <c r="C126" s="40"/>
      <c r="D126" s="233" t="s">
        <v>146</v>
      </c>
      <c r="E126" s="40"/>
      <c r="F126" s="234" t="s">
        <v>694</v>
      </c>
      <c r="G126" s="40"/>
      <c r="H126" s="40"/>
      <c r="I126" s="146"/>
      <c r="J126" s="40"/>
      <c r="K126" s="40"/>
      <c r="L126" s="44"/>
      <c r="M126" s="235"/>
      <c r="N126" s="84"/>
      <c r="O126" s="84"/>
      <c r="P126" s="84"/>
      <c r="Q126" s="84"/>
      <c r="R126" s="84"/>
      <c r="S126" s="84"/>
      <c r="T126" s="85"/>
      <c r="AT126" s="18" t="s">
        <v>146</v>
      </c>
      <c r="AU126" s="18" t="s">
        <v>85</v>
      </c>
    </row>
    <row r="127" s="12" customFormat="1">
      <c r="B127" s="236"/>
      <c r="C127" s="237"/>
      <c r="D127" s="233" t="s">
        <v>148</v>
      </c>
      <c r="E127" s="238" t="s">
        <v>19</v>
      </c>
      <c r="F127" s="239" t="s">
        <v>696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148</v>
      </c>
      <c r="AU127" s="245" t="s">
        <v>85</v>
      </c>
      <c r="AV127" s="12" t="s">
        <v>83</v>
      </c>
      <c r="AW127" s="12" t="s">
        <v>37</v>
      </c>
      <c r="AX127" s="12" t="s">
        <v>76</v>
      </c>
      <c r="AY127" s="245" t="s">
        <v>137</v>
      </c>
    </row>
    <row r="128" s="13" customFormat="1">
      <c r="B128" s="246"/>
      <c r="C128" s="247"/>
      <c r="D128" s="233" t="s">
        <v>148</v>
      </c>
      <c r="E128" s="248" t="s">
        <v>19</v>
      </c>
      <c r="F128" s="249" t="s">
        <v>83</v>
      </c>
      <c r="G128" s="247"/>
      <c r="H128" s="250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148</v>
      </c>
      <c r="AU128" s="256" t="s">
        <v>85</v>
      </c>
      <c r="AV128" s="13" t="s">
        <v>85</v>
      </c>
      <c r="AW128" s="13" t="s">
        <v>37</v>
      </c>
      <c r="AX128" s="13" t="s">
        <v>76</v>
      </c>
      <c r="AY128" s="256" t="s">
        <v>137</v>
      </c>
    </row>
    <row r="129" s="15" customFormat="1">
      <c r="B129" s="268"/>
      <c r="C129" s="269"/>
      <c r="D129" s="233" t="s">
        <v>148</v>
      </c>
      <c r="E129" s="270" t="s">
        <v>19</v>
      </c>
      <c r="F129" s="271" t="s">
        <v>159</v>
      </c>
      <c r="G129" s="269"/>
      <c r="H129" s="272">
        <v>1</v>
      </c>
      <c r="I129" s="273"/>
      <c r="J129" s="269"/>
      <c r="K129" s="269"/>
      <c r="L129" s="274"/>
      <c r="M129" s="275"/>
      <c r="N129" s="276"/>
      <c r="O129" s="276"/>
      <c r="P129" s="276"/>
      <c r="Q129" s="276"/>
      <c r="R129" s="276"/>
      <c r="S129" s="276"/>
      <c r="T129" s="277"/>
      <c r="AT129" s="278" t="s">
        <v>148</v>
      </c>
      <c r="AU129" s="278" t="s">
        <v>85</v>
      </c>
      <c r="AV129" s="15" t="s">
        <v>144</v>
      </c>
      <c r="AW129" s="15" t="s">
        <v>37</v>
      </c>
      <c r="AX129" s="15" t="s">
        <v>83</v>
      </c>
      <c r="AY129" s="278" t="s">
        <v>137</v>
      </c>
    </row>
    <row r="130" s="11" customFormat="1" ht="22.8" customHeight="1">
      <c r="B130" s="204"/>
      <c r="C130" s="205"/>
      <c r="D130" s="206" t="s">
        <v>75</v>
      </c>
      <c r="E130" s="218" t="s">
        <v>697</v>
      </c>
      <c r="F130" s="218" t="s">
        <v>698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SUM(P131:P135)</f>
        <v>0</v>
      </c>
      <c r="Q130" s="212"/>
      <c r="R130" s="213">
        <f>SUM(R131:R135)</f>
        <v>0</v>
      </c>
      <c r="S130" s="212"/>
      <c r="T130" s="214">
        <f>SUM(T131:T135)</f>
        <v>0</v>
      </c>
      <c r="AR130" s="215" t="s">
        <v>186</v>
      </c>
      <c r="AT130" s="216" t="s">
        <v>75</v>
      </c>
      <c r="AU130" s="216" t="s">
        <v>83</v>
      </c>
      <c r="AY130" s="215" t="s">
        <v>137</v>
      </c>
      <c r="BK130" s="217">
        <f>SUM(BK131:BK135)</f>
        <v>0</v>
      </c>
    </row>
    <row r="131" s="1" customFormat="1" ht="16.5" customHeight="1">
      <c r="B131" s="39"/>
      <c r="C131" s="220" t="s">
        <v>219</v>
      </c>
      <c r="D131" s="220" t="s">
        <v>139</v>
      </c>
      <c r="E131" s="221" t="s">
        <v>699</v>
      </c>
      <c r="F131" s="222" t="s">
        <v>698</v>
      </c>
      <c r="G131" s="223" t="s">
        <v>488</v>
      </c>
      <c r="H131" s="224">
        <v>1</v>
      </c>
      <c r="I131" s="225"/>
      <c r="J131" s="226">
        <f>ROUND(I131*H131,2)</f>
        <v>0</v>
      </c>
      <c r="K131" s="222" t="s">
        <v>143</v>
      </c>
      <c r="L131" s="44"/>
      <c r="M131" s="227" t="s">
        <v>19</v>
      </c>
      <c r="N131" s="228" t="s">
        <v>47</v>
      </c>
      <c r="O131" s="84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1" t="s">
        <v>662</v>
      </c>
      <c r="AT131" s="231" t="s">
        <v>139</v>
      </c>
      <c r="AU131" s="231" t="s">
        <v>85</v>
      </c>
      <c r="AY131" s="18" t="s">
        <v>137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662</v>
      </c>
      <c r="BM131" s="231" t="s">
        <v>700</v>
      </c>
    </row>
    <row r="132" s="1" customFormat="1">
      <c r="B132" s="39"/>
      <c r="C132" s="40"/>
      <c r="D132" s="233" t="s">
        <v>146</v>
      </c>
      <c r="E132" s="40"/>
      <c r="F132" s="234" t="s">
        <v>701</v>
      </c>
      <c r="G132" s="40"/>
      <c r="H132" s="40"/>
      <c r="I132" s="146"/>
      <c r="J132" s="40"/>
      <c r="K132" s="40"/>
      <c r="L132" s="44"/>
      <c r="M132" s="235"/>
      <c r="N132" s="84"/>
      <c r="O132" s="84"/>
      <c r="P132" s="84"/>
      <c r="Q132" s="84"/>
      <c r="R132" s="84"/>
      <c r="S132" s="84"/>
      <c r="T132" s="85"/>
      <c r="AT132" s="18" t="s">
        <v>146</v>
      </c>
      <c r="AU132" s="18" t="s">
        <v>85</v>
      </c>
    </row>
    <row r="133" s="12" customFormat="1">
      <c r="B133" s="236"/>
      <c r="C133" s="237"/>
      <c r="D133" s="233" t="s">
        <v>148</v>
      </c>
      <c r="E133" s="238" t="s">
        <v>19</v>
      </c>
      <c r="F133" s="239" t="s">
        <v>702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148</v>
      </c>
      <c r="AU133" s="245" t="s">
        <v>85</v>
      </c>
      <c r="AV133" s="12" t="s">
        <v>83</v>
      </c>
      <c r="AW133" s="12" t="s">
        <v>37</v>
      </c>
      <c r="AX133" s="12" t="s">
        <v>76</v>
      </c>
      <c r="AY133" s="245" t="s">
        <v>137</v>
      </c>
    </row>
    <row r="134" s="13" customFormat="1">
      <c r="B134" s="246"/>
      <c r="C134" s="247"/>
      <c r="D134" s="233" t="s">
        <v>148</v>
      </c>
      <c r="E134" s="248" t="s">
        <v>19</v>
      </c>
      <c r="F134" s="249" t="s">
        <v>83</v>
      </c>
      <c r="G134" s="247"/>
      <c r="H134" s="250">
        <v>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148</v>
      </c>
      <c r="AU134" s="256" t="s">
        <v>85</v>
      </c>
      <c r="AV134" s="13" t="s">
        <v>85</v>
      </c>
      <c r="AW134" s="13" t="s">
        <v>37</v>
      </c>
      <c r="AX134" s="13" t="s">
        <v>76</v>
      </c>
      <c r="AY134" s="256" t="s">
        <v>137</v>
      </c>
    </row>
    <row r="135" s="15" customFormat="1">
      <c r="B135" s="268"/>
      <c r="C135" s="269"/>
      <c r="D135" s="233" t="s">
        <v>148</v>
      </c>
      <c r="E135" s="270" t="s">
        <v>19</v>
      </c>
      <c r="F135" s="271" t="s">
        <v>159</v>
      </c>
      <c r="G135" s="269"/>
      <c r="H135" s="272">
        <v>1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AT135" s="278" t="s">
        <v>148</v>
      </c>
      <c r="AU135" s="278" t="s">
        <v>85</v>
      </c>
      <c r="AV135" s="15" t="s">
        <v>144</v>
      </c>
      <c r="AW135" s="15" t="s">
        <v>37</v>
      </c>
      <c r="AX135" s="15" t="s">
        <v>83</v>
      </c>
      <c r="AY135" s="278" t="s">
        <v>137</v>
      </c>
    </row>
    <row r="136" s="11" customFormat="1" ht="22.8" customHeight="1">
      <c r="B136" s="204"/>
      <c r="C136" s="205"/>
      <c r="D136" s="206" t="s">
        <v>75</v>
      </c>
      <c r="E136" s="218" t="s">
        <v>703</v>
      </c>
      <c r="F136" s="218" t="s">
        <v>704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SUM(P137:P151)</f>
        <v>0</v>
      </c>
      <c r="Q136" s="212"/>
      <c r="R136" s="213">
        <f>SUM(R137:R151)</f>
        <v>0</v>
      </c>
      <c r="S136" s="212"/>
      <c r="T136" s="214">
        <f>SUM(T137:T151)</f>
        <v>0</v>
      </c>
      <c r="AR136" s="215" t="s">
        <v>186</v>
      </c>
      <c r="AT136" s="216" t="s">
        <v>75</v>
      </c>
      <c r="AU136" s="216" t="s">
        <v>83</v>
      </c>
      <c r="AY136" s="215" t="s">
        <v>137</v>
      </c>
      <c r="BK136" s="217">
        <f>SUM(BK137:BK151)</f>
        <v>0</v>
      </c>
    </row>
    <row r="137" s="1" customFormat="1" ht="16.5" customHeight="1">
      <c r="B137" s="39"/>
      <c r="C137" s="220" t="s">
        <v>227</v>
      </c>
      <c r="D137" s="220" t="s">
        <v>139</v>
      </c>
      <c r="E137" s="221" t="s">
        <v>705</v>
      </c>
      <c r="F137" s="222" t="s">
        <v>706</v>
      </c>
      <c r="G137" s="223" t="s">
        <v>488</v>
      </c>
      <c r="H137" s="224">
        <v>1</v>
      </c>
      <c r="I137" s="225"/>
      <c r="J137" s="226">
        <f>ROUND(I137*H137,2)</f>
        <v>0</v>
      </c>
      <c r="K137" s="222" t="s">
        <v>143</v>
      </c>
      <c r="L137" s="44"/>
      <c r="M137" s="227" t="s">
        <v>19</v>
      </c>
      <c r="N137" s="228" t="s">
        <v>47</v>
      </c>
      <c r="O137" s="84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1" t="s">
        <v>662</v>
      </c>
      <c r="AT137" s="231" t="s">
        <v>139</v>
      </c>
      <c r="AU137" s="231" t="s">
        <v>85</v>
      </c>
      <c r="AY137" s="18" t="s">
        <v>137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83</v>
      </c>
      <c r="BK137" s="232">
        <f>ROUND(I137*H137,2)</f>
        <v>0</v>
      </c>
      <c r="BL137" s="18" t="s">
        <v>662</v>
      </c>
      <c r="BM137" s="231" t="s">
        <v>707</v>
      </c>
    </row>
    <row r="138" s="1" customFormat="1">
      <c r="B138" s="39"/>
      <c r="C138" s="40"/>
      <c r="D138" s="233" t="s">
        <v>146</v>
      </c>
      <c r="E138" s="40"/>
      <c r="F138" s="234" t="s">
        <v>708</v>
      </c>
      <c r="G138" s="40"/>
      <c r="H138" s="40"/>
      <c r="I138" s="146"/>
      <c r="J138" s="40"/>
      <c r="K138" s="40"/>
      <c r="L138" s="44"/>
      <c r="M138" s="235"/>
      <c r="N138" s="84"/>
      <c r="O138" s="84"/>
      <c r="P138" s="84"/>
      <c r="Q138" s="84"/>
      <c r="R138" s="84"/>
      <c r="S138" s="84"/>
      <c r="T138" s="85"/>
      <c r="AT138" s="18" t="s">
        <v>146</v>
      </c>
      <c r="AU138" s="18" t="s">
        <v>85</v>
      </c>
    </row>
    <row r="139" s="12" customFormat="1">
      <c r="B139" s="236"/>
      <c r="C139" s="237"/>
      <c r="D139" s="233" t="s">
        <v>148</v>
      </c>
      <c r="E139" s="238" t="s">
        <v>19</v>
      </c>
      <c r="F139" s="239" t="s">
        <v>709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148</v>
      </c>
      <c r="AU139" s="245" t="s">
        <v>85</v>
      </c>
      <c r="AV139" s="12" t="s">
        <v>83</v>
      </c>
      <c r="AW139" s="12" t="s">
        <v>37</v>
      </c>
      <c r="AX139" s="12" t="s">
        <v>76</v>
      </c>
      <c r="AY139" s="245" t="s">
        <v>137</v>
      </c>
    </row>
    <row r="140" s="13" customFormat="1">
      <c r="B140" s="246"/>
      <c r="C140" s="247"/>
      <c r="D140" s="233" t="s">
        <v>148</v>
      </c>
      <c r="E140" s="248" t="s">
        <v>19</v>
      </c>
      <c r="F140" s="249" t="s">
        <v>83</v>
      </c>
      <c r="G140" s="247"/>
      <c r="H140" s="250">
        <v>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148</v>
      </c>
      <c r="AU140" s="256" t="s">
        <v>85</v>
      </c>
      <c r="AV140" s="13" t="s">
        <v>85</v>
      </c>
      <c r="AW140" s="13" t="s">
        <v>37</v>
      </c>
      <c r="AX140" s="13" t="s">
        <v>76</v>
      </c>
      <c r="AY140" s="256" t="s">
        <v>137</v>
      </c>
    </row>
    <row r="141" s="15" customFormat="1">
      <c r="B141" s="268"/>
      <c r="C141" s="269"/>
      <c r="D141" s="233" t="s">
        <v>148</v>
      </c>
      <c r="E141" s="270" t="s">
        <v>19</v>
      </c>
      <c r="F141" s="271" t="s">
        <v>159</v>
      </c>
      <c r="G141" s="269"/>
      <c r="H141" s="272">
        <v>1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AT141" s="278" t="s">
        <v>148</v>
      </c>
      <c r="AU141" s="278" t="s">
        <v>85</v>
      </c>
      <c r="AV141" s="15" t="s">
        <v>144</v>
      </c>
      <c r="AW141" s="15" t="s">
        <v>37</v>
      </c>
      <c r="AX141" s="15" t="s">
        <v>83</v>
      </c>
      <c r="AY141" s="278" t="s">
        <v>137</v>
      </c>
    </row>
    <row r="142" s="1" customFormat="1" ht="16.5" customHeight="1">
      <c r="B142" s="39"/>
      <c r="C142" s="220" t="s">
        <v>234</v>
      </c>
      <c r="D142" s="220" t="s">
        <v>139</v>
      </c>
      <c r="E142" s="221" t="s">
        <v>710</v>
      </c>
      <c r="F142" s="222" t="s">
        <v>711</v>
      </c>
      <c r="G142" s="223" t="s">
        <v>488</v>
      </c>
      <c r="H142" s="224">
        <v>1</v>
      </c>
      <c r="I142" s="225"/>
      <c r="J142" s="226">
        <f>ROUND(I142*H142,2)</f>
        <v>0</v>
      </c>
      <c r="K142" s="222" t="s">
        <v>143</v>
      </c>
      <c r="L142" s="44"/>
      <c r="M142" s="227" t="s">
        <v>19</v>
      </c>
      <c r="N142" s="228" t="s">
        <v>47</v>
      </c>
      <c r="O142" s="84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1" t="s">
        <v>662</v>
      </c>
      <c r="AT142" s="231" t="s">
        <v>139</v>
      </c>
      <c r="AU142" s="231" t="s">
        <v>85</v>
      </c>
      <c r="AY142" s="18" t="s">
        <v>137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662</v>
      </c>
      <c r="BM142" s="231" t="s">
        <v>712</v>
      </c>
    </row>
    <row r="143" s="1" customFormat="1">
      <c r="B143" s="39"/>
      <c r="C143" s="40"/>
      <c r="D143" s="233" t="s">
        <v>146</v>
      </c>
      <c r="E143" s="40"/>
      <c r="F143" s="234" t="s">
        <v>713</v>
      </c>
      <c r="G143" s="40"/>
      <c r="H143" s="40"/>
      <c r="I143" s="146"/>
      <c r="J143" s="40"/>
      <c r="K143" s="40"/>
      <c r="L143" s="44"/>
      <c r="M143" s="235"/>
      <c r="N143" s="84"/>
      <c r="O143" s="84"/>
      <c r="P143" s="84"/>
      <c r="Q143" s="84"/>
      <c r="R143" s="84"/>
      <c r="S143" s="84"/>
      <c r="T143" s="85"/>
      <c r="AT143" s="18" t="s">
        <v>146</v>
      </c>
      <c r="AU143" s="18" t="s">
        <v>85</v>
      </c>
    </row>
    <row r="144" s="12" customFormat="1">
      <c r="B144" s="236"/>
      <c r="C144" s="237"/>
      <c r="D144" s="233" t="s">
        <v>148</v>
      </c>
      <c r="E144" s="238" t="s">
        <v>19</v>
      </c>
      <c r="F144" s="239" t="s">
        <v>714</v>
      </c>
      <c r="G144" s="237"/>
      <c r="H144" s="238" t="s">
        <v>19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148</v>
      </c>
      <c r="AU144" s="245" t="s">
        <v>85</v>
      </c>
      <c r="AV144" s="12" t="s">
        <v>83</v>
      </c>
      <c r="AW144" s="12" t="s">
        <v>37</v>
      </c>
      <c r="AX144" s="12" t="s">
        <v>76</v>
      </c>
      <c r="AY144" s="245" t="s">
        <v>137</v>
      </c>
    </row>
    <row r="145" s="13" customFormat="1">
      <c r="B145" s="246"/>
      <c r="C145" s="247"/>
      <c r="D145" s="233" t="s">
        <v>148</v>
      </c>
      <c r="E145" s="248" t="s">
        <v>19</v>
      </c>
      <c r="F145" s="249" t="s">
        <v>83</v>
      </c>
      <c r="G145" s="247"/>
      <c r="H145" s="250">
        <v>1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148</v>
      </c>
      <c r="AU145" s="256" t="s">
        <v>85</v>
      </c>
      <c r="AV145" s="13" t="s">
        <v>85</v>
      </c>
      <c r="AW145" s="13" t="s">
        <v>37</v>
      </c>
      <c r="AX145" s="13" t="s">
        <v>76</v>
      </c>
      <c r="AY145" s="256" t="s">
        <v>137</v>
      </c>
    </row>
    <row r="146" s="15" customFormat="1">
      <c r="B146" s="268"/>
      <c r="C146" s="269"/>
      <c r="D146" s="233" t="s">
        <v>148</v>
      </c>
      <c r="E146" s="270" t="s">
        <v>19</v>
      </c>
      <c r="F146" s="271" t="s">
        <v>159</v>
      </c>
      <c r="G146" s="269"/>
      <c r="H146" s="272">
        <v>1</v>
      </c>
      <c r="I146" s="273"/>
      <c r="J146" s="269"/>
      <c r="K146" s="269"/>
      <c r="L146" s="274"/>
      <c r="M146" s="275"/>
      <c r="N146" s="276"/>
      <c r="O146" s="276"/>
      <c r="P146" s="276"/>
      <c r="Q146" s="276"/>
      <c r="R146" s="276"/>
      <c r="S146" s="276"/>
      <c r="T146" s="277"/>
      <c r="AT146" s="278" t="s">
        <v>148</v>
      </c>
      <c r="AU146" s="278" t="s">
        <v>85</v>
      </c>
      <c r="AV146" s="15" t="s">
        <v>144</v>
      </c>
      <c r="AW146" s="15" t="s">
        <v>37</v>
      </c>
      <c r="AX146" s="15" t="s">
        <v>83</v>
      </c>
      <c r="AY146" s="278" t="s">
        <v>137</v>
      </c>
    </row>
    <row r="147" s="1" customFormat="1" ht="16.5" customHeight="1">
      <c r="B147" s="39"/>
      <c r="C147" s="220" t="s">
        <v>241</v>
      </c>
      <c r="D147" s="220" t="s">
        <v>139</v>
      </c>
      <c r="E147" s="221" t="s">
        <v>715</v>
      </c>
      <c r="F147" s="222" t="s">
        <v>716</v>
      </c>
      <c r="G147" s="223" t="s">
        <v>684</v>
      </c>
      <c r="H147" s="224">
        <v>1</v>
      </c>
      <c r="I147" s="225"/>
      <c r="J147" s="226">
        <f>ROUND(I147*H147,2)</f>
        <v>0</v>
      </c>
      <c r="K147" s="222" t="s">
        <v>143</v>
      </c>
      <c r="L147" s="44"/>
      <c r="M147" s="227" t="s">
        <v>19</v>
      </c>
      <c r="N147" s="228" t="s">
        <v>47</v>
      </c>
      <c r="O147" s="84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1" t="s">
        <v>662</v>
      </c>
      <c r="AT147" s="231" t="s">
        <v>139</v>
      </c>
      <c r="AU147" s="231" t="s">
        <v>85</v>
      </c>
      <c r="AY147" s="18" t="s">
        <v>137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662</v>
      </c>
      <c r="BM147" s="231" t="s">
        <v>717</v>
      </c>
    </row>
    <row r="148" s="1" customFormat="1">
      <c r="B148" s="39"/>
      <c r="C148" s="40"/>
      <c r="D148" s="233" t="s">
        <v>146</v>
      </c>
      <c r="E148" s="40"/>
      <c r="F148" s="234" t="s">
        <v>718</v>
      </c>
      <c r="G148" s="40"/>
      <c r="H148" s="40"/>
      <c r="I148" s="146"/>
      <c r="J148" s="40"/>
      <c r="K148" s="40"/>
      <c r="L148" s="44"/>
      <c r="M148" s="235"/>
      <c r="N148" s="84"/>
      <c r="O148" s="84"/>
      <c r="P148" s="84"/>
      <c r="Q148" s="84"/>
      <c r="R148" s="84"/>
      <c r="S148" s="84"/>
      <c r="T148" s="85"/>
      <c r="AT148" s="18" t="s">
        <v>146</v>
      </c>
      <c r="AU148" s="18" t="s">
        <v>85</v>
      </c>
    </row>
    <row r="149" s="12" customFormat="1">
      <c r="B149" s="236"/>
      <c r="C149" s="237"/>
      <c r="D149" s="233" t="s">
        <v>148</v>
      </c>
      <c r="E149" s="238" t="s">
        <v>19</v>
      </c>
      <c r="F149" s="239" t="s">
        <v>719</v>
      </c>
      <c r="G149" s="237"/>
      <c r="H149" s="238" t="s">
        <v>19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148</v>
      </c>
      <c r="AU149" s="245" t="s">
        <v>85</v>
      </c>
      <c r="AV149" s="12" t="s">
        <v>83</v>
      </c>
      <c r="AW149" s="12" t="s">
        <v>37</v>
      </c>
      <c r="AX149" s="12" t="s">
        <v>76</v>
      </c>
      <c r="AY149" s="245" t="s">
        <v>137</v>
      </c>
    </row>
    <row r="150" s="13" customFormat="1">
      <c r="B150" s="246"/>
      <c r="C150" s="247"/>
      <c r="D150" s="233" t="s">
        <v>148</v>
      </c>
      <c r="E150" s="248" t="s">
        <v>19</v>
      </c>
      <c r="F150" s="249" t="s">
        <v>83</v>
      </c>
      <c r="G150" s="247"/>
      <c r="H150" s="250">
        <v>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AT150" s="256" t="s">
        <v>148</v>
      </c>
      <c r="AU150" s="256" t="s">
        <v>85</v>
      </c>
      <c r="AV150" s="13" t="s">
        <v>85</v>
      </c>
      <c r="AW150" s="13" t="s">
        <v>37</v>
      </c>
      <c r="AX150" s="13" t="s">
        <v>76</v>
      </c>
      <c r="AY150" s="256" t="s">
        <v>137</v>
      </c>
    </row>
    <row r="151" s="15" customFormat="1">
      <c r="B151" s="268"/>
      <c r="C151" s="269"/>
      <c r="D151" s="233" t="s">
        <v>148</v>
      </c>
      <c r="E151" s="270" t="s">
        <v>19</v>
      </c>
      <c r="F151" s="271" t="s">
        <v>159</v>
      </c>
      <c r="G151" s="269"/>
      <c r="H151" s="272">
        <v>1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AT151" s="278" t="s">
        <v>148</v>
      </c>
      <c r="AU151" s="278" t="s">
        <v>85</v>
      </c>
      <c r="AV151" s="15" t="s">
        <v>144</v>
      </c>
      <c r="AW151" s="15" t="s">
        <v>37</v>
      </c>
      <c r="AX151" s="15" t="s">
        <v>83</v>
      </c>
      <c r="AY151" s="278" t="s">
        <v>137</v>
      </c>
    </row>
    <row r="152" s="11" customFormat="1" ht="22.8" customHeight="1">
      <c r="B152" s="204"/>
      <c r="C152" s="205"/>
      <c r="D152" s="206" t="s">
        <v>75</v>
      </c>
      <c r="E152" s="218" t="s">
        <v>720</v>
      </c>
      <c r="F152" s="218" t="s">
        <v>721</v>
      </c>
      <c r="G152" s="205"/>
      <c r="H152" s="205"/>
      <c r="I152" s="208"/>
      <c r="J152" s="219">
        <f>BK152</f>
        <v>0</v>
      </c>
      <c r="K152" s="205"/>
      <c r="L152" s="210"/>
      <c r="M152" s="211"/>
      <c r="N152" s="212"/>
      <c r="O152" s="212"/>
      <c r="P152" s="213">
        <f>SUM(P153:P163)</f>
        <v>0</v>
      </c>
      <c r="Q152" s="212"/>
      <c r="R152" s="213">
        <f>SUM(R153:R163)</f>
        <v>0</v>
      </c>
      <c r="S152" s="212"/>
      <c r="T152" s="214">
        <f>SUM(T153:T163)</f>
        <v>0</v>
      </c>
      <c r="AR152" s="215" t="s">
        <v>186</v>
      </c>
      <c r="AT152" s="216" t="s">
        <v>75</v>
      </c>
      <c r="AU152" s="216" t="s">
        <v>83</v>
      </c>
      <c r="AY152" s="215" t="s">
        <v>137</v>
      </c>
      <c r="BK152" s="217">
        <f>SUM(BK153:BK163)</f>
        <v>0</v>
      </c>
    </row>
    <row r="153" s="1" customFormat="1" ht="16.5" customHeight="1">
      <c r="B153" s="39"/>
      <c r="C153" s="220" t="s">
        <v>248</v>
      </c>
      <c r="D153" s="220" t="s">
        <v>139</v>
      </c>
      <c r="E153" s="221" t="s">
        <v>722</v>
      </c>
      <c r="F153" s="222" t="s">
        <v>723</v>
      </c>
      <c r="G153" s="223" t="s">
        <v>488</v>
      </c>
      <c r="H153" s="224">
        <v>1</v>
      </c>
      <c r="I153" s="225"/>
      <c r="J153" s="226">
        <f>ROUND(I153*H153,2)</f>
        <v>0</v>
      </c>
      <c r="K153" s="222" t="s">
        <v>143</v>
      </c>
      <c r="L153" s="44"/>
      <c r="M153" s="227" t="s">
        <v>19</v>
      </c>
      <c r="N153" s="228" t="s">
        <v>47</v>
      </c>
      <c r="O153" s="84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AR153" s="231" t="s">
        <v>662</v>
      </c>
      <c r="AT153" s="231" t="s">
        <v>139</v>
      </c>
      <c r="AU153" s="231" t="s">
        <v>85</v>
      </c>
      <c r="AY153" s="18" t="s">
        <v>137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83</v>
      </c>
      <c r="BK153" s="232">
        <f>ROUND(I153*H153,2)</f>
        <v>0</v>
      </c>
      <c r="BL153" s="18" t="s">
        <v>662</v>
      </c>
      <c r="BM153" s="231" t="s">
        <v>724</v>
      </c>
    </row>
    <row r="154" s="1" customFormat="1">
      <c r="B154" s="39"/>
      <c r="C154" s="40"/>
      <c r="D154" s="233" t="s">
        <v>146</v>
      </c>
      <c r="E154" s="40"/>
      <c r="F154" s="234" t="s">
        <v>725</v>
      </c>
      <c r="G154" s="40"/>
      <c r="H154" s="40"/>
      <c r="I154" s="146"/>
      <c r="J154" s="40"/>
      <c r="K154" s="40"/>
      <c r="L154" s="44"/>
      <c r="M154" s="235"/>
      <c r="N154" s="84"/>
      <c r="O154" s="84"/>
      <c r="P154" s="84"/>
      <c r="Q154" s="84"/>
      <c r="R154" s="84"/>
      <c r="S154" s="84"/>
      <c r="T154" s="85"/>
      <c r="AT154" s="18" t="s">
        <v>146</v>
      </c>
      <c r="AU154" s="18" t="s">
        <v>85</v>
      </c>
    </row>
    <row r="155" s="12" customFormat="1">
      <c r="B155" s="236"/>
      <c r="C155" s="237"/>
      <c r="D155" s="233" t="s">
        <v>148</v>
      </c>
      <c r="E155" s="238" t="s">
        <v>19</v>
      </c>
      <c r="F155" s="239" t="s">
        <v>726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148</v>
      </c>
      <c r="AU155" s="245" t="s">
        <v>85</v>
      </c>
      <c r="AV155" s="12" t="s">
        <v>83</v>
      </c>
      <c r="AW155" s="12" t="s">
        <v>37</v>
      </c>
      <c r="AX155" s="12" t="s">
        <v>76</v>
      </c>
      <c r="AY155" s="245" t="s">
        <v>137</v>
      </c>
    </row>
    <row r="156" s="13" customFormat="1">
      <c r="B156" s="246"/>
      <c r="C156" s="247"/>
      <c r="D156" s="233" t="s">
        <v>148</v>
      </c>
      <c r="E156" s="248" t="s">
        <v>19</v>
      </c>
      <c r="F156" s="249" t="s">
        <v>83</v>
      </c>
      <c r="G156" s="247"/>
      <c r="H156" s="250">
        <v>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AT156" s="256" t="s">
        <v>148</v>
      </c>
      <c r="AU156" s="256" t="s">
        <v>85</v>
      </c>
      <c r="AV156" s="13" t="s">
        <v>85</v>
      </c>
      <c r="AW156" s="13" t="s">
        <v>37</v>
      </c>
      <c r="AX156" s="13" t="s">
        <v>76</v>
      </c>
      <c r="AY156" s="256" t="s">
        <v>137</v>
      </c>
    </row>
    <row r="157" s="15" customFormat="1">
      <c r="B157" s="268"/>
      <c r="C157" s="269"/>
      <c r="D157" s="233" t="s">
        <v>148</v>
      </c>
      <c r="E157" s="270" t="s">
        <v>19</v>
      </c>
      <c r="F157" s="271" t="s">
        <v>159</v>
      </c>
      <c r="G157" s="269"/>
      <c r="H157" s="272">
        <v>1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AT157" s="278" t="s">
        <v>148</v>
      </c>
      <c r="AU157" s="278" t="s">
        <v>85</v>
      </c>
      <c r="AV157" s="15" t="s">
        <v>144</v>
      </c>
      <c r="AW157" s="15" t="s">
        <v>37</v>
      </c>
      <c r="AX157" s="15" t="s">
        <v>83</v>
      </c>
      <c r="AY157" s="278" t="s">
        <v>137</v>
      </c>
    </row>
    <row r="158" s="1" customFormat="1" ht="16.5" customHeight="1">
      <c r="B158" s="39"/>
      <c r="C158" s="220" t="s">
        <v>256</v>
      </c>
      <c r="D158" s="220" t="s">
        <v>139</v>
      </c>
      <c r="E158" s="221" t="s">
        <v>727</v>
      </c>
      <c r="F158" s="222" t="s">
        <v>728</v>
      </c>
      <c r="G158" s="223" t="s">
        <v>488</v>
      </c>
      <c r="H158" s="224">
        <v>1</v>
      </c>
      <c r="I158" s="225"/>
      <c r="J158" s="226">
        <f>ROUND(I158*H158,2)</f>
        <v>0</v>
      </c>
      <c r="K158" s="222" t="s">
        <v>143</v>
      </c>
      <c r="L158" s="44"/>
      <c r="M158" s="227" t="s">
        <v>19</v>
      </c>
      <c r="N158" s="228" t="s">
        <v>47</v>
      </c>
      <c r="O158" s="84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AR158" s="231" t="s">
        <v>662</v>
      </c>
      <c r="AT158" s="231" t="s">
        <v>139</v>
      </c>
      <c r="AU158" s="231" t="s">
        <v>85</v>
      </c>
      <c r="AY158" s="18" t="s">
        <v>137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83</v>
      </c>
      <c r="BK158" s="232">
        <f>ROUND(I158*H158,2)</f>
        <v>0</v>
      </c>
      <c r="BL158" s="18" t="s">
        <v>662</v>
      </c>
      <c r="BM158" s="231" t="s">
        <v>729</v>
      </c>
    </row>
    <row r="159" s="1" customFormat="1">
      <c r="B159" s="39"/>
      <c r="C159" s="40"/>
      <c r="D159" s="233" t="s">
        <v>146</v>
      </c>
      <c r="E159" s="40"/>
      <c r="F159" s="234" t="s">
        <v>730</v>
      </c>
      <c r="G159" s="40"/>
      <c r="H159" s="40"/>
      <c r="I159" s="146"/>
      <c r="J159" s="40"/>
      <c r="K159" s="40"/>
      <c r="L159" s="44"/>
      <c r="M159" s="235"/>
      <c r="N159" s="84"/>
      <c r="O159" s="84"/>
      <c r="P159" s="84"/>
      <c r="Q159" s="84"/>
      <c r="R159" s="84"/>
      <c r="S159" s="84"/>
      <c r="T159" s="85"/>
      <c r="AT159" s="18" t="s">
        <v>146</v>
      </c>
      <c r="AU159" s="18" t="s">
        <v>85</v>
      </c>
    </row>
    <row r="160" s="12" customFormat="1">
      <c r="B160" s="236"/>
      <c r="C160" s="237"/>
      <c r="D160" s="233" t="s">
        <v>148</v>
      </c>
      <c r="E160" s="238" t="s">
        <v>19</v>
      </c>
      <c r="F160" s="239" t="s">
        <v>731</v>
      </c>
      <c r="G160" s="237"/>
      <c r="H160" s="238" t="s">
        <v>19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148</v>
      </c>
      <c r="AU160" s="245" t="s">
        <v>85</v>
      </c>
      <c r="AV160" s="12" t="s">
        <v>83</v>
      </c>
      <c r="AW160" s="12" t="s">
        <v>37</v>
      </c>
      <c r="AX160" s="12" t="s">
        <v>76</v>
      </c>
      <c r="AY160" s="245" t="s">
        <v>137</v>
      </c>
    </row>
    <row r="161" s="12" customFormat="1">
      <c r="B161" s="236"/>
      <c r="C161" s="237"/>
      <c r="D161" s="233" t="s">
        <v>148</v>
      </c>
      <c r="E161" s="238" t="s">
        <v>19</v>
      </c>
      <c r="F161" s="239" t="s">
        <v>672</v>
      </c>
      <c r="G161" s="237"/>
      <c r="H161" s="238" t="s">
        <v>19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148</v>
      </c>
      <c r="AU161" s="245" t="s">
        <v>85</v>
      </c>
      <c r="AV161" s="12" t="s">
        <v>83</v>
      </c>
      <c r="AW161" s="12" t="s">
        <v>37</v>
      </c>
      <c r="AX161" s="12" t="s">
        <v>76</v>
      </c>
      <c r="AY161" s="245" t="s">
        <v>137</v>
      </c>
    </row>
    <row r="162" s="13" customFormat="1">
      <c r="B162" s="246"/>
      <c r="C162" s="247"/>
      <c r="D162" s="233" t="s">
        <v>148</v>
      </c>
      <c r="E162" s="248" t="s">
        <v>19</v>
      </c>
      <c r="F162" s="249" t="s">
        <v>83</v>
      </c>
      <c r="G162" s="247"/>
      <c r="H162" s="250">
        <v>1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148</v>
      </c>
      <c r="AU162" s="256" t="s">
        <v>85</v>
      </c>
      <c r="AV162" s="13" t="s">
        <v>85</v>
      </c>
      <c r="AW162" s="13" t="s">
        <v>37</v>
      </c>
      <c r="AX162" s="13" t="s">
        <v>76</v>
      </c>
      <c r="AY162" s="256" t="s">
        <v>137</v>
      </c>
    </row>
    <row r="163" s="15" customFormat="1">
      <c r="B163" s="268"/>
      <c r="C163" s="269"/>
      <c r="D163" s="233" t="s">
        <v>148</v>
      </c>
      <c r="E163" s="270" t="s">
        <v>19</v>
      </c>
      <c r="F163" s="271" t="s">
        <v>159</v>
      </c>
      <c r="G163" s="269"/>
      <c r="H163" s="272">
        <v>1</v>
      </c>
      <c r="I163" s="273"/>
      <c r="J163" s="269"/>
      <c r="K163" s="269"/>
      <c r="L163" s="274"/>
      <c r="M163" s="294"/>
      <c r="N163" s="295"/>
      <c r="O163" s="295"/>
      <c r="P163" s="295"/>
      <c r="Q163" s="295"/>
      <c r="R163" s="295"/>
      <c r="S163" s="295"/>
      <c r="T163" s="296"/>
      <c r="AT163" s="278" t="s">
        <v>148</v>
      </c>
      <c r="AU163" s="278" t="s">
        <v>85</v>
      </c>
      <c r="AV163" s="15" t="s">
        <v>144</v>
      </c>
      <c r="AW163" s="15" t="s">
        <v>37</v>
      </c>
      <c r="AX163" s="15" t="s">
        <v>83</v>
      </c>
      <c r="AY163" s="278" t="s">
        <v>137</v>
      </c>
    </row>
    <row r="164" s="1" customFormat="1" ht="6.96" customHeight="1">
      <c r="B164" s="59"/>
      <c r="C164" s="60"/>
      <c r="D164" s="60"/>
      <c r="E164" s="60"/>
      <c r="F164" s="60"/>
      <c r="G164" s="60"/>
      <c r="H164" s="60"/>
      <c r="I164" s="171"/>
      <c r="J164" s="60"/>
      <c r="K164" s="60"/>
      <c r="L164" s="44"/>
    </row>
  </sheetData>
  <sheetProtection sheet="1" autoFilter="0" formatColumns="0" formatRows="0" objects="1" scenarios="1" spinCount="100000" saltValue="FcBQ/Uf3ODTYvewUJ5f2Sd2Akg+6L3s3ODv89nJkk0XfV1TXDbgQ9rYovVrTDU5WdZMp0ukvQFOrLG6BPMnTTA==" hashValue="7myBfVvRpMCd8LYd4Om6v4nYDguvij85SyjnjlxwrdOpe9zf24c1wrl5+RMIh2m/EiF1Ohr4xFreIwWpbbQcCw==" algorithmName="SHA-512" password="CC35"/>
  <autoFilter ref="C89:K1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97" customWidth="1"/>
    <col min="2" max="2" width="1.664063" style="297" customWidth="1"/>
    <col min="3" max="4" width="5" style="297" customWidth="1"/>
    <col min="5" max="5" width="11.67" style="297" customWidth="1"/>
    <col min="6" max="6" width="9.17" style="297" customWidth="1"/>
    <col min="7" max="7" width="5" style="297" customWidth="1"/>
    <col min="8" max="8" width="77.83" style="297" customWidth="1"/>
    <col min="9" max="10" width="20" style="297" customWidth="1"/>
    <col min="11" max="11" width="1.664063" style="297" customWidth="1"/>
  </cols>
  <sheetData>
    <row r="1" ht="37.5" customHeight="1"/>
    <row r="2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6" customFormat="1" ht="45" customHeight="1">
      <c r="B3" s="301"/>
      <c r="C3" s="302" t="s">
        <v>732</v>
      </c>
      <c r="D3" s="302"/>
      <c r="E3" s="302"/>
      <c r="F3" s="302"/>
      <c r="G3" s="302"/>
      <c r="H3" s="302"/>
      <c r="I3" s="302"/>
      <c r="J3" s="302"/>
      <c r="K3" s="303"/>
    </row>
    <row r="4" ht="25.5" customHeight="1">
      <c r="B4" s="304"/>
      <c r="C4" s="305" t="s">
        <v>733</v>
      </c>
      <c r="D4" s="305"/>
      <c r="E4" s="305"/>
      <c r="F4" s="305"/>
      <c r="G4" s="305"/>
      <c r="H4" s="305"/>
      <c r="I4" s="305"/>
      <c r="J4" s="305"/>
      <c r="K4" s="306"/>
    </row>
    <row r="5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ht="15" customHeight="1">
      <c r="B6" s="304"/>
      <c r="C6" s="308" t="s">
        <v>734</v>
      </c>
      <c r="D6" s="308"/>
      <c r="E6" s="308"/>
      <c r="F6" s="308"/>
      <c r="G6" s="308"/>
      <c r="H6" s="308"/>
      <c r="I6" s="308"/>
      <c r="J6" s="308"/>
      <c r="K6" s="306"/>
    </row>
    <row r="7" ht="15" customHeight="1">
      <c r="B7" s="309"/>
      <c r="C7" s="308" t="s">
        <v>735</v>
      </c>
      <c r="D7" s="308"/>
      <c r="E7" s="308"/>
      <c r="F7" s="308"/>
      <c r="G7" s="308"/>
      <c r="H7" s="308"/>
      <c r="I7" s="308"/>
      <c r="J7" s="308"/>
      <c r="K7" s="306"/>
    </row>
    <row r="8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ht="15" customHeight="1">
      <c r="B9" s="309"/>
      <c r="C9" s="308" t="s">
        <v>736</v>
      </c>
      <c r="D9" s="308"/>
      <c r="E9" s="308"/>
      <c r="F9" s="308"/>
      <c r="G9" s="308"/>
      <c r="H9" s="308"/>
      <c r="I9" s="308"/>
      <c r="J9" s="308"/>
      <c r="K9" s="306"/>
    </row>
    <row r="10" ht="15" customHeight="1">
      <c r="B10" s="309"/>
      <c r="C10" s="308"/>
      <c r="D10" s="308" t="s">
        <v>737</v>
      </c>
      <c r="E10" s="308"/>
      <c r="F10" s="308"/>
      <c r="G10" s="308"/>
      <c r="H10" s="308"/>
      <c r="I10" s="308"/>
      <c r="J10" s="308"/>
      <c r="K10" s="306"/>
    </row>
    <row r="11" ht="15" customHeight="1">
      <c r="B11" s="309"/>
      <c r="C11" s="310"/>
      <c r="D11" s="308" t="s">
        <v>738</v>
      </c>
      <c r="E11" s="308"/>
      <c r="F11" s="308"/>
      <c r="G11" s="308"/>
      <c r="H11" s="308"/>
      <c r="I11" s="308"/>
      <c r="J11" s="308"/>
      <c r="K11" s="306"/>
    </row>
    <row r="12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ht="15" customHeight="1">
      <c r="B13" s="309"/>
      <c r="C13" s="310"/>
      <c r="D13" s="311" t="s">
        <v>739</v>
      </c>
      <c r="E13" s="308"/>
      <c r="F13" s="308"/>
      <c r="G13" s="308"/>
      <c r="H13" s="308"/>
      <c r="I13" s="308"/>
      <c r="J13" s="308"/>
      <c r="K13" s="306"/>
    </row>
    <row r="14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ht="15" customHeight="1">
      <c r="B15" s="309"/>
      <c r="C15" s="310"/>
      <c r="D15" s="308" t="s">
        <v>740</v>
      </c>
      <c r="E15" s="308"/>
      <c r="F15" s="308"/>
      <c r="G15" s="308"/>
      <c r="H15" s="308"/>
      <c r="I15" s="308"/>
      <c r="J15" s="308"/>
      <c r="K15" s="306"/>
    </row>
    <row r="16" ht="15" customHeight="1">
      <c r="B16" s="309"/>
      <c r="C16" s="310"/>
      <c r="D16" s="308" t="s">
        <v>741</v>
      </c>
      <c r="E16" s="308"/>
      <c r="F16" s="308"/>
      <c r="G16" s="308"/>
      <c r="H16" s="308"/>
      <c r="I16" s="308"/>
      <c r="J16" s="308"/>
      <c r="K16" s="306"/>
    </row>
    <row r="17" ht="15" customHeight="1">
      <c r="B17" s="309"/>
      <c r="C17" s="310"/>
      <c r="D17" s="308" t="s">
        <v>742</v>
      </c>
      <c r="E17" s="308"/>
      <c r="F17" s="308"/>
      <c r="G17" s="308"/>
      <c r="H17" s="308"/>
      <c r="I17" s="308"/>
      <c r="J17" s="308"/>
      <c r="K17" s="306"/>
    </row>
    <row r="18" ht="15" customHeight="1">
      <c r="B18" s="309"/>
      <c r="C18" s="310"/>
      <c r="D18" s="310"/>
      <c r="E18" s="312" t="s">
        <v>82</v>
      </c>
      <c r="F18" s="308" t="s">
        <v>743</v>
      </c>
      <c r="G18" s="308"/>
      <c r="H18" s="308"/>
      <c r="I18" s="308"/>
      <c r="J18" s="308"/>
      <c r="K18" s="306"/>
    </row>
    <row r="19" ht="15" customHeight="1">
      <c r="B19" s="309"/>
      <c r="C19" s="310"/>
      <c r="D19" s="310"/>
      <c r="E19" s="312" t="s">
        <v>744</v>
      </c>
      <c r="F19" s="308" t="s">
        <v>745</v>
      </c>
      <c r="G19" s="308"/>
      <c r="H19" s="308"/>
      <c r="I19" s="308"/>
      <c r="J19" s="308"/>
      <c r="K19" s="306"/>
    </row>
    <row r="20" ht="15" customHeight="1">
      <c r="B20" s="309"/>
      <c r="C20" s="310"/>
      <c r="D20" s="310"/>
      <c r="E20" s="312" t="s">
        <v>746</v>
      </c>
      <c r="F20" s="308" t="s">
        <v>747</v>
      </c>
      <c r="G20" s="308"/>
      <c r="H20" s="308"/>
      <c r="I20" s="308"/>
      <c r="J20" s="308"/>
      <c r="K20" s="306"/>
    </row>
    <row r="21" ht="15" customHeight="1">
      <c r="B21" s="309"/>
      <c r="C21" s="310"/>
      <c r="D21" s="310"/>
      <c r="E21" s="312" t="s">
        <v>748</v>
      </c>
      <c r="F21" s="308" t="s">
        <v>749</v>
      </c>
      <c r="G21" s="308"/>
      <c r="H21" s="308"/>
      <c r="I21" s="308"/>
      <c r="J21" s="308"/>
      <c r="K21" s="306"/>
    </row>
    <row r="22" ht="15" customHeight="1">
      <c r="B22" s="309"/>
      <c r="C22" s="310"/>
      <c r="D22" s="310"/>
      <c r="E22" s="312" t="s">
        <v>750</v>
      </c>
      <c r="F22" s="308" t="s">
        <v>751</v>
      </c>
      <c r="G22" s="308"/>
      <c r="H22" s="308"/>
      <c r="I22" s="308"/>
      <c r="J22" s="308"/>
      <c r="K22" s="306"/>
    </row>
    <row r="23" ht="15" customHeight="1">
      <c r="B23" s="309"/>
      <c r="C23" s="310"/>
      <c r="D23" s="310"/>
      <c r="E23" s="312" t="s">
        <v>89</v>
      </c>
      <c r="F23" s="308" t="s">
        <v>752</v>
      </c>
      <c r="G23" s="308"/>
      <c r="H23" s="308"/>
      <c r="I23" s="308"/>
      <c r="J23" s="308"/>
      <c r="K23" s="306"/>
    </row>
    <row r="24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ht="15" customHeight="1">
      <c r="B25" s="309"/>
      <c r="C25" s="308" t="s">
        <v>753</v>
      </c>
      <c r="D25" s="308"/>
      <c r="E25" s="308"/>
      <c r="F25" s="308"/>
      <c r="G25" s="308"/>
      <c r="H25" s="308"/>
      <c r="I25" s="308"/>
      <c r="J25" s="308"/>
      <c r="K25" s="306"/>
    </row>
    <row r="26" ht="15" customHeight="1">
      <c r="B26" s="309"/>
      <c r="C26" s="308" t="s">
        <v>754</v>
      </c>
      <c r="D26" s="308"/>
      <c r="E26" s="308"/>
      <c r="F26" s="308"/>
      <c r="G26" s="308"/>
      <c r="H26" s="308"/>
      <c r="I26" s="308"/>
      <c r="J26" s="308"/>
      <c r="K26" s="306"/>
    </row>
    <row r="27" ht="15" customHeight="1">
      <c r="B27" s="309"/>
      <c r="C27" s="308"/>
      <c r="D27" s="308" t="s">
        <v>755</v>
      </c>
      <c r="E27" s="308"/>
      <c r="F27" s="308"/>
      <c r="G27" s="308"/>
      <c r="H27" s="308"/>
      <c r="I27" s="308"/>
      <c r="J27" s="308"/>
      <c r="K27" s="306"/>
    </row>
    <row r="28" ht="15" customHeight="1">
      <c r="B28" s="309"/>
      <c r="C28" s="310"/>
      <c r="D28" s="308" t="s">
        <v>756</v>
      </c>
      <c r="E28" s="308"/>
      <c r="F28" s="308"/>
      <c r="G28" s="308"/>
      <c r="H28" s="308"/>
      <c r="I28" s="308"/>
      <c r="J28" s="308"/>
      <c r="K28" s="306"/>
    </row>
    <row r="29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ht="15" customHeight="1">
      <c r="B30" s="309"/>
      <c r="C30" s="310"/>
      <c r="D30" s="308" t="s">
        <v>757</v>
      </c>
      <c r="E30" s="308"/>
      <c r="F30" s="308"/>
      <c r="G30" s="308"/>
      <c r="H30" s="308"/>
      <c r="I30" s="308"/>
      <c r="J30" s="308"/>
      <c r="K30" s="306"/>
    </row>
    <row r="31" ht="15" customHeight="1">
      <c r="B31" s="309"/>
      <c r="C31" s="310"/>
      <c r="D31" s="308" t="s">
        <v>758</v>
      </c>
      <c r="E31" s="308"/>
      <c r="F31" s="308"/>
      <c r="G31" s="308"/>
      <c r="H31" s="308"/>
      <c r="I31" s="308"/>
      <c r="J31" s="308"/>
      <c r="K31" s="306"/>
    </row>
    <row r="32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ht="15" customHeight="1">
      <c r="B33" s="309"/>
      <c r="C33" s="310"/>
      <c r="D33" s="308" t="s">
        <v>759</v>
      </c>
      <c r="E33" s="308"/>
      <c r="F33" s="308"/>
      <c r="G33" s="308"/>
      <c r="H33" s="308"/>
      <c r="I33" s="308"/>
      <c r="J33" s="308"/>
      <c r="K33" s="306"/>
    </row>
    <row r="34" ht="15" customHeight="1">
      <c r="B34" s="309"/>
      <c r="C34" s="310"/>
      <c r="D34" s="308" t="s">
        <v>760</v>
      </c>
      <c r="E34" s="308"/>
      <c r="F34" s="308"/>
      <c r="G34" s="308"/>
      <c r="H34" s="308"/>
      <c r="I34" s="308"/>
      <c r="J34" s="308"/>
      <c r="K34" s="306"/>
    </row>
    <row r="35" ht="15" customHeight="1">
      <c r="B35" s="309"/>
      <c r="C35" s="310"/>
      <c r="D35" s="308" t="s">
        <v>761</v>
      </c>
      <c r="E35" s="308"/>
      <c r="F35" s="308"/>
      <c r="G35" s="308"/>
      <c r="H35" s="308"/>
      <c r="I35" s="308"/>
      <c r="J35" s="308"/>
      <c r="K35" s="306"/>
    </row>
    <row r="36" ht="15" customHeight="1">
      <c r="B36" s="309"/>
      <c r="C36" s="310"/>
      <c r="D36" s="308"/>
      <c r="E36" s="311" t="s">
        <v>123</v>
      </c>
      <c r="F36" s="308"/>
      <c r="G36" s="308" t="s">
        <v>762</v>
      </c>
      <c r="H36" s="308"/>
      <c r="I36" s="308"/>
      <c r="J36" s="308"/>
      <c r="K36" s="306"/>
    </row>
    <row r="37" ht="30.75" customHeight="1">
      <c r="B37" s="309"/>
      <c r="C37" s="310"/>
      <c r="D37" s="308"/>
      <c r="E37" s="311" t="s">
        <v>763</v>
      </c>
      <c r="F37" s="308"/>
      <c r="G37" s="308" t="s">
        <v>764</v>
      </c>
      <c r="H37" s="308"/>
      <c r="I37" s="308"/>
      <c r="J37" s="308"/>
      <c r="K37" s="306"/>
    </row>
    <row r="38" ht="15" customHeight="1">
      <c r="B38" s="309"/>
      <c r="C38" s="310"/>
      <c r="D38" s="308"/>
      <c r="E38" s="311" t="s">
        <v>57</v>
      </c>
      <c r="F38" s="308"/>
      <c r="G38" s="308" t="s">
        <v>765</v>
      </c>
      <c r="H38" s="308"/>
      <c r="I38" s="308"/>
      <c r="J38" s="308"/>
      <c r="K38" s="306"/>
    </row>
    <row r="39" ht="15" customHeight="1">
      <c r="B39" s="309"/>
      <c r="C39" s="310"/>
      <c r="D39" s="308"/>
      <c r="E39" s="311" t="s">
        <v>58</v>
      </c>
      <c r="F39" s="308"/>
      <c r="G39" s="308" t="s">
        <v>766</v>
      </c>
      <c r="H39" s="308"/>
      <c r="I39" s="308"/>
      <c r="J39" s="308"/>
      <c r="K39" s="306"/>
    </row>
    <row r="40" ht="15" customHeight="1">
      <c r="B40" s="309"/>
      <c r="C40" s="310"/>
      <c r="D40" s="308"/>
      <c r="E40" s="311" t="s">
        <v>124</v>
      </c>
      <c r="F40" s="308"/>
      <c r="G40" s="308" t="s">
        <v>767</v>
      </c>
      <c r="H40" s="308"/>
      <c r="I40" s="308"/>
      <c r="J40" s="308"/>
      <c r="K40" s="306"/>
    </row>
    <row r="41" ht="15" customHeight="1">
      <c r="B41" s="309"/>
      <c r="C41" s="310"/>
      <c r="D41" s="308"/>
      <c r="E41" s="311" t="s">
        <v>125</v>
      </c>
      <c r="F41" s="308"/>
      <c r="G41" s="308" t="s">
        <v>768</v>
      </c>
      <c r="H41" s="308"/>
      <c r="I41" s="308"/>
      <c r="J41" s="308"/>
      <c r="K41" s="306"/>
    </row>
    <row r="42" ht="15" customHeight="1">
      <c r="B42" s="309"/>
      <c r="C42" s="310"/>
      <c r="D42" s="308"/>
      <c r="E42" s="311" t="s">
        <v>769</v>
      </c>
      <c r="F42" s="308"/>
      <c r="G42" s="308" t="s">
        <v>770</v>
      </c>
      <c r="H42" s="308"/>
      <c r="I42" s="308"/>
      <c r="J42" s="308"/>
      <c r="K42" s="306"/>
    </row>
    <row r="43" ht="15" customHeight="1">
      <c r="B43" s="309"/>
      <c r="C43" s="310"/>
      <c r="D43" s="308"/>
      <c r="E43" s="311"/>
      <c r="F43" s="308"/>
      <c r="G43" s="308" t="s">
        <v>771</v>
      </c>
      <c r="H43" s="308"/>
      <c r="I43" s="308"/>
      <c r="J43" s="308"/>
      <c r="K43" s="306"/>
    </row>
    <row r="44" ht="15" customHeight="1">
      <c r="B44" s="309"/>
      <c r="C44" s="310"/>
      <c r="D44" s="308"/>
      <c r="E44" s="311" t="s">
        <v>772</v>
      </c>
      <c r="F44" s="308"/>
      <c r="G44" s="308" t="s">
        <v>773</v>
      </c>
      <c r="H44" s="308"/>
      <c r="I44" s="308"/>
      <c r="J44" s="308"/>
      <c r="K44" s="306"/>
    </row>
    <row r="45" ht="15" customHeight="1">
      <c r="B45" s="309"/>
      <c r="C45" s="310"/>
      <c r="D45" s="308"/>
      <c r="E45" s="311" t="s">
        <v>127</v>
      </c>
      <c r="F45" s="308"/>
      <c r="G45" s="308" t="s">
        <v>774</v>
      </c>
      <c r="H45" s="308"/>
      <c r="I45" s="308"/>
      <c r="J45" s="308"/>
      <c r="K45" s="306"/>
    </row>
    <row r="46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ht="15" customHeight="1">
      <c r="B47" s="309"/>
      <c r="C47" s="310"/>
      <c r="D47" s="308" t="s">
        <v>775</v>
      </c>
      <c r="E47" s="308"/>
      <c r="F47" s="308"/>
      <c r="G47" s="308"/>
      <c r="H47" s="308"/>
      <c r="I47" s="308"/>
      <c r="J47" s="308"/>
      <c r="K47" s="306"/>
    </row>
    <row r="48" ht="15" customHeight="1">
      <c r="B48" s="309"/>
      <c r="C48" s="310"/>
      <c r="D48" s="310"/>
      <c r="E48" s="308" t="s">
        <v>776</v>
      </c>
      <c r="F48" s="308"/>
      <c r="G48" s="308"/>
      <c r="H48" s="308"/>
      <c r="I48" s="308"/>
      <c r="J48" s="308"/>
      <c r="K48" s="306"/>
    </row>
    <row r="49" ht="15" customHeight="1">
      <c r="B49" s="309"/>
      <c r="C49" s="310"/>
      <c r="D49" s="310"/>
      <c r="E49" s="308" t="s">
        <v>777</v>
      </c>
      <c r="F49" s="308"/>
      <c r="G49" s="308"/>
      <c r="H49" s="308"/>
      <c r="I49" s="308"/>
      <c r="J49" s="308"/>
      <c r="K49" s="306"/>
    </row>
    <row r="50" ht="15" customHeight="1">
      <c r="B50" s="309"/>
      <c r="C50" s="310"/>
      <c r="D50" s="310"/>
      <c r="E50" s="308" t="s">
        <v>778</v>
      </c>
      <c r="F50" s="308"/>
      <c r="G50" s="308"/>
      <c r="H50" s="308"/>
      <c r="I50" s="308"/>
      <c r="J50" s="308"/>
      <c r="K50" s="306"/>
    </row>
    <row r="51" ht="15" customHeight="1">
      <c r="B51" s="309"/>
      <c r="C51" s="310"/>
      <c r="D51" s="308" t="s">
        <v>779</v>
      </c>
      <c r="E51" s="308"/>
      <c r="F51" s="308"/>
      <c r="G51" s="308"/>
      <c r="H51" s="308"/>
      <c r="I51" s="308"/>
      <c r="J51" s="308"/>
      <c r="K51" s="306"/>
    </row>
    <row r="52" ht="25.5" customHeight="1">
      <c r="B52" s="304"/>
      <c r="C52" s="305" t="s">
        <v>780</v>
      </c>
      <c r="D52" s="305"/>
      <c r="E52" s="305"/>
      <c r="F52" s="305"/>
      <c r="G52" s="305"/>
      <c r="H52" s="305"/>
      <c r="I52" s="305"/>
      <c r="J52" s="305"/>
      <c r="K52" s="306"/>
    </row>
    <row r="53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ht="15" customHeight="1">
      <c r="B54" s="304"/>
      <c r="C54" s="308" t="s">
        <v>781</v>
      </c>
      <c r="D54" s="308"/>
      <c r="E54" s="308"/>
      <c r="F54" s="308"/>
      <c r="G54" s="308"/>
      <c r="H54" s="308"/>
      <c r="I54" s="308"/>
      <c r="J54" s="308"/>
      <c r="K54" s="306"/>
    </row>
    <row r="55" ht="15" customHeight="1">
      <c r="B55" s="304"/>
      <c r="C55" s="308" t="s">
        <v>782</v>
      </c>
      <c r="D55" s="308"/>
      <c r="E55" s="308"/>
      <c r="F55" s="308"/>
      <c r="G55" s="308"/>
      <c r="H55" s="308"/>
      <c r="I55" s="308"/>
      <c r="J55" s="308"/>
      <c r="K55" s="306"/>
    </row>
    <row r="56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ht="15" customHeight="1">
      <c r="B57" s="304"/>
      <c r="C57" s="308" t="s">
        <v>783</v>
      </c>
      <c r="D57" s="308"/>
      <c r="E57" s="308"/>
      <c r="F57" s="308"/>
      <c r="G57" s="308"/>
      <c r="H57" s="308"/>
      <c r="I57" s="308"/>
      <c r="J57" s="308"/>
      <c r="K57" s="306"/>
    </row>
    <row r="58" ht="15" customHeight="1">
      <c r="B58" s="304"/>
      <c r="C58" s="310"/>
      <c r="D58" s="308" t="s">
        <v>784</v>
      </c>
      <c r="E58" s="308"/>
      <c r="F58" s="308"/>
      <c r="G58" s="308"/>
      <c r="H58" s="308"/>
      <c r="I58" s="308"/>
      <c r="J58" s="308"/>
      <c r="K58" s="306"/>
    </row>
    <row r="59" ht="15" customHeight="1">
      <c r="B59" s="304"/>
      <c r="C59" s="310"/>
      <c r="D59" s="308" t="s">
        <v>785</v>
      </c>
      <c r="E59" s="308"/>
      <c r="F59" s="308"/>
      <c r="G59" s="308"/>
      <c r="H59" s="308"/>
      <c r="I59" s="308"/>
      <c r="J59" s="308"/>
      <c r="K59" s="306"/>
    </row>
    <row r="60" ht="15" customHeight="1">
      <c r="B60" s="304"/>
      <c r="C60" s="310"/>
      <c r="D60" s="308" t="s">
        <v>786</v>
      </c>
      <c r="E60" s="308"/>
      <c r="F60" s="308"/>
      <c r="G60" s="308"/>
      <c r="H60" s="308"/>
      <c r="I60" s="308"/>
      <c r="J60" s="308"/>
      <c r="K60" s="306"/>
    </row>
    <row r="61" ht="15" customHeight="1">
      <c r="B61" s="304"/>
      <c r="C61" s="310"/>
      <c r="D61" s="308" t="s">
        <v>787</v>
      </c>
      <c r="E61" s="308"/>
      <c r="F61" s="308"/>
      <c r="G61" s="308"/>
      <c r="H61" s="308"/>
      <c r="I61" s="308"/>
      <c r="J61" s="308"/>
      <c r="K61" s="306"/>
    </row>
    <row r="62" ht="15" customHeight="1">
      <c r="B62" s="304"/>
      <c r="C62" s="310"/>
      <c r="D62" s="313" t="s">
        <v>788</v>
      </c>
      <c r="E62" s="313"/>
      <c r="F62" s="313"/>
      <c r="G62" s="313"/>
      <c r="H62" s="313"/>
      <c r="I62" s="313"/>
      <c r="J62" s="313"/>
      <c r="K62" s="306"/>
    </row>
    <row r="63" ht="15" customHeight="1">
      <c r="B63" s="304"/>
      <c r="C63" s="310"/>
      <c r="D63" s="308" t="s">
        <v>789</v>
      </c>
      <c r="E63" s="308"/>
      <c r="F63" s="308"/>
      <c r="G63" s="308"/>
      <c r="H63" s="308"/>
      <c r="I63" s="308"/>
      <c r="J63" s="308"/>
      <c r="K63" s="306"/>
    </row>
    <row r="64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ht="15" customHeight="1">
      <c r="B65" s="304"/>
      <c r="C65" s="310"/>
      <c r="D65" s="308" t="s">
        <v>790</v>
      </c>
      <c r="E65" s="308"/>
      <c r="F65" s="308"/>
      <c r="G65" s="308"/>
      <c r="H65" s="308"/>
      <c r="I65" s="308"/>
      <c r="J65" s="308"/>
      <c r="K65" s="306"/>
    </row>
    <row r="66" ht="15" customHeight="1">
      <c r="B66" s="304"/>
      <c r="C66" s="310"/>
      <c r="D66" s="313" t="s">
        <v>791</v>
      </c>
      <c r="E66" s="313"/>
      <c r="F66" s="313"/>
      <c r="G66" s="313"/>
      <c r="H66" s="313"/>
      <c r="I66" s="313"/>
      <c r="J66" s="313"/>
      <c r="K66" s="306"/>
    </row>
    <row r="67" ht="15" customHeight="1">
      <c r="B67" s="304"/>
      <c r="C67" s="310"/>
      <c r="D67" s="308" t="s">
        <v>792</v>
      </c>
      <c r="E67" s="308"/>
      <c r="F67" s="308"/>
      <c r="G67" s="308"/>
      <c r="H67" s="308"/>
      <c r="I67" s="308"/>
      <c r="J67" s="308"/>
      <c r="K67" s="306"/>
    </row>
    <row r="68" ht="15" customHeight="1">
      <c r="B68" s="304"/>
      <c r="C68" s="310"/>
      <c r="D68" s="308" t="s">
        <v>793</v>
      </c>
      <c r="E68" s="308"/>
      <c r="F68" s="308"/>
      <c r="G68" s="308"/>
      <c r="H68" s="308"/>
      <c r="I68" s="308"/>
      <c r="J68" s="308"/>
      <c r="K68" s="306"/>
    </row>
    <row r="69" ht="15" customHeight="1">
      <c r="B69" s="304"/>
      <c r="C69" s="310"/>
      <c r="D69" s="308" t="s">
        <v>794</v>
      </c>
      <c r="E69" s="308"/>
      <c r="F69" s="308"/>
      <c r="G69" s="308"/>
      <c r="H69" s="308"/>
      <c r="I69" s="308"/>
      <c r="J69" s="308"/>
      <c r="K69" s="306"/>
    </row>
    <row r="70" ht="15" customHeight="1">
      <c r="B70" s="304"/>
      <c r="C70" s="310"/>
      <c r="D70" s="308" t="s">
        <v>795</v>
      </c>
      <c r="E70" s="308"/>
      <c r="F70" s="308"/>
      <c r="G70" s="308"/>
      <c r="H70" s="308"/>
      <c r="I70" s="308"/>
      <c r="J70" s="308"/>
      <c r="K70" s="306"/>
    </row>
    <row r="7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ht="45" customHeight="1">
      <c r="B75" s="323"/>
      <c r="C75" s="324" t="s">
        <v>796</v>
      </c>
      <c r="D75" s="324"/>
      <c r="E75" s="324"/>
      <c r="F75" s="324"/>
      <c r="G75" s="324"/>
      <c r="H75" s="324"/>
      <c r="I75" s="324"/>
      <c r="J75" s="324"/>
      <c r="K75" s="325"/>
    </row>
    <row r="76" ht="17.25" customHeight="1">
      <c r="B76" s="323"/>
      <c r="C76" s="326" t="s">
        <v>797</v>
      </c>
      <c r="D76" s="326"/>
      <c r="E76" s="326"/>
      <c r="F76" s="326" t="s">
        <v>798</v>
      </c>
      <c r="G76" s="327"/>
      <c r="H76" s="326" t="s">
        <v>58</v>
      </c>
      <c r="I76" s="326" t="s">
        <v>61</v>
      </c>
      <c r="J76" s="326" t="s">
        <v>799</v>
      </c>
      <c r="K76" s="325"/>
    </row>
    <row r="77" ht="17.25" customHeight="1">
      <c r="B77" s="323"/>
      <c r="C77" s="328" t="s">
        <v>800</v>
      </c>
      <c r="D77" s="328"/>
      <c r="E77" s="328"/>
      <c r="F77" s="329" t="s">
        <v>801</v>
      </c>
      <c r="G77" s="330"/>
      <c r="H77" s="328"/>
      <c r="I77" s="328"/>
      <c r="J77" s="328" t="s">
        <v>802</v>
      </c>
      <c r="K77" s="325"/>
    </row>
    <row r="78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ht="15" customHeight="1">
      <c r="B79" s="323"/>
      <c r="C79" s="311" t="s">
        <v>57</v>
      </c>
      <c r="D79" s="331"/>
      <c r="E79" s="331"/>
      <c r="F79" s="333" t="s">
        <v>803</v>
      </c>
      <c r="G79" s="332"/>
      <c r="H79" s="311" t="s">
        <v>804</v>
      </c>
      <c r="I79" s="311" t="s">
        <v>805</v>
      </c>
      <c r="J79" s="311">
        <v>20</v>
      </c>
      <c r="K79" s="325"/>
    </row>
    <row r="80" ht="15" customHeight="1">
      <c r="B80" s="323"/>
      <c r="C80" s="311" t="s">
        <v>806</v>
      </c>
      <c r="D80" s="311"/>
      <c r="E80" s="311"/>
      <c r="F80" s="333" t="s">
        <v>803</v>
      </c>
      <c r="G80" s="332"/>
      <c r="H80" s="311" t="s">
        <v>807</v>
      </c>
      <c r="I80" s="311" t="s">
        <v>805</v>
      </c>
      <c r="J80" s="311">
        <v>120</v>
      </c>
      <c r="K80" s="325"/>
    </row>
    <row r="81" ht="15" customHeight="1">
      <c r="B81" s="334"/>
      <c r="C81" s="311" t="s">
        <v>808</v>
      </c>
      <c r="D81" s="311"/>
      <c r="E81" s="311"/>
      <c r="F81" s="333" t="s">
        <v>809</v>
      </c>
      <c r="G81" s="332"/>
      <c r="H81" s="311" t="s">
        <v>810</v>
      </c>
      <c r="I81" s="311" t="s">
        <v>805</v>
      </c>
      <c r="J81" s="311">
        <v>50</v>
      </c>
      <c r="K81" s="325"/>
    </row>
    <row r="82" ht="15" customHeight="1">
      <c r="B82" s="334"/>
      <c r="C82" s="311" t="s">
        <v>811</v>
      </c>
      <c r="D82" s="311"/>
      <c r="E82" s="311"/>
      <c r="F82" s="333" t="s">
        <v>803</v>
      </c>
      <c r="G82" s="332"/>
      <c r="H82" s="311" t="s">
        <v>812</v>
      </c>
      <c r="I82" s="311" t="s">
        <v>813</v>
      </c>
      <c r="J82" s="311"/>
      <c r="K82" s="325"/>
    </row>
    <row r="83" ht="15" customHeight="1">
      <c r="B83" s="334"/>
      <c r="C83" s="335" t="s">
        <v>814</v>
      </c>
      <c r="D83" s="335"/>
      <c r="E83" s="335"/>
      <c r="F83" s="336" t="s">
        <v>809</v>
      </c>
      <c r="G83" s="335"/>
      <c r="H83" s="335" t="s">
        <v>815</v>
      </c>
      <c r="I83" s="335" t="s">
        <v>805</v>
      </c>
      <c r="J83" s="335">
        <v>15</v>
      </c>
      <c r="K83" s="325"/>
    </row>
    <row r="84" ht="15" customHeight="1">
      <c r="B84" s="334"/>
      <c r="C84" s="335" t="s">
        <v>816</v>
      </c>
      <c r="D84" s="335"/>
      <c r="E84" s="335"/>
      <c r="F84" s="336" t="s">
        <v>809</v>
      </c>
      <c r="G84" s="335"/>
      <c r="H84" s="335" t="s">
        <v>817</v>
      </c>
      <c r="I84" s="335" t="s">
        <v>805</v>
      </c>
      <c r="J84" s="335">
        <v>15</v>
      </c>
      <c r="K84" s="325"/>
    </row>
    <row r="85" ht="15" customHeight="1">
      <c r="B85" s="334"/>
      <c r="C85" s="335" t="s">
        <v>818</v>
      </c>
      <c r="D85" s="335"/>
      <c r="E85" s="335"/>
      <c r="F85" s="336" t="s">
        <v>809</v>
      </c>
      <c r="G85" s="335"/>
      <c r="H85" s="335" t="s">
        <v>819</v>
      </c>
      <c r="I85" s="335" t="s">
        <v>805</v>
      </c>
      <c r="J85" s="335">
        <v>20</v>
      </c>
      <c r="K85" s="325"/>
    </row>
    <row r="86" ht="15" customHeight="1">
      <c r="B86" s="334"/>
      <c r="C86" s="335" t="s">
        <v>820</v>
      </c>
      <c r="D86" s="335"/>
      <c r="E86" s="335"/>
      <c r="F86" s="336" t="s">
        <v>809</v>
      </c>
      <c r="G86" s="335"/>
      <c r="H86" s="335" t="s">
        <v>821</v>
      </c>
      <c r="I86" s="335" t="s">
        <v>805</v>
      </c>
      <c r="J86" s="335">
        <v>20</v>
      </c>
      <c r="K86" s="325"/>
    </row>
    <row r="87" ht="15" customHeight="1">
      <c r="B87" s="334"/>
      <c r="C87" s="311" t="s">
        <v>822</v>
      </c>
      <c r="D87" s="311"/>
      <c r="E87" s="311"/>
      <c r="F87" s="333" t="s">
        <v>809</v>
      </c>
      <c r="G87" s="332"/>
      <c r="H87" s="311" t="s">
        <v>823</v>
      </c>
      <c r="I87" s="311" t="s">
        <v>805</v>
      </c>
      <c r="J87" s="311">
        <v>50</v>
      </c>
      <c r="K87" s="325"/>
    </row>
    <row r="88" ht="15" customHeight="1">
      <c r="B88" s="334"/>
      <c r="C88" s="311" t="s">
        <v>824</v>
      </c>
      <c r="D88" s="311"/>
      <c r="E88" s="311"/>
      <c r="F88" s="333" t="s">
        <v>809</v>
      </c>
      <c r="G88" s="332"/>
      <c r="H88" s="311" t="s">
        <v>825</v>
      </c>
      <c r="I88" s="311" t="s">
        <v>805</v>
      </c>
      <c r="J88" s="311">
        <v>20</v>
      </c>
      <c r="K88" s="325"/>
    </row>
    <row r="89" ht="15" customHeight="1">
      <c r="B89" s="334"/>
      <c r="C89" s="311" t="s">
        <v>826</v>
      </c>
      <c r="D89" s="311"/>
      <c r="E89" s="311"/>
      <c r="F89" s="333" t="s">
        <v>809</v>
      </c>
      <c r="G89" s="332"/>
      <c r="H89" s="311" t="s">
        <v>827</v>
      </c>
      <c r="I89" s="311" t="s">
        <v>805</v>
      </c>
      <c r="J89" s="311">
        <v>20</v>
      </c>
      <c r="K89" s="325"/>
    </row>
    <row r="90" ht="15" customHeight="1">
      <c r="B90" s="334"/>
      <c r="C90" s="311" t="s">
        <v>828</v>
      </c>
      <c r="D90" s="311"/>
      <c r="E90" s="311"/>
      <c r="F90" s="333" t="s">
        <v>809</v>
      </c>
      <c r="G90" s="332"/>
      <c r="H90" s="311" t="s">
        <v>829</v>
      </c>
      <c r="I90" s="311" t="s">
        <v>805</v>
      </c>
      <c r="J90" s="311">
        <v>50</v>
      </c>
      <c r="K90" s="325"/>
    </row>
    <row r="91" ht="15" customHeight="1">
      <c r="B91" s="334"/>
      <c r="C91" s="311" t="s">
        <v>830</v>
      </c>
      <c r="D91" s="311"/>
      <c r="E91" s="311"/>
      <c r="F91" s="333" t="s">
        <v>809</v>
      </c>
      <c r="G91" s="332"/>
      <c r="H91" s="311" t="s">
        <v>830</v>
      </c>
      <c r="I91" s="311" t="s">
        <v>805</v>
      </c>
      <c r="J91" s="311">
        <v>50</v>
      </c>
      <c r="K91" s="325"/>
    </row>
    <row r="92" ht="15" customHeight="1">
      <c r="B92" s="334"/>
      <c r="C92" s="311" t="s">
        <v>831</v>
      </c>
      <c r="D92" s="311"/>
      <c r="E92" s="311"/>
      <c r="F92" s="333" t="s">
        <v>809</v>
      </c>
      <c r="G92" s="332"/>
      <c r="H92" s="311" t="s">
        <v>832</v>
      </c>
      <c r="I92" s="311" t="s">
        <v>805</v>
      </c>
      <c r="J92" s="311">
        <v>255</v>
      </c>
      <c r="K92" s="325"/>
    </row>
    <row r="93" ht="15" customHeight="1">
      <c r="B93" s="334"/>
      <c r="C93" s="311" t="s">
        <v>833</v>
      </c>
      <c r="D93" s="311"/>
      <c r="E93" s="311"/>
      <c r="F93" s="333" t="s">
        <v>803</v>
      </c>
      <c r="G93" s="332"/>
      <c r="H93" s="311" t="s">
        <v>834</v>
      </c>
      <c r="I93" s="311" t="s">
        <v>835</v>
      </c>
      <c r="J93" s="311"/>
      <c r="K93" s="325"/>
    </row>
    <row r="94" ht="15" customHeight="1">
      <c r="B94" s="334"/>
      <c r="C94" s="311" t="s">
        <v>836</v>
      </c>
      <c r="D94" s="311"/>
      <c r="E94" s="311"/>
      <c r="F94" s="333" t="s">
        <v>803</v>
      </c>
      <c r="G94" s="332"/>
      <c r="H94" s="311" t="s">
        <v>837</v>
      </c>
      <c r="I94" s="311" t="s">
        <v>838</v>
      </c>
      <c r="J94" s="311"/>
      <c r="K94" s="325"/>
    </row>
    <row r="95" ht="15" customHeight="1">
      <c r="B95" s="334"/>
      <c r="C95" s="311" t="s">
        <v>839</v>
      </c>
      <c r="D95" s="311"/>
      <c r="E95" s="311"/>
      <c r="F95" s="333" t="s">
        <v>803</v>
      </c>
      <c r="G95" s="332"/>
      <c r="H95" s="311" t="s">
        <v>839</v>
      </c>
      <c r="I95" s="311" t="s">
        <v>838</v>
      </c>
      <c r="J95" s="311"/>
      <c r="K95" s="325"/>
    </row>
    <row r="96" ht="15" customHeight="1">
      <c r="B96" s="334"/>
      <c r="C96" s="311" t="s">
        <v>42</v>
      </c>
      <c r="D96" s="311"/>
      <c r="E96" s="311"/>
      <c r="F96" s="333" t="s">
        <v>803</v>
      </c>
      <c r="G96" s="332"/>
      <c r="H96" s="311" t="s">
        <v>840</v>
      </c>
      <c r="I96" s="311" t="s">
        <v>838</v>
      </c>
      <c r="J96" s="311"/>
      <c r="K96" s="325"/>
    </row>
    <row r="97" ht="15" customHeight="1">
      <c r="B97" s="334"/>
      <c r="C97" s="311" t="s">
        <v>52</v>
      </c>
      <c r="D97" s="311"/>
      <c r="E97" s="311"/>
      <c r="F97" s="333" t="s">
        <v>803</v>
      </c>
      <c r="G97" s="332"/>
      <c r="H97" s="311" t="s">
        <v>841</v>
      </c>
      <c r="I97" s="311" t="s">
        <v>838</v>
      </c>
      <c r="J97" s="311"/>
      <c r="K97" s="325"/>
    </row>
    <row r="98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ht="45" customHeight="1">
      <c r="B102" s="323"/>
      <c r="C102" s="324" t="s">
        <v>842</v>
      </c>
      <c r="D102" s="324"/>
      <c r="E102" s="324"/>
      <c r="F102" s="324"/>
      <c r="G102" s="324"/>
      <c r="H102" s="324"/>
      <c r="I102" s="324"/>
      <c r="J102" s="324"/>
      <c r="K102" s="325"/>
    </row>
    <row r="103" ht="17.25" customHeight="1">
      <c r="B103" s="323"/>
      <c r="C103" s="326" t="s">
        <v>797</v>
      </c>
      <c r="D103" s="326"/>
      <c r="E103" s="326"/>
      <c r="F103" s="326" t="s">
        <v>798</v>
      </c>
      <c r="G103" s="327"/>
      <c r="H103" s="326" t="s">
        <v>58</v>
      </c>
      <c r="I103" s="326" t="s">
        <v>61</v>
      </c>
      <c r="J103" s="326" t="s">
        <v>799</v>
      </c>
      <c r="K103" s="325"/>
    </row>
    <row r="104" ht="17.25" customHeight="1">
      <c r="B104" s="323"/>
      <c r="C104" s="328" t="s">
        <v>800</v>
      </c>
      <c r="D104" s="328"/>
      <c r="E104" s="328"/>
      <c r="F104" s="329" t="s">
        <v>801</v>
      </c>
      <c r="G104" s="330"/>
      <c r="H104" s="328"/>
      <c r="I104" s="328"/>
      <c r="J104" s="328" t="s">
        <v>802</v>
      </c>
      <c r="K104" s="325"/>
    </row>
    <row r="105" ht="5.25" customHeight="1">
      <c r="B105" s="323"/>
      <c r="C105" s="326"/>
      <c r="D105" s="326"/>
      <c r="E105" s="326"/>
      <c r="F105" s="326"/>
      <c r="G105" s="342"/>
      <c r="H105" s="326"/>
      <c r="I105" s="326"/>
      <c r="J105" s="326"/>
      <c r="K105" s="325"/>
    </row>
    <row r="106" ht="15" customHeight="1">
      <c r="B106" s="323"/>
      <c r="C106" s="311" t="s">
        <v>57</v>
      </c>
      <c r="D106" s="331"/>
      <c r="E106" s="331"/>
      <c r="F106" s="333" t="s">
        <v>803</v>
      </c>
      <c r="G106" s="342"/>
      <c r="H106" s="311" t="s">
        <v>843</v>
      </c>
      <c r="I106" s="311" t="s">
        <v>805</v>
      </c>
      <c r="J106" s="311">
        <v>20</v>
      </c>
      <c r="K106" s="325"/>
    </row>
    <row r="107" ht="15" customHeight="1">
      <c r="B107" s="323"/>
      <c r="C107" s="311" t="s">
        <v>806</v>
      </c>
      <c r="D107" s="311"/>
      <c r="E107" s="311"/>
      <c r="F107" s="333" t="s">
        <v>803</v>
      </c>
      <c r="G107" s="311"/>
      <c r="H107" s="311" t="s">
        <v>843</v>
      </c>
      <c r="I107" s="311" t="s">
        <v>805</v>
      </c>
      <c r="J107" s="311">
        <v>120</v>
      </c>
      <c r="K107" s="325"/>
    </row>
    <row r="108" ht="15" customHeight="1">
      <c r="B108" s="334"/>
      <c r="C108" s="311" t="s">
        <v>808</v>
      </c>
      <c r="D108" s="311"/>
      <c r="E108" s="311"/>
      <c r="F108" s="333" t="s">
        <v>809</v>
      </c>
      <c r="G108" s="311"/>
      <c r="H108" s="311" t="s">
        <v>843</v>
      </c>
      <c r="I108" s="311" t="s">
        <v>805</v>
      </c>
      <c r="J108" s="311">
        <v>50</v>
      </c>
      <c r="K108" s="325"/>
    </row>
    <row r="109" ht="15" customHeight="1">
      <c r="B109" s="334"/>
      <c r="C109" s="311" t="s">
        <v>811</v>
      </c>
      <c r="D109" s="311"/>
      <c r="E109" s="311"/>
      <c r="F109" s="333" t="s">
        <v>803</v>
      </c>
      <c r="G109" s="311"/>
      <c r="H109" s="311" t="s">
        <v>843</v>
      </c>
      <c r="I109" s="311" t="s">
        <v>813</v>
      </c>
      <c r="J109" s="311"/>
      <c r="K109" s="325"/>
    </row>
    <row r="110" ht="15" customHeight="1">
      <c r="B110" s="334"/>
      <c r="C110" s="311" t="s">
        <v>822</v>
      </c>
      <c r="D110" s="311"/>
      <c r="E110" s="311"/>
      <c r="F110" s="333" t="s">
        <v>809</v>
      </c>
      <c r="G110" s="311"/>
      <c r="H110" s="311" t="s">
        <v>843</v>
      </c>
      <c r="I110" s="311" t="s">
        <v>805</v>
      </c>
      <c r="J110" s="311">
        <v>50</v>
      </c>
      <c r="K110" s="325"/>
    </row>
    <row r="111" ht="15" customHeight="1">
      <c r="B111" s="334"/>
      <c r="C111" s="311" t="s">
        <v>830</v>
      </c>
      <c r="D111" s="311"/>
      <c r="E111" s="311"/>
      <c r="F111" s="333" t="s">
        <v>809</v>
      </c>
      <c r="G111" s="311"/>
      <c r="H111" s="311" t="s">
        <v>843</v>
      </c>
      <c r="I111" s="311" t="s">
        <v>805</v>
      </c>
      <c r="J111" s="311">
        <v>50</v>
      </c>
      <c r="K111" s="325"/>
    </row>
    <row r="112" ht="15" customHeight="1">
      <c r="B112" s="334"/>
      <c r="C112" s="311" t="s">
        <v>828</v>
      </c>
      <c r="D112" s="311"/>
      <c r="E112" s="311"/>
      <c r="F112" s="333" t="s">
        <v>809</v>
      </c>
      <c r="G112" s="311"/>
      <c r="H112" s="311" t="s">
        <v>843</v>
      </c>
      <c r="I112" s="311" t="s">
        <v>805</v>
      </c>
      <c r="J112" s="311">
        <v>50</v>
      </c>
      <c r="K112" s="325"/>
    </row>
    <row r="113" ht="15" customHeight="1">
      <c r="B113" s="334"/>
      <c r="C113" s="311" t="s">
        <v>57</v>
      </c>
      <c r="D113" s="311"/>
      <c r="E113" s="311"/>
      <c r="F113" s="333" t="s">
        <v>803</v>
      </c>
      <c r="G113" s="311"/>
      <c r="H113" s="311" t="s">
        <v>844</v>
      </c>
      <c r="I113" s="311" t="s">
        <v>805</v>
      </c>
      <c r="J113" s="311">
        <v>20</v>
      </c>
      <c r="K113" s="325"/>
    </row>
    <row r="114" ht="15" customHeight="1">
      <c r="B114" s="334"/>
      <c r="C114" s="311" t="s">
        <v>845</v>
      </c>
      <c r="D114" s="311"/>
      <c r="E114" s="311"/>
      <c r="F114" s="333" t="s">
        <v>803</v>
      </c>
      <c r="G114" s="311"/>
      <c r="H114" s="311" t="s">
        <v>846</v>
      </c>
      <c r="I114" s="311" t="s">
        <v>805</v>
      </c>
      <c r="J114" s="311">
        <v>120</v>
      </c>
      <c r="K114" s="325"/>
    </row>
    <row r="115" ht="15" customHeight="1">
      <c r="B115" s="334"/>
      <c r="C115" s="311" t="s">
        <v>42</v>
      </c>
      <c r="D115" s="311"/>
      <c r="E115" s="311"/>
      <c r="F115" s="333" t="s">
        <v>803</v>
      </c>
      <c r="G115" s="311"/>
      <c r="H115" s="311" t="s">
        <v>847</v>
      </c>
      <c r="I115" s="311" t="s">
        <v>838</v>
      </c>
      <c r="J115" s="311"/>
      <c r="K115" s="325"/>
    </row>
    <row r="116" ht="15" customHeight="1">
      <c r="B116" s="334"/>
      <c r="C116" s="311" t="s">
        <v>52</v>
      </c>
      <c r="D116" s="311"/>
      <c r="E116" s="311"/>
      <c r="F116" s="333" t="s">
        <v>803</v>
      </c>
      <c r="G116" s="311"/>
      <c r="H116" s="311" t="s">
        <v>848</v>
      </c>
      <c r="I116" s="311" t="s">
        <v>838</v>
      </c>
      <c r="J116" s="311"/>
      <c r="K116" s="325"/>
    </row>
    <row r="117" ht="15" customHeight="1">
      <c r="B117" s="334"/>
      <c r="C117" s="311" t="s">
        <v>61</v>
      </c>
      <c r="D117" s="311"/>
      <c r="E117" s="311"/>
      <c r="F117" s="333" t="s">
        <v>803</v>
      </c>
      <c r="G117" s="311"/>
      <c r="H117" s="311" t="s">
        <v>849</v>
      </c>
      <c r="I117" s="311" t="s">
        <v>850</v>
      </c>
      <c r="J117" s="311"/>
      <c r="K117" s="325"/>
    </row>
    <row r="118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ht="18.75" customHeight="1">
      <c r="B119" s="344"/>
      <c r="C119" s="308"/>
      <c r="D119" s="308"/>
      <c r="E119" s="308"/>
      <c r="F119" s="345"/>
      <c r="G119" s="308"/>
      <c r="H119" s="308"/>
      <c r="I119" s="308"/>
      <c r="J119" s="308"/>
      <c r="K119" s="344"/>
    </row>
    <row r="120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ht="45" customHeight="1">
      <c r="B122" s="349"/>
      <c r="C122" s="302" t="s">
        <v>851</v>
      </c>
      <c r="D122" s="302"/>
      <c r="E122" s="302"/>
      <c r="F122" s="302"/>
      <c r="G122" s="302"/>
      <c r="H122" s="302"/>
      <c r="I122" s="302"/>
      <c r="J122" s="302"/>
      <c r="K122" s="350"/>
    </row>
    <row r="123" ht="17.25" customHeight="1">
      <c r="B123" s="351"/>
      <c r="C123" s="326" t="s">
        <v>797</v>
      </c>
      <c r="D123" s="326"/>
      <c r="E123" s="326"/>
      <c r="F123" s="326" t="s">
        <v>798</v>
      </c>
      <c r="G123" s="327"/>
      <c r="H123" s="326" t="s">
        <v>58</v>
      </c>
      <c r="I123" s="326" t="s">
        <v>61</v>
      </c>
      <c r="J123" s="326" t="s">
        <v>799</v>
      </c>
      <c r="K123" s="352"/>
    </row>
    <row r="124" ht="17.25" customHeight="1">
      <c r="B124" s="351"/>
      <c r="C124" s="328" t="s">
        <v>800</v>
      </c>
      <c r="D124" s="328"/>
      <c r="E124" s="328"/>
      <c r="F124" s="329" t="s">
        <v>801</v>
      </c>
      <c r="G124" s="330"/>
      <c r="H124" s="328"/>
      <c r="I124" s="328"/>
      <c r="J124" s="328" t="s">
        <v>802</v>
      </c>
      <c r="K124" s="352"/>
    </row>
    <row r="125" ht="5.25" customHeight="1">
      <c r="B125" s="353"/>
      <c r="C125" s="331"/>
      <c r="D125" s="331"/>
      <c r="E125" s="331"/>
      <c r="F125" s="331"/>
      <c r="G125" s="311"/>
      <c r="H125" s="331"/>
      <c r="I125" s="331"/>
      <c r="J125" s="331"/>
      <c r="K125" s="354"/>
    </row>
    <row r="126" ht="15" customHeight="1">
      <c r="B126" s="353"/>
      <c r="C126" s="311" t="s">
        <v>806</v>
      </c>
      <c r="D126" s="331"/>
      <c r="E126" s="331"/>
      <c r="F126" s="333" t="s">
        <v>803</v>
      </c>
      <c r="G126" s="311"/>
      <c r="H126" s="311" t="s">
        <v>843</v>
      </c>
      <c r="I126" s="311" t="s">
        <v>805</v>
      </c>
      <c r="J126" s="311">
        <v>120</v>
      </c>
      <c r="K126" s="355"/>
    </row>
    <row r="127" ht="15" customHeight="1">
      <c r="B127" s="353"/>
      <c r="C127" s="311" t="s">
        <v>852</v>
      </c>
      <c r="D127" s="311"/>
      <c r="E127" s="311"/>
      <c r="F127" s="333" t="s">
        <v>803</v>
      </c>
      <c r="G127" s="311"/>
      <c r="H127" s="311" t="s">
        <v>853</v>
      </c>
      <c r="I127" s="311" t="s">
        <v>805</v>
      </c>
      <c r="J127" s="311" t="s">
        <v>854</v>
      </c>
      <c r="K127" s="355"/>
    </row>
    <row r="128" ht="15" customHeight="1">
      <c r="B128" s="353"/>
      <c r="C128" s="311" t="s">
        <v>89</v>
      </c>
      <c r="D128" s="311"/>
      <c r="E128" s="311"/>
      <c r="F128" s="333" t="s">
        <v>803</v>
      </c>
      <c r="G128" s="311"/>
      <c r="H128" s="311" t="s">
        <v>855</v>
      </c>
      <c r="I128" s="311" t="s">
        <v>805</v>
      </c>
      <c r="J128" s="311" t="s">
        <v>854</v>
      </c>
      <c r="K128" s="355"/>
    </row>
    <row r="129" ht="15" customHeight="1">
      <c r="B129" s="353"/>
      <c r="C129" s="311" t="s">
        <v>814</v>
      </c>
      <c r="D129" s="311"/>
      <c r="E129" s="311"/>
      <c r="F129" s="333" t="s">
        <v>809</v>
      </c>
      <c r="G129" s="311"/>
      <c r="H129" s="311" t="s">
        <v>815</v>
      </c>
      <c r="I129" s="311" t="s">
        <v>805</v>
      </c>
      <c r="J129" s="311">
        <v>15</v>
      </c>
      <c r="K129" s="355"/>
    </row>
    <row r="130" ht="15" customHeight="1">
      <c r="B130" s="353"/>
      <c r="C130" s="335" t="s">
        <v>816</v>
      </c>
      <c r="D130" s="335"/>
      <c r="E130" s="335"/>
      <c r="F130" s="336" t="s">
        <v>809</v>
      </c>
      <c r="G130" s="335"/>
      <c r="H130" s="335" t="s">
        <v>817</v>
      </c>
      <c r="I130" s="335" t="s">
        <v>805</v>
      </c>
      <c r="J130" s="335">
        <v>15</v>
      </c>
      <c r="K130" s="355"/>
    </row>
    <row r="131" ht="15" customHeight="1">
      <c r="B131" s="353"/>
      <c r="C131" s="335" t="s">
        <v>818</v>
      </c>
      <c r="D131" s="335"/>
      <c r="E131" s="335"/>
      <c r="F131" s="336" t="s">
        <v>809</v>
      </c>
      <c r="G131" s="335"/>
      <c r="H131" s="335" t="s">
        <v>819</v>
      </c>
      <c r="I131" s="335" t="s">
        <v>805</v>
      </c>
      <c r="J131" s="335">
        <v>20</v>
      </c>
      <c r="K131" s="355"/>
    </row>
    <row r="132" ht="15" customHeight="1">
      <c r="B132" s="353"/>
      <c r="C132" s="335" t="s">
        <v>820</v>
      </c>
      <c r="D132" s="335"/>
      <c r="E132" s="335"/>
      <c r="F132" s="336" t="s">
        <v>809</v>
      </c>
      <c r="G132" s="335"/>
      <c r="H132" s="335" t="s">
        <v>821</v>
      </c>
      <c r="I132" s="335" t="s">
        <v>805</v>
      </c>
      <c r="J132" s="335">
        <v>20</v>
      </c>
      <c r="K132" s="355"/>
    </row>
    <row r="133" ht="15" customHeight="1">
      <c r="B133" s="353"/>
      <c r="C133" s="311" t="s">
        <v>808</v>
      </c>
      <c r="D133" s="311"/>
      <c r="E133" s="311"/>
      <c r="F133" s="333" t="s">
        <v>809</v>
      </c>
      <c r="G133" s="311"/>
      <c r="H133" s="311" t="s">
        <v>843</v>
      </c>
      <c r="I133" s="311" t="s">
        <v>805</v>
      </c>
      <c r="J133" s="311">
        <v>50</v>
      </c>
      <c r="K133" s="355"/>
    </row>
    <row r="134" ht="15" customHeight="1">
      <c r="B134" s="353"/>
      <c r="C134" s="311" t="s">
        <v>822</v>
      </c>
      <c r="D134" s="311"/>
      <c r="E134" s="311"/>
      <c r="F134" s="333" t="s">
        <v>809</v>
      </c>
      <c r="G134" s="311"/>
      <c r="H134" s="311" t="s">
        <v>843</v>
      </c>
      <c r="I134" s="311" t="s">
        <v>805</v>
      </c>
      <c r="J134" s="311">
        <v>50</v>
      </c>
      <c r="K134" s="355"/>
    </row>
    <row r="135" ht="15" customHeight="1">
      <c r="B135" s="353"/>
      <c r="C135" s="311" t="s">
        <v>828</v>
      </c>
      <c r="D135" s="311"/>
      <c r="E135" s="311"/>
      <c r="F135" s="333" t="s">
        <v>809</v>
      </c>
      <c r="G135" s="311"/>
      <c r="H135" s="311" t="s">
        <v>843</v>
      </c>
      <c r="I135" s="311" t="s">
        <v>805</v>
      </c>
      <c r="J135" s="311">
        <v>50</v>
      </c>
      <c r="K135" s="355"/>
    </row>
    <row r="136" ht="15" customHeight="1">
      <c r="B136" s="353"/>
      <c r="C136" s="311" t="s">
        <v>830</v>
      </c>
      <c r="D136" s="311"/>
      <c r="E136" s="311"/>
      <c r="F136" s="333" t="s">
        <v>809</v>
      </c>
      <c r="G136" s="311"/>
      <c r="H136" s="311" t="s">
        <v>843</v>
      </c>
      <c r="I136" s="311" t="s">
        <v>805</v>
      </c>
      <c r="J136" s="311">
        <v>50</v>
      </c>
      <c r="K136" s="355"/>
    </row>
    <row r="137" ht="15" customHeight="1">
      <c r="B137" s="353"/>
      <c r="C137" s="311" t="s">
        <v>831</v>
      </c>
      <c r="D137" s="311"/>
      <c r="E137" s="311"/>
      <c r="F137" s="333" t="s">
        <v>809</v>
      </c>
      <c r="G137" s="311"/>
      <c r="H137" s="311" t="s">
        <v>856</v>
      </c>
      <c r="I137" s="311" t="s">
        <v>805</v>
      </c>
      <c r="J137" s="311">
        <v>255</v>
      </c>
      <c r="K137" s="355"/>
    </row>
    <row r="138" ht="15" customHeight="1">
      <c r="B138" s="353"/>
      <c r="C138" s="311" t="s">
        <v>833</v>
      </c>
      <c r="D138" s="311"/>
      <c r="E138" s="311"/>
      <c r="F138" s="333" t="s">
        <v>803</v>
      </c>
      <c r="G138" s="311"/>
      <c r="H138" s="311" t="s">
        <v>857</v>
      </c>
      <c r="I138" s="311" t="s">
        <v>835</v>
      </c>
      <c r="J138" s="311"/>
      <c r="K138" s="355"/>
    </row>
    <row r="139" ht="15" customHeight="1">
      <c r="B139" s="353"/>
      <c r="C139" s="311" t="s">
        <v>836</v>
      </c>
      <c r="D139" s="311"/>
      <c r="E139" s="311"/>
      <c r="F139" s="333" t="s">
        <v>803</v>
      </c>
      <c r="G139" s="311"/>
      <c r="H139" s="311" t="s">
        <v>858</v>
      </c>
      <c r="I139" s="311" t="s">
        <v>838</v>
      </c>
      <c r="J139" s="311"/>
      <c r="K139" s="355"/>
    </row>
    <row r="140" ht="15" customHeight="1">
      <c r="B140" s="353"/>
      <c r="C140" s="311" t="s">
        <v>839</v>
      </c>
      <c r="D140" s="311"/>
      <c r="E140" s="311"/>
      <c r="F140" s="333" t="s">
        <v>803</v>
      </c>
      <c r="G140" s="311"/>
      <c r="H140" s="311" t="s">
        <v>839</v>
      </c>
      <c r="I140" s="311" t="s">
        <v>838</v>
      </c>
      <c r="J140" s="311"/>
      <c r="K140" s="355"/>
    </row>
    <row r="141" ht="15" customHeight="1">
      <c r="B141" s="353"/>
      <c r="C141" s="311" t="s">
        <v>42</v>
      </c>
      <c r="D141" s="311"/>
      <c r="E141" s="311"/>
      <c r="F141" s="333" t="s">
        <v>803</v>
      </c>
      <c r="G141" s="311"/>
      <c r="H141" s="311" t="s">
        <v>859</v>
      </c>
      <c r="I141" s="311" t="s">
        <v>838</v>
      </c>
      <c r="J141" s="311"/>
      <c r="K141" s="355"/>
    </row>
    <row r="142" ht="15" customHeight="1">
      <c r="B142" s="353"/>
      <c r="C142" s="311" t="s">
        <v>860</v>
      </c>
      <c r="D142" s="311"/>
      <c r="E142" s="311"/>
      <c r="F142" s="333" t="s">
        <v>803</v>
      </c>
      <c r="G142" s="311"/>
      <c r="H142" s="311" t="s">
        <v>861</v>
      </c>
      <c r="I142" s="311" t="s">
        <v>838</v>
      </c>
      <c r="J142" s="311"/>
      <c r="K142" s="355"/>
    </row>
    <row r="143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ht="18.75" customHeight="1">
      <c r="B144" s="308"/>
      <c r="C144" s="308"/>
      <c r="D144" s="308"/>
      <c r="E144" s="308"/>
      <c r="F144" s="345"/>
      <c r="G144" s="308"/>
      <c r="H144" s="308"/>
      <c r="I144" s="308"/>
      <c r="J144" s="308"/>
      <c r="K144" s="308"/>
    </row>
    <row r="145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ht="45" customHeight="1">
      <c r="B147" s="323"/>
      <c r="C147" s="324" t="s">
        <v>862</v>
      </c>
      <c r="D147" s="324"/>
      <c r="E147" s="324"/>
      <c r="F147" s="324"/>
      <c r="G147" s="324"/>
      <c r="H147" s="324"/>
      <c r="I147" s="324"/>
      <c r="J147" s="324"/>
      <c r="K147" s="325"/>
    </row>
    <row r="148" ht="17.25" customHeight="1">
      <c r="B148" s="323"/>
      <c r="C148" s="326" t="s">
        <v>797</v>
      </c>
      <c r="D148" s="326"/>
      <c r="E148" s="326"/>
      <c r="F148" s="326" t="s">
        <v>798</v>
      </c>
      <c r="G148" s="327"/>
      <c r="H148" s="326" t="s">
        <v>58</v>
      </c>
      <c r="I148" s="326" t="s">
        <v>61</v>
      </c>
      <c r="J148" s="326" t="s">
        <v>799</v>
      </c>
      <c r="K148" s="325"/>
    </row>
    <row r="149" ht="17.25" customHeight="1">
      <c r="B149" s="323"/>
      <c r="C149" s="328" t="s">
        <v>800</v>
      </c>
      <c r="D149" s="328"/>
      <c r="E149" s="328"/>
      <c r="F149" s="329" t="s">
        <v>801</v>
      </c>
      <c r="G149" s="330"/>
      <c r="H149" s="328"/>
      <c r="I149" s="328"/>
      <c r="J149" s="328" t="s">
        <v>802</v>
      </c>
      <c r="K149" s="325"/>
    </row>
    <row r="150" ht="5.25" customHeight="1">
      <c r="B150" s="334"/>
      <c r="C150" s="331"/>
      <c r="D150" s="331"/>
      <c r="E150" s="331"/>
      <c r="F150" s="331"/>
      <c r="G150" s="332"/>
      <c r="H150" s="331"/>
      <c r="I150" s="331"/>
      <c r="J150" s="331"/>
      <c r="K150" s="355"/>
    </row>
    <row r="151" ht="15" customHeight="1">
      <c r="B151" s="334"/>
      <c r="C151" s="359" t="s">
        <v>806</v>
      </c>
      <c r="D151" s="311"/>
      <c r="E151" s="311"/>
      <c r="F151" s="360" t="s">
        <v>803</v>
      </c>
      <c r="G151" s="311"/>
      <c r="H151" s="359" t="s">
        <v>843</v>
      </c>
      <c r="I151" s="359" t="s">
        <v>805</v>
      </c>
      <c r="J151" s="359">
        <v>120</v>
      </c>
      <c r="K151" s="355"/>
    </row>
    <row r="152" ht="15" customHeight="1">
      <c r="B152" s="334"/>
      <c r="C152" s="359" t="s">
        <v>852</v>
      </c>
      <c r="D152" s="311"/>
      <c r="E152" s="311"/>
      <c r="F152" s="360" t="s">
        <v>803</v>
      </c>
      <c r="G152" s="311"/>
      <c r="H152" s="359" t="s">
        <v>863</v>
      </c>
      <c r="I152" s="359" t="s">
        <v>805</v>
      </c>
      <c r="J152" s="359" t="s">
        <v>854</v>
      </c>
      <c r="K152" s="355"/>
    </row>
    <row r="153" ht="15" customHeight="1">
      <c r="B153" s="334"/>
      <c r="C153" s="359" t="s">
        <v>89</v>
      </c>
      <c r="D153" s="311"/>
      <c r="E153" s="311"/>
      <c r="F153" s="360" t="s">
        <v>803</v>
      </c>
      <c r="G153" s="311"/>
      <c r="H153" s="359" t="s">
        <v>864</v>
      </c>
      <c r="I153" s="359" t="s">
        <v>805</v>
      </c>
      <c r="J153" s="359" t="s">
        <v>854</v>
      </c>
      <c r="K153" s="355"/>
    </row>
    <row r="154" ht="15" customHeight="1">
      <c r="B154" s="334"/>
      <c r="C154" s="359" t="s">
        <v>808</v>
      </c>
      <c r="D154" s="311"/>
      <c r="E154" s="311"/>
      <c r="F154" s="360" t="s">
        <v>809</v>
      </c>
      <c r="G154" s="311"/>
      <c r="H154" s="359" t="s">
        <v>843</v>
      </c>
      <c r="I154" s="359" t="s">
        <v>805</v>
      </c>
      <c r="J154" s="359">
        <v>50</v>
      </c>
      <c r="K154" s="355"/>
    </row>
    <row r="155" ht="15" customHeight="1">
      <c r="B155" s="334"/>
      <c r="C155" s="359" t="s">
        <v>811</v>
      </c>
      <c r="D155" s="311"/>
      <c r="E155" s="311"/>
      <c r="F155" s="360" t="s">
        <v>803</v>
      </c>
      <c r="G155" s="311"/>
      <c r="H155" s="359" t="s">
        <v>843</v>
      </c>
      <c r="I155" s="359" t="s">
        <v>813</v>
      </c>
      <c r="J155" s="359"/>
      <c r="K155" s="355"/>
    </row>
    <row r="156" ht="15" customHeight="1">
      <c r="B156" s="334"/>
      <c r="C156" s="359" t="s">
        <v>822</v>
      </c>
      <c r="D156" s="311"/>
      <c r="E156" s="311"/>
      <c r="F156" s="360" t="s">
        <v>809</v>
      </c>
      <c r="G156" s="311"/>
      <c r="H156" s="359" t="s">
        <v>843</v>
      </c>
      <c r="I156" s="359" t="s">
        <v>805</v>
      </c>
      <c r="J156" s="359">
        <v>50</v>
      </c>
      <c r="K156" s="355"/>
    </row>
    <row r="157" ht="15" customHeight="1">
      <c r="B157" s="334"/>
      <c r="C157" s="359" t="s">
        <v>830</v>
      </c>
      <c r="D157" s="311"/>
      <c r="E157" s="311"/>
      <c r="F157" s="360" t="s">
        <v>809</v>
      </c>
      <c r="G157" s="311"/>
      <c r="H157" s="359" t="s">
        <v>843</v>
      </c>
      <c r="I157" s="359" t="s">
        <v>805</v>
      </c>
      <c r="J157" s="359">
        <v>50</v>
      </c>
      <c r="K157" s="355"/>
    </row>
    <row r="158" ht="15" customHeight="1">
      <c r="B158" s="334"/>
      <c r="C158" s="359" t="s">
        <v>828</v>
      </c>
      <c r="D158" s="311"/>
      <c r="E158" s="311"/>
      <c r="F158" s="360" t="s">
        <v>809</v>
      </c>
      <c r="G158" s="311"/>
      <c r="H158" s="359" t="s">
        <v>843</v>
      </c>
      <c r="I158" s="359" t="s">
        <v>805</v>
      </c>
      <c r="J158" s="359">
        <v>50</v>
      </c>
      <c r="K158" s="355"/>
    </row>
    <row r="159" ht="15" customHeight="1">
      <c r="B159" s="334"/>
      <c r="C159" s="359" t="s">
        <v>112</v>
      </c>
      <c r="D159" s="311"/>
      <c r="E159" s="311"/>
      <c r="F159" s="360" t="s">
        <v>803</v>
      </c>
      <c r="G159" s="311"/>
      <c r="H159" s="359" t="s">
        <v>865</v>
      </c>
      <c r="I159" s="359" t="s">
        <v>805</v>
      </c>
      <c r="J159" s="359" t="s">
        <v>866</v>
      </c>
      <c r="K159" s="355"/>
    </row>
    <row r="160" ht="15" customHeight="1">
      <c r="B160" s="334"/>
      <c r="C160" s="359" t="s">
        <v>867</v>
      </c>
      <c r="D160" s="311"/>
      <c r="E160" s="311"/>
      <c r="F160" s="360" t="s">
        <v>803</v>
      </c>
      <c r="G160" s="311"/>
      <c r="H160" s="359" t="s">
        <v>868</v>
      </c>
      <c r="I160" s="359" t="s">
        <v>838</v>
      </c>
      <c r="J160" s="359"/>
      <c r="K160" s="355"/>
    </row>
    <row r="161" ht="15" customHeight="1">
      <c r="B161" s="361"/>
      <c r="C161" s="343"/>
      <c r="D161" s="343"/>
      <c r="E161" s="343"/>
      <c r="F161" s="343"/>
      <c r="G161" s="343"/>
      <c r="H161" s="343"/>
      <c r="I161" s="343"/>
      <c r="J161" s="343"/>
      <c r="K161" s="362"/>
    </row>
    <row r="162" ht="18.75" customHeight="1">
      <c r="B162" s="308"/>
      <c r="C162" s="311"/>
      <c r="D162" s="311"/>
      <c r="E162" s="311"/>
      <c r="F162" s="333"/>
      <c r="G162" s="311"/>
      <c r="H162" s="311"/>
      <c r="I162" s="311"/>
      <c r="J162" s="311"/>
      <c r="K162" s="308"/>
    </row>
    <row r="163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ht="45" customHeight="1">
      <c r="B165" s="301"/>
      <c r="C165" s="302" t="s">
        <v>869</v>
      </c>
      <c r="D165" s="302"/>
      <c r="E165" s="302"/>
      <c r="F165" s="302"/>
      <c r="G165" s="302"/>
      <c r="H165" s="302"/>
      <c r="I165" s="302"/>
      <c r="J165" s="302"/>
      <c r="K165" s="303"/>
    </row>
    <row r="166" ht="17.25" customHeight="1">
      <c r="B166" s="301"/>
      <c r="C166" s="326" t="s">
        <v>797</v>
      </c>
      <c r="D166" s="326"/>
      <c r="E166" s="326"/>
      <c r="F166" s="326" t="s">
        <v>798</v>
      </c>
      <c r="G166" s="363"/>
      <c r="H166" s="364" t="s">
        <v>58</v>
      </c>
      <c r="I166" s="364" t="s">
        <v>61</v>
      </c>
      <c r="J166" s="326" t="s">
        <v>799</v>
      </c>
      <c r="K166" s="303"/>
    </row>
    <row r="167" ht="17.25" customHeight="1">
      <c r="B167" s="304"/>
      <c r="C167" s="328" t="s">
        <v>800</v>
      </c>
      <c r="D167" s="328"/>
      <c r="E167" s="328"/>
      <c r="F167" s="329" t="s">
        <v>801</v>
      </c>
      <c r="G167" s="365"/>
      <c r="H167" s="366"/>
      <c r="I167" s="366"/>
      <c r="J167" s="328" t="s">
        <v>802</v>
      </c>
      <c r="K167" s="306"/>
    </row>
    <row r="168" ht="5.25" customHeight="1">
      <c r="B168" s="334"/>
      <c r="C168" s="331"/>
      <c r="D168" s="331"/>
      <c r="E168" s="331"/>
      <c r="F168" s="331"/>
      <c r="G168" s="332"/>
      <c r="H168" s="331"/>
      <c r="I168" s="331"/>
      <c r="J168" s="331"/>
      <c r="K168" s="355"/>
    </row>
    <row r="169" ht="15" customHeight="1">
      <c r="B169" s="334"/>
      <c r="C169" s="311" t="s">
        <v>806</v>
      </c>
      <c r="D169" s="311"/>
      <c r="E169" s="311"/>
      <c r="F169" s="333" t="s">
        <v>803</v>
      </c>
      <c r="G169" s="311"/>
      <c r="H169" s="311" t="s">
        <v>843</v>
      </c>
      <c r="I169" s="311" t="s">
        <v>805</v>
      </c>
      <c r="J169" s="311">
        <v>120</v>
      </c>
      <c r="K169" s="355"/>
    </row>
    <row r="170" ht="15" customHeight="1">
      <c r="B170" s="334"/>
      <c r="C170" s="311" t="s">
        <v>852</v>
      </c>
      <c r="D170" s="311"/>
      <c r="E170" s="311"/>
      <c r="F170" s="333" t="s">
        <v>803</v>
      </c>
      <c r="G170" s="311"/>
      <c r="H170" s="311" t="s">
        <v>853</v>
      </c>
      <c r="I170" s="311" t="s">
        <v>805</v>
      </c>
      <c r="J170" s="311" t="s">
        <v>854</v>
      </c>
      <c r="K170" s="355"/>
    </row>
    <row r="171" ht="15" customHeight="1">
      <c r="B171" s="334"/>
      <c r="C171" s="311" t="s">
        <v>89</v>
      </c>
      <c r="D171" s="311"/>
      <c r="E171" s="311"/>
      <c r="F171" s="333" t="s">
        <v>803</v>
      </c>
      <c r="G171" s="311"/>
      <c r="H171" s="311" t="s">
        <v>870</v>
      </c>
      <c r="I171" s="311" t="s">
        <v>805</v>
      </c>
      <c r="J171" s="311" t="s">
        <v>854</v>
      </c>
      <c r="K171" s="355"/>
    </row>
    <row r="172" ht="15" customHeight="1">
      <c r="B172" s="334"/>
      <c r="C172" s="311" t="s">
        <v>808</v>
      </c>
      <c r="D172" s="311"/>
      <c r="E172" s="311"/>
      <c r="F172" s="333" t="s">
        <v>809</v>
      </c>
      <c r="G172" s="311"/>
      <c r="H172" s="311" t="s">
        <v>870</v>
      </c>
      <c r="I172" s="311" t="s">
        <v>805</v>
      </c>
      <c r="J172" s="311">
        <v>50</v>
      </c>
      <c r="K172" s="355"/>
    </row>
    <row r="173" ht="15" customHeight="1">
      <c r="B173" s="334"/>
      <c r="C173" s="311" t="s">
        <v>811</v>
      </c>
      <c r="D173" s="311"/>
      <c r="E173" s="311"/>
      <c r="F173" s="333" t="s">
        <v>803</v>
      </c>
      <c r="G173" s="311"/>
      <c r="H173" s="311" t="s">
        <v>870</v>
      </c>
      <c r="I173" s="311" t="s">
        <v>813</v>
      </c>
      <c r="J173" s="311"/>
      <c r="K173" s="355"/>
    </row>
    <row r="174" ht="15" customHeight="1">
      <c r="B174" s="334"/>
      <c r="C174" s="311" t="s">
        <v>822</v>
      </c>
      <c r="D174" s="311"/>
      <c r="E174" s="311"/>
      <c r="F174" s="333" t="s">
        <v>809</v>
      </c>
      <c r="G174" s="311"/>
      <c r="H174" s="311" t="s">
        <v>870</v>
      </c>
      <c r="I174" s="311" t="s">
        <v>805</v>
      </c>
      <c r="J174" s="311">
        <v>50</v>
      </c>
      <c r="K174" s="355"/>
    </row>
    <row r="175" ht="15" customHeight="1">
      <c r="B175" s="334"/>
      <c r="C175" s="311" t="s">
        <v>830</v>
      </c>
      <c r="D175" s="311"/>
      <c r="E175" s="311"/>
      <c r="F175" s="333" t="s">
        <v>809</v>
      </c>
      <c r="G175" s="311"/>
      <c r="H175" s="311" t="s">
        <v>870</v>
      </c>
      <c r="I175" s="311" t="s">
        <v>805</v>
      </c>
      <c r="J175" s="311">
        <v>50</v>
      </c>
      <c r="K175" s="355"/>
    </row>
    <row r="176" ht="15" customHeight="1">
      <c r="B176" s="334"/>
      <c r="C176" s="311" t="s">
        <v>828</v>
      </c>
      <c r="D176" s="311"/>
      <c r="E176" s="311"/>
      <c r="F176" s="333" t="s">
        <v>809</v>
      </c>
      <c r="G176" s="311"/>
      <c r="H176" s="311" t="s">
        <v>870</v>
      </c>
      <c r="I176" s="311" t="s">
        <v>805</v>
      </c>
      <c r="J176" s="311">
        <v>50</v>
      </c>
      <c r="K176" s="355"/>
    </row>
    <row r="177" ht="15" customHeight="1">
      <c r="B177" s="334"/>
      <c r="C177" s="311" t="s">
        <v>123</v>
      </c>
      <c r="D177" s="311"/>
      <c r="E177" s="311"/>
      <c r="F177" s="333" t="s">
        <v>803</v>
      </c>
      <c r="G177" s="311"/>
      <c r="H177" s="311" t="s">
        <v>871</v>
      </c>
      <c r="I177" s="311" t="s">
        <v>872</v>
      </c>
      <c r="J177" s="311"/>
      <c r="K177" s="355"/>
    </row>
    <row r="178" ht="15" customHeight="1">
      <c r="B178" s="334"/>
      <c r="C178" s="311" t="s">
        <v>61</v>
      </c>
      <c r="D178" s="311"/>
      <c r="E178" s="311"/>
      <c r="F178" s="333" t="s">
        <v>803</v>
      </c>
      <c r="G178" s="311"/>
      <c r="H178" s="311" t="s">
        <v>873</v>
      </c>
      <c r="I178" s="311" t="s">
        <v>874</v>
      </c>
      <c r="J178" s="311">
        <v>1</v>
      </c>
      <c r="K178" s="355"/>
    </row>
    <row r="179" ht="15" customHeight="1">
      <c r="B179" s="334"/>
      <c r="C179" s="311" t="s">
        <v>57</v>
      </c>
      <c r="D179" s="311"/>
      <c r="E179" s="311"/>
      <c r="F179" s="333" t="s">
        <v>803</v>
      </c>
      <c r="G179" s="311"/>
      <c r="H179" s="311" t="s">
        <v>875</v>
      </c>
      <c r="I179" s="311" t="s">
        <v>805</v>
      </c>
      <c r="J179" s="311">
        <v>20</v>
      </c>
      <c r="K179" s="355"/>
    </row>
    <row r="180" ht="15" customHeight="1">
      <c r="B180" s="334"/>
      <c r="C180" s="311" t="s">
        <v>58</v>
      </c>
      <c r="D180" s="311"/>
      <c r="E180" s="311"/>
      <c r="F180" s="333" t="s">
        <v>803</v>
      </c>
      <c r="G180" s="311"/>
      <c r="H180" s="311" t="s">
        <v>876</v>
      </c>
      <c r="I180" s="311" t="s">
        <v>805</v>
      </c>
      <c r="J180" s="311">
        <v>255</v>
      </c>
      <c r="K180" s="355"/>
    </row>
    <row r="181" ht="15" customHeight="1">
      <c r="B181" s="334"/>
      <c r="C181" s="311" t="s">
        <v>124</v>
      </c>
      <c r="D181" s="311"/>
      <c r="E181" s="311"/>
      <c r="F181" s="333" t="s">
        <v>803</v>
      </c>
      <c r="G181" s="311"/>
      <c r="H181" s="311" t="s">
        <v>767</v>
      </c>
      <c r="I181" s="311" t="s">
        <v>805</v>
      </c>
      <c r="J181" s="311">
        <v>10</v>
      </c>
      <c r="K181" s="355"/>
    </row>
    <row r="182" ht="15" customHeight="1">
      <c r="B182" s="334"/>
      <c r="C182" s="311" t="s">
        <v>125</v>
      </c>
      <c r="D182" s="311"/>
      <c r="E182" s="311"/>
      <c r="F182" s="333" t="s">
        <v>803</v>
      </c>
      <c r="G182" s="311"/>
      <c r="H182" s="311" t="s">
        <v>877</v>
      </c>
      <c r="I182" s="311" t="s">
        <v>838</v>
      </c>
      <c r="J182" s="311"/>
      <c r="K182" s="355"/>
    </row>
    <row r="183" ht="15" customHeight="1">
      <c r="B183" s="334"/>
      <c r="C183" s="311" t="s">
        <v>878</v>
      </c>
      <c r="D183" s="311"/>
      <c r="E183" s="311"/>
      <c r="F183" s="333" t="s">
        <v>803</v>
      </c>
      <c r="G183" s="311"/>
      <c r="H183" s="311" t="s">
        <v>879</v>
      </c>
      <c r="I183" s="311" t="s">
        <v>838</v>
      </c>
      <c r="J183" s="311"/>
      <c r="K183" s="355"/>
    </row>
    <row r="184" ht="15" customHeight="1">
      <c r="B184" s="334"/>
      <c r="C184" s="311" t="s">
        <v>867</v>
      </c>
      <c r="D184" s="311"/>
      <c r="E184" s="311"/>
      <c r="F184" s="333" t="s">
        <v>803</v>
      </c>
      <c r="G184" s="311"/>
      <c r="H184" s="311" t="s">
        <v>880</v>
      </c>
      <c r="I184" s="311" t="s">
        <v>838</v>
      </c>
      <c r="J184" s="311"/>
      <c r="K184" s="355"/>
    </row>
    <row r="185" ht="15" customHeight="1">
      <c r="B185" s="334"/>
      <c r="C185" s="311" t="s">
        <v>127</v>
      </c>
      <c r="D185" s="311"/>
      <c r="E185" s="311"/>
      <c r="F185" s="333" t="s">
        <v>809</v>
      </c>
      <c r="G185" s="311"/>
      <c r="H185" s="311" t="s">
        <v>881</v>
      </c>
      <c r="I185" s="311" t="s">
        <v>805</v>
      </c>
      <c r="J185" s="311">
        <v>50</v>
      </c>
      <c r="K185" s="355"/>
    </row>
    <row r="186" ht="15" customHeight="1">
      <c r="B186" s="334"/>
      <c r="C186" s="311" t="s">
        <v>882</v>
      </c>
      <c r="D186" s="311"/>
      <c r="E186" s="311"/>
      <c r="F186" s="333" t="s">
        <v>809</v>
      </c>
      <c r="G186" s="311"/>
      <c r="H186" s="311" t="s">
        <v>883</v>
      </c>
      <c r="I186" s="311" t="s">
        <v>884</v>
      </c>
      <c r="J186" s="311"/>
      <c r="K186" s="355"/>
    </row>
    <row r="187" ht="15" customHeight="1">
      <c r="B187" s="334"/>
      <c r="C187" s="311" t="s">
        <v>885</v>
      </c>
      <c r="D187" s="311"/>
      <c r="E187" s="311"/>
      <c r="F187" s="333" t="s">
        <v>809</v>
      </c>
      <c r="G187" s="311"/>
      <c r="H187" s="311" t="s">
        <v>886</v>
      </c>
      <c r="I187" s="311" t="s">
        <v>884</v>
      </c>
      <c r="J187" s="311"/>
      <c r="K187" s="355"/>
    </row>
    <row r="188" ht="15" customHeight="1">
      <c r="B188" s="334"/>
      <c r="C188" s="311" t="s">
        <v>887</v>
      </c>
      <c r="D188" s="311"/>
      <c r="E188" s="311"/>
      <c r="F188" s="333" t="s">
        <v>809</v>
      </c>
      <c r="G188" s="311"/>
      <c r="H188" s="311" t="s">
        <v>888</v>
      </c>
      <c r="I188" s="311" t="s">
        <v>884</v>
      </c>
      <c r="J188" s="311"/>
      <c r="K188" s="355"/>
    </row>
    <row r="189" ht="15" customHeight="1">
      <c r="B189" s="334"/>
      <c r="C189" s="367" t="s">
        <v>889</v>
      </c>
      <c r="D189" s="311"/>
      <c r="E189" s="311"/>
      <c r="F189" s="333" t="s">
        <v>809</v>
      </c>
      <c r="G189" s="311"/>
      <c r="H189" s="311" t="s">
        <v>890</v>
      </c>
      <c r="I189" s="311" t="s">
        <v>891</v>
      </c>
      <c r="J189" s="368" t="s">
        <v>892</v>
      </c>
      <c r="K189" s="355"/>
    </row>
    <row r="190" ht="15" customHeight="1">
      <c r="B190" s="334"/>
      <c r="C190" s="318" t="s">
        <v>46</v>
      </c>
      <c r="D190" s="311"/>
      <c r="E190" s="311"/>
      <c r="F190" s="333" t="s">
        <v>803</v>
      </c>
      <c r="G190" s="311"/>
      <c r="H190" s="308" t="s">
        <v>893</v>
      </c>
      <c r="I190" s="311" t="s">
        <v>894</v>
      </c>
      <c r="J190" s="311"/>
      <c r="K190" s="355"/>
    </row>
    <row r="191" ht="15" customHeight="1">
      <c r="B191" s="334"/>
      <c r="C191" s="318" t="s">
        <v>895</v>
      </c>
      <c r="D191" s="311"/>
      <c r="E191" s="311"/>
      <c r="F191" s="333" t="s">
        <v>803</v>
      </c>
      <c r="G191" s="311"/>
      <c r="H191" s="311" t="s">
        <v>896</v>
      </c>
      <c r="I191" s="311" t="s">
        <v>838</v>
      </c>
      <c r="J191" s="311"/>
      <c r="K191" s="355"/>
    </row>
    <row r="192" ht="15" customHeight="1">
      <c r="B192" s="334"/>
      <c r="C192" s="318" t="s">
        <v>897</v>
      </c>
      <c r="D192" s="311"/>
      <c r="E192" s="311"/>
      <c r="F192" s="333" t="s">
        <v>803</v>
      </c>
      <c r="G192" s="311"/>
      <c r="H192" s="311" t="s">
        <v>898</v>
      </c>
      <c r="I192" s="311" t="s">
        <v>838</v>
      </c>
      <c r="J192" s="311"/>
      <c r="K192" s="355"/>
    </row>
    <row r="193" ht="15" customHeight="1">
      <c r="B193" s="334"/>
      <c r="C193" s="318" t="s">
        <v>899</v>
      </c>
      <c r="D193" s="311"/>
      <c r="E193" s="311"/>
      <c r="F193" s="333" t="s">
        <v>809</v>
      </c>
      <c r="G193" s="311"/>
      <c r="H193" s="311" t="s">
        <v>900</v>
      </c>
      <c r="I193" s="311" t="s">
        <v>838</v>
      </c>
      <c r="J193" s="311"/>
      <c r="K193" s="355"/>
    </row>
    <row r="194" ht="15" customHeight="1">
      <c r="B194" s="361"/>
      <c r="C194" s="369"/>
      <c r="D194" s="343"/>
      <c r="E194" s="343"/>
      <c r="F194" s="343"/>
      <c r="G194" s="343"/>
      <c r="H194" s="343"/>
      <c r="I194" s="343"/>
      <c r="J194" s="343"/>
      <c r="K194" s="362"/>
    </row>
    <row r="195" ht="18.75" customHeight="1">
      <c r="B195" s="308"/>
      <c r="C195" s="311"/>
      <c r="D195" s="311"/>
      <c r="E195" s="311"/>
      <c r="F195" s="333"/>
      <c r="G195" s="311"/>
      <c r="H195" s="311"/>
      <c r="I195" s="311"/>
      <c r="J195" s="311"/>
      <c r="K195" s="308"/>
    </row>
    <row r="196" ht="18.75" customHeight="1">
      <c r="B196" s="308"/>
      <c r="C196" s="311"/>
      <c r="D196" s="311"/>
      <c r="E196" s="311"/>
      <c r="F196" s="333"/>
      <c r="G196" s="311"/>
      <c r="H196" s="311"/>
      <c r="I196" s="311"/>
      <c r="J196" s="311"/>
      <c r="K196" s="308"/>
    </row>
    <row r="197" ht="18.75" customHeight="1">
      <c r="B197" s="319"/>
      <c r="C197" s="319"/>
      <c r="D197" s="319"/>
      <c r="E197" s="319"/>
      <c r="F197" s="319"/>
      <c r="G197" s="319"/>
      <c r="H197" s="319"/>
      <c r="I197" s="319"/>
      <c r="J197" s="319"/>
      <c r="K197" s="319"/>
    </row>
    <row r="198" ht="13.5">
      <c r="B198" s="298"/>
      <c r="C198" s="299"/>
      <c r="D198" s="299"/>
      <c r="E198" s="299"/>
      <c r="F198" s="299"/>
      <c r="G198" s="299"/>
      <c r="H198" s="299"/>
      <c r="I198" s="299"/>
      <c r="J198" s="299"/>
      <c r="K198" s="300"/>
    </row>
    <row r="199" ht="21">
      <c r="B199" s="301"/>
      <c r="C199" s="302" t="s">
        <v>901</v>
      </c>
      <c r="D199" s="302"/>
      <c r="E199" s="302"/>
      <c r="F199" s="302"/>
      <c r="G199" s="302"/>
      <c r="H199" s="302"/>
      <c r="I199" s="302"/>
      <c r="J199" s="302"/>
      <c r="K199" s="303"/>
    </row>
    <row r="200" ht="25.5" customHeight="1">
      <c r="B200" s="301"/>
      <c r="C200" s="370" t="s">
        <v>902</v>
      </c>
      <c r="D200" s="370"/>
      <c r="E200" s="370"/>
      <c r="F200" s="370" t="s">
        <v>903</v>
      </c>
      <c r="G200" s="371"/>
      <c r="H200" s="370" t="s">
        <v>904</v>
      </c>
      <c r="I200" s="370"/>
      <c r="J200" s="370"/>
      <c r="K200" s="303"/>
    </row>
    <row r="201" ht="5.25" customHeight="1">
      <c r="B201" s="334"/>
      <c r="C201" s="331"/>
      <c r="D201" s="331"/>
      <c r="E201" s="331"/>
      <c r="F201" s="331"/>
      <c r="G201" s="311"/>
      <c r="H201" s="331"/>
      <c r="I201" s="331"/>
      <c r="J201" s="331"/>
      <c r="K201" s="355"/>
    </row>
    <row r="202" ht="15" customHeight="1">
      <c r="B202" s="334"/>
      <c r="C202" s="311" t="s">
        <v>894</v>
      </c>
      <c r="D202" s="311"/>
      <c r="E202" s="311"/>
      <c r="F202" s="333" t="s">
        <v>47</v>
      </c>
      <c r="G202" s="311"/>
      <c r="H202" s="311" t="s">
        <v>905</v>
      </c>
      <c r="I202" s="311"/>
      <c r="J202" s="311"/>
      <c r="K202" s="355"/>
    </row>
    <row r="203" ht="15" customHeight="1">
      <c r="B203" s="334"/>
      <c r="C203" s="340"/>
      <c r="D203" s="311"/>
      <c r="E203" s="311"/>
      <c r="F203" s="333" t="s">
        <v>48</v>
      </c>
      <c r="G203" s="311"/>
      <c r="H203" s="311" t="s">
        <v>906</v>
      </c>
      <c r="I203" s="311"/>
      <c r="J203" s="311"/>
      <c r="K203" s="355"/>
    </row>
    <row r="204" ht="15" customHeight="1">
      <c r="B204" s="334"/>
      <c r="C204" s="340"/>
      <c r="D204" s="311"/>
      <c r="E204" s="311"/>
      <c r="F204" s="333" t="s">
        <v>51</v>
      </c>
      <c r="G204" s="311"/>
      <c r="H204" s="311" t="s">
        <v>907</v>
      </c>
      <c r="I204" s="311"/>
      <c r="J204" s="311"/>
      <c r="K204" s="355"/>
    </row>
    <row r="205" ht="15" customHeight="1">
      <c r="B205" s="334"/>
      <c r="C205" s="311"/>
      <c r="D205" s="311"/>
      <c r="E205" s="311"/>
      <c r="F205" s="333" t="s">
        <v>49</v>
      </c>
      <c r="G205" s="311"/>
      <c r="H205" s="311" t="s">
        <v>908</v>
      </c>
      <c r="I205" s="311"/>
      <c r="J205" s="311"/>
      <c r="K205" s="355"/>
    </row>
    <row r="206" ht="15" customHeight="1">
      <c r="B206" s="334"/>
      <c r="C206" s="311"/>
      <c r="D206" s="311"/>
      <c r="E206" s="311"/>
      <c r="F206" s="333" t="s">
        <v>50</v>
      </c>
      <c r="G206" s="311"/>
      <c r="H206" s="311" t="s">
        <v>909</v>
      </c>
      <c r="I206" s="311"/>
      <c r="J206" s="311"/>
      <c r="K206" s="355"/>
    </row>
    <row r="207" ht="15" customHeight="1">
      <c r="B207" s="334"/>
      <c r="C207" s="311"/>
      <c r="D207" s="311"/>
      <c r="E207" s="311"/>
      <c r="F207" s="333"/>
      <c r="G207" s="311"/>
      <c r="H207" s="311"/>
      <c r="I207" s="311"/>
      <c r="J207" s="311"/>
      <c r="K207" s="355"/>
    </row>
    <row r="208" ht="15" customHeight="1">
      <c r="B208" s="334"/>
      <c r="C208" s="311" t="s">
        <v>850</v>
      </c>
      <c r="D208" s="311"/>
      <c r="E208" s="311"/>
      <c r="F208" s="333" t="s">
        <v>82</v>
      </c>
      <c r="G208" s="311"/>
      <c r="H208" s="311" t="s">
        <v>910</v>
      </c>
      <c r="I208" s="311"/>
      <c r="J208" s="311"/>
      <c r="K208" s="355"/>
    </row>
    <row r="209" ht="15" customHeight="1">
      <c r="B209" s="334"/>
      <c r="C209" s="340"/>
      <c r="D209" s="311"/>
      <c r="E209" s="311"/>
      <c r="F209" s="333" t="s">
        <v>746</v>
      </c>
      <c r="G209" s="311"/>
      <c r="H209" s="311" t="s">
        <v>747</v>
      </c>
      <c r="I209" s="311"/>
      <c r="J209" s="311"/>
      <c r="K209" s="355"/>
    </row>
    <row r="210" ht="15" customHeight="1">
      <c r="B210" s="334"/>
      <c r="C210" s="311"/>
      <c r="D210" s="311"/>
      <c r="E210" s="311"/>
      <c r="F210" s="333" t="s">
        <v>744</v>
      </c>
      <c r="G210" s="311"/>
      <c r="H210" s="311" t="s">
        <v>911</v>
      </c>
      <c r="I210" s="311"/>
      <c r="J210" s="311"/>
      <c r="K210" s="355"/>
    </row>
    <row r="211" ht="15" customHeight="1">
      <c r="B211" s="372"/>
      <c r="C211" s="340"/>
      <c r="D211" s="340"/>
      <c r="E211" s="340"/>
      <c r="F211" s="333" t="s">
        <v>748</v>
      </c>
      <c r="G211" s="318"/>
      <c r="H211" s="359" t="s">
        <v>749</v>
      </c>
      <c r="I211" s="359"/>
      <c r="J211" s="359"/>
      <c r="K211" s="373"/>
    </row>
    <row r="212" ht="15" customHeight="1">
      <c r="B212" s="372"/>
      <c r="C212" s="340"/>
      <c r="D212" s="340"/>
      <c r="E212" s="340"/>
      <c r="F212" s="333" t="s">
        <v>750</v>
      </c>
      <c r="G212" s="318"/>
      <c r="H212" s="359" t="s">
        <v>721</v>
      </c>
      <c r="I212" s="359"/>
      <c r="J212" s="359"/>
      <c r="K212" s="373"/>
    </row>
    <row r="213" ht="15" customHeight="1">
      <c r="B213" s="372"/>
      <c r="C213" s="340"/>
      <c r="D213" s="340"/>
      <c r="E213" s="340"/>
      <c r="F213" s="374"/>
      <c r="G213" s="318"/>
      <c r="H213" s="375"/>
      <c r="I213" s="375"/>
      <c r="J213" s="375"/>
      <c r="K213" s="373"/>
    </row>
    <row r="214" ht="15" customHeight="1">
      <c r="B214" s="372"/>
      <c r="C214" s="311" t="s">
        <v>874</v>
      </c>
      <c r="D214" s="340"/>
      <c r="E214" s="340"/>
      <c r="F214" s="333">
        <v>1</v>
      </c>
      <c r="G214" s="318"/>
      <c r="H214" s="359" t="s">
        <v>912</v>
      </c>
      <c r="I214" s="359"/>
      <c r="J214" s="359"/>
      <c r="K214" s="373"/>
    </row>
    <row r="215" ht="15" customHeight="1">
      <c r="B215" s="372"/>
      <c r="C215" s="340"/>
      <c r="D215" s="340"/>
      <c r="E215" s="340"/>
      <c r="F215" s="333">
        <v>2</v>
      </c>
      <c r="G215" s="318"/>
      <c r="H215" s="359" t="s">
        <v>913</v>
      </c>
      <c r="I215" s="359"/>
      <c r="J215" s="359"/>
      <c r="K215" s="373"/>
    </row>
    <row r="216" ht="15" customHeight="1">
      <c r="B216" s="372"/>
      <c r="C216" s="340"/>
      <c r="D216" s="340"/>
      <c r="E216" s="340"/>
      <c r="F216" s="333">
        <v>3</v>
      </c>
      <c r="G216" s="318"/>
      <c r="H216" s="359" t="s">
        <v>914</v>
      </c>
      <c r="I216" s="359"/>
      <c r="J216" s="359"/>
      <c r="K216" s="373"/>
    </row>
    <row r="217" ht="15" customHeight="1">
      <c r="B217" s="372"/>
      <c r="C217" s="340"/>
      <c r="D217" s="340"/>
      <c r="E217" s="340"/>
      <c r="F217" s="333">
        <v>4</v>
      </c>
      <c r="G217" s="318"/>
      <c r="H217" s="359" t="s">
        <v>915</v>
      </c>
      <c r="I217" s="359"/>
      <c r="J217" s="359"/>
      <c r="K217" s="373"/>
    </row>
    <row r="218" ht="12.75" customHeight="1">
      <c r="B218" s="376"/>
      <c r="C218" s="377"/>
      <c r="D218" s="377"/>
      <c r="E218" s="377"/>
      <c r="F218" s="377"/>
      <c r="G218" s="377"/>
      <c r="H218" s="377"/>
      <c r="I218" s="377"/>
      <c r="J218" s="377"/>
      <c r="K218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ZAMYKAL-PC\zamykal</dc:creator>
  <cp:lastModifiedBy>ZAMYKAL-PC\zamykal</cp:lastModifiedBy>
  <dcterms:created xsi:type="dcterms:W3CDTF">2019-05-17T05:41:56Z</dcterms:created>
  <dcterms:modified xsi:type="dcterms:W3CDTF">2019-05-17T05:42:02Z</dcterms:modified>
</cp:coreProperties>
</file>