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06_2024_A OZ Sever\"/>
    </mc:Choice>
  </mc:AlternateContent>
  <bookViews>
    <workbookView xWindow="0" yWindow="0" windowWidth="22740" windowHeight="915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ponuka'!$A$1:$P$49</definedName>
  </definedNames>
  <calcPr calcId="162913"/>
</workbook>
</file>

<file path=xl/calcChain.xml><?xml version="1.0" encoding="utf-8"?>
<calcChain xmlns="http://schemas.openxmlformats.org/spreadsheetml/2006/main">
  <c r="H15" i="1" l="1"/>
  <c r="M35" i="1" l="1"/>
  <c r="H14" i="1" l="1"/>
  <c r="H13" i="1"/>
  <c r="P14" i="1" l="1"/>
  <c r="P13" i="1"/>
  <c r="P33" i="1" l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35" i="1" l="1"/>
  <c r="Q24" i="1"/>
  <c r="Q33" i="1" l="1"/>
  <c r="Q22" i="1"/>
  <c r="Q21" i="1"/>
  <c r="Q14" i="1"/>
  <c r="Q13" i="1"/>
  <c r="P12" i="1"/>
  <c r="H34" i="1" l="1"/>
  <c r="Q12" i="1" l="1"/>
  <c r="P37" i="1" l="1"/>
  <c r="Q35" i="1" l="1"/>
  <c r="P36" i="1"/>
</calcChain>
</file>

<file path=xl/sharedStrings.xml><?xml version="1.0" encoding="utf-8"?>
<sst xmlns="http://schemas.openxmlformats.org/spreadsheetml/2006/main" count="99" uniqueCount="79">
  <si>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</si>
  <si>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</si>
  <si>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</si>
  <si>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</si>
  <si>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</si>
  <si>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</si>
  <si>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</si>
  <si>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</si>
  <si>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</si>
  <si>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</si>
  <si>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</si>
  <si>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</si>
  <si>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</si>
  <si>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</si>
  <si>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</si>
  <si>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</si>
  <si>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</si>
  <si>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</si>
  <si>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</si>
  <si>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</si>
  <si>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</si>
  <si>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</si>
  <si>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</si>
  <si>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</si>
  <si>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</si>
  <si>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</si>
  <si>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</si>
  <si>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</si>
  <si>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</si>
  <si>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</si>
  <si>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</si>
  <si>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</si>
  <si>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</si>
  <si>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</si>
  <si>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</si>
  <si>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</si>
  <si>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</si>
  <si>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</si>
  <si>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</si>
  <si>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</si>
  <si>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</si>
  <si>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</si>
  <si>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</si>
  <si>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vzdialenosť v metroch, na ktorú sa približuje drevná hmota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</si>
  <si>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</si>
  <si>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</si>
  <si>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</si>
  <si>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</si>
  <si>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</si>
  <si>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</si>
  <si>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</si>
  <si>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</si>
  <si>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</si>
  <si>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</si>
  <si>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</si>
  <si>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</si>
  <si>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</si>
  <si>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</si>
  <si>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</si>
  <si>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</si>
  <si>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</si>
  <si>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Číslo položky podľa časti " Opis predmetu zákazky" súťažných podkladov (pracovné činnosti sa vykonajú v poradí, v akom sú uvedené čísla položiek).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</si>
  <si>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</si>
  <si>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</si>
  <si>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</si>
  <si>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</si>
  <si>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08-Rudinská</t>
  </si>
  <si>
    <t>1485a1</t>
  </si>
  <si>
    <t>1485b0</t>
  </si>
  <si>
    <t>1485c0</t>
  </si>
  <si>
    <t>Približovacia vzdialenosť P/OM (m)</t>
  </si>
  <si>
    <t>Približovacia vzdialenosť                       P/OM (m)</t>
  </si>
  <si>
    <t>P</t>
  </si>
  <si>
    <t xml:space="preserve">Peň - miesto, kde sa nachádza narúbaná drevná hmota </t>
  </si>
  <si>
    <t>Zmluva č. DNS/ /24/09/08</t>
  </si>
  <si>
    <t xml:space="preserve">Časť A - Ťažba a výroba sortimentov harvestermi a ich vývoz forwardermi z porastu z lokality peň na vývozné miesto / odvozné miesto. Veľkostná kategória - odst.iii. Stredný 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</si>
  <si>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do 30.06.2024 . Zo SP je požadovaná technológia z bodu 3. Predmet zákazky - (bližšie vymedzenie predmetu zákazky) : časť A - Ťažba a výroba sortimentov harvestermi a ich vývoz forwardermi z porastu z lokality peň na vývozné miesto / odvozné miesto. Veľkostná kategória - iii. Stredný - s prevádzkovou hmotnosťou od 13 t do 17 t, s výkonom motora 110 kW - 150 kW.do 17 t, s výkonom motora 110 kW - 150 kW.     Objednávateľ na požiadanie dodávateľa prác umožní obhliadku porastov. Kontaktná osoba: Ing. Martin Lerner 0918 335 056</t>
    </r>
  </si>
  <si>
    <t xml:space="preserve">Lesnícke služby v ťažbovom procese na OZ Sever, LS Stará Bystrica - výzva č. 106/2024  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</si>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</sst>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charset val="1"/>
    </font>
    <font>
      <sz val="9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left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7" xfId="0" applyFont="1" applyFill="1" applyBorder="1" applyProtection="1"/>
    <xf numFmtId="0" fontId="0" fillId="3" borderId="24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38" xfId="0" applyFont="1" applyFill="1" applyBorder="1" applyAlignment="1" applyProtection="1">
      <alignment horizontal="center" vertical="center" wrapText="1"/>
    </xf>
    <xf numFmtId="14" fontId="14" fillId="3" borderId="34" xfId="0" applyNumberFormat="1" applyFont="1" applyFill="1" applyBorder="1" applyAlignment="1" applyProtection="1">
      <alignment horizontal="center"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2" fontId="6" fillId="3" borderId="9" xfId="0" applyNumberFormat="1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right" vertical="center"/>
    </xf>
    <xf numFmtId="14" fontId="14" fillId="3" borderId="42" xfId="0" applyNumberFormat="1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2" fontId="6" fillId="3" borderId="2" xfId="0" applyNumberFormat="1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left" vertical="center"/>
    </xf>
    <xf numFmtId="14" fontId="14" fillId="3" borderId="20" xfId="0" applyNumberFormat="1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4" fontId="6" fillId="3" borderId="45" xfId="0" applyNumberFormat="1" applyFont="1" applyFill="1" applyBorder="1" applyAlignment="1" applyProtection="1">
      <alignment horizontal="center" vertical="center"/>
    </xf>
    <xf numFmtId="3" fontId="6" fillId="3" borderId="41" xfId="0" applyNumberFormat="1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 wrapText="1"/>
    </xf>
    <xf numFmtId="2" fontId="6" fillId="3" borderId="16" xfId="0" applyNumberFormat="1" applyFont="1" applyFill="1" applyBorder="1" applyAlignment="1" applyProtection="1">
      <alignment horizontal="center" vertical="center"/>
    </xf>
    <xf numFmtId="0" fontId="6" fillId="3" borderId="46" xfId="0" applyFont="1" applyFill="1" applyBorder="1" applyAlignment="1" applyProtection="1">
      <alignment horizontal="left" vertical="center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4" fontId="6" fillId="2" borderId="15" xfId="0" applyNumberFormat="1" applyFont="1" applyFill="1" applyBorder="1" applyAlignment="1" applyProtection="1">
      <alignment horizontal="center" vertical="center"/>
      <protection locked="0"/>
    </xf>
    <xf numFmtId="4" fontId="6" fillId="2" borderId="17" xfId="0" applyNumberFormat="1" applyFont="1" applyFill="1" applyBorder="1" applyAlignment="1" applyProtection="1">
      <alignment horizontal="center" vertical="center"/>
      <protection locked="0"/>
    </xf>
    <xf numFmtId="4" fontId="6" fillId="2" borderId="35" xfId="0" applyNumberFormat="1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vertical="center" wrapText="1"/>
    </xf>
    <xf numFmtId="4" fontId="6" fillId="4" borderId="27" xfId="0" applyNumberFormat="1" applyFont="1" applyFill="1" applyBorder="1" applyAlignment="1" applyProtection="1">
      <alignment horizontal="center" vertical="center"/>
    </xf>
    <xf numFmtId="0" fontId="15" fillId="0" borderId="48" xfId="0" applyNumberFormat="1" applyFont="1" applyBorder="1" applyAlignment="1">
      <alignment horizontal="center" vertical="center" wrapText="1"/>
    </xf>
    <xf numFmtId="4" fontId="15" fillId="0" borderId="49" xfId="0" applyNumberFormat="1" applyFont="1" applyBorder="1" applyAlignment="1">
      <alignment horizontal="center" vertical="center"/>
    </xf>
    <xf numFmtId="0" fontId="15" fillId="0" borderId="52" xfId="0" applyNumberFormat="1" applyFont="1" applyBorder="1" applyAlignment="1">
      <alignment horizontal="center" vertical="center" wrapText="1"/>
    </xf>
    <xf numFmtId="14" fontId="0" fillId="3" borderId="50" xfId="0" applyNumberFormat="1" applyFont="1" applyFill="1" applyBorder="1" applyAlignment="1" applyProtection="1">
      <alignment horizontal="center" vertical="center"/>
    </xf>
    <xf numFmtId="2" fontId="16" fillId="0" borderId="48" xfId="0" applyNumberFormat="1" applyFont="1" applyBorder="1" applyAlignment="1">
      <alignment horizontal="right" vertical="center"/>
    </xf>
    <xf numFmtId="0" fontId="16" fillId="0" borderId="48" xfId="0" applyNumberFormat="1" applyFont="1" applyBorder="1" applyAlignment="1">
      <alignment horizontal="center" vertical="center"/>
    </xf>
    <xf numFmtId="0" fontId="16" fillId="0" borderId="48" xfId="0" applyNumberFormat="1" applyFont="1" applyBorder="1" applyAlignment="1">
      <alignment horizontal="right" vertical="center" wrapText="1"/>
    </xf>
    <xf numFmtId="2" fontId="16" fillId="0" borderId="48" xfId="0" applyNumberFormat="1" applyFont="1" applyBorder="1" applyAlignment="1">
      <alignment horizontal="right" vertical="center" wrapText="1"/>
    </xf>
    <xf numFmtId="0" fontId="3" fillId="3" borderId="51" xfId="0" applyFont="1" applyFill="1" applyBorder="1" applyAlignment="1" applyProtection="1">
      <alignment horizontal="center" vertical="center"/>
    </xf>
    <xf numFmtId="2" fontId="16" fillId="0" borderId="52" xfId="0" applyNumberFormat="1" applyFont="1" applyBorder="1" applyAlignment="1">
      <alignment horizontal="right" vertical="center"/>
    </xf>
    <xf numFmtId="0" fontId="16" fillId="0" borderId="52" xfId="0" applyNumberFormat="1" applyFont="1" applyBorder="1" applyAlignment="1">
      <alignment horizontal="center" vertical="center"/>
    </xf>
    <xf numFmtId="0" fontId="16" fillId="0" borderId="52" xfId="0" applyNumberFormat="1" applyFont="1" applyBorder="1" applyAlignment="1">
      <alignment horizontal="right" vertical="center" wrapText="1"/>
    </xf>
    <xf numFmtId="2" fontId="16" fillId="0" borderId="52" xfId="0" applyNumberFormat="1" applyFont="1" applyBorder="1" applyAlignment="1">
      <alignment horizontal="right" vertical="center" wrapText="1"/>
    </xf>
    <xf numFmtId="0" fontId="3" fillId="3" borderId="53" xfId="0" applyFont="1" applyFill="1" applyBorder="1" applyAlignment="1" applyProtection="1">
      <alignment horizontal="center" vertical="center"/>
    </xf>
    <xf numFmtId="0" fontId="3" fillId="3" borderId="57" xfId="0" applyFont="1" applyFill="1" applyBorder="1" applyAlignment="1" applyProtection="1">
      <alignment horizontal="center" vertical="center"/>
    </xf>
    <xf numFmtId="0" fontId="16" fillId="0" borderId="47" xfId="0" applyNumberFormat="1" applyFont="1" applyBorder="1" applyAlignment="1">
      <alignment horizontal="center" vertical="center"/>
    </xf>
    <xf numFmtId="11" fontId="15" fillId="0" borderId="52" xfId="0" applyNumberFormat="1" applyFont="1" applyBorder="1" applyAlignment="1">
      <alignment horizontal="center" vertical="center" wrapText="1"/>
    </xf>
    <xf numFmtId="2" fontId="16" fillId="0" borderId="58" xfId="0" applyNumberFormat="1" applyFont="1" applyBorder="1" applyAlignment="1">
      <alignment horizontal="right" vertical="center"/>
    </xf>
    <xf numFmtId="14" fontId="0" fillId="3" borderId="59" xfId="0" applyNumberFormat="1" applyFont="1" applyFill="1" applyBorder="1" applyAlignment="1" applyProtection="1">
      <alignment horizontal="center" vertical="center"/>
    </xf>
    <xf numFmtId="14" fontId="0" fillId="3" borderId="1" xfId="0" applyNumberFormat="1" applyFont="1" applyFill="1" applyBorder="1" applyAlignment="1" applyProtection="1">
      <alignment horizontal="center" vertical="center"/>
    </xf>
    <xf numFmtId="11" fontId="16" fillId="0" borderId="52" xfId="0" applyNumberFormat="1" applyFont="1" applyBorder="1" applyAlignment="1">
      <alignment horizontal="center" vertical="center" wrapText="1"/>
    </xf>
    <xf numFmtId="0" fontId="10" fillId="3" borderId="38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/>
    </xf>
    <xf numFmtId="4" fontId="10" fillId="3" borderId="16" xfId="0" applyNumberFormat="1" applyFont="1" applyFill="1" applyBorder="1" applyAlignment="1" applyProtection="1">
      <alignment horizontal="center" vertical="center"/>
    </xf>
    <xf numFmtId="4" fontId="10" fillId="3" borderId="39" xfId="0" applyNumberFormat="1" applyFont="1" applyFill="1" applyBorder="1" applyAlignment="1" applyProtection="1">
      <alignment horizontal="center" vertical="center"/>
    </xf>
    <xf numFmtId="14" fontId="0" fillId="3" borderId="34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49" fontId="10" fillId="3" borderId="38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right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16" fillId="0" borderId="49" xfId="0" applyNumberFormat="1" applyFont="1" applyBorder="1" applyAlignment="1">
      <alignment horizontal="center" vertical="center"/>
    </xf>
    <xf numFmtId="4" fontId="16" fillId="0" borderId="54" xfId="0" applyNumberFormat="1" applyFont="1" applyBorder="1" applyAlignment="1">
      <alignment horizontal="center" vertical="center"/>
    </xf>
    <xf numFmtId="0" fontId="16" fillId="0" borderId="66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/>
    </xf>
    <xf numFmtId="0" fontId="14" fillId="3" borderId="2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43" xfId="0" applyFont="1" applyFill="1" applyBorder="1" applyAlignment="1" applyProtection="1">
      <alignment horizontal="center" vertical="center"/>
    </xf>
    <xf numFmtId="0" fontId="14" fillId="3" borderId="42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0" xfId="0" applyFill="1" applyBorder="1" applyAlignment="1">
      <alignment horizontal="left" vertical="top" wrapText="1"/>
    </xf>
    <xf numFmtId="0" fontId="0" fillId="3" borderId="17" xfId="0" applyFill="1" applyBorder="1" applyAlignment="1">
      <alignment horizontal="left" vertical="top" wrapText="1"/>
    </xf>
    <xf numFmtId="0" fontId="0" fillId="3" borderId="31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32" xfId="0" applyFill="1" applyBorder="1" applyAlignment="1">
      <alignment horizontal="left" vertical="top" wrapText="1"/>
    </xf>
    <xf numFmtId="0" fontId="0" fillId="3" borderId="33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0" fillId="3" borderId="34" xfId="0" applyFill="1" applyBorder="1" applyAlignment="1">
      <alignment horizontal="left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3" fillId="3" borderId="57" xfId="0" applyFont="1" applyFill="1" applyBorder="1" applyAlignment="1" applyProtection="1">
      <alignment horizontal="center" vertical="center"/>
    </xf>
    <xf numFmtId="0" fontId="3" fillId="3" borderId="56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3" borderId="53" xfId="0" applyFont="1" applyFill="1" applyBorder="1" applyAlignment="1" applyProtection="1">
      <alignment horizontal="center" vertical="center"/>
    </xf>
    <xf numFmtId="0" fontId="3" fillId="3" borderId="62" xfId="0" applyFont="1" applyFill="1" applyBorder="1" applyAlignment="1" applyProtection="1">
      <alignment horizontal="center" vertical="center"/>
    </xf>
    <xf numFmtId="49" fontId="3" fillId="3" borderId="40" xfId="0" applyNumberFormat="1" applyFont="1" applyFill="1" applyBorder="1" applyAlignment="1" applyProtection="1">
      <alignment horizontal="center" vertical="center" wrapText="1"/>
    </xf>
    <xf numFmtId="49" fontId="3" fillId="3" borderId="63" xfId="0" applyNumberFormat="1" applyFont="1" applyFill="1" applyBorder="1" applyAlignment="1" applyProtection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</xf>
    <xf numFmtId="49" fontId="3" fillId="3" borderId="32" xfId="0" applyNumberFormat="1" applyFont="1" applyFill="1" applyBorder="1" applyAlignment="1" applyProtection="1">
      <alignment horizontal="center" vertical="center" wrapText="1"/>
    </xf>
    <xf numFmtId="49" fontId="3" fillId="3" borderId="65" xfId="0" applyNumberFormat="1" applyFont="1" applyFill="1" applyBorder="1" applyAlignment="1" applyProtection="1">
      <alignment horizontal="center" vertical="center" wrapText="1"/>
    </xf>
    <xf numFmtId="49" fontId="3" fillId="3" borderId="64" xfId="0" applyNumberFormat="1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20" xfId="0" applyFont="1" applyFill="1" applyBorder="1" applyAlignment="1" applyProtection="1">
      <alignment horizontal="center" vertical="center"/>
    </xf>
    <xf numFmtId="0" fontId="3" fillId="3" borderId="55" xfId="0" applyFont="1" applyFill="1" applyBorder="1" applyAlignment="1" applyProtection="1">
      <alignment horizontal="center" vertical="center"/>
    </xf>
    <xf numFmtId="0" fontId="3" fillId="3" borderId="60" xfId="0" applyFont="1" applyFill="1" applyBorder="1" applyAlignment="1" applyProtection="1">
      <alignment horizontal="center" vertical="center"/>
    </xf>
    <xf numFmtId="0" fontId="3" fillId="3" borderId="61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9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abSelected="1" view="pageBreakPreview" zoomScaleNormal="100" zoomScaleSheetLayoutView="100" workbookViewId="0">
      <selection activeCell="K5" sqref="K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1" max="11" width="10.855468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65" t="s">
        <v>59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" t="s">
        <v>78</v>
      </c>
      <c r="P1" s="15"/>
    </row>
    <row r="2" spans="1:18" ht="11.25" customHeight="1" x14ac:dyDescent="0.25">
      <c r="A2" s="13"/>
      <c r="B2" s="13"/>
      <c r="C2" s="13"/>
      <c r="D2" s="13"/>
      <c r="E2" s="56"/>
      <c r="F2" s="13"/>
      <c r="G2" s="13"/>
      <c r="H2" s="13"/>
      <c r="I2" s="13"/>
      <c r="J2" s="13"/>
      <c r="K2" s="13"/>
      <c r="L2" s="13"/>
      <c r="M2" s="13"/>
      <c r="N2" s="16" t="s">
        <v>62</v>
      </c>
      <c r="P2" s="15"/>
    </row>
    <row r="3" spans="1:18" ht="18" x14ac:dyDescent="0.25">
      <c r="A3" s="17" t="s">
        <v>0</v>
      </c>
      <c r="B3" s="13"/>
      <c r="C3" s="174" t="s">
        <v>77</v>
      </c>
      <c r="D3" s="175"/>
      <c r="E3" s="175"/>
      <c r="F3" s="175"/>
      <c r="G3" s="175"/>
      <c r="H3" s="175"/>
      <c r="I3" s="175"/>
      <c r="J3" s="175"/>
      <c r="K3" s="175"/>
      <c r="L3" s="175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56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68"/>
      <c r="G5" s="168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69" t="s">
        <v>65</v>
      </c>
      <c r="C6" s="169"/>
      <c r="D6" s="169"/>
      <c r="E6" s="169"/>
      <c r="F6" s="169"/>
      <c r="G6" s="169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70"/>
      <c r="C7" s="170"/>
      <c r="D7" s="170"/>
      <c r="E7" s="170"/>
      <c r="F7" s="170"/>
      <c r="G7" s="170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66" t="s">
        <v>74</v>
      </c>
      <c r="B8" s="167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6" t="s">
        <v>7</v>
      </c>
      <c r="B9" s="171" t="s">
        <v>2</v>
      </c>
      <c r="C9" s="182" t="s">
        <v>48</v>
      </c>
      <c r="D9" s="183"/>
      <c r="E9" s="157" t="s">
        <v>63</v>
      </c>
      <c r="F9" s="160" t="s">
        <v>3</v>
      </c>
      <c r="G9" s="161"/>
      <c r="H9" s="162"/>
      <c r="I9" s="176" t="s">
        <v>4</v>
      </c>
      <c r="J9" s="157" t="s">
        <v>5</v>
      </c>
      <c r="K9" s="176" t="s">
        <v>6</v>
      </c>
      <c r="L9" s="179" t="s">
        <v>70</v>
      </c>
      <c r="M9" s="157" t="s">
        <v>49</v>
      </c>
      <c r="N9" s="158" t="s">
        <v>55</v>
      </c>
      <c r="O9" s="146" t="s">
        <v>53</v>
      </c>
      <c r="P9" s="148" t="s">
        <v>54</v>
      </c>
    </row>
    <row r="10" spans="1:18" ht="21.75" customHeight="1" x14ac:dyDescent="0.25">
      <c r="A10" s="25"/>
      <c r="B10" s="172"/>
      <c r="C10" s="150" t="s">
        <v>61</v>
      </c>
      <c r="D10" s="151"/>
      <c r="E10" s="155"/>
      <c r="F10" s="154" t="s">
        <v>8</v>
      </c>
      <c r="G10" s="155" t="s">
        <v>9</v>
      </c>
      <c r="H10" s="157" t="s">
        <v>10</v>
      </c>
      <c r="I10" s="177"/>
      <c r="J10" s="155"/>
      <c r="K10" s="177"/>
      <c r="L10" s="180"/>
      <c r="M10" s="155"/>
      <c r="N10" s="159"/>
      <c r="O10" s="147"/>
      <c r="P10" s="149"/>
    </row>
    <row r="11" spans="1:18" ht="50.25" customHeight="1" thickBot="1" x14ac:dyDescent="0.3">
      <c r="A11" s="53"/>
      <c r="B11" s="173"/>
      <c r="C11" s="152"/>
      <c r="D11" s="153"/>
      <c r="E11" s="156"/>
      <c r="F11" s="152"/>
      <c r="G11" s="156"/>
      <c r="H11" s="156"/>
      <c r="I11" s="178"/>
      <c r="J11" s="156"/>
      <c r="K11" s="178"/>
      <c r="L11" s="181"/>
      <c r="M11" s="156"/>
      <c r="N11" s="153"/>
      <c r="O11" s="147"/>
      <c r="P11" s="149"/>
    </row>
    <row r="12" spans="1:18" hidden="1" x14ac:dyDescent="0.25">
      <c r="N12" s="52" t="s">
        <v>56</v>
      </c>
      <c r="O12" s="62"/>
      <c r="P12" s="63">
        <f>SUM(O12*H12)</f>
        <v>0</v>
      </c>
      <c r="Q12" s="12" t="str">
        <f>IF( P12=0," ", IF(100-((M13/P12)*100)&gt;20,"viac ako 20%",0))</f>
        <v xml:space="preserve"> </v>
      </c>
      <c r="R12" s="54">
        <v>44286</v>
      </c>
    </row>
    <row r="13" spans="1:18" ht="35.25" customHeight="1" x14ac:dyDescent="0.25">
      <c r="A13" s="118" t="s">
        <v>66</v>
      </c>
      <c r="B13" s="119" t="s">
        <v>67</v>
      </c>
      <c r="C13" s="186" t="s">
        <v>75</v>
      </c>
      <c r="D13" s="187"/>
      <c r="E13" s="87">
        <v>45473</v>
      </c>
      <c r="F13" s="88">
        <v>480</v>
      </c>
      <c r="G13" s="88"/>
      <c r="H13" s="88">
        <f t="shared" ref="H13:H15" si="0">SUM(F13,G13)</f>
        <v>480</v>
      </c>
      <c r="I13" s="89" t="s">
        <v>35</v>
      </c>
      <c r="J13" s="90">
        <v>40</v>
      </c>
      <c r="K13" s="91">
        <v>0.73</v>
      </c>
      <c r="L13" s="92">
        <v>1950</v>
      </c>
      <c r="M13" s="116">
        <v>8985.6</v>
      </c>
      <c r="N13" s="85" t="s">
        <v>56</v>
      </c>
      <c r="O13" s="78"/>
      <c r="P13" s="48">
        <f>H13*O13</f>
        <v>0</v>
      </c>
      <c r="Q13" s="12" t="str">
        <f t="shared" ref="Q13:Q24" si="1">IF( P13=0," ", IF(100-((M13/P13)*100)&gt;20,"viac ako 20%",0))</f>
        <v xml:space="preserve"> </v>
      </c>
      <c r="R13" s="54"/>
    </row>
    <row r="14" spans="1:18" x14ac:dyDescent="0.25">
      <c r="A14" s="118" t="s">
        <v>66</v>
      </c>
      <c r="B14" s="119" t="s">
        <v>68</v>
      </c>
      <c r="C14" s="188"/>
      <c r="D14" s="189"/>
      <c r="E14" s="102">
        <v>45473</v>
      </c>
      <c r="F14" s="93">
        <v>900</v>
      </c>
      <c r="G14" s="93"/>
      <c r="H14" s="93">
        <f t="shared" si="0"/>
        <v>900</v>
      </c>
      <c r="I14" s="94" t="s">
        <v>35</v>
      </c>
      <c r="J14" s="95">
        <v>30</v>
      </c>
      <c r="K14" s="96">
        <v>0.83</v>
      </c>
      <c r="L14" s="97">
        <v>1950</v>
      </c>
      <c r="M14" s="117">
        <v>16578</v>
      </c>
      <c r="N14" s="85" t="s">
        <v>56</v>
      </c>
      <c r="O14" s="79"/>
      <c r="P14" s="49">
        <f>H14*O14</f>
        <v>0</v>
      </c>
      <c r="Q14" s="12" t="str">
        <f t="shared" si="1"/>
        <v xml:space="preserve"> </v>
      </c>
      <c r="R14" s="54"/>
    </row>
    <row r="15" spans="1:18" x14ac:dyDescent="0.25">
      <c r="A15" s="118" t="s">
        <v>66</v>
      </c>
      <c r="B15" s="119" t="s">
        <v>69</v>
      </c>
      <c r="C15" s="190"/>
      <c r="D15" s="191"/>
      <c r="E15" s="102">
        <v>45473</v>
      </c>
      <c r="F15" s="101">
        <v>800</v>
      </c>
      <c r="G15" s="93"/>
      <c r="H15" s="93">
        <f t="shared" si="0"/>
        <v>800</v>
      </c>
      <c r="I15" s="94" t="s">
        <v>35</v>
      </c>
      <c r="J15" s="95">
        <v>30</v>
      </c>
      <c r="K15" s="96">
        <v>0.72</v>
      </c>
      <c r="L15" s="98">
        <v>1600</v>
      </c>
      <c r="M15" s="117">
        <v>13976</v>
      </c>
      <c r="N15" s="85" t="s">
        <v>56</v>
      </c>
      <c r="O15" s="79"/>
      <c r="P15" s="49">
        <f t="shared" ref="P15:P33" si="2">H15*O15</f>
        <v>0</v>
      </c>
      <c r="Q15" s="12"/>
      <c r="R15" s="54"/>
    </row>
    <row r="16" spans="1:18" x14ac:dyDescent="0.25">
      <c r="A16" s="99"/>
      <c r="B16" s="84"/>
      <c r="C16" s="194"/>
      <c r="D16" s="164"/>
      <c r="E16" s="102"/>
      <c r="F16" s="101"/>
      <c r="G16" s="93"/>
      <c r="H16" s="93"/>
      <c r="I16" s="94"/>
      <c r="J16" s="95"/>
      <c r="K16" s="96"/>
      <c r="L16" s="98"/>
      <c r="M16" s="117"/>
      <c r="N16" s="85" t="s">
        <v>56</v>
      </c>
      <c r="O16" s="79"/>
      <c r="P16" s="49">
        <f t="shared" si="2"/>
        <v>0</v>
      </c>
      <c r="Q16" s="12"/>
      <c r="R16" s="54"/>
    </row>
    <row r="17" spans="1:18" x14ac:dyDescent="0.25">
      <c r="A17" s="99"/>
      <c r="B17" s="86"/>
      <c r="C17" s="194"/>
      <c r="D17" s="164"/>
      <c r="E17" s="102"/>
      <c r="F17" s="93"/>
      <c r="G17" s="93"/>
      <c r="H17" s="93"/>
      <c r="I17" s="94"/>
      <c r="J17" s="95"/>
      <c r="K17" s="96"/>
      <c r="L17" s="98"/>
      <c r="M17" s="117"/>
      <c r="N17" s="85" t="s">
        <v>56</v>
      </c>
      <c r="O17" s="79"/>
      <c r="P17" s="49">
        <f t="shared" si="2"/>
        <v>0</v>
      </c>
      <c r="Q17" s="12"/>
      <c r="R17" s="54"/>
    </row>
    <row r="18" spans="1:18" x14ac:dyDescent="0.25">
      <c r="A18" s="99"/>
      <c r="B18" s="86"/>
      <c r="C18" s="194"/>
      <c r="D18" s="164"/>
      <c r="E18" s="102"/>
      <c r="F18" s="93"/>
      <c r="G18" s="93"/>
      <c r="H18" s="93"/>
      <c r="I18" s="94"/>
      <c r="J18" s="95"/>
      <c r="K18" s="96"/>
      <c r="L18" s="98"/>
      <c r="M18" s="117"/>
      <c r="N18" s="85" t="s">
        <v>56</v>
      </c>
      <c r="O18" s="79"/>
      <c r="P18" s="49">
        <f t="shared" si="2"/>
        <v>0</v>
      </c>
      <c r="Q18" s="12"/>
      <c r="R18" s="54"/>
    </row>
    <row r="19" spans="1:18" x14ac:dyDescent="0.25">
      <c r="A19" s="99"/>
      <c r="B19" s="100"/>
      <c r="C19" s="194"/>
      <c r="D19" s="164"/>
      <c r="E19" s="102"/>
      <c r="F19" s="93"/>
      <c r="G19" s="93"/>
      <c r="H19" s="93"/>
      <c r="I19" s="94"/>
      <c r="J19" s="95"/>
      <c r="K19" s="96"/>
      <c r="L19" s="98"/>
      <c r="M19" s="117"/>
      <c r="N19" s="85" t="s">
        <v>56</v>
      </c>
      <c r="O19" s="79"/>
      <c r="P19" s="49">
        <f t="shared" si="2"/>
        <v>0</v>
      </c>
      <c r="Q19" s="12"/>
      <c r="R19" s="54"/>
    </row>
    <row r="20" spans="1:18" x14ac:dyDescent="0.25">
      <c r="A20" s="99"/>
      <c r="B20" s="104"/>
      <c r="C20" s="195"/>
      <c r="D20" s="196"/>
      <c r="E20" s="102"/>
      <c r="F20" s="93"/>
      <c r="G20" s="93"/>
      <c r="H20" s="93"/>
      <c r="I20" s="94"/>
      <c r="J20" s="95"/>
      <c r="K20" s="96"/>
      <c r="L20" s="98"/>
      <c r="M20" s="117"/>
      <c r="N20" s="85" t="s">
        <v>56</v>
      </c>
      <c r="O20" s="79"/>
      <c r="P20" s="49">
        <f t="shared" si="2"/>
        <v>0</v>
      </c>
      <c r="Q20" s="12"/>
      <c r="R20" s="54"/>
    </row>
    <row r="21" spans="1:18" x14ac:dyDescent="0.25">
      <c r="A21" s="99"/>
      <c r="B21" s="105"/>
      <c r="C21" s="184"/>
      <c r="D21" s="185"/>
      <c r="E21" s="102"/>
      <c r="F21" s="106"/>
      <c r="G21" s="59"/>
      <c r="H21" s="93"/>
      <c r="I21" s="94"/>
      <c r="J21" s="114"/>
      <c r="K21" s="114"/>
      <c r="L21" s="108"/>
      <c r="M21" s="109"/>
      <c r="N21" s="85" t="s">
        <v>56</v>
      </c>
      <c r="O21" s="79"/>
      <c r="P21" s="49">
        <f t="shared" si="2"/>
        <v>0</v>
      </c>
      <c r="Q21" s="12" t="str">
        <f t="shared" si="1"/>
        <v xml:space="preserve"> </v>
      </c>
      <c r="R21" s="54"/>
    </row>
    <row r="22" spans="1:18" x14ac:dyDescent="0.25">
      <c r="A22" s="99"/>
      <c r="B22" s="105"/>
      <c r="C22" s="184"/>
      <c r="D22" s="185"/>
      <c r="E22" s="102"/>
      <c r="F22" s="106"/>
      <c r="G22" s="106"/>
      <c r="H22" s="93"/>
      <c r="I22" s="94"/>
      <c r="J22" s="114"/>
      <c r="K22" s="114"/>
      <c r="L22" s="108"/>
      <c r="M22" s="109"/>
      <c r="N22" s="85" t="s">
        <v>56</v>
      </c>
      <c r="O22" s="79"/>
      <c r="P22" s="49">
        <f t="shared" si="2"/>
        <v>0</v>
      </c>
      <c r="Q22" s="12" t="str">
        <f t="shared" si="1"/>
        <v xml:space="preserve"> </v>
      </c>
      <c r="R22" s="54"/>
    </row>
    <row r="23" spans="1:18" x14ac:dyDescent="0.25">
      <c r="A23" s="99"/>
      <c r="B23" s="105"/>
      <c r="C23" s="184"/>
      <c r="D23" s="185"/>
      <c r="E23" s="102"/>
      <c r="F23" s="106"/>
      <c r="G23" s="106"/>
      <c r="H23" s="115"/>
      <c r="I23" s="94"/>
      <c r="J23" s="114"/>
      <c r="K23" s="114"/>
      <c r="L23" s="108"/>
      <c r="M23" s="109"/>
      <c r="N23" s="85" t="s">
        <v>56</v>
      </c>
      <c r="O23" s="79"/>
      <c r="P23" s="49">
        <f t="shared" si="2"/>
        <v>0</v>
      </c>
      <c r="Q23" s="12"/>
      <c r="R23" s="54"/>
    </row>
    <row r="24" spans="1:18" x14ac:dyDescent="0.25">
      <c r="A24" s="99"/>
      <c r="B24" s="105"/>
      <c r="C24" s="184"/>
      <c r="D24" s="185"/>
      <c r="E24" s="102"/>
      <c r="F24" s="106"/>
      <c r="G24" s="106"/>
      <c r="H24" s="115"/>
      <c r="I24" s="94"/>
      <c r="J24" s="114"/>
      <c r="K24" s="114"/>
      <c r="L24" s="108"/>
      <c r="M24" s="109"/>
      <c r="N24" s="85" t="s">
        <v>56</v>
      </c>
      <c r="O24" s="79"/>
      <c r="P24" s="49">
        <f t="shared" si="2"/>
        <v>0</v>
      </c>
      <c r="Q24" s="12" t="str">
        <f t="shared" si="1"/>
        <v xml:space="preserve"> </v>
      </c>
      <c r="R24" s="54"/>
    </row>
    <row r="25" spans="1:18" x14ac:dyDescent="0.25">
      <c r="A25" s="99"/>
      <c r="B25" s="105"/>
      <c r="C25" s="163"/>
      <c r="D25" s="164"/>
      <c r="E25" s="103"/>
      <c r="F25" s="106"/>
      <c r="G25" s="106"/>
      <c r="H25" s="115"/>
      <c r="I25" s="94"/>
      <c r="J25" s="114"/>
      <c r="K25" s="114"/>
      <c r="L25" s="108"/>
      <c r="M25" s="109"/>
      <c r="N25" s="85"/>
      <c r="O25" s="79"/>
      <c r="P25" s="49">
        <f t="shared" si="2"/>
        <v>0</v>
      </c>
      <c r="Q25" s="12"/>
      <c r="R25" s="54"/>
    </row>
    <row r="26" spans="1:18" x14ac:dyDescent="0.25">
      <c r="A26" s="99"/>
      <c r="B26" s="105"/>
      <c r="C26" s="192"/>
      <c r="D26" s="193"/>
      <c r="E26" s="103"/>
      <c r="F26" s="106"/>
      <c r="G26" s="106"/>
      <c r="H26" s="106"/>
      <c r="I26" s="112"/>
      <c r="J26" s="107"/>
      <c r="K26" s="107"/>
      <c r="L26" s="108"/>
      <c r="M26" s="109"/>
      <c r="N26" s="110"/>
      <c r="O26" s="79"/>
      <c r="P26" s="49">
        <f t="shared" si="2"/>
        <v>0</v>
      </c>
      <c r="Q26" s="12"/>
      <c r="R26" s="54"/>
    </row>
    <row r="27" spans="1:18" x14ac:dyDescent="0.25">
      <c r="A27" s="27"/>
      <c r="B27" s="113"/>
      <c r="C27" s="192"/>
      <c r="D27" s="193"/>
      <c r="E27" s="111"/>
      <c r="F27" s="106"/>
      <c r="G27" s="106"/>
      <c r="H27" s="106"/>
      <c r="I27" s="112"/>
      <c r="J27" s="107"/>
      <c r="K27" s="107"/>
      <c r="L27" s="108"/>
      <c r="M27" s="109"/>
      <c r="N27" s="110"/>
      <c r="O27" s="79"/>
      <c r="P27" s="49">
        <f t="shared" si="2"/>
        <v>0</v>
      </c>
      <c r="Q27" s="12"/>
      <c r="R27" s="54"/>
    </row>
    <row r="28" spans="1:18" x14ac:dyDescent="0.25">
      <c r="A28" s="27"/>
      <c r="B28" s="57"/>
      <c r="C28" s="120"/>
      <c r="D28" s="121"/>
      <c r="E28" s="58"/>
      <c r="F28" s="59"/>
      <c r="G28" s="59"/>
      <c r="H28" s="59"/>
      <c r="I28" s="60"/>
      <c r="J28" s="51"/>
      <c r="K28" s="51"/>
      <c r="L28" s="68"/>
      <c r="M28" s="26"/>
      <c r="N28" s="61"/>
      <c r="O28" s="79"/>
      <c r="P28" s="49">
        <f t="shared" si="2"/>
        <v>0</v>
      </c>
      <c r="Q28" s="12"/>
      <c r="R28" s="54"/>
    </row>
    <row r="29" spans="1:18" x14ac:dyDescent="0.25">
      <c r="A29" s="27"/>
      <c r="B29" s="57"/>
      <c r="C29" s="120"/>
      <c r="D29" s="121"/>
      <c r="E29" s="58"/>
      <c r="F29" s="59"/>
      <c r="G29" s="59"/>
      <c r="H29" s="59"/>
      <c r="I29" s="60"/>
      <c r="J29" s="51"/>
      <c r="K29" s="51"/>
      <c r="L29" s="68"/>
      <c r="M29" s="26"/>
      <c r="N29" s="61"/>
      <c r="O29" s="79"/>
      <c r="P29" s="49">
        <f t="shared" si="2"/>
        <v>0</v>
      </c>
      <c r="Q29" s="12"/>
      <c r="R29" s="54"/>
    </row>
    <row r="30" spans="1:18" x14ac:dyDescent="0.25">
      <c r="A30" s="27"/>
      <c r="B30" s="51"/>
      <c r="C30" s="120"/>
      <c r="D30" s="121"/>
      <c r="E30" s="58"/>
      <c r="F30" s="59"/>
      <c r="G30" s="59"/>
      <c r="H30" s="59"/>
      <c r="I30" s="60"/>
      <c r="J30" s="51"/>
      <c r="K30" s="51"/>
      <c r="L30" s="68"/>
      <c r="M30" s="26"/>
      <c r="N30" s="61"/>
      <c r="O30" s="79"/>
      <c r="P30" s="49">
        <f t="shared" si="2"/>
        <v>0</v>
      </c>
      <c r="Q30" s="12"/>
      <c r="R30" s="54"/>
    </row>
    <row r="31" spans="1:18" x14ac:dyDescent="0.25">
      <c r="A31" s="70"/>
      <c r="B31" s="60"/>
      <c r="C31" s="120"/>
      <c r="D31" s="121"/>
      <c r="E31" s="71"/>
      <c r="F31" s="59"/>
      <c r="G31" s="59"/>
      <c r="H31" s="59"/>
      <c r="I31" s="60"/>
      <c r="J31" s="51"/>
      <c r="K31" s="51"/>
      <c r="L31" s="72"/>
      <c r="M31" s="26"/>
      <c r="N31" s="73"/>
      <c r="O31" s="80"/>
      <c r="P31" s="76">
        <f t="shared" si="2"/>
        <v>0</v>
      </c>
      <c r="Q31" s="12"/>
      <c r="R31" s="54"/>
    </row>
    <row r="32" spans="1:18" x14ac:dyDescent="0.25">
      <c r="A32" s="70"/>
      <c r="B32" s="51"/>
      <c r="C32" s="120"/>
      <c r="D32" s="121"/>
      <c r="E32" s="71"/>
      <c r="F32" s="59"/>
      <c r="G32" s="59"/>
      <c r="H32" s="59"/>
      <c r="I32" s="60"/>
      <c r="J32" s="51"/>
      <c r="K32" s="51"/>
      <c r="L32" s="68"/>
      <c r="M32" s="26"/>
      <c r="N32" s="73"/>
      <c r="O32" s="80"/>
      <c r="P32" s="69">
        <f t="shared" si="2"/>
        <v>0</v>
      </c>
      <c r="Q32" s="12"/>
      <c r="R32" s="54"/>
    </row>
    <row r="33" spans="1:17" ht="15.75" thickBot="1" x14ac:dyDescent="0.3">
      <c r="A33" s="77"/>
      <c r="B33" s="64"/>
      <c r="C33" s="127"/>
      <c r="D33" s="128"/>
      <c r="E33" s="67"/>
      <c r="F33" s="74"/>
      <c r="G33" s="74"/>
      <c r="H33" s="74"/>
      <c r="I33" s="64"/>
      <c r="J33" s="75"/>
      <c r="K33" s="75"/>
      <c r="L33" s="65"/>
      <c r="M33" s="39"/>
      <c r="N33" s="35"/>
      <c r="O33" s="81"/>
      <c r="P33" s="50">
        <f t="shared" si="2"/>
        <v>0</v>
      </c>
      <c r="Q33" s="12" t="str">
        <f t="shared" ref="Q33" si="3">IF( P33=0," ", IF(100-((M33/P33)*100)&gt;20,"viac ako 20%",0))</f>
        <v xml:space="preserve"> </v>
      </c>
    </row>
    <row r="34" spans="1:17" ht="15.75" thickBot="1" x14ac:dyDescent="0.3">
      <c r="A34" s="28"/>
      <c r="B34" s="29"/>
      <c r="C34" s="30"/>
      <c r="D34" s="31"/>
      <c r="E34" s="31"/>
      <c r="F34" s="32"/>
      <c r="G34" s="32"/>
      <c r="H34" s="66">
        <f>SUM(H13:H33)</f>
        <v>2180</v>
      </c>
      <c r="I34" s="33"/>
      <c r="J34" s="29"/>
      <c r="K34" s="29"/>
      <c r="L34" s="30"/>
      <c r="M34" s="39"/>
      <c r="N34" s="35"/>
      <c r="O34" s="38"/>
      <c r="P34" s="39"/>
      <c r="Q34" s="12"/>
    </row>
    <row r="35" spans="1:17" ht="60.75" thickBot="1" x14ac:dyDescent="0.3">
      <c r="A35" s="47"/>
      <c r="B35" s="36"/>
      <c r="C35" s="36"/>
      <c r="D35" s="36"/>
      <c r="E35" s="36"/>
      <c r="F35" s="36"/>
      <c r="G35" s="36"/>
      <c r="H35" s="36"/>
      <c r="I35" s="36"/>
      <c r="J35" s="36"/>
      <c r="K35" s="122" t="s">
        <v>12</v>
      </c>
      <c r="L35" s="122"/>
      <c r="M35" s="39">
        <f>SUM(M13:M33)</f>
        <v>39539.599999999999</v>
      </c>
      <c r="N35" s="37"/>
      <c r="O35" s="82" t="s">
        <v>64</v>
      </c>
      <c r="P35" s="83">
        <f>SUM(P13:P33)</f>
        <v>0</v>
      </c>
      <c r="Q35" s="12" t="str">
        <f>IF(P35&gt;M35,"prekročená cena","nižšia ako stanovená")</f>
        <v>nižšia ako stanovená</v>
      </c>
    </row>
    <row r="36" spans="1:17" ht="15.75" thickBot="1" x14ac:dyDescent="0.3">
      <c r="A36" s="123" t="s">
        <v>13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5"/>
      <c r="P36" s="34">
        <f>P37-P35</f>
        <v>0</v>
      </c>
    </row>
    <row r="37" spans="1:17" ht="15.75" thickBot="1" x14ac:dyDescent="0.3">
      <c r="A37" s="123" t="s">
        <v>14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5"/>
      <c r="P37" s="34">
        <f>IF("nie"=MID(I45,1,3),P35,(P35*1.2))</f>
        <v>0</v>
      </c>
    </row>
    <row r="38" spans="1:17" x14ac:dyDescent="0.25">
      <c r="A38" s="135" t="s">
        <v>15</v>
      </c>
      <c r="B38" s="135"/>
      <c r="C38" s="135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7" x14ac:dyDescent="0.25">
      <c r="A39" s="126" t="s">
        <v>60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</row>
    <row r="40" spans="1:17" ht="25.5" customHeight="1" x14ac:dyDescent="0.25">
      <c r="A40" s="41" t="s">
        <v>52</v>
      </c>
      <c r="B40" s="41"/>
      <c r="C40" s="41"/>
      <c r="D40" s="41"/>
      <c r="E40" s="55"/>
      <c r="F40" s="41"/>
      <c r="G40" s="41"/>
      <c r="H40" s="42" t="s">
        <v>50</v>
      </c>
      <c r="I40" s="41"/>
      <c r="J40" s="41"/>
      <c r="K40" s="43"/>
      <c r="L40" s="43"/>
      <c r="M40" s="43"/>
      <c r="N40" s="43"/>
      <c r="O40" s="43"/>
      <c r="P40" s="43"/>
    </row>
    <row r="41" spans="1:17" ht="15" customHeight="1" x14ac:dyDescent="0.25">
      <c r="A41" s="137" t="s">
        <v>76</v>
      </c>
      <c r="B41" s="138"/>
      <c r="C41" s="138"/>
      <c r="D41" s="138"/>
      <c r="E41" s="138"/>
      <c r="F41" s="139"/>
      <c r="G41" s="136" t="s">
        <v>51</v>
      </c>
      <c r="H41" s="44" t="s">
        <v>16</v>
      </c>
      <c r="I41" s="129"/>
      <c r="J41" s="130"/>
      <c r="K41" s="130"/>
      <c r="L41" s="130"/>
      <c r="M41" s="130"/>
      <c r="N41" s="130"/>
      <c r="O41" s="130"/>
      <c r="P41" s="131"/>
    </row>
    <row r="42" spans="1:17" x14ac:dyDescent="0.25">
      <c r="A42" s="140"/>
      <c r="B42" s="141"/>
      <c r="C42" s="141"/>
      <c r="D42" s="141"/>
      <c r="E42" s="141"/>
      <c r="F42" s="142"/>
      <c r="G42" s="136"/>
      <c r="H42" s="44" t="s">
        <v>17</v>
      </c>
      <c r="I42" s="129"/>
      <c r="J42" s="130"/>
      <c r="K42" s="130"/>
      <c r="L42" s="130"/>
      <c r="M42" s="130"/>
      <c r="N42" s="130"/>
      <c r="O42" s="130"/>
      <c r="P42" s="131"/>
    </row>
    <row r="43" spans="1:17" ht="18" customHeight="1" x14ac:dyDescent="0.25">
      <c r="A43" s="140"/>
      <c r="B43" s="141"/>
      <c r="C43" s="141"/>
      <c r="D43" s="141"/>
      <c r="E43" s="141"/>
      <c r="F43" s="142"/>
      <c r="G43" s="136"/>
      <c r="H43" s="44" t="s">
        <v>18</v>
      </c>
      <c r="I43" s="129"/>
      <c r="J43" s="130"/>
      <c r="K43" s="130"/>
      <c r="L43" s="130"/>
      <c r="M43" s="130"/>
      <c r="N43" s="130"/>
      <c r="O43" s="130"/>
      <c r="P43" s="131"/>
    </row>
    <row r="44" spans="1:17" x14ac:dyDescent="0.25">
      <c r="A44" s="140"/>
      <c r="B44" s="141"/>
      <c r="C44" s="141"/>
      <c r="D44" s="141"/>
      <c r="E44" s="141"/>
      <c r="F44" s="142"/>
      <c r="G44" s="136"/>
      <c r="H44" s="44" t="s">
        <v>19</v>
      </c>
      <c r="I44" s="129"/>
      <c r="J44" s="130"/>
      <c r="K44" s="130"/>
      <c r="L44" s="130"/>
      <c r="M44" s="130"/>
      <c r="N44" s="130"/>
      <c r="O44" s="130"/>
      <c r="P44" s="131"/>
    </row>
    <row r="45" spans="1:17" x14ac:dyDescent="0.25">
      <c r="A45" s="140"/>
      <c r="B45" s="141"/>
      <c r="C45" s="141"/>
      <c r="D45" s="141"/>
      <c r="E45" s="141"/>
      <c r="F45" s="142"/>
      <c r="G45" s="136"/>
      <c r="H45" s="44" t="s">
        <v>20</v>
      </c>
      <c r="I45" s="129"/>
      <c r="J45" s="130"/>
      <c r="K45" s="130"/>
      <c r="L45" s="130"/>
      <c r="M45" s="130"/>
      <c r="N45" s="130"/>
      <c r="O45" s="130"/>
      <c r="P45" s="131"/>
    </row>
    <row r="46" spans="1:17" x14ac:dyDescent="0.25">
      <c r="A46" s="140"/>
      <c r="B46" s="141"/>
      <c r="C46" s="141"/>
      <c r="D46" s="141"/>
      <c r="E46" s="141"/>
      <c r="F46" s="142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7" x14ac:dyDescent="0.25">
      <c r="A47" s="140"/>
      <c r="B47" s="141"/>
      <c r="C47" s="141"/>
      <c r="D47" s="141"/>
      <c r="E47" s="141"/>
      <c r="F47" s="142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7" x14ac:dyDescent="0.25">
      <c r="A48" s="143"/>
      <c r="B48" s="144"/>
      <c r="C48" s="144"/>
      <c r="D48" s="144"/>
      <c r="E48" s="144"/>
      <c r="F48" s="145"/>
      <c r="G48" s="43"/>
      <c r="H48" s="24"/>
      <c r="I48" s="18"/>
      <c r="J48" s="24"/>
      <c r="K48" s="24" t="s">
        <v>21</v>
      </c>
      <c r="L48" s="24"/>
      <c r="M48" s="132"/>
      <c r="N48" s="133"/>
      <c r="O48" s="134"/>
      <c r="P48" s="24"/>
    </row>
    <row r="49" spans="1:16" x14ac:dyDescent="0.25">
      <c r="A49" s="43"/>
      <c r="B49" s="43"/>
      <c r="C49" s="43"/>
      <c r="D49" s="43"/>
      <c r="E49" s="43"/>
      <c r="F49" s="43"/>
      <c r="G49" s="43"/>
      <c r="H49" s="24"/>
      <c r="I49" s="24"/>
      <c r="J49" s="24"/>
      <c r="K49" s="24"/>
      <c r="L49" s="24"/>
      <c r="M49" s="24"/>
      <c r="N49" s="24"/>
      <c r="O49" s="24"/>
      <c r="P49" s="24"/>
    </row>
    <row r="50" spans="1:16" x14ac:dyDescent="0.25">
      <c r="A50" s="21"/>
      <c r="B50" s="21"/>
      <c r="C50" s="21"/>
      <c r="D50" s="21"/>
      <c r="E50" s="21"/>
      <c r="F50" s="21"/>
      <c r="G50" s="21"/>
      <c r="H50" s="24"/>
      <c r="I50" s="24"/>
      <c r="J50" s="24"/>
      <c r="K50" s="24"/>
      <c r="L50" s="24"/>
      <c r="M50" s="24"/>
      <c r="N50" s="24"/>
      <c r="O50" s="24"/>
      <c r="P50" s="24"/>
    </row>
  </sheetData>
  <sheetProtection selectLockedCells="1"/>
  <mergeCells count="54">
    <mergeCell ref="C16:D16"/>
    <mergeCell ref="C18:D18"/>
    <mergeCell ref="C19:D19"/>
    <mergeCell ref="C20:D20"/>
    <mergeCell ref="C27:D27"/>
    <mergeCell ref="C17:D17"/>
    <mergeCell ref="C26:D26"/>
    <mergeCell ref="C30:D30"/>
    <mergeCell ref="C21:D21"/>
    <mergeCell ref="C22:D22"/>
    <mergeCell ref="C24:D24"/>
    <mergeCell ref="C28:D28"/>
    <mergeCell ref="C29:D29"/>
    <mergeCell ref="C25:D25"/>
    <mergeCell ref="A1:M1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C23:D23"/>
    <mergeCell ref="C13:D15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39:P39"/>
    <mergeCell ref="C33:D33"/>
    <mergeCell ref="I45:P45"/>
    <mergeCell ref="M48:O48"/>
    <mergeCell ref="A38:C38"/>
    <mergeCell ref="G41:G45"/>
    <mergeCell ref="I41:P41"/>
    <mergeCell ref="I42:P42"/>
    <mergeCell ref="I43:P43"/>
    <mergeCell ref="I44:P44"/>
    <mergeCell ref="A41:F48"/>
    <mergeCell ref="C31:D31"/>
    <mergeCell ref="C32:D32"/>
    <mergeCell ref="K35:L35"/>
    <mergeCell ref="A36:O36"/>
    <mergeCell ref="A37:O37"/>
  </mergeCells>
  <pageMargins left="0.25" right="0.25" top="0.44374999999999998" bottom="0.16875000000000001" header="0.3" footer="0.3"/>
  <pageSetup paperSize="9" scale="67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B18" sqref="B18:N18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99" t="s">
        <v>46</v>
      </c>
      <c r="M2" s="199"/>
    </row>
    <row r="3" spans="1:14" x14ac:dyDescent="0.25">
      <c r="A3" s="5" t="s">
        <v>23</v>
      </c>
      <c r="B3" s="200" t="s">
        <v>24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</row>
    <row r="4" spans="1:14" x14ac:dyDescent="0.25">
      <c r="A4" s="5" t="s">
        <v>25</v>
      </c>
      <c r="B4" s="200" t="s">
        <v>26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</row>
    <row r="5" spans="1:14" x14ac:dyDescent="0.25">
      <c r="A5" s="5" t="s">
        <v>7</v>
      </c>
      <c r="B5" s="200" t="s">
        <v>27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</row>
    <row r="6" spans="1:14" x14ac:dyDescent="0.25">
      <c r="A6" s="5" t="s">
        <v>2</v>
      </c>
      <c r="B6" s="200" t="s">
        <v>28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</row>
    <row r="7" spans="1:14" x14ac:dyDescent="0.25">
      <c r="A7" s="6" t="s">
        <v>29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8"/>
    </row>
    <row r="8" spans="1:14" x14ac:dyDescent="0.25">
      <c r="A8" s="5" t="s">
        <v>11</v>
      </c>
      <c r="B8" s="200" t="s">
        <v>30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</row>
    <row r="9" spans="1:14" x14ac:dyDescent="0.25">
      <c r="A9" s="7" t="s">
        <v>31</v>
      </c>
      <c r="B9" s="200" t="s">
        <v>32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</row>
    <row r="10" spans="1:14" x14ac:dyDescent="0.25">
      <c r="A10" s="7" t="s">
        <v>33</v>
      </c>
      <c r="B10" s="200" t="s">
        <v>34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</row>
    <row r="11" spans="1:14" x14ac:dyDescent="0.25">
      <c r="A11" s="8" t="s">
        <v>35</v>
      </c>
      <c r="B11" s="200" t="s">
        <v>36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</row>
    <row r="12" spans="1:14" x14ac:dyDescent="0.25">
      <c r="A12" s="9" t="s">
        <v>37</v>
      </c>
      <c r="B12" s="200" t="s">
        <v>38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</row>
    <row r="13" spans="1:14" ht="24" customHeight="1" x14ac:dyDescent="0.25">
      <c r="A13" s="8" t="s">
        <v>39</v>
      </c>
      <c r="B13" s="200" t="s">
        <v>40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</row>
    <row r="14" spans="1:14" ht="16.5" customHeight="1" x14ac:dyDescent="0.25">
      <c r="A14" s="8" t="s">
        <v>5</v>
      </c>
      <c r="B14" s="200" t="s">
        <v>47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</row>
    <row r="15" spans="1:14" x14ac:dyDescent="0.25">
      <c r="A15" s="8" t="s">
        <v>41</v>
      </c>
      <c r="B15" s="200" t="s">
        <v>42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</row>
    <row r="16" spans="1:14" ht="38.25" x14ac:dyDescent="0.25">
      <c r="A16" s="10" t="s">
        <v>71</v>
      </c>
      <c r="B16" s="200" t="s">
        <v>43</v>
      </c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</row>
    <row r="17" spans="1:14" ht="28.5" customHeight="1" x14ac:dyDescent="0.25">
      <c r="A17" s="10" t="s">
        <v>72</v>
      </c>
      <c r="B17" s="200" t="s">
        <v>73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</row>
    <row r="18" spans="1:14" ht="27" customHeight="1" x14ac:dyDescent="0.25">
      <c r="A18" s="11" t="s">
        <v>44</v>
      </c>
      <c r="B18" s="200" t="s">
        <v>45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</row>
    <row r="19" spans="1:14" ht="75" customHeight="1" x14ac:dyDescent="0.25">
      <c r="A19" s="45" t="s">
        <v>57</v>
      </c>
      <c r="B19" s="201" t="s">
        <v>58</v>
      </c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2024-01-29T08:43:37Z</cp:lastPrinted>
  <dcterms:created xsi:type="dcterms:W3CDTF">2012-08-13T12:29:09Z</dcterms:created>
  <dcterms:modified xsi:type="dcterms:W3CDTF">2024-01-30T10:05:15Z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