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01 - Architektúra, statika" sheetId="2" r:id="rId2"/>
    <sheet name="05 - Elektroinštalácia" sheetId="3" r:id="rId3"/>
    <sheet name="07 - Ústredné vykurovanie" sheetId="4" r:id="rId4"/>
    <sheet name="08 - Zdravotechnika" sheetId="5" r:id="rId5"/>
    <sheet name="09 - Vzduchotechnika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'01 - Architektúra, statika'!$C$130:$K$221</definedName>
    <definedName name="_xlnm.Print_Area" localSheetId="1">'01 - Architektúra, statika'!$C$4:$J$76,'01 - Architektúra, statika'!$C$82:$J$112,'01 - Architektúra, statika'!$C$118:$J$221</definedName>
    <definedName name="_xlnm.Print_Titles" localSheetId="1">'01 - Architektúra, statika'!$130:$130</definedName>
    <definedName name="_xlnm._FilterDatabase" localSheetId="2" hidden="1">'05 - Elektroinštalácia'!$C$119:$K$257</definedName>
    <definedName name="_xlnm.Print_Area" localSheetId="2">'05 - Elektroinštalácia'!$C$4:$J$76,'05 - Elektroinštalácia'!$C$82:$J$101,'05 - Elektroinštalácia'!$C$107:$J$257</definedName>
    <definedName name="_xlnm.Print_Titles" localSheetId="2">'05 - Elektroinštalácia'!$119:$119</definedName>
    <definedName name="_xlnm._FilterDatabase" localSheetId="3" hidden="1">'07 - Ústredné vykurovanie'!$C$119:$K$135</definedName>
    <definedName name="_xlnm.Print_Area" localSheetId="3">'07 - Ústredné vykurovanie'!$C$4:$J$76,'07 - Ústredné vykurovanie'!$C$82:$J$101,'07 - Ústredné vykurovanie'!$C$107:$J$135</definedName>
    <definedName name="_xlnm.Print_Titles" localSheetId="3">'07 - Ústredné vykurovanie'!$119:$119</definedName>
    <definedName name="_xlnm._FilterDatabase" localSheetId="4" hidden="1">'08 - Zdravotechnika'!$C$120:$K$139</definedName>
    <definedName name="_xlnm.Print_Area" localSheetId="4">'08 - Zdravotechnika'!$C$4:$J$76,'08 - Zdravotechnika'!$C$82:$J$102,'08 - Zdravotechnika'!$C$108:$J$139</definedName>
    <definedName name="_xlnm.Print_Titles" localSheetId="4">'08 - Zdravotechnika'!$120:$120</definedName>
    <definedName name="_xlnm._FilterDatabase" localSheetId="5" hidden="1">'09 - Vzduchotechnika'!$C$129:$K$181</definedName>
    <definedName name="_xlnm.Print_Area" localSheetId="5">'09 - Vzduchotechnika'!$C$4:$J$76,'09 - Vzduchotechnika'!$C$82:$J$111,'09 - Vzduchotechnika'!$C$117:$J$181</definedName>
    <definedName name="_xlnm.Print_Titles" localSheetId="5">'09 - Vzduchotechnika'!$129:$129</definedName>
  </definedNames>
  <calcPr/>
</workbook>
</file>

<file path=xl/calcChain.xml><?xml version="1.0" encoding="utf-8"?>
<calcChain xmlns="http://schemas.openxmlformats.org/spreadsheetml/2006/main">
  <c i="6" l="1" r="J138"/>
  <c r="J37"/>
  <c r="J36"/>
  <c i="1" r="AY99"/>
  <c i="6" r="J35"/>
  <c i="1" r="AX99"/>
  <c i="6"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J9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F124"/>
  <c r="E122"/>
  <c r="F89"/>
  <c r="E87"/>
  <c r="J24"/>
  <c r="E24"/>
  <c r="J127"/>
  <c r="J23"/>
  <c r="J21"/>
  <c r="E21"/>
  <c r="J91"/>
  <c r="J20"/>
  <c r="J18"/>
  <c r="E18"/>
  <c r="F127"/>
  <c r="J17"/>
  <c r="J15"/>
  <c r="E15"/>
  <c r="F126"/>
  <c r="J14"/>
  <c r="J12"/>
  <c r="J89"/>
  <c r="E7"/>
  <c r="E120"/>
  <c i="5" r="J37"/>
  <c r="J36"/>
  <c i="1" r="AY98"/>
  <c i="5" r="J35"/>
  <c i="1" r="AX98"/>
  <c i="5"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BI127"/>
  <c r="BH127"/>
  <c r="BG127"/>
  <c r="BE127"/>
  <c r="T127"/>
  <c r="T126"/>
  <c r="R127"/>
  <c r="R126"/>
  <c r="P127"/>
  <c r="P126"/>
  <c r="BI125"/>
  <c r="BH125"/>
  <c r="BG125"/>
  <c r="BE125"/>
  <c r="T125"/>
  <c r="T124"/>
  <c r="R125"/>
  <c r="R124"/>
  <c r="P125"/>
  <c r="P124"/>
  <c r="BI123"/>
  <c r="BH123"/>
  <c r="BG123"/>
  <c r="BE123"/>
  <c r="T123"/>
  <c r="T122"/>
  <c r="R123"/>
  <c r="R122"/>
  <c r="P123"/>
  <c r="P122"/>
  <c r="F115"/>
  <c r="E113"/>
  <c r="F89"/>
  <c r="E87"/>
  <c r="J24"/>
  <c r="E24"/>
  <c r="J118"/>
  <c r="J23"/>
  <c r="J21"/>
  <c r="E21"/>
  <c r="J117"/>
  <c r="J20"/>
  <c r="J18"/>
  <c r="E18"/>
  <c r="F118"/>
  <c r="J17"/>
  <c r="J15"/>
  <c r="E15"/>
  <c r="F117"/>
  <c r="J14"/>
  <c r="J12"/>
  <c r="J89"/>
  <c r="E7"/>
  <c r="E111"/>
  <c i="4" r="J37"/>
  <c r="J36"/>
  <c i="1" r="AY97"/>
  <c i="4" r="J35"/>
  <c i="1" r="AX97"/>
  <c i="4"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4"/>
  <c r="BH124"/>
  <c r="BG124"/>
  <c r="BE124"/>
  <c r="T124"/>
  <c r="T123"/>
  <c r="R124"/>
  <c r="R123"/>
  <c r="P124"/>
  <c r="P123"/>
  <c r="BI122"/>
  <c r="BH122"/>
  <c r="BG122"/>
  <c r="BE122"/>
  <c r="T122"/>
  <c r="T121"/>
  <c r="R122"/>
  <c r="R121"/>
  <c r="P122"/>
  <c r="P121"/>
  <c r="F114"/>
  <c r="E112"/>
  <c r="F89"/>
  <c r="E87"/>
  <c r="J24"/>
  <c r="E24"/>
  <c r="J92"/>
  <c r="J23"/>
  <c r="J21"/>
  <c r="E21"/>
  <c r="J91"/>
  <c r="J20"/>
  <c r="J18"/>
  <c r="E18"/>
  <c r="F92"/>
  <c r="J17"/>
  <c r="J15"/>
  <c r="E15"/>
  <c r="F116"/>
  <c r="J14"/>
  <c r="J12"/>
  <c r="J114"/>
  <c r="E7"/>
  <c r="E85"/>
  <c i="3" r="J37"/>
  <c r="J36"/>
  <c i="1" r="AY96"/>
  <c i="3" r="J35"/>
  <c i="1" r="AX96"/>
  <c i="3"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F114"/>
  <c r="E112"/>
  <c r="F89"/>
  <c r="E87"/>
  <c r="J24"/>
  <c r="E24"/>
  <c r="J117"/>
  <c r="J23"/>
  <c r="J21"/>
  <c r="E21"/>
  <c r="J116"/>
  <c r="J20"/>
  <c r="J18"/>
  <c r="E18"/>
  <c r="F92"/>
  <c r="J17"/>
  <c r="J15"/>
  <c r="E15"/>
  <c r="F116"/>
  <c r="J14"/>
  <c r="J12"/>
  <c r="J89"/>
  <c r="E7"/>
  <c r="E85"/>
  <c i="2" r="J37"/>
  <c r="J36"/>
  <c i="1" r="AY95"/>
  <c i="2" r="J35"/>
  <c i="1" r="AX95"/>
  <c i="2"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7"/>
  <c r="BH217"/>
  <c r="BG217"/>
  <c r="BE217"/>
  <c r="T217"/>
  <c r="T216"/>
  <c r="R217"/>
  <c r="R216"/>
  <c r="P217"/>
  <c r="P216"/>
  <c r="BI215"/>
  <c r="BH215"/>
  <c r="BG215"/>
  <c r="BE215"/>
  <c r="T215"/>
  <c r="T214"/>
  <c r="R215"/>
  <c r="R214"/>
  <c r="P215"/>
  <c r="P214"/>
  <c r="BI213"/>
  <c r="BH213"/>
  <c r="BG213"/>
  <c r="BE213"/>
  <c r="T213"/>
  <c r="T212"/>
  <c r="R213"/>
  <c r="R212"/>
  <c r="P213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T178"/>
  <c r="R179"/>
  <c r="R178"/>
  <c r="P179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0"/>
  <c r="BH170"/>
  <c r="BG170"/>
  <c r="BE170"/>
  <c r="T170"/>
  <c r="T169"/>
  <c r="R170"/>
  <c r="R169"/>
  <c r="P170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F125"/>
  <c r="E123"/>
  <c r="F89"/>
  <c r="E87"/>
  <c r="J24"/>
  <c r="E24"/>
  <c r="J128"/>
  <c r="J23"/>
  <c r="J21"/>
  <c r="E21"/>
  <c r="J127"/>
  <c r="J20"/>
  <c r="J18"/>
  <c r="E18"/>
  <c r="F92"/>
  <c r="J17"/>
  <c r="J15"/>
  <c r="E15"/>
  <c r="F127"/>
  <c r="J14"/>
  <c r="J12"/>
  <c r="J125"/>
  <c r="E7"/>
  <c r="E121"/>
  <c i="1" r="L90"/>
  <c r="AM90"/>
  <c r="AM89"/>
  <c r="L89"/>
  <c r="AM87"/>
  <c r="L87"/>
  <c r="L85"/>
  <c r="L84"/>
  <c i="2" r="BK161"/>
  <c r="J141"/>
  <c r="BK215"/>
  <c r="J198"/>
  <c r="J192"/>
  <c r="BK186"/>
  <c r="J175"/>
  <c r="BK164"/>
  <c r="J143"/>
  <c r="J153"/>
  <c r="J220"/>
  <c r="BK209"/>
  <c r="J201"/>
  <c r="BK193"/>
  <c r="BK184"/>
  <c r="BK176"/>
  <c r="BK166"/>
  <c r="BK159"/>
  <c r="J213"/>
  <c r="BK213"/>
  <c r="BK146"/>
  <c r="J136"/>
  <c i="3" r="BK247"/>
  <c r="J207"/>
  <c r="J172"/>
  <c r="BK146"/>
  <c r="J124"/>
  <c r="J247"/>
  <c r="BK236"/>
  <c r="J213"/>
  <c r="J186"/>
  <c r="BK165"/>
  <c r="J149"/>
  <c r="J253"/>
  <c r="J231"/>
  <c r="BK186"/>
  <c r="BK155"/>
  <c r="J139"/>
  <c r="J252"/>
  <c r="J226"/>
  <c r="J204"/>
  <c r="BK181"/>
  <c r="BK170"/>
  <c r="J140"/>
  <c r="BK123"/>
  <c r="J250"/>
  <c r="BK223"/>
  <c r="J194"/>
  <c r="J162"/>
  <c r="BK143"/>
  <c r="J246"/>
  <c r="BK212"/>
  <c r="BK240"/>
  <c r="J211"/>
  <c r="J193"/>
  <c r="J128"/>
  <c r="BK218"/>
  <c r="BK182"/>
  <c r="BK163"/>
  <c r="J146"/>
  <c r="J132"/>
  <c i="4" r="BK135"/>
  <c r="J126"/>
  <c r="J135"/>
  <c i="5" r="BK133"/>
  <c r="J123"/>
  <c r="J136"/>
  <c r="BK130"/>
  <c i="6" r="BK171"/>
  <c r="BK179"/>
  <c r="BK143"/>
  <c r="J166"/>
  <c r="J136"/>
  <c r="J172"/>
  <c r="J148"/>
  <c r="J163"/>
  <c r="J134"/>
  <c r="BK148"/>
  <c r="BK155"/>
  <c r="J155"/>
  <c i="2" r="J149"/>
  <c r="J204"/>
  <c r="J197"/>
  <c r="BK190"/>
  <c r="J183"/>
  <c r="J168"/>
  <c r="BK163"/>
  <c r="J135"/>
  <c r="BK220"/>
  <c r="J210"/>
  <c r="J207"/>
  <c r="BK198"/>
  <c r="J190"/>
  <c r="J182"/>
  <c r="J167"/>
  <c r="J161"/>
  <c r="BK143"/>
  <c r="J146"/>
  <c r="BK149"/>
  <c i="3" r="J255"/>
  <c r="J210"/>
  <c r="BK178"/>
  <c r="J159"/>
  <c r="BK135"/>
  <c r="J256"/>
  <c r="J241"/>
  <c r="BK200"/>
  <c r="BK176"/>
  <c r="BK140"/>
  <c r="BK243"/>
  <c r="J225"/>
  <c r="J205"/>
  <c r="BK158"/>
  <c r="J143"/>
  <c r="BK128"/>
  <c r="BK235"/>
  <c r="J196"/>
  <c r="J177"/>
  <c r="J148"/>
  <c r="BK126"/>
  <c r="BK246"/>
  <c r="J229"/>
  <c r="BK201"/>
  <c r="J183"/>
  <c r="BK160"/>
  <c r="BK139"/>
  <c r="BK233"/>
  <c r="BK204"/>
  <c r="J248"/>
  <c r="J215"/>
  <c r="BK196"/>
  <c r="J224"/>
  <c r="J197"/>
  <c r="J168"/>
  <c r="BK148"/>
  <c r="J134"/>
  <c i="4" r="J132"/>
  <c r="J129"/>
  <c r="J122"/>
  <c r="J124"/>
  <c i="5" r="BK132"/>
  <c r="J132"/>
  <c r="BK127"/>
  <c i="6" r="J160"/>
  <c r="BK140"/>
  <c r="BK172"/>
  <c r="J152"/>
  <c r="J133"/>
  <c r="BK160"/>
  <c r="BK134"/>
  <c r="BK135"/>
  <c r="J157"/>
  <c r="J154"/>
  <c i="2" r="BK142"/>
  <c r="BK136"/>
  <c r="J215"/>
  <c r="J202"/>
  <c r="BK195"/>
  <c r="BK188"/>
  <c r="J173"/>
  <c r="J162"/>
  <c r="BK211"/>
  <c r="BK148"/>
  <c r="BK134"/>
  <c r="BK208"/>
  <c r="BK202"/>
  <c r="J195"/>
  <c r="BK189"/>
  <c r="BK181"/>
  <c r="BK173"/>
  <c r="BK162"/>
  <c r="J142"/>
  <c r="J147"/>
  <c r="BK151"/>
  <c r="BK217"/>
  <c i="3" r="BK225"/>
  <c r="BK187"/>
  <c r="BK166"/>
  <c r="BK127"/>
  <c r="BK245"/>
  <c r="BK227"/>
  <c r="J214"/>
  <c r="J188"/>
  <c r="BK161"/>
  <c r="BK147"/>
  <c r="J237"/>
  <c r="BK217"/>
  <c r="BK184"/>
  <c r="J153"/>
  <c r="J137"/>
  <c r="BK250"/>
  <c r="J230"/>
  <c r="J217"/>
  <c r="BK183"/>
  <c r="BK164"/>
  <c r="J130"/>
  <c r="BK252"/>
  <c r="J236"/>
  <c r="J218"/>
  <c r="BK198"/>
  <c r="J166"/>
  <c r="BK149"/>
  <c r="BK249"/>
  <c r="BK194"/>
  <c r="J178"/>
  <c r="BK226"/>
  <c r="BK207"/>
  <c r="BK191"/>
  <c r="J126"/>
  <c r="J200"/>
  <c r="J173"/>
  <c r="J156"/>
  <c r="J135"/>
  <c i="4" r="BK124"/>
  <c r="BK122"/>
  <c r="BK129"/>
  <c i="5" r="BK137"/>
  <c r="J137"/>
  <c r="J129"/>
  <c r="J134"/>
  <c i="6" r="J169"/>
  <c r="BK178"/>
  <c r="J167"/>
  <c r="BK181"/>
  <c r="BK159"/>
  <c r="BK180"/>
  <c r="BK157"/>
  <c r="BK164"/>
  <c r="J177"/>
  <c r="J151"/>
  <c r="BK176"/>
  <c r="J135"/>
  <c i="2" r="BK147"/>
  <c r="BK138"/>
  <c r="J208"/>
  <c r="BK201"/>
  <c r="J191"/>
  <c r="J179"/>
  <c r="J170"/>
  <c r="J159"/>
  <c r="J157"/>
  <c r="J144"/>
  <c r="J219"/>
  <c r="J205"/>
  <c r="BK197"/>
  <c r="BK191"/>
  <c r="BK183"/>
  <c r="BK177"/>
  <c r="BK168"/>
  <c r="BK156"/>
  <c r="J154"/>
  <c r="BK157"/>
  <c r="J138"/>
  <c i="3" r="BK248"/>
  <c r="BK209"/>
  <c r="J181"/>
  <c r="BK167"/>
  <c r="J145"/>
  <c r="J125"/>
  <c r="J243"/>
  <c r="J222"/>
  <c r="BK190"/>
  <c r="BK172"/>
  <c r="BK159"/>
  <c r="J257"/>
  <c r="J235"/>
  <c r="BK224"/>
  <c r="BK188"/>
  <c r="BK168"/>
  <c r="BK151"/>
  <c r="J245"/>
  <c r="BK219"/>
  <c r="BK202"/>
  <c r="BK180"/>
  <c r="BK162"/>
  <c r="J251"/>
  <c r="J227"/>
  <c r="J209"/>
  <c r="BK193"/>
  <c r="BK154"/>
  <c r="BK244"/>
  <c r="BK189"/>
  <c r="J244"/>
  <c r="BK220"/>
  <c r="J198"/>
  <c r="J129"/>
  <c r="J212"/>
  <c r="J180"/>
  <c r="J170"/>
  <c r="J155"/>
  <c r="J131"/>
  <c i="4" r="J133"/>
  <c r="BK126"/>
  <c i="5" r="J138"/>
  <c r="BK125"/>
  <c r="BK138"/>
  <c r="BK134"/>
  <c r="J125"/>
  <c i="6" r="BK163"/>
  <c r="J170"/>
  <c r="J180"/>
  <c r="J158"/>
  <c r="BK177"/>
  <c r="J164"/>
  <c r="BK136"/>
  <c r="J145"/>
  <c r="BK133"/>
  <c r="J146"/>
  <c r="BK137"/>
  <c i="2" r="J211"/>
  <c r="J134"/>
  <c r="BK207"/>
  <c r="BK200"/>
  <c r="J193"/>
  <c r="J184"/>
  <c r="J176"/>
  <c r="J166"/>
  <c r="BK153"/>
  <c r="BK154"/>
  <c r="BK141"/>
  <c r="BK219"/>
  <c r="J209"/>
  <c r="J203"/>
  <c r="BK196"/>
  <c r="BK187"/>
  <c r="J174"/>
  <c r="J164"/>
  <c r="J148"/>
  <c r="J158"/>
  <c r="J160"/>
  <c r="J140"/>
  <c i="3" r="BK253"/>
  <c r="J238"/>
  <c r="BK199"/>
  <c r="J175"/>
  <c r="J144"/>
  <c r="BK122"/>
  <c r="BK229"/>
  <c r="J199"/>
  <c r="BK171"/>
  <c r="BK153"/>
  <c r="J138"/>
  <c r="J232"/>
  <c r="BK215"/>
  <c r="J182"/>
  <c r="J154"/>
  <c r="BK133"/>
  <c r="BK238"/>
  <c r="BK221"/>
  <c r="J191"/>
  <c r="BK173"/>
  <c r="BK137"/>
  <c r="BK256"/>
  <c r="BK231"/>
  <c r="J206"/>
  <c r="J189"/>
  <c r="J161"/>
  <c r="BK125"/>
  <c r="BK192"/>
  <c r="BK177"/>
  <c r="J221"/>
  <c r="J202"/>
  <c r="J127"/>
  <c r="BK211"/>
  <c r="J171"/>
  <c r="J157"/>
  <c r="BK136"/>
  <c i="4" r="BK134"/>
  <c r="BK127"/>
  <c r="J127"/>
  <c r="BK132"/>
  <c i="5" r="J139"/>
  <c r="J135"/>
  <c r="BK129"/>
  <c i="6" r="J178"/>
  <c r="J143"/>
  <c r="J174"/>
  <c r="BK167"/>
  <c r="J147"/>
  <c r="J171"/>
  <c r="BK144"/>
  <c r="BK158"/>
  <c r="BK174"/>
  <c r="J140"/>
  <c r="J141"/>
  <c i="2" r="J150"/>
  <c r="BK140"/>
  <c r="BK205"/>
  <c r="BK199"/>
  <c r="BK194"/>
  <c r="J187"/>
  <c r="J177"/>
  <c r="BK167"/>
  <c r="BK158"/>
  <c r="J156"/>
  <c r="J139"/>
  <c r="BK210"/>
  <c r="BK204"/>
  <c r="J199"/>
  <c r="BK192"/>
  <c r="J186"/>
  <c r="BK179"/>
  <c r="BK170"/>
  <c r="J163"/>
  <c r="BK145"/>
  <c r="BK150"/>
  <c r="J145"/>
  <c r="BK221"/>
  <c i="3" r="BK251"/>
  <c r="BK214"/>
  <c r="BK179"/>
  <c r="J160"/>
  <c r="J136"/>
  <c r="J249"/>
  <c r="J242"/>
  <c r="J216"/>
  <c r="BK195"/>
  <c r="BK174"/>
  <c r="J151"/>
  <c r="BK255"/>
  <c r="BK228"/>
  <c r="J195"/>
  <c r="BK169"/>
  <c r="J142"/>
  <c r="BK131"/>
  <c r="BK242"/>
  <c r="BK222"/>
  <c r="J192"/>
  <c r="BK175"/>
  <c r="BK157"/>
  <c r="J122"/>
  <c r="J234"/>
  <c r="BK216"/>
  <c r="BK197"/>
  <c r="J165"/>
  <c r="BK145"/>
  <c r="BK129"/>
  <c r="J219"/>
  <c r="BK185"/>
  <c r="BK232"/>
  <c r="J208"/>
  <c r="J185"/>
  <c r="BK230"/>
  <c r="BK208"/>
  <c r="J179"/>
  <c r="J164"/>
  <c r="J147"/>
  <c r="BK124"/>
  <c i="4" r="BK131"/>
  <c r="J134"/>
  <c r="J128"/>
  <c i="5" r="BK135"/>
  <c r="J130"/>
  <c r="J127"/>
  <c r="BK123"/>
  <c i="6" r="J159"/>
  <c r="J175"/>
  <c r="J176"/>
  <c r="J137"/>
  <c r="BK154"/>
  <c r="BK166"/>
  <c r="BK170"/>
  <c r="BK141"/>
  <c i="2" r="J151"/>
  <c r="J217"/>
  <c r="BK203"/>
  <c r="J196"/>
  <c r="J189"/>
  <c r="J181"/>
  <c r="BK174"/>
  <c r="J165"/>
  <c r="BK155"/>
  <c r="J155"/>
  <c i="1" r="AS94"/>
  <c i="2" r="J200"/>
  <c r="J194"/>
  <c r="J188"/>
  <c r="BK182"/>
  <c r="BK175"/>
  <c r="BK165"/>
  <c r="BK160"/>
  <c r="BK135"/>
  <c r="BK139"/>
  <c r="BK144"/>
  <c r="J221"/>
  <c i="3" r="BK241"/>
  <c r="J203"/>
  <c r="J169"/>
  <c r="BK142"/>
  <c r="BK257"/>
  <c r="BK237"/>
  <c r="BK205"/>
  <c r="J167"/>
  <c r="BK156"/>
  <c r="J254"/>
  <c r="BK234"/>
  <c r="BK203"/>
  <c r="J176"/>
  <c r="J152"/>
  <c r="BK138"/>
  <c r="J123"/>
  <c r="J228"/>
  <c r="BK210"/>
  <c r="J184"/>
  <c r="J163"/>
  <c r="BK132"/>
  <c r="BK254"/>
  <c r="J240"/>
  <c r="BK213"/>
  <c r="J190"/>
  <c r="BK152"/>
  <c r="J133"/>
  <c r="J220"/>
  <c r="J187"/>
  <c r="J233"/>
  <c r="J201"/>
  <c r="BK134"/>
  <c r="J223"/>
  <c r="BK206"/>
  <c r="J174"/>
  <c r="J158"/>
  <c r="BK144"/>
  <c r="BK130"/>
  <c i="4" r="BK128"/>
  <c r="J131"/>
  <c r="BK133"/>
  <c i="5" r="J133"/>
  <c r="BK139"/>
  <c r="BK136"/>
  <c i="6" r="BK145"/>
  <c r="BK147"/>
  <c r="BK151"/>
  <c r="J181"/>
  <c r="BK169"/>
  <c r="BK175"/>
  <c r="J179"/>
  <c r="J144"/>
  <c r="BK152"/>
  <c r="BK146"/>
  <c i="2" l="1" r="BK137"/>
  <c r="J137"/>
  <c r="J99"/>
  <c r="R137"/>
  <c r="BK185"/>
  <c r="J185"/>
  <c r="J106"/>
  <c r="T206"/>
  <c r="BK218"/>
  <c r="J218"/>
  <c r="J111"/>
  <c i="3" r="T150"/>
  <c i="4" r="BK125"/>
  <c r="J125"/>
  <c r="J99"/>
  <c r="R130"/>
  <c i="5" r="BK128"/>
  <c r="J128"/>
  <c r="J100"/>
  <c r="P128"/>
  <c r="P121"/>
  <c i="1" r="AU98"/>
  <c i="5" r="T128"/>
  <c r="T121"/>
  <c r="BK131"/>
  <c r="J131"/>
  <c r="J101"/>
  <c r="P131"/>
  <c r="R131"/>
  <c r="T131"/>
  <c i="6" r="BK132"/>
  <c r="J132"/>
  <c r="J98"/>
  <c i="2" r="R133"/>
  <c r="T137"/>
  <c r="R172"/>
  <c r="R185"/>
  <c r="R218"/>
  <c i="3" r="T121"/>
  <c r="P141"/>
  <c r="P239"/>
  <c i="4" r="P125"/>
  <c r="P120"/>
  <c i="1" r="AU97"/>
  <c i="2" r="BK152"/>
  <c r="J152"/>
  <c r="J100"/>
  <c r="P185"/>
  <c r="T218"/>
  <c i="3" r="P121"/>
  <c r="BK141"/>
  <c r="J141"/>
  <c r="J98"/>
  <c r="R141"/>
  <c r="R239"/>
  <c i="4" r="T125"/>
  <c r="T120"/>
  <c i="6" r="BK142"/>
  <c r="J142"/>
  <c r="J101"/>
  <c r="T153"/>
  <c i="2" r="BK133"/>
  <c r="J133"/>
  <c r="J98"/>
  <c r="R152"/>
  <c r="BK180"/>
  <c r="J180"/>
  <c r="J105"/>
  <c r="T180"/>
  <c r="BK206"/>
  <c r="J206"/>
  <c r="J107"/>
  <c r="P218"/>
  <c i="3" r="BK121"/>
  <c r="R121"/>
  <c r="T141"/>
  <c r="BK239"/>
  <c r="J239"/>
  <c r="J100"/>
  <c i="4" r="R125"/>
  <c r="R120"/>
  <c i="6" r="R132"/>
  <c r="R139"/>
  <c r="T142"/>
  <c r="R150"/>
  <c r="BK156"/>
  <c r="J156"/>
  <c r="J105"/>
  <c r="P162"/>
  <c r="T165"/>
  <c i="2" r="T133"/>
  <c r="P137"/>
  <c r="BK172"/>
  <c r="J172"/>
  <c r="J103"/>
  <c r="T185"/>
  <c i="3" r="P150"/>
  <c i="4" r="P130"/>
  <c i="5" r="R128"/>
  <c r="R121"/>
  <c i="6" r="P132"/>
  <c r="P139"/>
  <c r="R142"/>
  <c r="BK150"/>
  <c r="J150"/>
  <c r="J103"/>
  <c r="T150"/>
  <c r="R153"/>
  <c r="R156"/>
  <c r="BK162"/>
  <c r="J162"/>
  <c r="J107"/>
  <c r="BK165"/>
  <c r="J165"/>
  <c r="J108"/>
  <c r="BK168"/>
  <c r="J168"/>
  <c r="J109"/>
  <c r="BK173"/>
  <c r="J173"/>
  <c r="J110"/>
  <c i="2" r="P152"/>
  <c r="P172"/>
  <c r="R180"/>
  <c r="P206"/>
  <c i="3" r="BK150"/>
  <c r="J150"/>
  <c r="J99"/>
  <c r="T239"/>
  <c i="4" r="BK130"/>
  <c r="J130"/>
  <c r="J100"/>
  <c i="6" r="T132"/>
  <c r="P142"/>
  <c r="P150"/>
  <c r="P153"/>
  <c r="T156"/>
  <c r="R162"/>
  <c r="P165"/>
  <c r="P168"/>
  <c r="P173"/>
  <c i="2" r="P133"/>
  <c r="P132"/>
  <c r="T152"/>
  <c r="T172"/>
  <c r="T171"/>
  <c r="P180"/>
  <c r="R206"/>
  <c i="3" r="R150"/>
  <c i="4" r="T130"/>
  <c i="6" r="BK139"/>
  <c r="J139"/>
  <c r="J100"/>
  <c r="T139"/>
  <c r="BK153"/>
  <c r="J153"/>
  <c r="J104"/>
  <c r="P156"/>
  <c r="T162"/>
  <c r="R165"/>
  <c r="R168"/>
  <c r="T168"/>
  <c r="R173"/>
  <c r="T173"/>
  <c i="5" r="BK126"/>
  <c r="J126"/>
  <c r="J99"/>
  <c i="2" r="BK212"/>
  <c r="J212"/>
  <c r="J108"/>
  <c r="BK169"/>
  <c r="J169"/>
  <c r="J101"/>
  <c r="BK178"/>
  <c r="J178"/>
  <c r="J104"/>
  <c r="BK214"/>
  <c r="J214"/>
  <c r="J109"/>
  <c i="5" r="BK122"/>
  <c r="BK121"/>
  <c r="J121"/>
  <c r="BK124"/>
  <c r="J124"/>
  <c r="J98"/>
  <c i="2" r="BK216"/>
  <c r="J216"/>
  <c r="J110"/>
  <c i="4" r="BK123"/>
  <c r="J123"/>
  <c r="J98"/>
  <c r="BK121"/>
  <c r="J121"/>
  <c r="J97"/>
  <c i="5" r="J122"/>
  <c r="J97"/>
  <c i="6" r="E85"/>
  <c r="J126"/>
  <c r="BF135"/>
  <c r="BF144"/>
  <c r="BF148"/>
  <c r="BF152"/>
  <c r="J92"/>
  <c r="BF133"/>
  <c r="BF140"/>
  <c r="BF147"/>
  <c r="BF157"/>
  <c r="BF159"/>
  <c r="BF167"/>
  <c r="BF171"/>
  <c r="BF179"/>
  <c r="F91"/>
  <c r="J124"/>
  <c r="BF137"/>
  <c r="BF146"/>
  <c r="BF154"/>
  <c r="BF158"/>
  <c r="BF160"/>
  <c r="BF141"/>
  <c r="BF151"/>
  <c r="BF166"/>
  <c r="BF169"/>
  <c r="BF170"/>
  <c r="BF172"/>
  <c r="BF176"/>
  <c r="BF178"/>
  <c r="F92"/>
  <c r="BF136"/>
  <c r="BF143"/>
  <c r="BF177"/>
  <c r="BF145"/>
  <c r="BF155"/>
  <c r="BF163"/>
  <c r="BF164"/>
  <c r="BF175"/>
  <c r="BF180"/>
  <c r="BF181"/>
  <c r="BF134"/>
  <c r="BF174"/>
  <c i="5" r="J91"/>
  <c r="J115"/>
  <c r="BF132"/>
  <c r="BF135"/>
  <c r="F91"/>
  <c r="BF129"/>
  <c r="BF133"/>
  <c r="BF139"/>
  <c r="BF123"/>
  <c r="E85"/>
  <c r="BF125"/>
  <c r="BF127"/>
  <c r="BF136"/>
  <c r="F92"/>
  <c r="BF130"/>
  <c r="BF137"/>
  <c r="BF138"/>
  <c r="J92"/>
  <c r="BF134"/>
  <c i="4" r="E110"/>
  <c r="F117"/>
  <c i="3" r="J121"/>
  <c r="J97"/>
  <c i="4" r="J89"/>
  <c r="J116"/>
  <c r="BF124"/>
  <c r="BF131"/>
  <c r="BF133"/>
  <c r="BF134"/>
  <c r="J117"/>
  <c r="BF132"/>
  <c r="BF122"/>
  <c r="BF129"/>
  <c r="F91"/>
  <c r="BF126"/>
  <c r="BF127"/>
  <c r="BF128"/>
  <c r="BF135"/>
  <c i="3" r="J91"/>
  <c r="BF127"/>
  <c r="BF128"/>
  <c r="BF149"/>
  <c r="BF153"/>
  <c r="BF159"/>
  <c r="BF164"/>
  <c r="BF165"/>
  <c r="BF167"/>
  <c r="BF169"/>
  <c r="BF170"/>
  <c r="BF173"/>
  <c r="BF185"/>
  <c r="BF187"/>
  <c r="BF188"/>
  <c r="BF195"/>
  <c r="BF198"/>
  <c r="BF203"/>
  <c r="BF204"/>
  <c r="BF224"/>
  <c r="BF225"/>
  <c r="E110"/>
  <c r="BF122"/>
  <c r="BF176"/>
  <c r="BF177"/>
  <c r="BF179"/>
  <c r="BF194"/>
  <c r="BF205"/>
  <c r="BF213"/>
  <c r="BF216"/>
  <c r="BF218"/>
  <c r="BF242"/>
  <c r="BF246"/>
  <c r="BF252"/>
  <c r="BF255"/>
  <c r="BF175"/>
  <c r="BF181"/>
  <c r="BF183"/>
  <c r="BF191"/>
  <c r="BF200"/>
  <c r="BF214"/>
  <c r="BF215"/>
  <c r="BF227"/>
  <c r="BF228"/>
  <c r="BF229"/>
  <c r="BF231"/>
  <c r="BF237"/>
  <c r="BF241"/>
  <c r="BF251"/>
  <c r="BF253"/>
  <c r="F91"/>
  <c r="BF123"/>
  <c r="BF131"/>
  <c r="BF137"/>
  <c r="BF148"/>
  <c r="BF158"/>
  <c r="BF168"/>
  <c r="BF180"/>
  <c r="BF207"/>
  <c r="BF243"/>
  <c r="BF244"/>
  <c r="BF248"/>
  <c r="BF256"/>
  <c r="J92"/>
  <c r="BF124"/>
  <c r="BF136"/>
  <c r="BF142"/>
  <c r="BF143"/>
  <c r="BF144"/>
  <c r="BF147"/>
  <c r="BF151"/>
  <c r="BF152"/>
  <c r="BF155"/>
  <c r="BF160"/>
  <c r="BF186"/>
  <c r="BF189"/>
  <c r="BF193"/>
  <c r="BF199"/>
  <c r="BF211"/>
  <c r="BF223"/>
  <c r="BF233"/>
  <c r="BF254"/>
  <c r="J114"/>
  <c r="F117"/>
  <c r="BF135"/>
  <c r="BF140"/>
  <c r="BF146"/>
  <c r="BF156"/>
  <c r="BF157"/>
  <c r="BF161"/>
  <c r="BF162"/>
  <c r="BF163"/>
  <c r="BF166"/>
  <c r="BF174"/>
  <c r="BF197"/>
  <c r="BF206"/>
  <c r="BF208"/>
  <c r="BF210"/>
  <c r="BF219"/>
  <c r="BF220"/>
  <c r="BF221"/>
  <c r="BF222"/>
  <c r="BF240"/>
  <c r="BF245"/>
  <c r="BF247"/>
  <c r="BF125"/>
  <c r="BF126"/>
  <c r="BF129"/>
  <c r="BF130"/>
  <c r="BF133"/>
  <c r="BF134"/>
  <c r="BF145"/>
  <c r="BF154"/>
  <c r="BF178"/>
  <c r="BF182"/>
  <c r="BF202"/>
  <c r="BF209"/>
  <c r="BF232"/>
  <c r="BF234"/>
  <c r="BF250"/>
  <c r="BF132"/>
  <c r="BF138"/>
  <c r="BF139"/>
  <c r="BF171"/>
  <c r="BF172"/>
  <c r="BF184"/>
  <c r="BF190"/>
  <c r="BF192"/>
  <c r="BF196"/>
  <c r="BF201"/>
  <c r="BF212"/>
  <c r="BF217"/>
  <c r="BF226"/>
  <c r="BF230"/>
  <c r="BF235"/>
  <c r="BF236"/>
  <c r="BF238"/>
  <c r="BF249"/>
  <c r="BF257"/>
  <c i="2" r="BF215"/>
  <c r="BF217"/>
  <c r="J91"/>
  <c r="BF134"/>
  <c r="BF141"/>
  <c r="BF147"/>
  <c r="BF148"/>
  <c r="BF154"/>
  <c r="BF213"/>
  <c r="BF221"/>
  <c r="J92"/>
  <c r="BF135"/>
  <c r="BF142"/>
  <c r="BF149"/>
  <c r="BF160"/>
  <c r="BF211"/>
  <c r="F128"/>
  <c r="BF136"/>
  <c r="BF138"/>
  <c r="BF151"/>
  <c r="BF153"/>
  <c r="BF155"/>
  <c r="BF157"/>
  <c r="BF161"/>
  <c r="BF165"/>
  <c r="BF167"/>
  <c r="BF168"/>
  <c r="BF175"/>
  <c r="BF176"/>
  <c r="BF177"/>
  <c r="BF182"/>
  <c r="BF183"/>
  <c r="BF184"/>
  <c r="BF186"/>
  <c r="BF188"/>
  <c r="BF190"/>
  <c r="BF191"/>
  <c r="BF192"/>
  <c r="BF193"/>
  <c r="BF194"/>
  <c r="BF195"/>
  <c r="BF197"/>
  <c r="BF199"/>
  <c r="BF201"/>
  <c r="BF203"/>
  <c r="BF208"/>
  <c r="BF209"/>
  <c r="BF210"/>
  <c r="BF219"/>
  <c r="BF220"/>
  <c r="E85"/>
  <c r="BF139"/>
  <c r="BF144"/>
  <c r="BF150"/>
  <c r="F91"/>
  <c r="BF140"/>
  <c r="BF162"/>
  <c r="BF163"/>
  <c r="BF164"/>
  <c r="BF166"/>
  <c r="BF170"/>
  <c r="BF173"/>
  <c r="BF174"/>
  <c r="BF179"/>
  <c r="BF181"/>
  <c r="BF187"/>
  <c r="BF189"/>
  <c r="BF196"/>
  <c r="BF198"/>
  <c r="BF200"/>
  <c r="BF202"/>
  <c r="BF204"/>
  <c r="BF205"/>
  <c r="BF207"/>
  <c r="J89"/>
  <c r="BF143"/>
  <c r="BF145"/>
  <c r="BF146"/>
  <c r="BF156"/>
  <c r="BF158"/>
  <c r="BF159"/>
  <c r="J33"/>
  <c i="1" r="AV95"/>
  <c i="4" r="F37"/>
  <c i="1" r="BD97"/>
  <c i="5" r="F36"/>
  <c i="1" r="BC98"/>
  <c i="6" r="F35"/>
  <c i="1" r="BB99"/>
  <c i="6" r="F37"/>
  <c i="1" r="BD99"/>
  <c i="3" r="F33"/>
  <c i="1" r="AZ96"/>
  <c i="4" r="F36"/>
  <c i="1" r="BC97"/>
  <c i="5" r="F37"/>
  <c i="1" r="BD98"/>
  <c i="6" r="J33"/>
  <c i="1" r="AV99"/>
  <c i="3" r="J33"/>
  <c i="1" r="AV96"/>
  <c i="4" r="F35"/>
  <c i="1" r="BB97"/>
  <c i="5" r="F35"/>
  <c i="1" r="BB98"/>
  <c i="6" r="F33"/>
  <c i="1" r="AZ99"/>
  <c i="5" r="J30"/>
  <c i="2" r="F33"/>
  <c i="1" r="AZ95"/>
  <c i="3" r="F36"/>
  <c i="1" r="BC96"/>
  <c i="2" r="F36"/>
  <c i="1" r="BC95"/>
  <c i="4" r="J33"/>
  <c i="1" r="AV97"/>
  <c i="4" r="F33"/>
  <c i="1" r="AZ97"/>
  <c i="5" r="F33"/>
  <c i="1" r="AZ98"/>
  <c i="5" r="J33"/>
  <c i="1" r="AV98"/>
  <c i="6" r="F36"/>
  <c i="1" r="BC99"/>
  <c i="2" r="F35"/>
  <c i="1" r="BB95"/>
  <c i="3" r="F37"/>
  <c i="1" r="BD96"/>
  <c i="2" r="F37"/>
  <c i="1" r="BD95"/>
  <c i="3" r="F35"/>
  <c i="1" r="BB96"/>
  <c i="6" l="1" r="P161"/>
  <c r="T161"/>
  <c r="R131"/>
  <c i="3" r="T120"/>
  <c i="6" r="P131"/>
  <c i="2" r="T132"/>
  <c r="T131"/>
  <c i="6" r="R149"/>
  <c r="T149"/>
  <c i="3" r="R120"/>
  <c i="2" r="P171"/>
  <c r="P131"/>
  <c i="1" r="AU95"/>
  <c i="2" r="R132"/>
  <c i="6" r="R161"/>
  <c r="T131"/>
  <c r="T130"/>
  <c i="3" r="P120"/>
  <c i="1" r="AU96"/>
  <c i="2" r="R171"/>
  <c i="6" r="P149"/>
  <c i="3" r="BK120"/>
  <c r="J120"/>
  <c r="J96"/>
  <c i="5" r="J96"/>
  <c i="1" r="AG98"/>
  <c i="6" r="BK131"/>
  <c r="J131"/>
  <c r="J97"/>
  <c r="BK149"/>
  <c r="J149"/>
  <c r="J102"/>
  <c r="BK161"/>
  <c r="J161"/>
  <c r="J106"/>
  <c i="2" r="BK171"/>
  <c r="J171"/>
  <c r="J102"/>
  <c i="4" r="BK120"/>
  <c r="J120"/>
  <c i="2" r="BK132"/>
  <c r="J132"/>
  <c r="J97"/>
  <c i="3" r="F34"/>
  <c i="1" r="BA96"/>
  <c i="4" r="J34"/>
  <c i="1" r="AW97"/>
  <c r="AT97"/>
  <c i="6" r="F34"/>
  <c i="1" r="BA99"/>
  <c i="3" r="J34"/>
  <c i="1" r="AW96"/>
  <c r="AT96"/>
  <c i="2" r="F34"/>
  <c i="1" r="BA95"/>
  <c i="2" r="J34"/>
  <c i="1" r="AW95"/>
  <c r="AT95"/>
  <c i="4" r="J30"/>
  <c i="1" r="AG97"/>
  <c i="4" r="F34"/>
  <c i="1" r="BA97"/>
  <c r="AZ94"/>
  <c r="W29"/>
  <c r="BC94"/>
  <c r="W32"/>
  <c i="5" r="F34"/>
  <c i="1" r="BA98"/>
  <c i="6" r="J34"/>
  <c i="1" r="AW99"/>
  <c r="AT99"/>
  <c i="5" r="J34"/>
  <c i="1" r="AW98"/>
  <c r="AT98"/>
  <c r="AN98"/>
  <c r="BB94"/>
  <c r="W31"/>
  <c r="BD94"/>
  <c r="W33"/>
  <c i="6" l="1" r="P130"/>
  <c i="1" r="AU99"/>
  <c i="6" r="R130"/>
  <c i="2" r="R131"/>
  <c r="BK131"/>
  <c r="J131"/>
  <c i="6" r="BK130"/>
  <c r="J130"/>
  <c r="J96"/>
  <c i="4" r="J96"/>
  <c i="5" r="J39"/>
  <c i="4" r="J39"/>
  <c i="1" r="AN97"/>
  <c r="AU94"/>
  <c r="AY94"/>
  <c i="3" r="J30"/>
  <c i="1" r="AG96"/>
  <c r="AX94"/>
  <c i="2" r="J30"/>
  <c i="1" r="AG95"/>
  <c r="BA94"/>
  <c r="W30"/>
  <c r="AV94"/>
  <c r="AK29"/>
  <c i="2" l="1" r="J39"/>
  <c i="3" r="J39"/>
  <c i="2" r="J96"/>
  <c i="1" r="AN96"/>
  <c r="AN95"/>
  <c r="AW94"/>
  <c r="AK30"/>
  <c i="6" r="J30"/>
  <c i="1" r="AG99"/>
  <c r="AG94"/>
  <c r="AK26"/>
  <c i="6" l="1" r="J39"/>
  <c i="1" r="AN99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<sst xmlns="http://schemas.openxmlformats.org/spreadsheetml/2006/main">
  <si>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</si>
  <si>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</si>
  <si>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</si>
  <si>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</si>
  <si>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</si>
  <si>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{79c47713-7254-44e8-a986-00950bf70185}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</si>
  <si>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</si>
  <si>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</si>
  <si>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</si>
  <si>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</si>
  <si>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</si>
  <si>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</si>
  <si>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</si>
  <si>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100-2023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</si>
  <si>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</si>
  <si>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</si>
  <si>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kliniky nukleárnej medzicíny nového prístroja-hybridného diagnostického systému SPECT/CT</t>
  </si>
  <si>
    <t>JKSO:</t>
  </si>
  <si>
    <t>KS:</t>
  </si>
  <si>
    <t>Miesto:</t>
  </si>
  <si>
    <t>Martin</t>
  </si>
  <si>
    <t>Dátum:</t>
  </si>
  <si>
    <t>23. 11. 2023</t>
  </si>
  <si>
    <t>Objednávateľ:</t>
  </si>
  <si>
    <t>IČO:</t>
  </si>
  <si>
    <t>Univerzitná nemocnika Martin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</si>
  <si>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</si>
  <si>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</si>
  <si>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</si>
  <si>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</si>
  <si>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</si>
  <si>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</si>
  <si>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</si>
  <si>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</si>
  <si>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</si>
  <si>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</si>
  <si>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</si>
  <si>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</si>
  <si>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</si>
  <si>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</si>
  <si>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</si>
  <si>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</si>
  <si>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</si>
  <si>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</si>
  <si>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</si>
  <si>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</si>
  <si>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</si>
  <si>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</si>
  <si>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</si>
  <si>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</si>
  <si>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</si>
  <si>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</si>
  <si>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</si>
  <si>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</si>
  <si>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</si>
  <si>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</si>
  <si>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</si>
  <si>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</si>
  <si>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</si>
  <si>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</si>
  <si>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</si>
  <si>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</si>
  <si>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</si>
  <si>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</si>
  <si>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</si>
  <si>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</si>
  <si>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</si>
  <si>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</si>
  <si>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</si>
  <si>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</si>
  <si>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</si>
  <si>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</si>
  <si>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</si>
  <si>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</si>
  <si>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</si>
  <si>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</si>
  <si>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</si>
  <si>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</si>
  <si>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</si>
  <si>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</si>
  <si>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Architektúra, statika</t>
  </si>
  <si>
    <t>STA</t>
  </si>
  <si>
    <t>1</t>
  </si>
  <si>
    <t>{9b8ea620-ede4-47cf-984a-7782f04fbed6}</t>
  </si>
  <si>
    <t>05</t>
  </si>
  <si>
    <t>Elektroinštalácia</t>
  </si>
  <si>
    <t>{98ebbe94-ae74-4f05-baac-84d54a18f28f}</t>
  </si>
  <si>
    <t>07</t>
  </si>
  <si>
    <t>Ústredné vykurovanie</t>
  </si>
  <si>
    <t>{b1818a34-4245-4a28-ad96-7f4f8fb0cdbd}</t>
  </si>
  <si>
    <t>08</t>
  </si>
  <si>
    <t>Zdravotechnika</t>
  </si>
  <si>
    <t>{1d0350b3-3ef9-470f-a180-6fdaf79bd5df}</t>
  </si>
  <si>
    <t>09</t>
  </si>
  <si>
    <t>Vzduchotechnika</t>
  </si>
  <si>
    <t>{6a2d9e0f-69ad-4198-92ca-feca7f4ded98}</t>
  </si>
  <si>
    <t>KRYCÍ LIST ROZPOČTU</t>
  </si>
  <si>
    <t>Objekt:</t>
  </si>
  <si>
    <t>01 - Architektúra, statika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</si>
  <si>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</si>
  <si>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</si>
  <si>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</si>
  <si>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</si>
  <si>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</si>
  <si>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</si>
  <si>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</si>
  <si>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</si>
  <si>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</si>
  <si>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</si>
  <si>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</si>
  <si>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</si>
  <si>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</si>
  <si>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</si>
  <si>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767 - Konštrukcie doplnkové kovové</t>
  </si>
  <si>
    <t xml:space="preserve">    776 - Podlahy povlakové</t>
  </si>
  <si>
    <t xml:space="preserve">    783 - Nátery</t>
  </si>
  <si>
    <t xml:space="preserve">    784 - Maľby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</si>
  <si>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</si>
  <si>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</si>
  <si>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</si>
  <si>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</si>
  <si>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</si>
  <si>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</si>
  <si>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</si>
  <si>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</si>
  <si>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</si>
  <si>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</si>
  <si>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</si>
  <si>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</si>
  <si>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</si>
  <si>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</si>
  <si>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</si>
  <si>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</si>
  <si>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</si>
  <si>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4</t>
  </si>
  <si>
    <t>Vodorovné konštrukcie</t>
  </si>
  <si>
    <t>K</t>
  </si>
  <si>
    <t>411321616.S</t>
  </si>
  <si>
    <t xml:space="preserve">Betón stropov doskových a trámových,  železový tr. C 30/37</t>
  </si>
  <si>
    <t>m3</t>
  </si>
  <si>
    <t>2</t>
  </si>
  <si>
    <t>-852831687</t>
  </si>
  <si>
    <t>411361821.S</t>
  </si>
  <si>
    <t>Výstuž stropov doskových, trámových, vložkových,konzolových alebo balkónových, B500 (10505)</t>
  </si>
  <si>
    <t>t</t>
  </si>
  <si>
    <t>453306469</t>
  </si>
  <si>
    <t>3</t>
  </si>
  <si>
    <t>411362021.S</t>
  </si>
  <si>
    <t>Výstuž stropov doskových, trámových, vložkových,konzolových alebo balkónových, zo zváraných sietí KARI</t>
  </si>
  <si>
    <t>-1486852114</t>
  </si>
  <si>
    <t>6</t>
  </si>
  <si>
    <t>Úpravy povrchov, podlahy, osadenie</t>
  </si>
  <si>
    <t>612460121.S</t>
  </si>
  <si>
    <t>Príprava vnútorného podkladu stien penetráciou základnou</t>
  </si>
  <si>
    <t>m2</t>
  </si>
  <si>
    <t>336546424</t>
  </si>
  <si>
    <t>5</t>
  </si>
  <si>
    <t>612460364.S</t>
  </si>
  <si>
    <t>Vnútorná omietka stien vápennocementová jednovrstvová, hr. 15 mm</t>
  </si>
  <si>
    <t>687590157</t>
  </si>
  <si>
    <t>632001011.S</t>
  </si>
  <si>
    <t>Zhotovenie separačnej fólie v podlahových vrstvách z PE</t>
  </si>
  <si>
    <t>-503785477</t>
  </si>
  <si>
    <t>7</t>
  </si>
  <si>
    <t>M</t>
  </si>
  <si>
    <t>283230007500.S</t>
  </si>
  <si>
    <t>Oddeľovacia fólia na potery</t>
  </si>
  <si>
    <t>8</t>
  </si>
  <si>
    <t>1234349762</t>
  </si>
  <si>
    <t>632452218.S</t>
  </si>
  <si>
    <t>Cementový poter, pevnosti v tlaku 20 MPa, hr. 45 mm</t>
  </si>
  <si>
    <t>-2079188952</t>
  </si>
  <si>
    <t>9</t>
  </si>
  <si>
    <t>632452220.S</t>
  </si>
  <si>
    <t>Cementový poter, pevnosti v tlaku 20 MPa, hr. 55 mm</t>
  </si>
  <si>
    <t>1519747127</t>
  </si>
  <si>
    <t>10</t>
  </si>
  <si>
    <t>632471310.S</t>
  </si>
  <si>
    <t>Olovená platňa - ochrana pred žiarením - strop</t>
  </si>
  <si>
    <t>598959250</t>
  </si>
  <si>
    <t>11</t>
  </si>
  <si>
    <t>632471311.S</t>
  </si>
  <si>
    <t>Protiradiačná ochrana - olovená platne v priečke 2,5mm</t>
  </si>
  <si>
    <t>312242385</t>
  </si>
  <si>
    <t>12</t>
  </si>
  <si>
    <t>642940010.S</t>
  </si>
  <si>
    <t>Začistenie skrytej zárubne</t>
  </si>
  <si>
    <t>m</t>
  </si>
  <si>
    <t>232690110</t>
  </si>
  <si>
    <t>13</t>
  </si>
  <si>
    <t>642944121.S</t>
  </si>
  <si>
    <t>Dodatočná montáž oceľovej dverovej zárubne, plochy otvoru do 2,5 m2</t>
  </si>
  <si>
    <t>ks</t>
  </si>
  <si>
    <t>-1824917931</t>
  </si>
  <si>
    <t>14</t>
  </si>
  <si>
    <t>553310010303.S</t>
  </si>
  <si>
    <t>Zárubňa pre dvere šxv 800x1970</t>
  </si>
  <si>
    <t>-1352421613</t>
  </si>
  <si>
    <t>15</t>
  </si>
  <si>
    <t>553310010301.S</t>
  </si>
  <si>
    <t>Zárubňa pre dvere šxh 600x1970</t>
  </si>
  <si>
    <t>1502839515</t>
  </si>
  <si>
    <t>16</t>
  </si>
  <si>
    <t>642944221.S</t>
  </si>
  <si>
    <t>Dodatočná montáž oceľovej dverovej zárubne, plochy otvoru 2,5 - 4,5 m2</t>
  </si>
  <si>
    <t>-1256157163</t>
  </si>
  <si>
    <t>17</t>
  </si>
  <si>
    <t>553310010359.S</t>
  </si>
  <si>
    <t>Zárubňa pre dvere šxv 1900x1970</t>
  </si>
  <si>
    <t>-1092792378</t>
  </si>
  <si>
    <t>Ostatné konštrukcie a práce-búranie</t>
  </si>
  <si>
    <t>18</t>
  </si>
  <si>
    <t>952901111.S</t>
  </si>
  <si>
    <t>Vyčistenie budov pri výške podlaží do 4 m</t>
  </si>
  <si>
    <t>-989675579</t>
  </si>
  <si>
    <t>19</t>
  </si>
  <si>
    <t>962031132.S</t>
  </si>
  <si>
    <t xml:space="preserve">Búranie priečok alebo vybúranie otvorov plochy nad 4 m2 z tehál pálených, plných alebo dutých hr. do 150 mm,  -0,19600t</t>
  </si>
  <si>
    <t>-70042238</t>
  </si>
  <si>
    <t>967031734.S</t>
  </si>
  <si>
    <t xml:space="preserve">Prikresanie plošné, muriva z akýchkoľvek tehál pálených na akúkoľvek maltu hr. do 300 mm,  -0,55700t</t>
  </si>
  <si>
    <t>460407086</t>
  </si>
  <si>
    <t>21</t>
  </si>
  <si>
    <t>968071115.S</t>
  </si>
  <si>
    <t>Demontáž okien kovových, 1 bm obvodu - 0,005t</t>
  </si>
  <si>
    <t>-368332722</t>
  </si>
  <si>
    <t>22</t>
  </si>
  <si>
    <t>968072455.S</t>
  </si>
  <si>
    <t xml:space="preserve">Vybúranie kovových dverových zárubní plochy do 2 m2,  -0,07600t</t>
  </si>
  <si>
    <t>-1795602496</t>
  </si>
  <si>
    <t>23</t>
  </si>
  <si>
    <t>971033451.S</t>
  </si>
  <si>
    <t xml:space="preserve">Vybúranie otvoru v murive tehl. plochy do 0,25 m2 hr. do 450 mm,  -0,21900t</t>
  </si>
  <si>
    <t>-1688695118</t>
  </si>
  <si>
    <t>24</t>
  </si>
  <si>
    <t>971033561.S</t>
  </si>
  <si>
    <t xml:space="preserve">Vybúranie otvorov v murive tehl. plochy do 1 m2 hr. do 600 mm,  -1,87500t</t>
  </si>
  <si>
    <t>1637616951</t>
  </si>
  <si>
    <t>25</t>
  </si>
  <si>
    <t>976081112.S</t>
  </si>
  <si>
    <t>Demontáž existujúcej sústavy VZT - pozinkovaná oceľ (č.m.6.17)</t>
  </si>
  <si>
    <t>kg</t>
  </si>
  <si>
    <t>-1257190903</t>
  </si>
  <si>
    <t>26</t>
  </si>
  <si>
    <t>978013191.S</t>
  </si>
  <si>
    <t xml:space="preserve">Otlčenie omietok stien vnútorných vápenných alebo vápennocementových v rozsahu do 100 %,  -0,04600t</t>
  </si>
  <si>
    <t>-1714205595</t>
  </si>
  <si>
    <t>27</t>
  </si>
  <si>
    <t>978059531.S</t>
  </si>
  <si>
    <t xml:space="preserve">Odsekanie a odobratie obkladov stien z obkladačiek vnútorných vrátane podkladovej omietky nad 2 m2,  -0,06800t</t>
  </si>
  <si>
    <t>-1697103885</t>
  </si>
  <si>
    <t>28</t>
  </si>
  <si>
    <t>979011111.S</t>
  </si>
  <si>
    <t>Zvislá doprava sutiny a vybúraných hmôt za prvé podlažie nad alebo pod základným podlažím</t>
  </si>
  <si>
    <t>-1367031778</t>
  </si>
  <si>
    <t>29</t>
  </si>
  <si>
    <t>979011121.S</t>
  </si>
  <si>
    <t>Zvislá doprava sutiny a vybúraných hmôt za každé ďalšie podlažie</t>
  </si>
  <si>
    <t>-794879035</t>
  </si>
  <si>
    <t>30</t>
  </si>
  <si>
    <t>979081111.S</t>
  </si>
  <si>
    <t>Odvoz sutiny a vybúraných hmôt na skládku do 1 km</t>
  </si>
  <si>
    <t>-285589592</t>
  </si>
  <si>
    <t>31</t>
  </si>
  <si>
    <t>979081121.S</t>
  </si>
  <si>
    <t>Odvoz sutiny a vybúraných hmôt na skládku za každý ďalší 1 km</t>
  </si>
  <si>
    <t>-1075091862</t>
  </si>
  <si>
    <t>32</t>
  </si>
  <si>
    <t>979082111.S</t>
  </si>
  <si>
    <t>Vnútrostavenisková doprava sutiny a vybúraných hmôt do 10 m</t>
  </si>
  <si>
    <t>-819483203</t>
  </si>
  <si>
    <t>33</t>
  </si>
  <si>
    <t>979089612.S</t>
  </si>
  <si>
    <t>Poplatok za skládku - iné odpady zo stavieb a demolácií (17 09), ostatné</t>
  </si>
  <si>
    <t>-1434875447</t>
  </si>
  <si>
    <t>99</t>
  </si>
  <si>
    <t>Presun hmôt HSV</t>
  </si>
  <si>
    <t>34</t>
  </si>
  <si>
    <t>999281111.S</t>
  </si>
  <si>
    <t>Presun hmôt pre opravy a údržbu objektov vrátane vonkajších plášťov výšky do 25 m</t>
  </si>
  <si>
    <t>-877044269</t>
  </si>
  <si>
    <t>PSV</t>
  </si>
  <si>
    <t>Práce a dodávky PSV</t>
  </si>
  <si>
    <t>713</t>
  </si>
  <si>
    <t>Izolácie tepelné</t>
  </si>
  <si>
    <t>35</t>
  </si>
  <si>
    <t>713000027.S</t>
  </si>
  <si>
    <t>Odstránenie tepelnej izolácie podláh lepenej z polystyrénu hr. nad 10 cm -0,0015t</t>
  </si>
  <si>
    <t>-1958280687</t>
  </si>
  <si>
    <t>36</t>
  </si>
  <si>
    <t>713122111.S</t>
  </si>
  <si>
    <t>Montáž tepelnej izolácie podláh polystyrénom, kladeným voľne v jednej vrstve</t>
  </si>
  <si>
    <t>1891664124</t>
  </si>
  <si>
    <t>37</t>
  </si>
  <si>
    <t>13462</t>
  </si>
  <si>
    <t>ISOVER EPS 200S hrúbka 150 mm</t>
  </si>
  <si>
    <t>-886464298</t>
  </si>
  <si>
    <t>38</t>
  </si>
  <si>
    <t>13458</t>
  </si>
  <si>
    <t>ISOVER EPS 200S hrúbka 80 mm</t>
  </si>
  <si>
    <t>1590722119</t>
  </si>
  <si>
    <t>39</t>
  </si>
  <si>
    <t>998713103.S</t>
  </si>
  <si>
    <t>Presun hmôt pre izolácie tepelné v objektoch výšky nad 12 m do 24 m</t>
  </si>
  <si>
    <t>444579332</t>
  </si>
  <si>
    <t>762</t>
  </si>
  <si>
    <t>Konštrukcie tesárske</t>
  </si>
  <si>
    <t>40</t>
  </si>
  <si>
    <t>762811811.S</t>
  </si>
  <si>
    <t>Demontáž záklopov stropov vrchných, zapustených z hrubých dosiek hr. do 32 mm, -0,01400 t</t>
  </si>
  <si>
    <t>1388848039</t>
  </si>
  <si>
    <t>763</t>
  </si>
  <si>
    <t>Konštrukcie - drevostavby</t>
  </si>
  <si>
    <t>41</t>
  </si>
  <si>
    <t>763111211.S</t>
  </si>
  <si>
    <t>Priečka SDK hr. 80 mm, kca CW+UW 50, jednoducho opláštená doskou štandardnou A 15 mm, TI 50 mm</t>
  </si>
  <si>
    <t>1532173393</t>
  </si>
  <si>
    <t>42</t>
  </si>
  <si>
    <t>763115514.S</t>
  </si>
  <si>
    <t>Priečka SDK hr. 150 mm, kca CW+UW 100, dvojito opláštená doskou štandardnou A 2x12,5 mm, TI 100 mm</t>
  </si>
  <si>
    <t>-1901472067</t>
  </si>
  <si>
    <t>43</t>
  </si>
  <si>
    <t>763138204.S</t>
  </si>
  <si>
    <t>Podhľad SDK montovaný priamo na jednoúrovňovej oceľovej podkonštrukcií CD+UD, doska protipožiarna impregnovaná DFH2 12.5 mm</t>
  </si>
  <si>
    <t>1808383840</t>
  </si>
  <si>
    <t>44</t>
  </si>
  <si>
    <t>998763306.S</t>
  </si>
  <si>
    <t>Presun hmôt pre sadrokartónové konštrukcie v objektoch výšky od 24 do 52 m</t>
  </si>
  <si>
    <t>-172944983</t>
  </si>
  <si>
    <t>767</t>
  </si>
  <si>
    <t>Konštrukcie doplnkové kovové</t>
  </si>
  <si>
    <t>45</t>
  </si>
  <si>
    <t>767612100.S</t>
  </si>
  <si>
    <t>Montáž okien hliníkových s hydroizolačnými ISO páskami (exteriérová a interiérová)</t>
  </si>
  <si>
    <t>1848200469</t>
  </si>
  <si>
    <t>46</t>
  </si>
  <si>
    <t>283290006100.S</t>
  </si>
  <si>
    <t>Tesniaca paropriepustná fólia polymér-flísová, š. 290 mm, dĺ. 30 m, pre tesnenie pripájacej škáry okenného rámu a muriva z exteriéru</t>
  </si>
  <si>
    <t>219773021</t>
  </si>
  <si>
    <t>47</t>
  </si>
  <si>
    <t>283290006200.S</t>
  </si>
  <si>
    <t>Tesniaca paronepriepustná fólia polymér-flísová, š. 70 mm, dĺ. 30 m, pre tesnenie pripájacej škáry okenného rámu a muriva z interiéru</t>
  </si>
  <si>
    <t>1982871435</t>
  </si>
  <si>
    <t>48</t>
  </si>
  <si>
    <t>553410013101.S</t>
  </si>
  <si>
    <t>O1 - Okno, nové, hliník,3-sklo, 2150x1900; vrátane podružných a kotviacich prvkov</t>
  </si>
  <si>
    <t>2044503110</t>
  </si>
  <si>
    <t>49</t>
  </si>
  <si>
    <t>553410013102.S</t>
  </si>
  <si>
    <t>O2 - Okno, francúzske nové, hliník, 3-sklo, 2150x2900; vrátane podružných a kotviacich prvkov</t>
  </si>
  <si>
    <t>943380382</t>
  </si>
  <si>
    <t>50</t>
  </si>
  <si>
    <t>553410013103.S</t>
  </si>
  <si>
    <t>O3 - Okno, pozorovacie 1600/600 mm medzi vyšetrovňou gamakamery II. SPECT/CT s ekvivalentom olova 2,5 mm 15-070; vrátane podružných a kotviacich prvkov</t>
  </si>
  <si>
    <t>-1114495701</t>
  </si>
  <si>
    <t>51</t>
  </si>
  <si>
    <t>767641110.S</t>
  </si>
  <si>
    <t>Montáž kovového dverového krídla otočného jednokrídlového, do existujúcej zárubne, vrátane kovania</t>
  </si>
  <si>
    <t>1320010274</t>
  </si>
  <si>
    <t>52</t>
  </si>
  <si>
    <t>549150000600.S</t>
  </si>
  <si>
    <t>Kľučka dverová a rozeta 2x, nehrdzavejúca oceľ, povrch nerez brúsený</t>
  </si>
  <si>
    <t>-1082335995</t>
  </si>
  <si>
    <t>53</t>
  </si>
  <si>
    <t>553410014801.S</t>
  </si>
  <si>
    <t>D1 - Dvere, nové, olov. vložka min. 2,5mm, 1970x800</t>
  </si>
  <si>
    <t>1671433224</t>
  </si>
  <si>
    <t>54</t>
  </si>
  <si>
    <t>553410014802.S</t>
  </si>
  <si>
    <t>D2 - Dvere, repas, olov. vložka, 1970x600</t>
  </si>
  <si>
    <t>34608163</t>
  </si>
  <si>
    <t>55</t>
  </si>
  <si>
    <t>553410014803.S</t>
  </si>
  <si>
    <t>D4 - Dvere, repas, olov. vložka, 1970x800</t>
  </si>
  <si>
    <t>782513951</t>
  </si>
  <si>
    <t>56</t>
  </si>
  <si>
    <t>767641120.S</t>
  </si>
  <si>
    <t>Montáž kovového dverového krídla otočného dvojkrídlového, do existujúcej zárubne, vrátane kovania</t>
  </si>
  <si>
    <t>-420623296</t>
  </si>
  <si>
    <t>57</t>
  </si>
  <si>
    <t>553410041101.S</t>
  </si>
  <si>
    <t>D3 - Dvere, dvojkrídlo, repas, olov. vložka 1970x1900</t>
  </si>
  <si>
    <t>-341390833</t>
  </si>
  <si>
    <t>58</t>
  </si>
  <si>
    <t>767660121.S</t>
  </si>
  <si>
    <t>Montáž hliníkovej vonkajšej žalúzie od šírky 240 cm do 300 cm a dĺžky 260 cm na stenu alebo ostenie</t>
  </si>
  <si>
    <t>-388834124</t>
  </si>
  <si>
    <t>59</t>
  </si>
  <si>
    <t>611530037500.S</t>
  </si>
  <si>
    <t>Žalúzie exteriérové hliníkové C-80, šxl 2200x1900 mm</t>
  </si>
  <si>
    <t>-677727989</t>
  </si>
  <si>
    <t>60</t>
  </si>
  <si>
    <t>611530038500.S</t>
  </si>
  <si>
    <t>Žalúzie exteriérové hliníkové C-80, šxl 2200x2900 mm</t>
  </si>
  <si>
    <t>-519932532</t>
  </si>
  <si>
    <t>61</t>
  </si>
  <si>
    <t>767995107.S</t>
  </si>
  <si>
    <t>Montáž ostatných atypických kovových stavebných doplnkových konštrukcií nad 250 do 500 kg</t>
  </si>
  <si>
    <t>-928510514</t>
  </si>
  <si>
    <t>62</t>
  </si>
  <si>
    <t>10001</t>
  </si>
  <si>
    <t>Konštrukcia nové rozvody</t>
  </si>
  <si>
    <t>kpl</t>
  </si>
  <si>
    <t>-1297521987</t>
  </si>
  <si>
    <t>63</t>
  </si>
  <si>
    <t>767996806.S</t>
  </si>
  <si>
    <t>Demontáž ostatných doplnkov stavieb - olevené platne v priečke</t>
  </si>
  <si>
    <t>-911752471</t>
  </si>
  <si>
    <t>64</t>
  </si>
  <si>
    <t>998767103.S</t>
  </si>
  <si>
    <t>Presun hmôt pre kovové stavebné doplnkové konštrukcie v objektoch výšky nad 12 do 24 m</t>
  </si>
  <si>
    <t>-678106964</t>
  </si>
  <si>
    <t>776</t>
  </si>
  <si>
    <t>Podlahy povlakové</t>
  </si>
  <si>
    <t>65</t>
  </si>
  <si>
    <t>776511820.S</t>
  </si>
  <si>
    <t xml:space="preserve">Odstránenie povlakových podláh z nášľapnej plochy lepených s podložkou,  -0,00100t</t>
  </si>
  <si>
    <t>-280632001</t>
  </si>
  <si>
    <t>66</t>
  </si>
  <si>
    <t>776541100.S</t>
  </si>
  <si>
    <t>Lepenie povlakových podláh PVC heterogénnych v pásoch</t>
  </si>
  <si>
    <t>-773760637</t>
  </si>
  <si>
    <t>67</t>
  </si>
  <si>
    <t>776620010.S</t>
  </si>
  <si>
    <t>Lepenie PVC heterogénnych alebo homogénnych v pásoch na steny</t>
  </si>
  <si>
    <t>1542430628</t>
  </si>
  <si>
    <t>68</t>
  </si>
  <si>
    <t>284110000605.S</t>
  </si>
  <si>
    <t>Podlaha PVC heterogénna akustická, hrúbka do 3,5 mm</t>
  </si>
  <si>
    <t>-1456353544</t>
  </si>
  <si>
    <t>69</t>
  </si>
  <si>
    <t>998776105.S</t>
  </si>
  <si>
    <t>Presun hmôt pre podlahy povlakové v objektoch výšky nad 36 do 48 m</t>
  </si>
  <si>
    <t>-382563606</t>
  </si>
  <si>
    <t>783</t>
  </si>
  <si>
    <t>Nátery</t>
  </si>
  <si>
    <t>70</t>
  </si>
  <si>
    <t>783894122.S</t>
  </si>
  <si>
    <t>Náter farbami ekologickými riediteľnými vodou latexovými umývateľnými stien dvojnásobný</t>
  </si>
  <si>
    <t>-1885928026</t>
  </si>
  <si>
    <t>784</t>
  </si>
  <si>
    <t>Maľby</t>
  </si>
  <si>
    <t>71</t>
  </si>
  <si>
    <t>784410100.S</t>
  </si>
  <si>
    <t>Penetrovanie jednonásobné jemnozrnných podkladov výšky do 3,80 m</t>
  </si>
  <si>
    <t>-745599405</t>
  </si>
  <si>
    <t>HZS</t>
  </si>
  <si>
    <t>Hodinové zúčtovacie sadzby</t>
  </si>
  <si>
    <t>72</t>
  </si>
  <si>
    <t>HZS000212.S</t>
  </si>
  <si>
    <t>Stavebno montážne práce náročnejšie, ucelené, obtiažne, rutinné (Tr. 2) v rozsahu viac ako 4 a menej ako 8 hodín</t>
  </si>
  <si>
    <t>hod</t>
  </si>
  <si>
    <t>512</t>
  </si>
  <si>
    <t>336347586</t>
  </si>
  <si>
    <t>VRN</t>
  </si>
  <si>
    <t>Investičné náklady neobsiahnuté v cenách</t>
  </si>
  <si>
    <t>73</t>
  </si>
  <si>
    <t>000400014.S</t>
  </si>
  <si>
    <t>Inžiniering</t>
  </si>
  <si>
    <t>eur</t>
  </si>
  <si>
    <t>1024</t>
  </si>
  <si>
    <t>-1918214949</t>
  </si>
  <si>
    <t>74</t>
  </si>
  <si>
    <t>000400022.S</t>
  </si>
  <si>
    <t>Projektové práce - stavebná časť (stavebné objekty vrátane ich technického vybavenia). náklady na dokumentáciu skutočného zhotovenia stavby</t>
  </si>
  <si>
    <t>2094635758</t>
  </si>
  <si>
    <t>75</t>
  </si>
  <si>
    <t>001000011.S</t>
  </si>
  <si>
    <t>Inžinierska činnosť - dozory autorský dozor projektanta</t>
  </si>
  <si>
    <t>550624154</t>
  </si>
  <si>
    <t>05 - Elektroinštalácia</t>
  </si>
  <si>
    <t>55555 - Rozvádzač R6.3 s príslušenstvom</t>
  </si>
  <si>
    <t>D1 - Úprava rozvádzača RH-6</t>
  </si>
  <si>
    <t>D2 - Priestor</t>
  </si>
  <si>
    <t>D3 - Práce</t>
  </si>
  <si>
    <t>55555</t>
  </si>
  <si>
    <t>Rozvádzač R6.3 s príslušenstvom</t>
  </si>
  <si>
    <t>Pol58</t>
  </si>
  <si>
    <t>Nástenná skriňa kompl. 1380x590x250mm + podstav. 100x250mm</t>
  </si>
  <si>
    <t>Pol59</t>
  </si>
  <si>
    <t>Istič B25/3, 10kA, charakteristika B, 25A, 3-pólový</t>
  </si>
  <si>
    <t>Pol60</t>
  </si>
  <si>
    <t>Prepätová ochrana T1+T2, 12,5kA/4p (10/350µs)</t>
  </si>
  <si>
    <t>Pol61</t>
  </si>
  <si>
    <t>Pr.chránič s ističom,B10/2/0,03, 10A, 30mA, 1+N, typ A, 6kA</t>
  </si>
  <si>
    <t>Pol62</t>
  </si>
  <si>
    <t>Pr.chránič s ističom,B16/2/0,03, 16A, 30mA, 1+N, typ A, 6kA</t>
  </si>
  <si>
    <t>Pol63</t>
  </si>
  <si>
    <t>Poistkový odpínač PV17, 1p, na DIN lištu</t>
  </si>
  <si>
    <t>Pol64</t>
  </si>
  <si>
    <t>Poistka 25A, aM</t>
  </si>
  <si>
    <t>Pol65</t>
  </si>
  <si>
    <t>Oddeľovací transf. jednofázový 230/230, 4kW, na napájanie v zdravotníckych priestoroch</t>
  </si>
  <si>
    <t>Pol66</t>
  </si>
  <si>
    <t>Monitor izolačného stavu pre striedavé IT siete do 230 V určené pre napájanie lekárskych a medicínskych priestorov napr.: Bender IR427</t>
  </si>
  <si>
    <t>Pol67</t>
  </si>
  <si>
    <t>Viackanálový prístroj na vyhodnocovanie porúch izolácie v zdravotníckych inštaláciách Bender EDS151</t>
  </si>
  <si>
    <t>Pol68</t>
  </si>
  <si>
    <t>Zdroj pro napájenie lokalizátora EDS15x</t>
  </si>
  <si>
    <t>Pol69</t>
  </si>
  <si>
    <t>Signalizačný panel určený na zobrazenie chybových hlásení z monitora izolačného stavu napr.: Bender MK7</t>
  </si>
  <si>
    <t>Pol70</t>
  </si>
  <si>
    <t>Istič B6/2 6kA, charakteristika B, 6A, 2-pólový</t>
  </si>
  <si>
    <t>Pol71</t>
  </si>
  <si>
    <t>Istič B16/1N 6kA, charakteristika B, 16A, 2-pólový</t>
  </si>
  <si>
    <t>Pol72</t>
  </si>
  <si>
    <t>UPS 4kVA 3,6kW 7min 1/1f / on-line</t>
  </si>
  <si>
    <t>Pol73</t>
  </si>
  <si>
    <t>Označenie rozvádzača, svoriek, bezp. nálepky</t>
  </si>
  <si>
    <t>sada</t>
  </si>
  <si>
    <t>Pol74</t>
  </si>
  <si>
    <t>Montážny materiál</t>
  </si>
  <si>
    <t>Pol75</t>
  </si>
  <si>
    <t>Prepojovací materiál</t>
  </si>
  <si>
    <t>Pol76</t>
  </si>
  <si>
    <t>Doprava na stavenisko</t>
  </si>
  <si>
    <t>D1</t>
  </si>
  <si>
    <t>Úprava rozvádzača RH-6</t>
  </si>
  <si>
    <t>Pol77</t>
  </si>
  <si>
    <t>SPD kombinovaný zvodič T1+T2 (B+C), 75 kA/3 póly, vyberateľný, 75 kA (10/350), 180 kA (8/20)</t>
  </si>
  <si>
    <t>Pol78</t>
  </si>
  <si>
    <t>Istič 3pól, In 125A, Icu 25kA, charakteristika vedení L, Cu/Al 2,5 - 95mm2</t>
  </si>
  <si>
    <t>Pol79</t>
  </si>
  <si>
    <t>Tunelové svorky k MC1, 4‑pólové, 16‑95mm2</t>
  </si>
  <si>
    <t>Pol80</t>
  </si>
  <si>
    <t>Kryt svoriek, 4‑pólový</t>
  </si>
  <si>
    <t>Pol81</t>
  </si>
  <si>
    <t>Dištančná podložka</t>
  </si>
  <si>
    <t>Pol82</t>
  </si>
  <si>
    <t>Istič B32/3, 10kA, charakteristika B, 32A, 3-pólový</t>
  </si>
  <si>
    <t>Pol83</t>
  </si>
  <si>
    <t>Príložkové káblové oko - 7585-10</t>
  </si>
  <si>
    <t>Pol84</t>
  </si>
  <si>
    <t>Dooznačenie rozvádzača, svoriek, bezp. nálepky</t>
  </si>
  <si>
    <t>D2</t>
  </si>
  <si>
    <t>Priestor</t>
  </si>
  <si>
    <t>Pol85</t>
  </si>
  <si>
    <t>Svietidlo LED 600x600, 230V, 20,5W, URG19, 4000K, IP40 + montážný rám</t>
  </si>
  <si>
    <t>Pol86</t>
  </si>
  <si>
    <t>Svietidlo LED 600x600, 230V, 29,5W, URG16, CRI≥90, 3000K, IP40, DALI (+ montážný rám)</t>
  </si>
  <si>
    <t>Pol87</t>
  </si>
  <si>
    <t>LED napájač DALI 30W 1000mA stmievateľný</t>
  </si>
  <si>
    <t>Pol88</t>
  </si>
  <si>
    <t>Montážný rám pre priadenú montáž</t>
  </si>
  <si>
    <t>Pol89</t>
  </si>
  <si>
    <t>Svietidlo LED 600x600, 230V, 29,5W, URG16, CRI≥90, 3000K, IP40, DALI, (+ predradník AC/DC 1h + montážný rám)</t>
  </si>
  <si>
    <t>Pol90</t>
  </si>
  <si>
    <t>Predradník AC/DC 1h</t>
  </si>
  <si>
    <t>Pol91</t>
  </si>
  <si>
    <t>Vypínač - DALI, otočný stmievač - prístrojový spodok pre DALI potenciometer</t>
  </si>
  <si>
    <t>Pol92</t>
  </si>
  <si>
    <t>Stredovy kryt pre DALI vypínač, biely</t>
  </si>
  <si>
    <t>76</t>
  </si>
  <si>
    <t>Pol93</t>
  </si>
  <si>
    <t>1-rámik, biely</t>
  </si>
  <si>
    <t>78</t>
  </si>
  <si>
    <t>Pol94</t>
  </si>
  <si>
    <t>Vypínač - č.1 - prístrojový spodok</t>
  </si>
  <si>
    <t>80</t>
  </si>
  <si>
    <t>Pol95</t>
  </si>
  <si>
    <t>Stredovy kryt pre vypínač č. 1, biely</t>
  </si>
  <si>
    <t>82</t>
  </si>
  <si>
    <t>84</t>
  </si>
  <si>
    <t>Pol96</t>
  </si>
  <si>
    <t>Zásuvka 230V/16A, biela (kompatibilná s instalačnou lištou)</t>
  </si>
  <si>
    <t>86</t>
  </si>
  <si>
    <t>Pol97</t>
  </si>
  <si>
    <t>Zásuvka 230V/16A, žltá</t>
  </si>
  <si>
    <t>88</t>
  </si>
  <si>
    <t>Pol98</t>
  </si>
  <si>
    <t>Zásuvka 230V/16A, zelená</t>
  </si>
  <si>
    <t>90</t>
  </si>
  <si>
    <t>Pol99</t>
  </si>
  <si>
    <t>Zásuvka RJ45, dvojnásobná, biela</t>
  </si>
  <si>
    <t>92</t>
  </si>
  <si>
    <t>Pol100</t>
  </si>
  <si>
    <t>Rámik, biely dvojitý</t>
  </si>
  <si>
    <t>94</t>
  </si>
  <si>
    <t>Pol101</t>
  </si>
  <si>
    <t>Inštalačná krabica na povrch, 2-násovná, vodorovná</t>
  </si>
  <si>
    <t>96</t>
  </si>
  <si>
    <t>Pol102</t>
  </si>
  <si>
    <t>Instalačná lišta 150x50mm, komplet, s prepážkou napr.: Legrand DLP</t>
  </si>
  <si>
    <t>98</t>
  </si>
  <si>
    <t>Pol103</t>
  </si>
  <si>
    <t>Lišta hranatá bezhalog. HF 80X40mm (dlž. 2m)</t>
  </si>
  <si>
    <t>100</t>
  </si>
  <si>
    <t>Pol104</t>
  </si>
  <si>
    <t>Lišta hranatá bezhalog. HF 20X20mm (dlž. 2m), HD</t>
  </si>
  <si>
    <t>102</t>
  </si>
  <si>
    <t>Pol105</t>
  </si>
  <si>
    <t>Rúrka ohybná kovová 750N priem. 18,9mm,</t>
  </si>
  <si>
    <t>104</t>
  </si>
  <si>
    <t>Pol106</t>
  </si>
  <si>
    <t>Núdzový vypínač "OFF" s aretáciou</t>
  </si>
  <si>
    <t>106</t>
  </si>
  <si>
    <t>Pol107</t>
  </si>
  <si>
    <t>Hlavný vypínač, on/off,</t>
  </si>
  <si>
    <t>108</t>
  </si>
  <si>
    <t>Pol108</t>
  </si>
  <si>
    <t>Dverný kontakt 230V/2A</t>
  </si>
  <si>
    <t>110</t>
  </si>
  <si>
    <t>Pol109</t>
  </si>
  <si>
    <t>Kábel NHXH-J 4x50mm2</t>
  </si>
  <si>
    <t>112</t>
  </si>
  <si>
    <t>Pol110</t>
  </si>
  <si>
    <t>Kábel NHXH-J 5x10mm2</t>
  </si>
  <si>
    <t>114</t>
  </si>
  <si>
    <t>Pol111</t>
  </si>
  <si>
    <t>Vodič H07Z-K 50mm2 žl/ze</t>
  </si>
  <si>
    <t>116</t>
  </si>
  <si>
    <t>Pol112</t>
  </si>
  <si>
    <t>Vodič H07Z-K 10mm2 žl/ze</t>
  </si>
  <si>
    <t>118</t>
  </si>
  <si>
    <t>Pol113</t>
  </si>
  <si>
    <t>Vodič H07Z-K 6mm2 žl/ze</t>
  </si>
  <si>
    <t>120</t>
  </si>
  <si>
    <t>Pol114</t>
  </si>
  <si>
    <t>Kábel CXKE-J 3x2,5mm2</t>
  </si>
  <si>
    <t>122</t>
  </si>
  <si>
    <t>Pol115</t>
  </si>
  <si>
    <t>Kábel CXKE-J 3x1,5mm2</t>
  </si>
  <si>
    <t>124</t>
  </si>
  <si>
    <t>Pol116</t>
  </si>
  <si>
    <t>Kábel CXKE-J 5x1,5mm2</t>
  </si>
  <si>
    <t>126</t>
  </si>
  <si>
    <t>Pol117</t>
  </si>
  <si>
    <t>Kábel CXKE-J 7x1,5mm2</t>
  </si>
  <si>
    <t>128</t>
  </si>
  <si>
    <t>Pol118</t>
  </si>
  <si>
    <t>Kábel H07RN-F 4x50mm2</t>
  </si>
  <si>
    <t>130</t>
  </si>
  <si>
    <t>Pol119</t>
  </si>
  <si>
    <t>Kábel H07RN-F 5x1,5mm3</t>
  </si>
  <si>
    <t>132</t>
  </si>
  <si>
    <t>Pol120</t>
  </si>
  <si>
    <t>Kábel F/FTP Cat.6a 2x(4x2xAWG23/1), LSOH</t>
  </si>
  <si>
    <t>134</t>
  </si>
  <si>
    <t>Pol121</t>
  </si>
  <si>
    <t>Kábel F/FTP Cat.6a 4x2xAWG23/1, LS0H</t>
  </si>
  <si>
    <t>136</t>
  </si>
  <si>
    <t>Pol122</t>
  </si>
  <si>
    <t>Konektor RJ-45 STP, Cat.6a, s krytom IP20, priamy AWG 26/7 - 23/7, AWG 26/1 - 23/1</t>
  </si>
  <si>
    <t>138</t>
  </si>
  <si>
    <t>Pol123</t>
  </si>
  <si>
    <t>Patchcord RJ45 tienený Cat.6a / 10GB, LS0H, červený, 1.0m</t>
  </si>
  <si>
    <t>140</t>
  </si>
  <si>
    <t>Pol124</t>
  </si>
  <si>
    <t>Držiak žlabu 150, typ L, 200mm</t>
  </si>
  <si>
    <t>142</t>
  </si>
  <si>
    <t>Pol125</t>
  </si>
  <si>
    <t>Káblový žlab perforovaný so spojkou, 60x150mm</t>
  </si>
  <si>
    <t>144</t>
  </si>
  <si>
    <t>Pol126</t>
  </si>
  <si>
    <t>Káblový žlab perforovaný so spojkou, 60x200mm</t>
  </si>
  <si>
    <t>146</t>
  </si>
  <si>
    <t>Pol127</t>
  </si>
  <si>
    <t>Oblúk 90°, 60x150mm</t>
  </si>
  <si>
    <t>148</t>
  </si>
  <si>
    <t>Pol128</t>
  </si>
  <si>
    <t>Oblúk 90°, 60x200mm</t>
  </si>
  <si>
    <t>150</t>
  </si>
  <si>
    <t>Pol129</t>
  </si>
  <si>
    <t>Montážny profil 41X41</t>
  </si>
  <si>
    <t>152</t>
  </si>
  <si>
    <t>Pol130</t>
  </si>
  <si>
    <t>Prepážka do žlabu 60mm</t>
  </si>
  <si>
    <t>154</t>
  </si>
  <si>
    <t>77</t>
  </si>
  <si>
    <t>Pol131</t>
  </si>
  <si>
    <t>Príchytka na kábel do žlabu</t>
  </si>
  <si>
    <t>156</t>
  </si>
  <si>
    <t>Pol132</t>
  </si>
  <si>
    <t>Skrutka do betónu</t>
  </si>
  <si>
    <t>158</t>
  </si>
  <si>
    <t>79</t>
  </si>
  <si>
    <t>Pol133</t>
  </si>
  <si>
    <t>Koncovka žlabu 60x150mm</t>
  </si>
  <si>
    <t>160</t>
  </si>
  <si>
    <t>Pol134</t>
  </si>
  <si>
    <t>Koncovka žlabu 60x200mm</t>
  </si>
  <si>
    <t>162</t>
  </si>
  <si>
    <t>81</t>
  </si>
  <si>
    <t>Pol135</t>
  </si>
  <si>
    <t>Chránič hrán, čierny, na žlab</t>
  </si>
  <si>
    <t>164</t>
  </si>
  <si>
    <t>Pol136</t>
  </si>
  <si>
    <t>Zinkový sprej</t>
  </si>
  <si>
    <t>166</t>
  </si>
  <si>
    <t>83</t>
  </si>
  <si>
    <t>Pol137</t>
  </si>
  <si>
    <t>Ekvipotencialová svorkovnica pre vyrovnanie potenciálu EP</t>
  </si>
  <si>
    <t>168</t>
  </si>
  <si>
    <t>Pol138</t>
  </si>
  <si>
    <t>Svorkovnica vyrovnania potenciálu 2násobná</t>
  </si>
  <si>
    <t>170</t>
  </si>
  <si>
    <t>85</t>
  </si>
  <si>
    <t>Pol139</t>
  </si>
  <si>
    <t>Krabica doplnkového pospájania pre pripojenie vodivej podlahy</t>
  </si>
  <si>
    <t>172</t>
  </si>
  <si>
    <t>Pol140</t>
  </si>
  <si>
    <t>Antisatická podlaha s ESD pásky 10x25mm s príslušenstvom, pre plochu 48m2 (podľa výkresovej časti)</t>
  </si>
  <si>
    <t>174</t>
  </si>
  <si>
    <t>87</t>
  </si>
  <si>
    <t>Pol141</t>
  </si>
  <si>
    <t>Svorka - zemniaca ZSA16 , BS ZS16 BERNARD</t>
  </si>
  <si>
    <t>176</t>
  </si>
  <si>
    <t>Pol142</t>
  </si>
  <si>
    <t>Pásik k svorke Bernard ZSA16</t>
  </si>
  <si>
    <t>178</t>
  </si>
  <si>
    <t>89</t>
  </si>
  <si>
    <t>Pol143</t>
  </si>
  <si>
    <t>Páska viazacia 3,6x290mm 100ks</t>
  </si>
  <si>
    <t>Bal</t>
  </si>
  <si>
    <t>180</t>
  </si>
  <si>
    <t>Pol144</t>
  </si>
  <si>
    <t>Označovací štítok "L1"- balenie 100 ks,</t>
  </si>
  <si>
    <t>bal</t>
  </si>
  <si>
    <t>182</t>
  </si>
  <si>
    <t>91</t>
  </si>
  <si>
    <t>Pol145</t>
  </si>
  <si>
    <t>Označovací štítok "L2"- balenie 100 ks,</t>
  </si>
  <si>
    <t>184</t>
  </si>
  <si>
    <t>Pol146</t>
  </si>
  <si>
    <t>Označovací štítok "L3"- balenie 100 ks,</t>
  </si>
  <si>
    <t>186</t>
  </si>
  <si>
    <t>93</t>
  </si>
  <si>
    <t>Pol147</t>
  </si>
  <si>
    <t>Označovací štítok "uzemnenie" - balenie 100 ks,</t>
  </si>
  <si>
    <t>188</t>
  </si>
  <si>
    <t>Pol148</t>
  </si>
  <si>
    <t>Označovací štítok "PEN"- balenie 100 ks,</t>
  </si>
  <si>
    <t>190</t>
  </si>
  <si>
    <t>95</t>
  </si>
  <si>
    <t>Pol149</t>
  </si>
  <si>
    <t>Páska "izolačná"- žlto-zelená - 15x10</t>
  </si>
  <si>
    <t>192</t>
  </si>
  <si>
    <t>Pol150</t>
  </si>
  <si>
    <t>Páska "izolačná"- čierna - 15x10</t>
  </si>
  <si>
    <t>194</t>
  </si>
  <si>
    <t>97</t>
  </si>
  <si>
    <t>Pol151</t>
  </si>
  <si>
    <t>Páska "izolačná"- hnedá- 15x10</t>
  </si>
  <si>
    <t>196</t>
  </si>
  <si>
    <t>Pol152</t>
  </si>
  <si>
    <t>Páska "izolačná"- sivá - 15x10</t>
  </si>
  <si>
    <t>198</t>
  </si>
  <si>
    <t>Pol153</t>
  </si>
  <si>
    <t>Svorka spojovacia 3x2,5mm2</t>
  </si>
  <si>
    <t>200</t>
  </si>
  <si>
    <t>Pol154</t>
  </si>
  <si>
    <t>Montážne lepidlo v tube</t>
  </si>
  <si>
    <t>202</t>
  </si>
  <si>
    <t>101</t>
  </si>
  <si>
    <t>Pol155</t>
  </si>
  <si>
    <t>Hmoždinka zauzlovacia + skrutka, Ø 08x60mm</t>
  </si>
  <si>
    <t>204</t>
  </si>
  <si>
    <t>Pol156</t>
  </si>
  <si>
    <t>Hmoždinka zauzlovacia + skrutka, Ø 08x80mm</t>
  </si>
  <si>
    <t>206</t>
  </si>
  <si>
    <t>103</t>
  </si>
  <si>
    <t>Pol157</t>
  </si>
  <si>
    <t>Viazacia páska so štítkom - 2,4x95mm - biela 100ks</t>
  </si>
  <si>
    <t>208</t>
  </si>
  <si>
    <t>Pol158</t>
  </si>
  <si>
    <t>Zmršťovacia trubka na ochranu vodičov a pásoviny ž/z</t>
  </si>
  <si>
    <t>210</t>
  </si>
  <si>
    <t>105</t>
  </si>
  <si>
    <t>Pol159</t>
  </si>
  <si>
    <t>Hmoždinka so skrutkou 8x80</t>
  </si>
  <si>
    <t>212</t>
  </si>
  <si>
    <t>Pol160</t>
  </si>
  <si>
    <t>Káblové príchytky hnoždinove 100ks</t>
  </si>
  <si>
    <t>214</t>
  </si>
  <si>
    <t>107</t>
  </si>
  <si>
    <t>Pol161</t>
  </si>
  <si>
    <t>Kovová konštrukcia všeobecne</t>
  </si>
  <si>
    <t>216</t>
  </si>
  <si>
    <t>30x30x4</t>
  </si>
  <si>
    <t>Uholník, na konštrukcie</t>
  </si>
  <si>
    <t>218</t>
  </si>
  <si>
    <t>109</t>
  </si>
  <si>
    <t>Pol162</t>
  </si>
  <si>
    <t>Krycia lišta na zachovanie krytia IP40 (po doplnení ističov)</t>
  </si>
  <si>
    <t>220</t>
  </si>
  <si>
    <t>Pol163</t>
  </si>
  <si>
    <t>Farba vrchná 0,6l</t>
  </si>
  <si>
    <t>222</t>
  </si>
  <si>
    <t>111</t>
  </si>
  <si>
    <t>Pol164</t>
  </si>
  <si>
    <t>Riedidlo 0,5l</t>
  </si>
  <si>
    <t>224</t>
  </si>
  <si>
    <t>Pol165</t>
  </si>
  <si>
    <t>Samorezná skrutka, čiast.závit, pozinkovaná, žltá 3x30mm</t>
  </si>
  <si>
    <t>226</t>
  </si>
  <si>
    <t>113</t>
  </si>
  <si>
    <t>Pol166</t>
  </si>
  <si>
    <t>Klzný prostriedok na káble, 1 kg</t>
  </si>
  <si>
    <t>228</t>
  </si>
  <si>
    <t>Pol167</t>
  </si>
  <si>
    <t>Stavebný materiál</t>
  </si>
  <si>
    <t>súb.</t>
  </si>
  <si>
    <t>230</t>
  </si>
  <si>
    <t>115</t>
  </si>
  <si>
    <t>Pol168</t>
  </si>
  <si>
    <t>Dopravné náklady spojené s dovozom materialu na stavenisko</t>
  </si>
  <si>
    <t>232</t>
  </si>
  <si>
    <t>D3</t>
  </si>
  <si>
    <t>Práce</t>
  </si>
  <si>
    <t>HZS001</t>
  </si>
  <si>
    <t>Odborná prehliadka a odborná skúška na vykonané zmeny v elektroinštalácií ("revízia")</t>
  </si>
  <si>
    <t>hod.</t>
  </si>
  <si>
    <t>234</t>
  </si>
  <si>
    <t>117</t>
  </si>
  <si>
    <t>HZS002</t>
  </si>
  <si>
    <t>Demontáž pôvodnej inštalácie v priestore 6.17, 6.18</t>
  </si>
  <si>
    <t>236</t>
  </si>
  <si>
    <t>HZS003</t>
  </si>
  <si>
    <t>Projektová dokumentácia skutkového stavu</t>
  </si>
  <si>
    <t>238</t>
  </si>
  <si>
    <t>119</t>
  </si>
  <si>
    <t>HZS004</t>
  </si>
  <si>
    <t>Montáž nosného plechového žlabu pre prívodné káblové vedenia</t>
  </si>
  <si>
    <t>240</t>
  </si>
  <si>
    <t>HZS005</t>
  </si>
  <si>
    <t>Montáž prívodných káblov do rozvádzačov a ich pripojenie</t>
  </si>
  <si>
    <t>242</t>
  </si>
  <si>
    <t>121</t>
  </si>
  <si>
    <t>HZS006</t>
  </si>
  <si>
    <t>Výroba rozvádzača R6.3 s A-testom</t>
  </si>
  <si>
    <t>244</t>
  </si>
  <si>
    <t>HZS007</t>
  </si>
  <si>
    <t>Úprava hlavného rozvádzača RH-6</t>
  </si>
  <si>
    <t>246</t>
  </si>
  <si>
    <t>123</t>
  </si>
  <si>
    <t>HZS008</t>
  </si>
  <si>
    <t>Práca montéra pri zapojení do siete</t>
  </si>
  <si>
    <t>248</t>
  </si>
  <si>
    <t>HZS009</t>
  </si>
  <si>
    <t>Elektromontážne práce - inštalácia káblových rozvodov</t>
  </si>
  <si>
    <t>250</t>
  </si>
  <si>
    <t>125</t>
  </si>
  <si>
    <t>HZS010</t>
  </si>
  <si>
    <t>Montáž a nastavenie svietidla</t>
  </si>
  <si>
    <t>252</t>
  </si>
  <si>
    <t>HZS011</t>
  </si>
  <si>
    <t>Montáž a nastavenie vypínača</t>
  </si>
  <si>
    <t>254</t>
  </si>
  <si>
    <t>127</t>
  </si>
  <si>
    <t>HZS012</t>
  </si>
  <si>
    <t>Montáž silovej zásuvky</t>
  </si>
  <si>
    <t>256</t>
  </si>
  <si>
    <t>HZS013</t>
  </si>
  <si>
    <t>Montáž dvoj zásuvky RJ45</t>
  </si>
  <si>
    <t>258</t>
  </si>
  <si>
    <t>129</t>
  </si>
  <si>
    <t>HZS014</t>
  </si>
  <si>
    <t>Ukončenie FTP kábla v dátovom rozvádzači</t>
  </si>
  <si>
    <t>260</t>
  </si>
  <si>
    <t>HZS015</t>
  </si>
  <si>
    <t>Búracie práce, výsek ryhy pre nové prívodné káble</t>
  </si>
  <si>
    <t>262</t>
  </si>
  <si>
    <t>131</t>
  </si>
  <si>
    <t>HZS016</t>
  </si>
  <si>
    <t>Montáž elektrovodivej podlahy</t>
  </si>
  <si>
    <t>264</t>
  </si>
  <si>
    <t>HZS017</t>
  </si>
  <si>
    <t>Montáž pospájania</t>
  </si>
  <si>
    <t>266</t>
  </si>
  <si>
    <t>133</t>
  </si>
  <si>
    <t>HZS018</t>
  </si>
  <si>
    <t>Odvoz a zneškodnenie stavebného/elektroinštalačného materialu</t>
  </si>
  <si>
    <t>268</t>
  </si>
  <si>
    <t>07 - Ústredné vykurovanie</t>
  </si>
  <si>
    <t>D1 - Vykurovacie telesá</t>
  </si>
  <si>
    <t>D2 - Potrubie</t>
  </si>
  <si>
    <t>D3 - Armatúry</t>
  </si>
  <si>
    <t>D4 - Práce</t>
  </si>
  <si>
    <t>Vykurovacie telesá</t>
  </si>
  <si>
    <t>Pol46</t>
  </si>
  <si>
    <t>Doskové oceľové vykurovacie teleso KORAD 22K - pravé pripojenie, Dĺžka = 2000mm, Výška = 500mm</t>
  </si>
  <si>
    <t>Potrubie</t>
  </si>
  <si>
    <t>Pol47</t>
  </si>
  <si>
    <t>Potrubie PEX 16x2,2</t>
  </si>
  <si>
    <t>bm</t>
  </si>
  <si>
    <t>Armatúry</t>
  </si>
  <si>
    <t>Pol48</t>
  </si>
  <si>
    <t>Termostatická hlavica Heimeier "DX" M30x1,5</t>
  </si>
  <si>
    <t>2071120466</t>
  </si>
  <si>
    <t>Pol49</t>
  </si>
  <si>
    <t>Termostatický ventil rohový radiátorový M30x1,5 1/2"</t>
  </si>
  <si>
    <t>-1725107409</t>
  </si>
  <si>
    <t>Pol50</t>
  </si>
  <si>
    <t>Radiátorový odvzdušňovací ventil DN 15</t>
  </si>
  <si>
    <t>Pol51</t>
  </si>
  <si>
    <t>Rohové regulačné radiátorové skrutkovanie s uzatváraním 1/2" a možnosťou vypúšťania Herz RL5</t>
  </si>
  <si>
    <t>D4</t>
  </si>
  <si>
    <t>Pol52</t>
  </si>
  <si>
    <t>Demontáž pôvodných vykurovacích telies a zaslepenie rozvodov</t>
  </si>
  <si>
    <t>-510672012</t>
  </si>
  <si>
    <t>Pol53</t>
  </si>
  <si>
    <t>Montáž nových vykurovacích telies vrátane armatúr</t>
  </si>
  <si>
    <t>32610552</t>
  </si>
  <si>
    <t>Pol54</t>
  </si>
  <si>
    <t>Projektová dokumentácia ÚK</t>
  </si>
  <si>
    <t>526252801</t>
  </si>
  <si>
    <t>Pol55</t>
  </si>
  <si>
    <t>Tlakové skúšky potrubí, preplach a dezinfekcia</t>
  </si>
  <si>
    <t>-1941345399</t>
  </si>
  <si>
    <t>Pol56</t>
  </si>
  <si>
    <t>Odvoz a zneškodnenie stavebného/inštalačného materiálu</t>
  </si>
  <si>
    <t>-1771464705</t>
  </si>
  <si>
    <t>08 - Zdravotechnika</t>
  </si>
  <si>
    <t>D1 - Kanalizačné prvky</t>
  </si>
  <si>
    <t>D2 - Vodovodné batérie</t>
  </si>
  <si>
    <t>D3 - Sanita</t>
  </si>
  <si>
    <t>D4 - Armatúry</t>
  </si>
  <si>
    <t>D5 - Práce</t>
  </si>
  <si>
    <t>Kanalizačné prvky</t>
  </si>
  <si>
    <t>Pol33</t>
  </si>
  <si>
    <t>Zápachová uzávierka HL132 pre umývadlá</t>
  </si>
  <si>
    <t>Vodovodné batérie</t>
  </si>
  <si>
    <t>Pol34</t>
  </si>
  <si>
    <t>Batéria umývadlová stojančeková</t>
  </si>
  <si>
    <t>Sanita</t>
  </si>
  <si>
    <t>Pol35</t>
  </si>
  <si>
    <t>Umývadlo keramické veľké závesné</t>
  </si>
  <si>
    <t>Pol36</t>
  </si>
  <si>
    <t>Rohový ventil, DN15</t>
  </si>
  <si>
    <t>Pol37</t>
  </si>
  <si>
    <t>perlátor</t>
  </si>
  <si>
    <t>D5</t>
  </si>
  <si>
    <t>Pol38</t>
  </si>
  <si>
    <t>Demontáž umývadla + zaslepenie rozvodov</t>
  </si>
  <si>
    <t>-1198434111</t>
  </si>
  <si>
    <t>Pol39</t>
  </si>
  <si>
    <t>Demontáž WC + zaslepenie rozvodov</t>
  </si>
  <si>
    <t>1218091506</t>
  </si>
  <si>
    <t>Pol40</t>
  </si>
  <si>
    <t>Demontáž drezu + zaslepenie rozvodov</t>
  </si>
  <si>
    <t>575359138</t>
  </si>
  <si>
    <t>Pol41</t>
  </si>
  <si>
    <t>Demontáž sprchy + zaslepenie rozvodov</t>
  </si>
  <si>
    <t>-50423389</t>
  </si>
  <si>
    <t>Pol42</t>
  </si>
  <si>
    <t>Montáž umývadla</t>
  </si>
  <si>
    <t>761526218</t>
  </si>
  <si>
    <t>Pol43</t>
  </si>
  <si>
    <t>Projektová dokumentácia ZTI</t>
  </si>
  <si>
    <t>827729561</t>
  </si>
  <si>
    <t>Pol44</t>
  </si>
  <si>
    <t>1121954934</t>
  </si>
  <si>
    <t>Pol45</t>
  </si>
  <si>
    <t>1990361776</t>
  </si>
  <si>
    <t>09 - Vzduchotechnika</t>
  </si>
  <si>
    <t>D1 - Zariadenie č.2 - Úprava vzduchotechniky Gamakamera II</t>
  </si>
  <si>
    <t xml:space="preserve">    D2 - Vzduchotechnika - distribučné prvky </t>
  </si>
  <si>
    <t xml:space="preserve">    D3 - Vzduchotechnika - potrubie a izolácie </t>
  </si>
  <si>
    <t xml:space="preserve">    D4 - Štvorhranné potrubie SK.I. z materiálu pozinkovaného plechu; trieda tesnosti A podľa STN EN 1507</t>
  </si>
  <si>
    <t xml:space="preserve">    D5 - Kruhové potrubie SPIRO z materiálu pozinkovaného plechu Trieda tesnosti C podľa STN EN 12237</t>
  </si>
  <si>
    <t xml:space="preserve">D6 - Zariadenie č.7 - Klimatizácia Gamakamera II </t>
  </si>
  <si>
    <t xml:space="preserve">    D7 - Chladenie - zariadenie </t>
  </si>
  <si>
    <t xml:space="preserve">    D8 - Chladenie - potrubie</t>
  </si>
  <si>
    <t xml:space="preserve">    D9 - Chladenie - ostatné</t>
  </si>
  <si>
    <t>D10 - Zariadenie č.8 - Klimatizácia UPS</t>
  </si>
  <si>
    <t xml:space="preserve">    D11 - Ostatné</t>
  </si>
  <si>
    <t>Zariadenie č.2 - Úprava vzduchotechniky Gamakamera II</t>
  </si>
  <si>
    <t xml:space="preserve">Vzduchotechnika - distribučné prvky </t>
  </si>
  <si>
    <t>Pol1</t>
  </si>
  <si>
    <t>Vírivý výustka VVKR-A-S-625-54-B-SW vrátane pretlakového boxu PB-VVK-S-625-250-S-H-D1</t>
  </si>
  <si>
    <t>Pol2</t>
  </si>
  <si>
    <t>Vírivý výustka VVKR-A-S-625-24-B-SW vrátane pretlakového boxu PB-VVK-S-625-200-S-H-D1</t>
  </si>
  <si>
    <t>Pol3</t>
  </si>
  <si>
    <t>Vírivý výustka VVKR-A-S-625-54-B-SW vrátane pretlakového boxu PB-VVK-S-625-250-E-H-D1</t>
  </si>
  <si>
    <t>Pol4</t>
  </si>
  <si>
    <t>Vírivý výustka VVKR-A-S-625-54-B-SW iba čelná doska vrátane uchytená do podhľadu</t>
  </si>
  <si>
    <t>Pol5</t>
  </si>
  <si>
    <t>Demontáž vírivej výustky do veľ. 200 mm</t>
  </si>
  <si>
    <t xml:space="preserve">Vzduchotechnika - potrubie a izolácie </t>
  </si>
  <si>
    <t>Štvorhranné potrubie SK.I. z materiálu pozinkovaného plechu; trieda tesnosti A podľa STN EN 1507</t>
  </si>
  <si>
    <t>Pol6</t>
  </si>
  <si>
    <t>do obvodu 3200 tvaroviek 50%</t>
  </si>
  <si>
    <t>Pol7</t>
  </si>
  <si>
    <t>demontáž potrubia štvorhranného do obvodu 1500 mm</t>
  </si>
  <si>
    <t>Kruhové potrubie SPIRO z materiálu pozinkovaného plechu Trieda tesnosti C podľa STN EN 12237</t>
  </si>
  <si>
    <t>Pol8</t>
  </si>
  <si>
    <t>do priemeru 200 30% tvaroviek</t>
  </si>
  <si>
    <t>Pol9</t>
  </si>
  <si>
    <t>do priemeru 250 50% tvaroviek</t>
  </si>
  <si>
    <t>Pol10</t>
  </si>
  <si>
    <t>demontáž potrubia kruhového do priemeru 200 mm</t>
  </si>
  <si>
    <t>Pol11</t>
  </si>
  <si>
    <t>Flexibilné hliníkové potrubie hlukovoizolované SONOFLEX MI 203</t>
  </si>
  <si>
    <t>Pol12</t>
  </si>
  <si>
    <t>Flexibilné hliníkové potrubie hlukovoizolované SONOFLEX MI 254</t>
  </si>
  <si>
    <t>Pol13</t>
  </si>
  <si>
    <t>K-flex H duct metal 20 mm samolepiace s metalickou fóliou.</t>
  </si>
  <si>
    <t>m²</t>
  </si>
  <si>
    <t>D6</t>
  </si>
  <si>
    <t xml:space="preserve">Zariadenie č.7 - Klimatizácia Gamakamera II </t>
  </si>
  <si>
    <t>D7</t>
  </si>
  <si>
    <t xml:space="preserve">Chladenie - zariadenie </t>
  </si>
  <si>
    <t>Pol14</t>
  </si>
  <si>
    <t xml:space="preserve">Kondenzačná klimatizačná jednotka split  Qch= 9,5 (4-10,6) kW, N=2,87kW, 380 – 415, 3+N, 50 ,                  I=  4,78 / 5,05 A, doporučené istenie 16A,  chladivo R32                                                                       napr. PUZ-M100VKA</t>
  </si>
  <si>
    <t>Pol15</t>
  </si>
  <si>
    <t xml:space="preserve">Potrubná jednotka Qv= 1380 / 1680 / 1920m3/h; 40 / 50 / 70 / 100 / 150Pa vrátane nástenného ovládača                                           napr. PEAD-M100JA2</t>
  </si>
  <si>
    <t>D8</t>
  </si>
  <si>
    <t>Chladenie - potrubie</t>
  </si>
  <si>
    <t>Pol16</t>
  </si>
  <si>
    <t>Duo Cu potrubie chladiarenské opláštené mäkké 3/8"x0,8 x 5/8"x1</t>
  </si>
  <si>
    <t>Pol17</t>
  </si>
  <si>
    <t>Tlaková skúška potrubia chladiarenského</t>
  </si>
  <si>
    <t>D9</t>
  </si>
  <si>
    <t>Chladenie - ostatné</t>
  </si>
  <si>
    <t>Pol18</t>
  </si>
  <si>
    <t>Komunikačná kabeláč</t>
  </si>
  <si>
    <t>Pol19</t>
  </si>
  <si>
    <t>Oceľová konštrukcia pod chladeniach jednotku na streche objektu do 100kg vrátane gumových podložiek, betónových kociek atď.</t>
  </si>
  <si>
    <t>Pol20</t>
  </si>
  <si>
    <t>Strešný prestup pre chladiarenské potrubie DN 100mm</t>
  </si>
  <si>
    <t>Pol21</t>
  </si>
  <si>
    <t>Závesný, montážny, spojovací a tesniaci materiál</t>
  </si>
  <si>
    <t>D10</t>
  </si>
  <si>
    <t>Zariadenie č.8 - Klimatizácia UPS</t>
  </si>
  <si>
    <t>Pol22</t>
  </si>
  <si>
    <t xml:space="preserve">Kondenzačná klimatizačná jednotka split  Qch= 5,0 (2,3 – 5,6) kW, N=1,25kW,  220 – 240, 1, 50,                  I= 4,8 / 5,85A, doporučené istenie 16A,  chladivo R32                                                                       napr. PUZ-ZM50VHA2</t>
  </si>
  <si>
    <t>Pol23</t>
  </si>
  <si>
    <t xml:space="preserve">Podstropná jednotka Qv= 600 / 660 / 780 / 900 m3/h; auto reštart, celoročné chladenie, vrátane nástenného ovládača                                                                                                                                            n</t>
  </si>
  <si>
    <t>Pol24</t>
  </si>
  <si>
    <t>Duo Cu potrubie chladiarenské opláštené mäkké 1/4"x0,8 x 1/2"x0.8</t>
  </si>
  <si>
    <t>D11</t>
  </si>
  <si>
    <t>Ostatné</t>
  </si>
  <si>
    <t>Pol25</t>
  </si>
  <si>
    <t>Montáž</t>
  </si>
  <si>
    <t>Pol26</t>
  </si>
  <si>
    <t>Doplnenie chladivá R32</t>
  </si>
  <si>
    <t>Pol27</t>
  </si>
  <si>
    <t>Žeriav, lešenie a presunzariadenia na strechu</t>
  </si>
  <si>
    <t>Pol28</t>
  </si>
  <si>
    <t>Zaregulovanie systému</t>
  </si>
  <si>
    <t>Pol29</t>
  </si>
  <si>
    <t>Komplexné skúšky, uvedenie do prevádzky, revízie klimatizačných zariadení</t>
  </si>
  <si>
    <t>Pol30</t>
  </si>
  <si>
    <t>Zaškolenie obsluhy</t>
  </si>
  <si>
    <t>Pol31</t>
  </si>
  <si>
    <t>Projekt skutočného prevedenia, odovzdávajúca dokumentácia, značenie potrubia, popisy zariadení</t>
  </si>
  <si>
    <t>Pol32</t>
  </si>
  <si>
    <t>Doprava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</si>
</sst>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38</v>
      </c>
      <c r="E29" s="44"/>
      <c r="F29" s="45" t="s">
        <v>39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40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41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42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43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44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45</v>
      </c>
      <c r="U35" s="57"/>
      <c r="V35" s="57"/>
      <c r="W35" s="57"/>
      <c r="X35" s="59" t="s">
        <v>46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47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48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49</v>
      </c>
      <c r="AI60" s="39"/>
      <c r="AJ60" s="39"/>
      <c r="AK60" s="39"/>
      <c r="AL60" s="39"/>
      <c r="AM60" s="67" t="s">
        <v>50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51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52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49</v>
      </c>
      <c r="AI75" s="39"/>
      <c r="AJ75" s="39"/>
      <c r="AK75" s="39"/>
      <c r="AL75" s="39"/>
      <c r="AM75" s="67" t="s">
        <v>50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100-2023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Stavebné úpravy kliniky nukleárnej medzicíny nového prístroja-hybridného diagnostického systému SPECT/CT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Martin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23. 11. 2023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Univerzitná nemocnika Martin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54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55</v>
      </c>
      <c r="D92" s="97"/>
      <c r="E92" s="97"/>
      <c r="F92" s="97"/>
      <c r="G92" s="97"/>
      <c r="H92" s="98"/>
      <c r="I92" s="99" t="s">
        <v>56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57</v>
      </c>
      <c r="AH92" s="97"/>
      <c r="AI92" s="97"/>
      <c r="AJ92" s="97"/>
      <c r="AK92" s="97"/>
      <c r="AL92" s="97"/>
      <c r="AM92" s="97"/>
      <c r="AN92" s="99" t="s">
        <v>58</v>
      </c>
      <c r="AO92" s="97"/>
      <c r="AP92" s="101"/>
      <c r="AQ92" s="102" t="s">
        <v>59</v>
      </c>
      <c r="AR92" s="41"/>
      <c r="AS92" s="103" t="s">
        <v>60</v>
      </c>
      <c r="AT92" s="104" t="s">
        <v>61</v>
      </c>
      <c r="AU92" s="104" t="s">
        <v>62</v>
      </c>
      <c r="AV92" s="104" t="s">
        <v>63</v>
      </c>
      <c r="AW92" s="104" t="s">
        <v>64</v>
      </c>
      <c r="AX92" s="104" t="s">
        <v>65</v>
      </c>
      <c r="AY92" s="104" t="s">
        <v>66</v>
      </c>
      <c r="AZ92" s="104" t="s">
        <v>67</v>
      </c>
      <c r="BA92" s="104" t="s">
        <v>68</v>
      </c>
      <c r="BB92" s="104" t="s">
        <v>69</v>
      </c>
      <c r="BC92" s="104" t="s">
        <v>70</v>
      </c>
      <c r="BD92" s="105" t="s">
        <v>71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72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ROUND(SUM(AG95:AG99),2)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ROUND(SUM(AS95:AS99),2)</f>
        <v>0</v>
      </c>
      <c r="AT94" s="117">
        <f>ROUND(SUM(AV94:AW94),2)</f>
        <v>0</v>
      </c>
      <c r="AU94" s="118">
        <f>ROUND(SUM(AU95:AU99),5)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ROUND(SUM(AZ95:AZ99),2)</f>
        <v>0</v>
      </c>
      <c r="BA94" s="117">
        <f>ROUND(SUM(BA95:BA99),2)</f>
        <v>0</v>
      </c>
      <c r="BB94" s="117">
        <f>ROUND(SUM(BB95:BB99),2)</f>
        <v>0</v>
      </c>
      <c r="BC94" s="117">
        <f>ROUND(SUM(BC95:BC99),2)</f>
        <v>0</v>
      </c>
      <c r="BD94" s="119">
        <f>ROUND(SUM(BD95:BD99),2)</f>
        <v>0</v>
      </c>
      <c r="BE94" s="6"/>
      <c r="BS94" s="120" t="s">
        <v>73</v>
      </c>
      <c r="BT94" s="120" t="s">
        <v>74</v>
      </c>
      <c r="BU94" s="121" t="s">
        <v>75</v>
      </c>
      <c r="BV94" s="120" t="s">
        <v>76</v>
      </c>
      <c r="BW94" s="120" t="s">
        <v>5</v>
      </c>
      <c r="BX94" s="120" t="s">
        <v>77</v>
      </c>
      <c r="CL94" s="120" t="s">
        <v>1</v>
      </c>
    </row>
    <row r="95" s="7" customFormat="1" ht="16.5" customHeight="1">
      <c r="A95" s="122" t="s">
        <v>78</v>
      </c>
      <c r="B95" s="123"/>
      <c r="C95" s="124"/>
      <c r="D95" s="125" t="s">
        <v>79</v>
      </c>
      <c r="E95" s="125"/>
      <c r="F95" s="125"/>
      <c r="G95" s="125"/>
      <c r="H95" s="125"/>
      <c r="I95" s="126"/>
      <c r="J95" s="125" t="s">
        <v>80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'01 - Architektúra, statika'!J30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81</v>
      </c>
      <c r="AR95" s="129"/>
      <c r="AS95" s="130">
        <v>0</v>
      </c>
      <c r="AT95" s="131">
        <f>ROUND(SUM(AV95:AW95),2)</f>
        <v>0</v>
      </c>
      <c r="AU95" s="132">
        <f>'01 - Architektúra, statika'!P131</f>
        <v>0</v>
      </c>
      <c r="AV95" s="131">
        <f>'01 - Architektúra, statika'!J33</f>
        <v>0</v>
      </c>
      <c r="AW95" s="131">
        <f>'01 - Architektúra, statika'!J34</f>
        <v>0</v>
      </c>
      <c r="AX95" s="131">
        <f>'01 - Architektúra, statika'!J35</f>
        <v>0</v>
      </c>
      <c r="AY95" s="131">
        <f>'01 - Architektúra, statika'!J36</f>
        <v>0</v>
      </c>
      <c r="AZ95" s="131">
        <f>'01 - Architektúra, statika'!F33</f>
        <v>0</v>
      </c>
      <c r="BA95" s="131">
        <f>'01 - Architektúra, statika'!F34</f>
        <v>0</v>
      </c>
      <c r="BB95" s="131">
        <f>'01 - Architektúra, statika'!F35</f>
        <v>0</v>
      </c>
      <c r="BC95" s="131">
        <f>'01 - Architektúra, statika'!F36</f>
        <v>0</v>
      </c>
      <c r="BD95" s="133">
        <f>'01 - Architektúra, statika'!F37</f>
        <v>0</v>
      </c>
      <c r="BE95" s="7"/>
      <c r="BT95" s="134" t="s">
        <v>82</v>
      </c>
      <c r="BV95" s="134" t="s">
        <v>76</v>
      </c>
      <c r="BW95" s="134" t="s">
        <v>83</v>
      </c>
      <c r="BX95" s="134" t="s">
        <v>5</v>
      </c>
      <c r="CL95" s="134" t="s">
        <v>1</v>
      </c>
      <c r="CM95" s="134" t="s">
        <v>74</v>
      </c>
    </row>
    <row r="96" s="7" customFormat="1" ht="16.5" customHeight="1">
      <c r="A96" s="122" t="s">
        <v>78</v>
      </c>
      <c r="B96" s="123"/>
      <c r="C96" s="124"/>
      <c r="D96" s="125" t="s">
        <v>84</v>
      </c>
      <c r="E96" s="125"/>
      <c r="F96" s="125"/>
      <c r="G96" s="125"/>
      <c r="H96" s="125"/>
      <c r="I96" s="126"/>
      <c r="J96" s="125" t="s">
        <v>85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'05 - Elektroinštalácia'!J30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81</v>
      </c>
      <c r="AR96" s="129"/>
      <c r="AS96" s="130">
        <v>0</v>
      </c>
      <c r="AT96" s="131">
        <f>ROUND(SUM(AV96:AW96),2)</f>
        <v>0</v>
      </c>
      <c r="AU96" s="132">
        <f>'05 - Elektroinštalácia'!P120</f>
        <v>0</v>
      </c>
      <c r="AV96" s="131">
        <f>'05 - Elektroinštalácia'!J33</f>
        <v>0</v>
      </c>
      <c r="AW96" s="131">
        <f>'05 - Elektroinštalácia'!J34</f>
        <v>0</v>
      </c>
      <c r="AX96" s="131">
        <f>'05 - Elektroinštalácia'!J35</f>
        <v>0</v>
      </c>
      <c r="AY96" s="131">
        <f>'05 - Elektroinštalácia'!J36</f>
        <v>0</v>
      </c>
      <c r="AZ96" s="131">
        <f>'05 - Elektroinštalácia'!F33</f>
        <v>0</v>
      </c>
      <c r="BA96" s="131">
        <f>'05 - Elektroinštalácia'!F34</f>
        <v>0</v>
      </c>
      <c r="BB96" s="131">
        <f>'05 - Elektroinštalácia'!F35</f>
        <v>0</v>
      </c>
      <c r="BC96" s="131">
        <f>'05 - Elektroinštalácia'!F36</f>
        <v>0</v>
      </c>
      <c r="BD96" s="133">
        <f>'05 - Elektroinštalácia'!F37</f>
        <v>0</v>
      </c>
      <c r="BE96" s="7"/>
      <c r="BT96" s="134" t="s">
        <v>82</v>
      </c>
      <c r="BV96" s="134" t="s">
        <v>76</v>
      </c>
      <c r="BW96" s="134" t="s">
        <v>86</v>
      </c>
      <c r="BX96" s="134" t="s">
        <v>5</v>
      </c>
      <c r="CL96" s="134" t="s">
        <v>1</v>
      </c>
      <c r="CM96" s="134" t="s">
        <v>74</v>
      </c>
    </row>
    <row r="97" s="7" customFormat="1" ht="16.5" customHeight="1">
      <c r="A97" s="122" t="s">
        <v>78</v>
      </c>
      <c r="B97" s="123"/>
      <c r="C97" s="124"/>
      <c r="D97" s="125" t="s">
        <v>87</v>
      </c>
      <c r="E97" s="125"/>
      <c r="F97" s="125"/>
      <c r="G97" s="125"/>
      <c r="H97" s="125"/>
      <c r="I97" s="126"/>
      <c r="J97" s="125" t="s">
        <v>88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'07 - Ústredné vykurovanie'!J30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81</v>
      </c>
      <c r="AR97" s="129"/>
      <c r="AS97" s="130">
        <v>0</v>
      </c>
      <c r="AT97" s="131">
        <f>ROUND(SUM(AV97:AW97),2)</f>
        <v>0</v>
      </c>
      <c r="AU97" s="132">
        <f>'07 - Ústredné vykurovanie'!P120</f>
        <v>0</v>
      </c>
      <c r="AV97" s="131">
        <f>'07 - Ústredné vykurovanie'!J33</f>
        <v>0</v>
      </c>
      <c r="AW97" s="131">
        <f>'07 - Ústredné vykurovanie'!J34</f>
        <v>0</v>
      </c>
      <c r="AX97" s="131">
        <f>'07 - Ústredné vykurovanie'!J35</f>
        <v>0</v>
      </c>
      <c r="AY97" s="131">
        <f>'07 - Ústredné vykurovanie'!J36</f>
        <v>0</v>
      </c>
      <c r="AZ97" s="131">
        <f>'07 - Ústredné vykurovanie'!F33</f>
        <v>0</v>
      </c>
      <c r="BA97" s="131">
        <f>'07 - Ústredné vykurovanie'!F34</f>
        <v>0</v>
      </c>
      <c r="BB97" s="131">
        <f>'07 - Ústredné vykurovanie'!F35</f>
        <v>0</v>
      </c>
      <c r="BC97" s="131">
        <f>'07 - Ústredné vykurovanie'!F36</f>
        <v>0</v>
      </c>
      <c r="BD97" s="133">
        <f>'07 - Ústredné vykurovanie'!F37</f>
        <v>0</v>
      </c>
      <c r="BE97" s="7"/>
      <c r="BT97" s="134" t="s">
        <v>82</v>
      </c>
      <c r="BV97" s="134" t="s">
        <v>76</v>
      </c>
      <c r="BW97" s="134" t="s">
        <v>89</v>
      </c>
      <c r="BX97" s="134" t="s">
        <v>5</v>
      </c>
      <c r="CL97" s="134" t="s">
        <v>1</v>
      </c>
      <c r="CM97" s="134" t="s">
        <v>74</v>
      </c>
    </row>
    <row r="98" s="7" customFormat="1" ht="16.5" customHeight="1">
      <c r="A98" s="122" t="s">
        <v>78</v>
      </c>
      <c r="B98" s="123"/>
      <c r="C98" s="124"/>
      <c r="D98" s="125" t="s">
        <v>90</v>
      </c>
      <c r="E98" s="125"/>
      <c r="F98" s="125"/>
      <c r="G98" s="125"/>
      <c r="H98" s="125"/>
      <c r="I98" s="126"/>
      <c r="J98" s="125" t="s">
        <v>91</v>
      </c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7">
        <f>'08 - Zdravotechnika'!J30</f>
        <v>0</v>
      </c>
      <c r="AH98" s="126"/>
      <c r="AI98" s="126"/>
      <c r="AJ98" s="126"/>
      <c r="AK98" s="126"/>
      <c r="AL98" s="126"/>
      <c r="AM98" s="126"/>
      <c r="AN98" s="127">
        <f>SUM(AG98,AT98)</f>
        <v>0</v>
      </c>
      <c r="AO98" s="126"/>
      <c r="AP98" s="126"/>
      <c r="AQ98" s="128" t="s">
        <v>81</v>
      </c>
      <c r="AR98" s="129"/>
      <c r="AS98" s="130">
        <v>0</v>
      </c>
      <c r="AT98" s="131">
        <f>ROUND(SUM(AV98:AW98),2)</f>
        <v>0</v>
      </c>
      <c r="AU98" s="132">
        <f>'08 - Zdravotechnika'!P121</f>
        <v>0</v>
      </c>
      <c r="AV98" s="131">
        <f>'08 - Zdravotechnika'!J33</f>
        <v>0</v>
      </c>
      <c r="AW98" s="131">
        <f>'08 - Zdravotechnika'!J34</f>
        <v>0</v>
      </c>
      <c r="AX98" s="131">
        <f>'08 - Zdravotechnika'!J35</f>
        <v>0</v>
      </c>
      <c r="AY98" s="131">
        <f>'08 - Zdravotechnika'!J36</f>
        <v>0</v>
      </c>
      <c r="AZ98" s="131">
        <f>'08 - Zdravotechnika'!F33</f>
        <v>0</v>
      </c>
      <c r="BA98" s="131">
        <f>'08 - Zdravotechnika'!F34</f>
        <v>0</v>
      </c>
      <c r="BB98" s="131">
        <f>'08 - Zdravotechnika'!F35</f>
        <v>0</v>
      </c>
      <c r="BC98" s="131">
        <f>'08 - Zdravotechnika'!F36</f>
        <v>0</v>
      </c>
      <c r="BD98" s="133">
        <f>'08 - Zdravotechnika'!F37</f>
        <v>0</v>
      </c>
      <c r="BE98" s="7"/>
      <c r="BT98" s="134" t="s">
        <v>82</v>
      </c>
      <c r="BV98" s="134" t="s">
        <v>76</v>
      </c>
      <c r="BW98" s="134" t="s">
        <v>92</v>
      </c>
      <c r="BX98" s="134" t="s">
        <v>5</v>
      </c>
      <c r="CL98" s="134" t="s">
        <v>1</v>
      </c>
      <c r="CM98" s="134" t="s">
        <v>74</v>
      </c>
    </row>
    <row r="99" s="7" customFormat="1" ht="16.5" customHeight="1">
      <c r="A99" s="122" t="s">
        <v>78</v>
      </c>
      <c r="B99" s="123"/>
      <c r="C99" s="124"/>
      <c r="D99" s="125" t="s">
        <v>93</v>
      </c>
      <c r="E99" s="125"/>
      <c r="F99" s="125"/>
      <c r="G99" s="125"/>
      <c r="H99" s="125"/>
      <c r="I99" s="126"/>
      <c r="J99" s="125" t="s">
        <v>94</v>
      </c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7">
        <f>'09 - Vzduchotechnika'!J30</f>
        <v>0</v>
      </c>
      <c r="AH99" s="126"/>
      <c r="AI99" s="126"/>
      <c r="AJ99" s="126"/>
      <c r="AK99" s="126"/>
      <c r="AL99" s="126"/>
      <c r="AM99" s="126"/>
      <c r="AN99" s="127">
        <f>SUM(AG99,AT99)</f>
        <v>0</v>
      </c>
      <c r="AO99" s="126"/>
      <c r="AP99" s="126"/>
      <c r="AQ99" s="128" t="s">
        <v>81</v>
      </c>
      <c r="AR99" s="129"/>
      <c r="AS99" s="135">
        <v>0</v>
      </c>
      <c r="AT99" s="136">
        <f>ROUND(SUM(AV99:AW99),2)</f>
        <v>0</v>
      </c>
      <c r="AU99" s="137">
        <f>'09 - Vzduchotechnika'!P130</f>
        <v>0</v>
      </c>
      <c r="AV99" s="136">
        <f>'09 - Vzduchotechnika'!J33</f>
        <v>0</v>
      </c>
      <c r="AW99" s="136">
        <f>'09 - Vzduchotechnika'!J34</f>
        <v>0</v>
      </c>
      <c r="AX99" s="136">
        <f>'09 - Vzduchotechnika'!J35</f>
        <v>0</v>
      </c>
      <c r="AY99" s="136">
        <f>'09 - Vzduchotechnika'!J36</f>
        <v>0</v>
      </c>
      <c r="AZ99" s="136">
        <f>'09 - Vzduchotechnika'!F33</f>
        <v>0</v>
      </c>
      <c r="BA99" s="136">
        <f>'09 - Vzduchotechnika'!F34</f>
        <v>0</v>
      </c>
      <c r="BB99" s="136">
        <f>'09 - Vzduchotechnika'!F35</f>
        <v>0</v>
      </c>
      <c r="BC99" s="136">
        <f>'09 - Vzduchotechnika'!F36</f>
        <v>0</v>
      </c>
      <c r="BD99" s="138">
        <f>'09 - Vzduchotechnika'!F37</f>
        <v>0</v>
      </c>
      <c r="BE99" s="7"/>
      <c r="BT99" s="134" t="s">
        <v>82</v>
      </c>
      <c r="BV99" s="134" t="s">
        <v>76</v>
      </c>
      <c r="BW99" s="134" t="s">
        <v>95</v>
      </c>
      <c r="BX99" s="134" t="s">
        <v>5</v>
      </c>
      <c r="CL99" s="134" t="s">
        <v>1</v>
      </c>
      <c r="CM99" s="134" t="s">
        <v>74</v>
      </c>
    </row>
    <row r="100" s="2" customFormat="1" ht="30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41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  <row r="101" s="2" customFormat="1" ht="6.96" customHeight="1">
      <c r="A101" s="35"/>
      <c r="B101" s="69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41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</sheetData>
  <sheetProtection sheet="1" formatColumns="0" formatRows="0" objects="1" scenarios="1" spinCount="100000" saltValue="r7lo3W3VzAonqwFX8n7zvSShbWd8ub9tZ93ix/VTvSk0CPxq8CnvyBCSic8s9+ILUTslKix32QNu9ozSwdyMvg==" hashValue="6wTV0yQM+8dtKbmIrcYbuPXFvq+IyF1dzsTD57wOgPi+NKyaU66zA6wrgdAyO6WeqLn9lYM2FexbV2rWVG4oZA==" algorithmName="SHA-512" password="CC35"/>
  <mergeCells count="58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Architektúra, statika'!C2" display="/"/>
    <hyperlink ref="A96" location="'05 - Elektroinštalácia'!C2" display="/"/>
    <hyperlink ref="A97" location="'07 - Ústredné vykurovanie'!C2" display="/"/>
    <hyperlink ref="A98" location="'08 - Zdravotechnika'!C2" display="/"/>
    <hyperlink ref="A99" location="'09 - Vzduchotechnik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s="1" customFormat="1" ht="24.96" customHeight="1">
      <c r="B4" s="17"/>
      <c r="D4" s="141" t="s">
        <v>96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Stavebné úpravy kliniky nukleárnej medzicíny nového prístroja-hybridného diagnostického systému SPECT/CT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97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98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23. 11. 2023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>Univerzitná nemocnika Martin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26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ROUND(J131,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ROUND((SUM(BE131:BE221)),  2)</f>
        <v>0</v>
      </c>
      <c r="G33" s="159"/>
      <c r="H33" s="159"/>
      <c r="I33" s="160">
        <v>0.20000000000000001</v>
      </c>
      <c r="J33" s="158">
        <f>ROUND(((SUM(BE131:BE221))*I33),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40</v>
      </c>
      <c r="F34" s="158">
        <f>ROUND((SUM(BF131:BF221)),  2)</f>
        <v>0</v>
      </c>
      <c r="G34" s="159"/>
      <c r="H34" s="159"/>
      <c r="I34" s="160">
        <v>0.20000000000000001</v>
      </c>
      <c r="J34" s="158">
        <f>ROUND(((SUM(BF131:BF221))*I34),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ROUND((SUM(BG131:BG221)),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ROUND((SUM(BH131:BH221)),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ROUND((SUM(BI131:BI221)),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Stavebné úpravy kliniky nukleárnej medzicíny nového prístroja-hybridného diagnostického systému SPECT/CT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97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01 - Architektúra, statika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Martin</v>
      </c>
      <c r="G89" s="37"/>
      <c r="H89" s="37"/>
      <c r="I89" s="29" t="s">
        <v>21</v>
      </c>
      <c r="J89" s="82" t="str">
        <f>IF(J12="","",J12)</f>
        <v>23. 11. 2023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Univerzitná nemocnika Martin</v>
      </c>
      <c r="G91" s="37"/>
      <c r="H91" s="37"/>
      <c r="I91" s="29" t="s">
        <v>29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100</v>
      </c>
      <c r="D94" s="183"/>
      <c r="E94" s="183"/>
      <c r="F94" s="183"/>
      <c r="G94" s="183"/>
      <c r="H94" s="183"/>
      <c r="I94" s="183"/>
      <c r="J94" s="184" t="s">
        <v>101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102</v>
      </c>
      <c r="D96" s="37"/>
      <c r="E96" s="37"/>
      <c r="F96" s="37"/>
      <c r="G96" s="37"/>
      <c r="H96" s="37"/>
      <c r="I96" s="37"/>
      <c r="J96" s="113">
        <f>J131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103</v>
      </c>
    </row>
    <row r="97" s="9" customFormat="1" ht="24.96" customHeight="1">
      <c r="A97" s="9"/>
      <c r="B97" s="186"/>
      <c r="C97" s="187"/>
      <c r="D97" s="188" t="s">
        <v>104</v>
      </c>
      <c r="E97" s="189"/>
      <c r="F97" s="189"/>
      <c r="G97" s="189"/>
      <c r="H97" s="189"/>
      <c r="I97" s="189"/>
      <c r="J97" s="190">
        <f>J132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105</v>
      </c>
      <c r="E98" s="195"/>
      <c r="F98" s="195"/>
      <c r="G98" s="195"/>
      <c r="H98" s="195"/>
      <c r="I98" s="195"/>
      <c r="J98" s="196">
        <f>J133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106</v>
      </c>
      <c r="E99" s="195"/>
      <c r="F99" s="195"/>
      <c r="G99" s="195"/>
      <c r="H99" s="195"/>
      <c r="I99" s="195"/>
      <c r="J99" s="196">
        <f>J137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107</v>
      </c>
      <c r="E100" s="195"/>
      <c r="F100" s="195"/>
      <c r="G100" s="195"/>
      <c r="H100" s="195"/>
      <c r="I100" s="195"/>
      <c r="J100" s="196">
        <f>J152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108</v>
      </c>
      <c r="E101" s="195"/>
      <c r="F101" s="195"/>
      <c r="G101" s="195"/>
      <c r="H101" s="195"/>
      <c r="I101" s="195"/>
      <c r="J101" s="196">
        <f>J169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109</v>
      </c>
      <c r="E102" s="189"/>
      <c r="F102" s="189"/>
      <c r="G102" s="189"/>
      <c r="H102" s="189"/>
      <c r="I102" s="189"/>
      <c r="J102" s="190">
        <f>J171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2"/>
      <c r="C103" s="193"/>
      <c r="D103" s="194" t="s">
        <v>110</v>
      </c>
      <c r="E103" s="195"/>
      <c r="F103" s="195"/>
      <c r="G103" s="195"/>
      <c r="H103" s="195"/>
      <c r="I103" s="195"/>
      <c r="J103" s="196">
        <f>J172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111</v>
      </c>
      <c r="E104" s="195"/>
      <c r="F104" s="195"/>
      <c r="G104" s="195"/>
      <c r="H104" s="195"/>
      <c r="I104" s="195"/>
      <c r="J104" s="196">
        <f>J178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112</v>
      </c>
      <c r="E105" s="195"/>
      <c r="F105" s="195"/>
      <c r="G105" s="195"/>
      <c r="H105" s="195"/>
      <c r="I105" s="195"/>
      <c r="J105" s="196">
        <f>J180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2"/>
      <c r="C106" s="193"/>
      <c r="D106" s="194" t="s">
        <v>113</v>
      </c>
      <c r="E106" s="195"/>
      <c r="F106" s="195"/>
      <c r="G106" s="195"/>
      <c r="H106" s="195"/>
      <c r="I106" s="195"/>
      <c r="J106" s="196">
        <f>J185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2"/>
      <c r="C107" s="193"/>
      <c r="D107" s="194" t="s">
        <v>114</v>
      </c>
      <c r="E107" s="195"/>
      <c r="F107" s="195"/>
      <c r="G107" s="195"/>
      <c r="H107" s="195"/>
      <c r="I107" s="195"/>
      <c r="J107" s="196">
        <f>J206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115</v>
      </c>
      <c r="E108" s="195"/>
      <c r="F108" s="195"/>
      <c r="G108" s="195"/>
      <c r="H108" s="195"/>
      <c r="I108" s="195"/>
      <c r="J108" s="196">
        <f>J212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2"/>
      <c r="C109" s="193"/>
      <c r="D109" s="194" t="s">
        <v>116</v>
      </c>
      <c r="E109" s="195"/>
      <c r="F109" s="195"/>
      <c r="G109" s="195"/>
      <c r="H109" s="195"/>
      <c r="I109" s="195"/>
      <c r="J109" s="196">
        <f>J214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86"/>
      <c r="C110" s="187"/>
      <c r="D110" s="188" t="s">
        <v>117</v>
      </c>
      <c r="E110" s="189"/>
      <c r="F110" s="189"/>
      <c r="G110" s="189"/>
      <c r="H110" s="189"/>
      <c r="I110" s="189"/>
      <c r="J110" s="190">
        <f>J216</f>
        <v>0</v>
      </c>
      <c r="K110" s="187"/>
      <c r="L110" s="191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9" customFormat="1" ht="24.96" customHeight="1">
      <c r="A111" s="9"/>
      <c r="B111" s="186"/>
      <c r="C111" s="187"/>
      <c r="D111" s="188" t="s">
        <v>118</v>
      </c>
      <c r="E111" s="189"/>
      <c r="F111" s="189"/>
      <c r="G111" s="189"/>
      <c r="H111" s="189"/>
      <c r="I111" s="189"/>
      <c r="J111" s="190">
        <f>J218</f>
        <v>0</v>
      </c>
      <c r="K111" s="187"/>
      <c r="L111" s="191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7" s="2" customFormat="1" ht="6.96" customHeight="1">
      <c r="A117" s="35"/>
      <c r="B117" s="71"/>
      <c r="C117" s="72"/>
      <c r="D117" s="72"/>
      <c r="E117" s="72"/>
      <c r="F117" s="72"/>
      <c r="G117" s="72"/>
      <c r="H117" s="72"/>
      <c r="I117" s="72"/>
      <c r="J117" s="72"/>
      <c r="K117" s="72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4.96" customHeight="1">
      <c r="A118" s="35"/>
      <c r="B118" s="36"/>
      <c r="C118" s="20" t="s">
        <v>119</v>
      </c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15</v>
      </c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26.25" customHeight="1">
      <c r="A121" s="35"/>
      <c r="B121" s="36"/>
      <c r="C121" s="37"/>
      <c r="D121" s="37"/>
      <c r="E121" s="181" t="str">
        <f>E7</f>
        <v>Stavebné úpravy kliniky nukleárnej medzicíny nového prístroja-hybridného diagnostického systému SPECT/CT</v>
      </c>
      <c r="F121" s="29"/>
      <c r="G121" s="29"/>
      <c r="H121" s="29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97</v>
      </c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6.5" customHeight="1">
      <c r="A123" s="35"/>
      <c r="B123" s="36"/>
      <c r="C123" s="37"/>
      <c r="D123" s="37"/>
      <c r="E123" s="79" t="str">
        <f>E9</f>
        <v>01 - Architektúra, statika</v>
      </c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19</v>
      </c>
      <c r="D125" s="37"/>
      <c r="E125" s="37"/>
      <c r="F125" s="24" t="str">
        <f>F12</f>
        <v>Martin</v>
      </c>
      <c r="G125" s="37"/>
      <c r="H125" s="37"/>
      <c r="I125" s="29" t="s">
        <v>21</v>
      </c>
      <c r="J125" s="82" t="str">
        <f>IF(J12="","",J12)</f>
        <v>23. 11. 2023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23</v>
      </c>
      <c r="D127" s="37"/>
      <c r="E127" s="37"/>
      <c r="F127" s="24" t="str">
        <f>E15</f>
        <v>Univerzitná nemocnika Martin</v>
      </c>
      <c r="G127" s="37"/>
      <c r="H127" s="37"/>
      <c r="I127" s="29" t="s">
        <v>29</v>
      </c>
      <c r="J127" s="33" t="str">
        <f>E21</f>
        <v xml:space="preserve"> </v>
      </c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27</v>
      </c>
      <c r="D128" s="37"/>
      <c r="E128" s="37"/>
      <c r="F128" s="24" t="str">
        <f>IF(E18="","",E18)</f>
        <v>Vyplň údaj</v>
      </c>
      <c r="G128" s="37"/>
      <c r="H128" s="37"/>
      <c r="I128" s="29" t="s">
        <v>32</v>
      </c>
      <c r="J128" s="33" t="str">
        <f>E24</f>
        <v xml:space="preserve"> </v>
      </c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0.32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11" customFormat="1" ht="29.28" customHeight="1">
      <c r="A130" s="198"/>
      <c r="B130" s="199"/>
      <c r="C130" s="200" t="s">
        <v>120</v>
      </c>
      <c r="D130" s="201" t="s">
        <v>59</v>
      </c>
      <c r="E130" s="201" t="s">
        <v>55</v>
      </c>
      <c r="F130" s="201" t="s">
        <v>56</v>
      </c>
      <c r="G130" s="201" t="s">
        <v>121</v>
      </c>
      <c r="H130" s="201" t="s">
        <v>122</v>
      </c>
      <c r="I130" s="201" t="s">
        <v>123</v>
      </c>
      <c r="J130" s="202" t="s">
        <v>101</v>
      </c>
      <c r="K130" s="203" t="s">
        <v>124</v>
      </c>
      <c r="L130" s="204"/>
      <c r="M130" s="103" t="s">
        <v>1</v>
      </c>
      <c r="N130" s="104" t="s">
        <v>38</v>
      </c>
      <c r="O130" s="104" t="s">
        <v>125</v>
      </c>
      <c r="P130" s="104" t="s">
        <v>126</v>
      </c>
      <c r="Q130" s="104" t="s">
        <v>127</v>
      </c>
      <c r="R130" s="104" t="s">
        <v>128</v>
      </c>
      <c r="S130" s="104" t="s">
        <v>129</v>
      </c>
      <c r="T130" s="105" t="s">
        <v>130</v>
      </c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</row>
    <row r="131" s="2" customFormat="1" ht="22.8" customHeight="1">
      <c r="A131" s="35"/>
      <c r="B131" s="36"/>
      <c r="C131" s="110" t="s">
        <v>102</v>
      </c>
      <c r="D131" s="37"/>
      <c r="E131" s="37"/>
      <c r="F131" s="37"/>
      <c r="G131" s="37"/>
      <c r="H131" s="37"/>
      <c r="I131" s="37"/>
      <c r="J131" s="205">
        <f>BK131</f>
        <v>0</v>
      </c>
      <c r="K131" s="37"/>
      <c r="L131" s="41"/>
      <c r="M131" s="106"/>
      <c r="N131" s="206"/>
      <c r="O131" s="107"/>
      <c r="P131" s="207">
        <f>P132+P171+P216+P218</f>
        <v>0</v>
      </c>
      <c r="Q131" s="107"/>
      <c r="R131" s="207">
        <f>R132+R171+R216+R218</f>
        <v>31.030923751619998</v>
      </c>
      <c r="S131" s="107"/>
      <c r="T131" s="208">
        <f>T132+T171+T216+T218</f>
        <v>12.548222999999998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73</v>
      </c>
      <c r="AU131" s="14" t="s">
        <v>103</v>
      </c>
      <c r="BK131" s="209">
        <f>BK132+BK171+BK216+BK218</f>
        <v>0</v>
      </c>
    </row>
    <row r="132" s="12" customFormat="1" ht="25.92" customHeight="1">
      <c r="A132" s="12"/>
      <c r="B132" s="210"/>
      <c r="C132" s="211"/>
      <c r="D132" s="212" t="s">
        <v>73</v>
      </c>
      <c r="E132" s="213" t="s">
        <v>131</v>
      </c>
      <c r="F132" s="213" t="s">
        <v>132</v>
      </c>
      <c r="G132" s="211"/>
      <c r="H132" s="211"/>
      <c r="I132" s="214"/>
      <c r="J132" s="215">
        <f>BK132</f>
        <v>0</v>
      </c>
      <c r="K132" s="211"/>
      <c r="L132" s="216"/>
      <c r="M132" s="217"/>
      <c r="N132" s="218"/>
      <c r="O132" s="218"/>
      <c r="P132" s="219">
        <f>P133+P137+P152+P169</f>
        <v>0</v>
      </c>
      <c r="Q132" s="218"/>
      <c r="R132" s="219">
        <f>R133+R137+R152+R169</f>
        <v>27.830265465619998</v>
      </c>
      <c r="S132" s="218"/>
      <c r="T132" s="220">
        <f>T133+T137+T152+T169</f>
        <v>11.607525999999998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82</v>
      </c>
      <c r="AT132" s="222" t="s">
        <v>73</v>
      </c>
      <c r="AU132" s="222" t="s">
        <v>74</v>
      </c>
      <c r="AY132" s="221" t="s">
        <v>133</v>
      </c>
      <c r="BK132" s="223">
        <f>BK133+BK137+BK152+BK169</f>
        <v>0</v>
      </c>
    </row>
    <row r="133" s="12" customFormat="1" ht="22.8" customHeight="1">
      <c r="A133" s="12"/>
      <c r="B133" s="210"/>
      <c r="C133" s="211"/>
      <c r="D133" s="212" t="s">
        <v>73</v>
      </c>
      <c r="E133" s="224" t="s">
        <v>134</v>
      </c>
      <c r="F133" s="224" t="s">
        <v>135</v>
      </c>
      <c r="G133" s="211"/>
      <c r="H133" s="211"/>
      <c r="I133" s="214"/>
      <c r="J133" s="225">
        <f>BK133</f>
        <v>0</v>
      </c>
      <c r="K133" s="211"/>
      <c r="L133" s="216"/>
      <c r="M133" s="217"/>
      <c r="N133" s="218"/>
      <c r="O133" s="218"/>
      <c r="P133" s="219">
        <f>SUM(P134:P136)</f>
        <v>0</v>
      </c>
      <c r="Q133" s="218"/>
      <c r="R133" s="219">
        <f>SUM(R134:R136)</f>
        <v>20.69133168762</v>
      </c>
      <c r="S133" s="218"/>
      <c r="T133" s="220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1" t="s">
        <v>82</v>
      </c>
      <c r="AT133" s="222" t="s">
        <v>73</v>
      </c>
      <c r="AU133" s="222" t="s">
        <v>82</v>
      </c>
      <c r="AY133" s="221" t="s">
        <v>133</v>
      </c>
      <c r="BK133" s="223">
        <f>SUM(BK134:BK136)</f>
        <v>0</v>
      </c>
    </row>
    <row r="134" s="2" customFormat="1" ht="24.15" customHeight="1">
      <c r="A134" s="35"/>
      <c r="B134" s="36"/>
      <c r="C134" s="226" t="s">
        <v>82</v>
      </c>
      <c r="D134" s="226" t="s">
        <v>136</v>
      </c>
      <c r="E134" s="227" t="s">
        <v>137</v>
      </c>
      <c r="F134" s="228" t="s">
        <v>138</v>
      </c>
      <c r="G134" s="229" t="s">
        <v>139</v>
      </c>
      <c r="H134" s="230">
        <v>8.5500000000000007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2.3141677</v>
      </c>
      <c r="R134" s="236">
        <f>Q134*H134</f>
        <v>19.786133835000001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134</v>
      </c>
      <c r="AT134" s="238" t="s">
        <v>136</v>
      </c>
      <c r="AU134" s="238" t="s">
        <v>140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134</v>
      </c>
      <c r="BM134" s="238" t="s">
        <v>141</v>
      </c>
    </row>
    <row r="135" s="2" customFormat="1" ht="37.8" customHeight="1">
      <c r="A135" s="35"/>
      <c r="B135" s="36"/>
      <c r="C135" s="226" t="s">
        <v>140</v>
      </c>
      <c r="D135" s="226" t="s">
        <v>136</v>
      </c>
      <c r="E135" s="227" t="s">
        <v>142</v>
      </c>
      <c r="F135" s="228" t="s">
        <v>143</v>
      </c>
      <c r="G135" s="229" t="s">
        <v>144</v>
      </c>
      <c r="H135" s="230">
        <v>0.85399999999999998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40</v>
      </c>
      <c r="O135" s="94"/>
      <c r="P135" s="236">
        <f>O135*H135</f>
        <v>0</v>
      </c>
      <c r="Q135" s="236">
        <v>1.0162834300000001</v>
      </c>
      <c r="R135" s="236">
        <f>Q135*H135</f>
        <v>0.86790604922000003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134</v>
      </c>
      <c r="AT135" s="238" t="s">
        <v>136</v>
      </c>
      <c r="AU135" s="238" t="s">
        <v>140</v>
      </c>
      <c r="AY135" s="14" t="s">
        <v>133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140</v>
      </c>
      <c r="BK135" s="239">
        <f>ROUND(I135*H135,2)</f>
        <v>0</v>
      </c>
      <c r="BL135" s="14" t="s">
        <v>134</v>
      </c>
      <c r="BM135" s="238" t="s">
        <v>145</v>
      </c>
    </row>
    <row r="136" s="2" customFormat="1" ht="37.8" customHeight="1">
      <c r="A136" s="35"/>
      <c r="B136" s="36"/>
      <c r="C136" s="226" t="s">
        <v>146</v>
      </c>
      <c r="D136" s="226" t="s">
        <v>136</v>
      </c>
      <c r="E136" s="227" t="s">
        <v>147</v>
      </c>
      <c r="F136" s="228" t="s">
        <v>148</v>
      </c>
      <c r="G136" s="229" t="s">
        <v>144</v>
      </c>
      <c r="H136" s="230">
        <v>0.031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94"/>
      <c r="P136" s="236">
        <f>O136*H136</f>
        <v>0</v>
      </c>
      <c r="Q136" s="236">
        <v>1.2029614</v>
      </c>
      <c r="R136" s="236">
        <f>Q136*H136</f>
        <v>0.037291803399999997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134</v>
      </c>
      <c r="AT136" s="238" t="s">
        <v>136</v>
      </c>
      <c r="AU136" s="238" t="s">
        <v>140</v>
      </c>
      <c r="AY136" s="14" t="s">
        <v>133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140</v>
      </c>
      <c r="BK136" s="239">
        <f>ROUND(I136*H136,2)</f>
        <v>0</v>
      </c>
      <c r="BL136" s="14" t="s">
        <v>134</v>
      </c>
      <c r="BM136" s="238" t="s">
        <v>149</v>
      </c>
    </row>
    <row r="137" s="12" customFormat="1" ht="22.8" customHeight="1">
      <c r="A137" s="12"/>
      <c r="B137" s="210"/>
      <c r="C137" s="211"/>
      <c r="D137" s="212" t="s">
        <v>73</v>
      </c>
      <c r="E137" s="224" t="s">
        <v>150</v>
      </c>
      <c r="F137" s="224" t="s">
        <v>151</v>
      </c>
      <c r="G137" s="211"/>
      <c r="H137" s="211"/>
      <c r="I137" s="214"/>
      <c r="J137" s="225">
        <f>BK137</f>
        <v>0</v>
      </c>
      <c r="K137" s="211"/>
      <c r="L137" s="216"/>
      <c r="M137" s="217"/>
      <c r="N137" s="218"/>
      <c r="O137" s="218"/>
      <c r="P137" s="219">
        <f>SUM(P138:P151)</f>
        <v>0</v>
      </c>
      <c r="Q137" s="218"/>
      <c r="R137" s="219">
        <f>SUM(R138:R151)</f>
        <v>7.1361775279999993</v>
      </c>
      <c r="S137" s="218"/>
      <c r="T137" s="220">
        <f>SUM(T138:T151)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1" t="s">
        <v>82</v>
      </c>
      <c r="AT137" s="222" t="s">
        <v>73</v>
      </c>
      <c r="AU137" s="222" t="s">
        <v>82</v>
      </c>
      <c r="AY137" s="221" t="s">
        <v>133</v>
      </c>
      <c r="BK137" s="223">
        <f>SUM(BK138:BK151)</f>
        <v>0</v>
      </c>
    </row>
    <row r="138" s="2" customFormat="1" ht="24.15" customHeight="1">
      <c r="A138" s="35"/>
      <c r="B138" s="36"/>
      <c r="C138" s="226" t="s">
        <v>134</v>
      </c>
      <c r="D138" s="226" t="s">
        <v>136</v>
      </c>
      <c r="E138" s="227" t="s">
        <v>152</v>
      </c>
      <c r="F138" s="228" t="s">
        <v>153</v>
      </c>
      <c r="G138" s="229" t="s">
        <v>154</v>
      </c>
      <c r="H138" s="230">
        <v>70.599999999999994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40</v>
      </c>
      <c r="O138" s="94"/>
      <c r="P138" s="236">
        <f>O138*H138</f>
        <v>0</v>
      </c>
      <c r="Q138" s="236">
        <v>0.00023000000000000001</v>
      </c>
      <c r="R138" s="236">
        <f>Q138*H138</f>
        <v>0.016237999999999999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134</v>
      </c>
      <c r="AT138" s="238" t="s">
        <v>136</v>
      </c>
      <c r="AU138" s="238" t="s">
        <v>140</v>
      </c>
      <c r="AY138" s="14" t="s">
        <v>133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140</v>
      </c>
      <c r="BK138" s="239">
        <f>ROUND(I138*H138,2)</f>
        <v>0</v>
      </c>
      <c r="BL138" s="14" t="s">
        <v>134</v>
      </c>
      <c r="BM138" s="238" t="s">
        <v>155</v>
      </c>
    </row>
    <row r="139" s="2" customFormat="1" ht="24.15" customHeight="1">
      <c r="A139" s="35"/>
      <c r="B139" s="36"/>
      <c r="C139" s="226" t="s">
        <v>156</v>
      </c>
      <c r="D139" s="226" t="s">
        <v>136</v>
      </c>
      <c r="E139" s="227" t="s">
        <v>157</v>
      </c>
      <c r="F139" s="228" t="s">
        <v>158</v>
      </c>
      <c r="G139" s="229" t="s">
        <v>154</v>
      </c>
      <c r="H139" s="230">
        <v>70.599999999999994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40</v>
      </c>
      <c r="O139" s="94"/>
      <c r="P139" s="236">
        <f>O139*H139</f>
        <v>0</v>
      </c>
      <c r="Q139" s="236">
        <v>0.0196875</v>
      </c>
      <c r="R139" s="236">
        <f>Q139*H139</f>
        <v>1.3899374999999998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134</v>
      </c>
      <c r="AT139" s="238" t="s">
        <v>136</v>
      </c>
      <c r="AU139" s="238" t="s">
        <v>140</v>
      </c>
      <c r="AY139" s="14" t="s">
        <v>133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140</v>
      </c>
      <c r="BK139" s="239">
        <f>ROUND(I139*H139,2)</f>
        <v>0</v>
      </c>
      <c r="BL139" s="14" t="s">
        <v>134</v>
      </c>
      <c r="BM139" s="238" t="s">
        <v>159</v>
      </c>
    </row>
    <row r="140" s="2" customFormat="1" ht="24.15" customHeight="1">
      <c r="A140" s="35"/>
      <c r="B140" s="36"/>
      <c r="C140" s="226" t="s">
        <v>150</v>
      </c>
      <c r="D140" s="226" t="s">
        <v>136</v>
      </c>
      <c r="E140" s="227" t="s">
        <v>160</v>
      </c>
      <c r="F140" s="228" t="s">
        <v>161</v>
      </c>
      <c r="G140" s="229" t="s">
        <v>154</v>
      </c>
      <c r="H140" s="230">
        <v>56.25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40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134</v>
      </c>
      <c r="AT140" s="238" t="s">
        <v>136</v>
      </c>
      <c r="AU140" s="238" t="s">
        <v>140</v>
      </c>
      <c r="AY140" s="14" t="s">
        <v>133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140</v>
      </c>
      <c r="BK140" s="239">
        <f>ROUND(I140*H140,2)</f>
        <v>0</v>
      </c>
      <c r="BL140" s="14" t="s">
        <v>134</v>
      </c>
      <c r="BM140" s="238" t="s">
        <v>162</v>
      </c>
    </row>
    <row r="141" s="2" customFormat="1" ht="16.5" customHeight="1">
      <c r="A141" s="35"/>
      <c r="B141" s="36"/>
      <c r="C141" s="240" t="s">
        <v>163</v>
      </c>
      <c r="D141" s="240" t="s">
        <v>164</v>
      </c>
      <c r="E141" s="241" t="s">
        <v>165</v>
      </c>
      <c r="F141" s="242" t="s">
        <v>166</v>
      </c>
      <c r="G141" s="243" t="s">
        <v>154</v>
      </c>
      <c r="H141" s="244">
        <v>64.688000000000002</v>
      </c>
      <c r="I141" s="245"/>
      <c r="J141" s="246">
        <f>ROUND(I141*H141,2)</f>
        <v>0</v>
      </c>
      <c r="K141" s="247"/>
      <c r="L141" s="248"/>
      <c r="M141" s="249" t="s">
        <v>1</v>
      </c>
      <c r="N141" s="250" t="s">
        <v>40</v>
      </c>
      <c r="O141" s="94"/>
      <c r="P141" s="236">
        <f>O141*H141</f>
        <v>0</v>
      </c>
      <c r="Q141" s="236">
        <v>0.00010000000000000001</v>
      </c>
      <c r="R141" s="236">
        <f>Q141*H141</f>
        <v>0.0064688000000000002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167</v>
      </c>
      <c r="AT141" s="238" t="s">
        <v>164</v>
      </c>
      <c r="AU141" s="238" t="s">
        <v>140</v>
      </c>
      <c r="AY141" s="14" t="s">
        <v>133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140</v>
      </c>
      <c r="BK141" s="239">
        <f>ROUND(I141*H141,2)</f>
        <v>0</v>
      </c>
      <c r="BL141" s="14" t="s">
        <v>134</v>
      </c>
      <c r="BM141" s="238" t="s">
        <v>168</v>
      </c>
    </row>
    <row r="142" s="2" customFormat="1" ht="21.75" customHeight="1">
      <c r="A142" s="35"/>
      <c r="B142" s="36"/>
      <c r="C142" s="226" t="s">
        <v>167</v>
      </c>
      <c r="D142" s="226" t="s">
        <v>136</v>
      </c>
      <c r="E142" s="227" t="s">
        <v>169</v>
      </c>
      <c r="F142" s="228" t="s">
        <v>170</v>
      </c>
      <c r="G142" s="229" t="s">
        <v>154</v>
      </c>
      <c r="H142" s="230">
        <v>6.79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40</v>
      </c>
      <c r="O142" s="94"/>
      <c r="P142" s="236">
        <f>O142*H142</f>
        <v>0</v>
      </c>
      <c r="Q142" s="236">
        <v>0.092700000000000005</v>
      </c>
      <c r="R142" s="236">
        <f>Q142*H142</f>
        <v>0.62943300000000002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134</v>
      </c>
      <c r="AT142" s="238" t="s">
        <v>136</v>
      </c>
      <c r="AU142" s="238" t="s">
        <v>140</v>
      </c>
      <c r="AY142" s="14" t="s">
        <v>133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140</v>
      </c>
      <c r="BK142" s="239">
        <f>ROUND(I142*H142,2)</f>
        <v>0</v>
      </c>
      <c r="BL142" s="14" t="s">
        <v>134</v>
      </c>
      <c r="BM142" s="238" t="s">
        <v>171</v>
      </c>
    </row>
    <row r="143" s="2" customFormat="1" ht="21.75" customHeight="1">
      <c r="A143" s="35"/>
      <c r="B143" s="36"/>
      <c r="C143" s="226" t="s">
        <v>172</v>
      </c>
      <c r="D143" s="226" t="s">
        <v>136</v>
      </c>
      <c r="E143" s="227" t="s">
        <v>173</v>
      </c>
      <c r="F143" s="228" t="s">
        <v>174</v>
      </c>
      <c r="G143" s="229" t="s">
        <v>154</v>
      </c>
      <c r="H143" s="230">
        <v>16.559999999999999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40</v>
      </c>
      <c r="O143" s="94"/>
      <c r="P143" s="236">
        <f>O143*H143</f>
        <v>0</v>
      </c>
      <c r="Q143" s="236">
        <v>0.1133</v>
      </c>
      <c r="R143" s="236">
        <f>Q143*H143</f>
        <v>1.8762479999999999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134</v>
      </c>
      <c r="AT143" s="238" t="s">
        <v>136</v>
      </c>
      <c r="AU143" s="238" t="s">
        <v>140</v>
      </c>
      <c r="AY143" s="14" t="s">
        <v>133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140</v>
      </c>
      <c r="BK143" s="239">
        <f>ROUND(I143*H143,2)</f>
        <v>0</v>
      </c>
      <c r="BL143" s="14" t="s">
        <v>134</v>
      </c>
      <c r="BM143" s="238" t="s">
        <v>175</v>
      </c>
    </row>
    <row r="144" s="2" customFormat="1" ht="16.5" customHeight="1">
      <c r="A144" s="35"/>
      <c r="B144" s="36"/>
      <c r="C144" s="226" t="s">
        <v>176</v>
      </c>
      <c r="D144" s="226" t="s">
        <v>136</v>
      </c>
      <c r="E144" s="227" t="s">
        <v>177</v>
      </c>
      <c r="F144" s="228" t="s">
        <v>178</v>
      </c>
      <c r="G144" s="229" t="s">
        <v>154</v>
      </c>
      <c r="H144" s="230">
        <v>56.25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40</v>
      </c>
      <c r="O144" s="94"/>
      <c r="P144" s="236">
        <f>O144*H144</f>
        <v>0</v>
      </c>
      <c r="Q144" s="236">
        <v>0.046350000000000002</v>
      </c>
      <c r="R144" s="236">
        <f>Q144*H144</f>
        <v>2.6071875000000002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134</v>
      </c>
      <c r="AT144" s="238" t="s">
        <v>136</v>
      </c>
      <c r="AU144" s="238" t="s">
        <v>140</v>
      </c>
      <c r="AY144" s="14" t="s">
        <v>133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140</v>
      </c>
      <c r="BK144" s="239">
        <f>ROUND(I144*H144,2)</f>
        <v>0</v>
      </c>
      <c r="BL144" s="14" t="s">
        <v>134</v>
      </c>
      <c r="BM144" s="238" t="s">
        <v>179</v>
      </c>
    </row>
    <row r="145" s="2" customFormat="1" ht="24.15" customHeight="1">
      <c r="A145" s="35"/>
      <c r="B145" s="36"/>
      <c r="C145" s="226" t="s">
        <v>180</v>
      </c>
      <c r="D145" s="226" t="s">
        <v>136</v>
      </c>
      <c r="E145" s="227" t="s">
        <v>181</v>
      </c>
      <c r="F145" s="228" t="s">
        <v>182</v>
      </c>
      <c r="G145" s="229" t="s">
        <v>154</v>
      </c>
      <c r="H145" s="230">
        <v>12.699999999999999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40</v>
      </c>
      <c r="O145" s="94"/>
      <c r="P145" s="236">
        <f>O145*H145</f>
        <v>0</v>
      </c>
      <c r="Q145" s="236">
        <v>0.0309</v>
      </c>
      <c r="R145" s="236">
        <f>Q145*H145</f>
        <v>0.39243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134</v>
      </c>
      <c r="AT145" s="238" t="s">
        <v>136</v>
      </c>
      <c r="AU145" s="238" t="s">
        <v>140</v>
      </c>
      <c r="AY145" s="14" t="s">
        <v>133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140</v>
      </c>
      <c r="BK145" s="239">
        <f>ROUND(I145*H145,2)</f>
        <v>0</v>
      </c>
      <c r="BL145" s="14" t="s">
        <v>134</v>
      </c>
      <c r="BM145" s="238" t="s">
        <v>183</v>
      </c>
    </row>
    <row r="146" s="2" customFormat="1" ht="16.5" customHeight="1">
      <c r="A146" s="35"/>
      <c r="B146" s="36"/>
      <c r="C146" s="226" t="s">
        <v>184</v>
      </c>
      <c r="D146" s="226" t="s">
        <v>136</v>
      </c>
      <c r="E146" s="227" t="s">
        <v>185</v>
      </c>
      <c r="F146" s="228" t="s">
        <v>186</v>
      </c>
      <c r="G146" s="229" t="s">
        <v>187</v>
      </c>
      <c r="H146" s="230">
        <v>19.859999999999999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40</v>
      </c>
      <c r="O146" s="94"/>
      <c r="P146" s="236">
        <f>O146*H146</f>
        <v>0</v>
      </c>
      <c r="Q146" s="236">
        <v>0.00044480000000000002</v>
      </c>
      <c r="R146" s="236">
        <f>Q146*H146</f>
        <v>0.0088337280000000008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134</v>
      </c>
      <c r="AT146" s="238" t="s">
        <v>136</v>
      </c>
      <c r="AU146" s="238" t="s">
        <v>140</v>
      </c>
      <c r="AY146" s="14" t="s">
        <v>133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140</v>
      </c>
      <c r="BK146" s="239">
        <f>ROUND(I146*H146,2)</f>
        <v>0</v>
      </c>
      <c r="BL146" s="14" t="s">
        <v>134</v>
      </c>
      <c r="BM146" s="238" t="s">
        <v>188</v>
      </c>
    </row>
    <row r="147" s="2" customFormat="1" ht="24.15" customHeight="1">
      <c r="A147" s="35"/>
      <c r="B147" s="36"/>
      <c r="C147" s="226" t="s">
        <v>189</v>
      </c>
      <c r="D147" s="226" t="s">
        <v>136</v>
      </c>
      <c r="E147" s="227" t="s">
        <v>190</v>
      </c>
      <c r="F147" s="228" t="s">
        <v>191</v>
      </c>
      <c r="G147" s="229" t="s">
        <v>192</v>
      </c>
      <c r="H147" s="230">
        <v>3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40</v>
      </c>
      <c r="O147" s="94"/>
      <c r="P147" s="236">
        <f>O147*H147</f>
        <v>0</v>
      </c>
      <c r="Q147" s="236">
        <v>0.039640000000000002</v>
      </c>
      <c r="R147" s="236">
        <f>Q147*H147</f>
        <v>0.11892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134</v>
      </c>
      <c r="AT147" s="238" t="s">
        <v>136</v>
      </c>
      <c r="AU147" s="238" t="s">
        <v>140</v>
      </c>
      <c r="AY147" s="14" t="s">
        <v>133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140</v>
      </c>
      <c r="BK147" s="239">
        <f>ROUND(I147*H147,2)</f>
        <v>0</v>
      </c>
      <c r="BL147" s="14" t="s">
        <v>134</v>
      </c>
      <c r="BM147" s="238" t="s">
        <v>193</v>
      </c>
    </row>
    <row r="148" s="2" customFormat="1" ht="16.5" customHeight="1">
      <c r="A148" s="35"/>
      <c r="B148" s="36"/>
      <c r="C148" s="240" t="s">
        <v>194</v>
      </c>
      <c r="D148" s="240" t="s">
        <v>164</v>
      </c>
      <c r="E148" s="241" t="s">
        <v>195</v>
      </c>
      <c r="F148" s="242" t="s">
        <v>196</v>
      </c>
      <c r="G148" s="243" t="s">
        <v>192</v>
      </c>
      <c r="H148" s="244">
        <v>2</v>
      </c>
      <c r="I148" s="245"/>
      <c r="J148" s="246">
        <f>ROUND(I148*H148,2)</f>
        <v>0</v>
      </c>
      <c r="K148" s="247"/>
      <c r="L148" s="248"/>
      <c r="M148" s="249" t="s">
        <v>1</v>
      </c>
      <c r="N148" s="250" t="s">
        <v>40</v>
      </c>
      <c r="O148" s="94"/>
      <c r="P148" s="236">
        <f>O148*H148</f>
        <v>0</v>
      </c>
      <c r="Q148" s="236">
        <v>0.010999999999999999</v>
      </c>
      <c r="R148" s="236">
        <f>Q148*H148</f>
        <v>0.021999999999999999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167</v>
      </c>
      <c r="AT148" s="238" t="s">
        <v>164</v>
      </c>
      <c r="AU148" s="238" t="s">
        <v>140</v>
      </c>
      <c r="AY148" s="14" t="s">
        <v>133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140</v>
      </c>
      <c r="BK148" s="239">
        <f>ROUND(I148*H148,2)</f>
        <v>0</v>
      </c>
      <c r="BL148" s="14" t="s">
        <v>134</v>
      </c>
      <c r="BM148" s="238" t="s">
        <v>197</v>
      </c>
    </row>
    <row r="149" s="2" customFormat="1" ht="16.5" customHeight="1">
      <c r="A149" s="35"/>
      <c r="B149" s="36"/>
      <c r="C149" s="240" t="s">
        <v>198</v>
      </c>
      <c r="D149" s="240" t="s">
        <v>164</v>
      </c>
      <c r="E149" s="241" t="s">
        <v>199</v>
      </c>
      <c r="F149" s="242" t="s">
        <v>200</v>
      </c>
      <c r="G149" s="243" t="s">
        <v>192</v>
      </c>
      <c r="H149" s="244">
        <v>1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40</v>
      </c>
      <c r="O149" s="94"/>
      <c r="P149" s="236">
        <f>O149*H149</f>
        <v>0</v>
      </c>
      <c r="Q149" s="236">
        <v>0.010999999999999999</v>
      </c>
      <c r="R149" s="236">
        <f>Q149*H149</f>
        <v>0.010999999999999999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167</v>
      </c>
      <c r="AT149" s="238" t="s">
        <v>164</v>
      </c>
      <c r="AU149" s="238" t="s">
        <v>140</v>
      </c>
      <c r="AY149" s="14" t="s">
        <v>133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140</v>
      </c>
      <c r="BK149" s="239">
        <f>ROUND(I149*H149,2)</f>
        <v>0</v>
      </c>
      <c r="BL149" s="14" t="s">
        <v>134</v>
      </c>
      <c r="BM149" s="238" t="s">
        <v>201</v>
      </c>
    </row>
    <row r="150" s="2" customFormat="1" ht="24.15" customHeight="1">
      <c r="A150" s="35"/>
      <c r="B150" s="36"/>
      <c r="C150" s="226" t="s">
        <v>202</v>
      </c>
      <c r="D150" s="226" t="s">
        <v>136</v>
      </c>
      <c r="E150" s="227" t="s">
        <v>203</v>
      </c>
      <c r="F150" s="228" t="s">
        <v>204</v>
      </c>
      <c r="G150" s="229" t="s">
        <v>192</v>
      </c>
      <c r="H150" s="230">
        <v>1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40</v>
      </c>
      <c r="O150" s="94"/>
      <c r="P150" s="236">
        <f>O150*H150</f>
        <v>0</v>
      </c>
      <c r="Q150" s="236">
        <v>0.045481000000000001</v>
      </c>
      <c r="R150" s="236">
        <f>Q150*H150</f>
        <v>0.045481000000000001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134</v>
      </c>
      <c r="AT150" s="238" t="s">
        <v>136</v>
      </c>
      <c r="AU150" s="238" t="s">
        <v>140</v>
      </c>
      <c r="AY150" s="14" t="s">
        <v>133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140</v>
      </c>
      <c r="BK150" s="239">
        <f>ROUND(I150*H150,2)</f>
        <v>0</v>
      </c>
      <c r="BL150" s="14" t="s">
        <v>134</v>
      </c>
      <c r="BM150" s="238" t="s">
        <v>205</v>
      </c>
    </row>
    <row r="151" s="2" customFormat="1" ht="16.5" customHeight="1">
      <c r="A151" s="35"/>
      <c r="B151" s="36"/>
      <c r="C151" s="240" t="s">
        <v>206</v>
      </c>
      <c r="D151" s="240" t="s">
        <v>164</v>
      </c>
      <c r="E151" s="241" t="s">
        <v>207</v>
      </c>
      <c r="F151" s="242" t="s">
        <v>208</v>
      </c>
      <c r="G151" s="243" t="s">
        <v>192</v>
      </c>
      <c r="H151" s="244">
        <v>1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40</v>
      </c>
      <c r="O151" s="94"/>
      <c r="P151" s="236">
        <f>O151*H151</f>
        <v>0</v>
      </c>
      <c r="Q151" s="236">
        <v>0.012</v>
      </c>
      <c r="R151" s="236">
        <f>Q151*H151</f>
        <v>0.012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167</v>
      </c>
      <c r="AT151" s="238" t="s">
        <v>164</v>
      </c>
      <c r="AU151" s="238" t="s">
        <v>140</v>
      </c>
      <c r="AY151" s="14" t="s">
        <v>133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140</v>
      </c>
      <c r="BK151" s="239">
        <f>ROUND(I151*H151,2)</f>
        <v>0</v>
      </c>
      <c r="BL151" s="14" t="s">
        <v>134</v>
      </c>
      <c r="BM151" s="238" t="s">
        <v>209</v>
      </c>
    </row>
    <row r="152" s="12" customFormat="1" ht="22.8" customHeight="1">
      <c r="A152" s="12"/>
      <c r="B152" s="210"/>
      <c r="C152" s="211"/>
      <c r="D152" s="212" t="s">
        <v>73</v>
      </c>
      <c r="E152" s="224" t="s">
        <v>172</v>
      </c>
      <c r="F152" s="224" t="s">
        <v>210</v>
      </c>
      <c r="G152" s="211"/>
      <c r="H152" s="211"/>
      <c r="I152" s="214"/>
      <c r="J152" s="225">
        <f>BK152</f>
        <v>0</v>
      </c>
      <c r="K152" s="211"/>
      <c r="L152" s="216"/>
      <c r="M152" s="217"/>
      <c r="N152" s="218"/>
      <c r="O152" s="218"/>
      <c r="P152" s="219">
        <f>SUM(P153:P168)</f>
        <v>0</v>
      </c>
      <c r="Q152" s="218"/>
      <c r="R152" s="219">
        <f>SUM(R153:R168)</f>
        <v>0.00275625</v>
      </c>
      <c r="S152" s="218"/>
      <c r="T152" s="220">
        <f>SUM(T153:T168)</f>
        <v>11.607525999999998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1" t="s">
        <v>82</v>
      </c>
      <c r="AT152" s="222" t="s">
        <v>73</v>
      </c>
      <c r="AU152" s="222" t="s">
        <v>82</v>
      </c>
      <c r="AY152" s="221" t="s">
        <v>133</v>
      </c>
      <c r="BK152" s="223">
        <f>SUM(BK153:BK168)</f>
        <v>0</v>
      </c>
    </row>
    <row r="153" s="2" customFormat="1" ht="16.5" customHeight="1">
      <c r="A153" s="35"/>
      <c r="B153" s="36"/>
      <c r="C153" s="226" t="s">
        <v>211</v>
      </c>
      <c r="D153" s="226" t="s">
        <v>136</v>
      </c>
      <c r="E153" s="227" t="s">
        <v>212</v>
      </c>
      <c r="F153" s="228" t="s">
        <v>213</v>
      </c>
      <c r="G153" s="229" t="s">
        <v>154</v>
      </c>
      <c r="H153" s="230">
        <v>56.25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40</v>
      </c>
      <c r="O153" s="94"/>
      <c r="P153" s="236">
        <f>O153*H153</f>
        <v>0</v>
      </c>
      <c r="Q153" s="236">
        <v>4.8999999999999998E-05</v>
      </c>
      <c r="R153" s="236">
        <f>Q153*H153</f>
        <v>0.00275625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134</v>
      </c>
      <c r="AT153" s="238" t="s">
        <v>136</v>
      </c>
      <c r="AU153" s="238" t="s">
        <v>140</v>
      </c>
      <c r="AY153" s="14" t="s">
        <v>133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140</v>
      </c>
      <c r="BK153" s="239">
        <f>ROUND(I153*H153,2)</f>
        <v>0</v>
      </c>
      <c r="BL153" s="14" t="s">
        <v>134</v>
      </c>
      <c r="BM153" s="238" t="s">
        <v>214</v>
      </c>
    </row>
    <row r="154" s="2" customFormat="1" ht="37.8" customHeight="1">
      <c r="A154" s="35"/>
      <c r="B154" s="36"/>
      <c r="C154" s="226" t="s">
        <v>215</v>
      </c>
      <c r="D154" s="226" t="s">
        <v>136</v>
      </c>
      <c r="E154" s="227" t="s">
        <v>216</v>
      </c>
      <c r="F154" s="228" t="s">
        <v>217</v>
      </c>
      <c r="G154" s="229" t="s">
        <v>154</v>
      </c>
      <c r="H154" s="230">
        <v>37.759999999999998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40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0.19600000000000001</v>
      </c>
      <c r="T154" s="237">
        <f>S154*H154</f>
        <v>7.4009599999999995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134</v>
      </c>
      <c r="AT154" s="238" t="s">
        <v>136</v>
      </c>
      <c r="AU154" s="238" t="s">
        <v>140</v>
      </c>
      <c r="AY154" s="14" t="s">
        <v>133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140</v>
      </c>
      <c r="BK154" s="239">
        <f>ROUND(I154*H154,2)</f>
        <v>0</v>
      </c>
      <c r="BL154" s="14" t="s">
        <v>134</v>
      </c>
      <c r="BM154" s="238" t="s">
        <v>218</v>
      </c>
    </row>
    <row r="155" s="2" customFormat="1" ht="37.8" customHeight="1">
      <c r="A155" s="35"/>
      <c r="B155" s="36"/>
      <c r="C155" s="226" t="s">
        <v>7</v>
      </c>
      <c r="D155" s="226" t="s">
        <v>136</v>
      </c>
      <c r="E155" s="227" t="s">
        <v>219</v>
      </c>
      <c r="F155" s="228" t="s">
        <v>220</v>
      </c>
      <c r="G155" s="229" t="s">
        <v>154</v>
      </c>
      <c r="H155" s="230">
        <v>0.19800000000000001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40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0.55700000000000005</v>
      </c>
      <c r="T155" s="237">
        <f>S155*H155</f>
        <v>0.11028600000000001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134</v>
      </c>
      <c r="AT155" s="238" t="s">
        <v>136</v>
      </c>
      <c r="AU155" s="238" t="s">
        <v>140</v>
      </c>
      <c r="AY155" s="14" t="s">
        <v>133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140</v>
      </c>
      <c r="BK155" s="239">
        <f>ROUND(I155*H155,2)</f>
        <v>0</v>
      </c>
      <c r="BL155" s="14" t="s">
        <v>134</v>
      </c>
      <c r="BM155" s="238" t="s">
        <v>221</v>
      </c>
    </row>
    <row r="156" s="2" customFormat="1" ht="21.75" customHeight="1">
      <c r="A156" s="35"/>
      <c r="B156" s="36"/>
      <c r="C156" s="226" t="s">
        <v>222</v>
      </c>
      <c r="D156" s="226" t="s">
        <v>136</v>
      </c>
      <c r="E156" s="227" t="s">
        <v>223</v>
      </c>
      <c r="F156" s="228" t="s">
        <v>224</v>
      </c>
      <c r="G156" s="229" t="s">
        <v>187</v>
      </c>
      <c r="H156" s="230">
        <v>19.850000000000001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40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0.0050000000000000001</v>
      </c>
      <c r="T156" s="237">
        <f>S156*H156</f>
        <v>0.099250000000000005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134</v>
      </c>
      <c r="AT156" s="238" t="s">
        <v>136</v>
      </c>
      <c r="AU156" s="238" t="s">
        <v>140</v>
      </c>
      <c r="AY156" s="14" t="s">
        <v>133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140</v>
      </c>
      <c r="BK156" s="239">
        <f>ROUND(I156*H156,2)</f>
        <v>0</v>
      </c>
      <c r="BL156" s="14" t="s">
        <v>134</v>
      </c>
      <c r="BM156" s="238" t="s">
        <v>225</v>
      </c>
    </row>
    <row r="157" s="2" customFormat="1" ht="24.15" customHeight="1">
      <c r="A157" s="35"/>
      <c r="B157" s="36"/>
      <c r="C157" s="226" t="s">
        <v>226</v>
      </c>
      <c r="D157" s="226" t="s">
        <v>136</v>
      </c>
      <c r="E157" s="227" t="s">
        <v>227</v>
      </c>
      <c r="F157" s="228" t="s">
        <v>228</v>
      </c>
      <c r="G157" s="229" t="s">
        <v>154</v>
      </c>
      <c r="H157" s="230">
        <v>1.53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40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0.075999999999999998</v>
      </c>
      <c r="T157" s="237">
        <f>S157*H157</f>
        <v>0.11627999999999999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134</v>
      </c>
      <c r="AT157" s="238" t="s">
        <v>136</v>
      </c>
      <c r="AU157" s="238" t="s">
        <v>140</v>
      </c>
      <c r="AY157" s="14" t="s">
        <v>133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140</v>
      </c>
      <c r="BK157" s="239">
        <f>ROUND(I157*H157,2)</f>
        <v>0</v>
      </c>
      <c r="BL157" s="14" t="s">
        <v>134</v>
      </c>
      <c r="BM157" s="238" t="s">
        <v>229</v>
      </c>
    </row>
    <row r="158" s="2" customFormat="1" ht="24.15" customHeight="1">
      <c r="A158" s="35"/>
      <c r="B158" s="36"/>
      <c r="C158" s="226" t="s">
        <v>230</v>
      </c>
      <c r="D158" s="226" t="s">
        <v>136</v>
      </c>
      <c r="E158" s="227" t="s">
        <v>231</v>
      </c>
      <c r="F158" s="228" t="s">
        <v>232</v>
      </c>
      <c r="G158" s="229" t="s">
        <v>192</v>
      </c>
      <c r="H158" s="230">
        <v>3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40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0.219</v>
      </c>
      <c r="T158" s="237">
        <f>S158*H158</f>
        <v>0.65700000000000003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134</v>
      </c>
      <c r="AT158" s="238" t="s">
        <v>136</v>
      </c>
      <c r="AU158" s="238" t="s">
        <v>140</v>
      </c>
      <c r="AY158" s="14" t="s">
        <v>133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140</v>
      </c>
      <c r="BK158" s="239">
        <f>ROUND(I158*H158,2)</f>
        <v>0</v>
      </c>
      <c r="BL158" s="14" t="s">
        <v>134</v>
      </c>
      <c r="BM158" s="238" t="s">
        <v>233</v>
      </c>
    </row>
    <row r="159" s="2" customFormat="1" ht="24.15" customHeight="1">
      <c r="A159" s="35"/>
      <c r="B159" s="36"/>
      <c r="C159" s="226" t="s">
        <v>234</v>
      </c>
      <c r="D159" s="226" t="s">
        <v>136</v>
      </c>
      <c r="E159" s="227" t="s">
        <v>235</v>
      </c>
      <c r="F159" s="228" t="s">
        <v>236</v>
      </c>
      <c r="G159" s="229" t="s">
        <v>139</v>
      </c>
      <c r="H159" s="230">
        <v>0.017999999999999999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40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1.875</v>
      </c>
      <c r="T159" s="237">
        <f>S159*H159</f>
        <v>0.033749999999999995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134</v>
      </c>
      <c r="AT159" s="238" t="s">
        <v>136</v>
      </c>
      <c r="AU159" s="238" t="s">
        <v>140</v>
      </c>
      <c r="AY159" s="14" t="s">
        <v>133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140</v>
      </c>
      <c r="BK159" s="239">
        <f>ROUND(I159*H159,2)</f>
        <v>0</v>
      </c>
      <c r="BL159" s="14" t="s">
        <v>134</v>
      </c>
      <c r="BM159" s="238" t="s">
        <v>237</v>
      </c>
    </row>
    <row r="160" s="2" customFormat="1" ht="24.15" customHeight="1">
      <c r="A160" s="35"/>
      <c r="B160" s="36"/>
      <c r="C160" s="226" t="s">
        <v>238</v>
      </c>
      <c r="D160" s="226" t="s">
        <v>136</v>
      </c>
      <c r="E160" s="227" t="s">
        <v>239</v>
      </c>
      <c r="F160" s="228" t="s">
        <v>240</v>
      </c>
      <c r="G160" s="229" t="s">
        <v>241</v>
      </c>
      <c r="H160" s="230">
        <v>500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40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0.0030000000000000001</v>
      </c>
      <c r="T160" s="237">
        <f>S160*H160</f>
        <v>1.5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134</v>
      </c>
      <c r="AT160" s="238" t="s">
        <v>136</v>
      </c>
      <c r="AU160" s="238" t="s">
        <v>140</v>
      </c>
      <c r="AY160" s="14" t="s">
        <v>133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140</v>
      </c>
      <c r="BK160" s="239">
        <f>ROUND(I160*H160,2)</f>
        <v>0</v>
      </c>
      <c r="BL160" s="14" t="s">
        <v>134</v>
      </c>
      <c r="BM160" s="238" t="s">
        <v>242</v>
      </c>
    </row>
    <row r="161" s="2" customFormat="1" ht="33" customHeight="1">
      <c r="A161" s="35"/>
      <c r="B161" s="36"/>
      <c r="C161" s="226" t="s">
        <v>243</v>
      </c>
      <c r="D161" s="226" t="s">
        <v>136</v>
      </c>
      <c r="E161" s="227" t="s">
        <v>244</v>
      </c>
      <c r="F161" s="228" t="s">
        <v>245</v>
      </c>
      <c r="G161" s="229" t="s">
        <v>154</v>
      </c>
      <c r="H161" s="230">
        <v>24.100000000000001</v>
      </c>
      <c r="I161" s="231"/>
      <c r="J161" s="232">
        <f>ROUND(I161*H161,2)</f>
        <v>0</v>
      </c>
      <c r="K161" s="233"/>
      <c r="L161" s="41"/>
      <c r="M161" s="234" t="s">
        <v>1</v>
      </c>
      <c r="N161" s="235" t="s">
        <v>40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0.045999999999999999</v>
      </c>
      <c r="T161" s="237">
        <f>S161*H161</f>
        <v>1.1086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134</v>
      </c>
      <c r="AT161" s="238" t="s">
        <v>136</v>
      </c>
      <c r="AU161" s="238" t="s">
        <v>140</v>
      </c>
      <c r="AY161" s="14" t="s">
        <v>133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140</v>
      </c>
      <c r="BK161" s="239">
        <f>ROUND(I161*H161,2)</f>
        <v>0</v>
      </c>
      <c r="BL161" s="14" t="s">
        <v>134</v>
      </c>
      <c r="BM161" s="238" t="s">
        <v>246</v>
      </c>
    </row>
    <row r="162" s="2" customFormat="1" ht="37.8" customHeight="1">
      <c r="A162" s="35"/>
      <c r="B162" s="36"/>
      <c r="C162" s="226" t="s">
        <v>247</v>
      </c>
      <c r="D162" s="226" t="s">
        <v>136</v>
      </c>
      <c r="E162" s="227" t="s">
        <v>248</v>
      </c>
      <c r="F162" s="228" t="s">
        <v>249</v>
      </c>
      <c r="G162" s="229" t="s">
        <v>154</v>
      </c>
      <c r="H162" s="230">
        <v>8.5500000000000007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40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0.068000000000000005</v>
      </c>
      <c r="T162" s="237">
        <f>S162*H162</f>
        <v>0.58140000000000014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134</v>
      </c>
      <c r="AT162" s="238" t="s">
        <v>136</v>
      </c>
      <c r="AU162" s="238" t="s">
        <v>140</v>
      </c>
      <c r="AY162" s="14" t="s">
        <v>133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140</v>
      </c>
      <c r="BK162" s="239">
        <f>ROUND(I162*H162,2)</f>
        <v>0</v>
      </c>
      <c r="BL162" s="14" t="s">
        <v>134</v>
      </c>
      <c r="BM162" s="238" t="s">
        <v>250</v>
      </c>
    </row>
    <row r="163" s="2" customFormat="1" ht="24.15" customHeight="1">
      <c r="A163" s="35"/>
      <c r="B163" s="36"/>
      <c r="C163" s="226" t="s">
        <v>251</v>
      </c>
      <c r="D163" s="226" t="s">
        <v>136</v>
      </c>
      <c r="E163" s="227" t="s">
        <v>252</v>
      </c>
      <c r="F163" s="228" t="s">
        <v>253</v>
      </c>
      <c r="G163" s="229" t="s">
        <v>144</v>
      </c>
      <c r="H163" s="230">
        <v>12.548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40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134</v>
      </c>
      <c r="AT163" s="238" t="s">
        <v>136</v>
      </c>
      <c r="AU163" s="238" t="s">
        <v>140</v>
      </c>
      <c r="AY163" s="14" t="s">
        <v>133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140</v>
      </c>
      <c r="BK163" s="239">
        <f>ROUND(I163*H163,2)</f>
        <v>0</v>
      </c>
      <c r="BL163" s="14" t="s">
        <v>134</v>
      </c>
      <c r="BM163" s="238" t="s">
        <v>254</v>
      </c>
    </row>
    <row r="164" s="2" customFormat="1" ht="24.15" customHeight="1">
      <c r="A164" s="35"/>
      <c r="B164" s="36"/>
      <c r="C164" s="226" t="s">
        <v>255</v>
      </c>
      <c r="D164" s="226" t="s">
        <v>136</v>
      </c>
      <c r="E164" s="227" t="s">
        <v>256</v>
      </c>
      <c r="F164" s="228" t="s">
        <v>257</v>
      </c>
      <c r="G164" s="229" t="s">
        <v>144</v>
      </c>
      <c r="H164" s="230">
        <v>75.287999999999997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40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134</v>
      </c>
      <c r="AT164" s="238" t="s">
        <v>136</v>
      </c>
      <c r="AU164" s="238" t="s">
        <v>140</v>
      </c>
      <c r="AY164" s="14" t="s">
        <v>133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140</v>
      </c>
      <c r="BK164" s="239">
        <f>ROUND(I164*H164,2)</f>
        <v>0</v>
      </c>
      <c r="BL164" s="14" t="s">
        <v>134</v>
      </c>
      <c r="BM164" s="238" t="s">
        <v>258</v>
      </c>
    </row>
    <row r="165" s="2" customFormat="1" ht="21.75" customHeight="1">
      <c r="A165" s="35"/>
      <c r="B165" s="36"/>
      <c r="C165" s="226" t="s">
        <v>259</v>
      </c>
      <c r="D165" s="226" t="s">
        <v>136</v>
      </c>
      <c r="E165" s="227" t="s">
        <v>260</v>
      </c>
      <c r="F165" s="228" t="s">
        <v>261</v>
      </c>
      <c r="G165" s="229" t="s">
        <v>144</v>
      </c>
      <c r="H165" s="230">
        <v>12.548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40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134</v>
      </c>
      <c r="AT165" s="238" t="s">
        <v>136</v>
      </c>
      <c r="AU165" s="238" t="s">
        <v>140</v>
      </c>
      <c r="AY165" s="14" t="s">
        <v>133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140</v>
      </c>
      <c r="BK165" s="239">
        <f>ROUND(I165*H165,2)</f>
        <v>0</v>
      </c>
      <c r="BL165" s="14" t="s">
        <v>134</v>
      </c>
      <c r="BM165" s="238" t="s">
        <v>262</v>
      </c>
    </row>
    <row r="166" s="2" customFormat="1" ht="24.15" customHeight="1">
      <c r="A166" s="35"/>
      <c r="B166" s="36"/>
      <c r="C166" s="226" t="s">
        <v>263</v>
      </c>
      <c r="D166" s="226" t="s">
        <v>136</v>
      </c>
      <c r="E166" s="227" t="s">
        <v>264</v>
      </c>
      <c r="F166" s="228" t="s">
        <v>265</v>
      </c>
      <c r="G166" s="229" t="s">
        <v>144</v>
      </c>
      <c r="H166" s="230">
        <v>125.48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40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134</v>
      </c>
      <c r="AT166" s="238" t="s">
        <v>136</v>
      </c>
      <c r="AU166" s="238" t="s">
        <v>140</v>
      </c>
      <c r="AY166" s="14" t="s">
        <v>133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140</v>
      </c>
      <c r="BK166" s="239">
        <f>ROUND(I166*H166,2)</f>
        <v>0</v>
      </c>
      <c r="BL166" s="14" t="s">
        <v>134</v>
      </c>
      <c r="BM166" s="238" t="s">
        <v>266</v>
      </c>
    </row>
    <row r="167" s="2" customFormat="1" ht="24.15" customHeight="1">
      <c r="A167" s="35"/>
      <c r="B167" s="36"/>
      <c r="C167" s="226" t="s">
        <v>267</v>
      </c>
      <c r="D167" s="226" t="s">
        <v>136</v>
      </c>
      <c r="E167" s="227" t="s">
        <v>268</v>
      </c>
      <c r="F167" s="228" t="s">
        <v>269</v>
      </c>
      <c r="G167" s="229" t="s">
        <v>144</v>
      </c>
      <c r="H167" s="230">
        <v>12.548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40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134</v>
      </c>
      <c r="AT167" s="238" t="s">
        <v>136</v>
      </c>
      <c r="AU167" s="238" t="s">
        <v>140</v>
      </c>
      <c r="AY167" s="14" t="s">
        <v>133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140</v>
      </c>
      <c r="BK167" s="239">
        <f>ROUND(I167*H167,2)</f>
        <v>0</v>
      </c>
      <c r="BL167" s="14" t="s">
        <v>134</v>
      </c>
      <c r="BM167" s="238" t="s">
        <v>270</v>
      </c>
    </row>
    <row r="168" s="2" customFormat="1" ht="24.15" customHeight="1">
      <c r="A168" s="35"/>
      <c r="B168" s="36"/>
      <c r="C168" s="226" t="s">
        <v>271</v>
      </c>
      <c r="D168" s="226" t="s">
        <v>136</v>
      </c>
      <c r="E168" s="227" t="s">
        <v>272</v>
      </c>
      <c r="F168" s="228" t="s">
        <v>273</v>
      </c>
      <c r="G168" s="229" t="s">
        <v>144</v>
      </c>
      <c r="H168" s="230">
        <v>12.548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40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134</v>
      </c>
      <c r="AT168" s="238" t="s">
        <v>136</v>
      </c>
      <c r="AU168" s="238" t="s">
        <v>140</v>
      </c>
      <c r="AY168" s="14" t="s">
        <v>133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140</v>
      </c>
      <c r="BK168" s="239">
        <f>ROUND(I168*H168,2)</f>
        <v>0</v>
      </c>
      <c r="BL168" s="14" t="s">
        <v>134</v>
      </c>
      <c r="BM168" s="238" t="s">
        <v>274</v>
      </c>
    </row>
    <row r="169" s="12" customFormat="1" ht="22.8" customHeight="1">
      <c r="A169" s="12"/>
      <c r="B169" s="210"/>
      <c r="C169" s="211"/>
      <c r="D169" s="212" t="s">
        <v>73</v>
      </c>
      <c r="E169" s="224" t="s">
        <v>275</v>
      </c>
      <c r="F169" s="224" t="s">
        <v>276</v>
      </c>
      <c r="G169" s="211"/>
      <c r="H169" s="211"/>
      <c r="I169" s="214"/>
      <c r="J169" s="225">
        <f>BK169</f>
        <v>0</v>
      </c>
      <c r="K169" s="211"/>
      <c r="L169" s="216"/>
      <c r="M169" s="217"/>
      <c r="N169" s="218"/>
      <c r="O169" s="218"/>
      <c r="P169" s="219">
        <f>P170</f>
        <v>0</v>
      </c>
      <c r="Q169" s="218"/>
      <c r="R169" s="219">
        <f>R170</f>
        <v>0</v>
      </c>
      <c r="S169" s="218"/>
      <c r="T169" s="22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1" t="s">
        <v>82</v>
      </c>
      <c r="AT169" s="222" t="s">
        <v>73</v>
      </c>
      <c r="AU169" s="222" t="s">
        <v>82</v>
      </c>
      <c r="AY169" s="221" t="s">
        <v>133</v>
      </c>
      <c r="BK169" s="223">
        <f>BK170</f>
        <v>0</v>
      </c>
    </row>
    <row r="170" s="2" customFormat="1" ht="24.15" customHeight="1">
      <c r="A170" s="35"/>
      <c r="B170" s="36"/>
      <c r="C170" s="226" t="s">
        <v>277</v>
      </c>
      <c r="D170" s="226" t="s">
        <v>136</v>
      </c>
      <c r="E170" s="227" t="s">
        <v>278</v>
      </c>
      <c r="F170" s="228" t="s">
        <v>279</v>
      </c>
      <c r="G170" s="229" t="s">
        <v>144</v>
      </c>
      <c r="H170" s="230">
        <v>27.829999999999998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40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134</v>
      </c>
      <c r="AT170" s="238" t="s">
        <v>136</v>
      </c>
      <c r="AU170" s="238" t="s">
        <v>140</v>
      </c>
      <c r="AY170" s="14" t="s">
        <v>133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140</v>
      </c>
      <c r="BK170" s="239">
        <f>ROUND(I170*H170,2)</f>
        <v>0</v>
      </c>
      <c r="BL170" s="14" t="s">
        <v>134</v>
      </c>
      <c r="BM170" s="238" t="s">
        <v>280</v>
      </c>
    </row>
    <row r="171" s="12" customFormat="1" ht="25.92" customHeight="1">
      <c r="A171" s="12"/>
      <c r="B171" s="210"/>
      <c r="C171" s="211"/>
      <c r="D171" s="212" t="s">
        <v>73</v>
      </c>
      <c r="E171" s="213" t="s">
        <v>281</v>
      </c>
      <c r="F171" s="213" t="s">
        <v>282</v>
      </c>
      <c r="G171" s="211"/>
      <c r="H171" s="211"/>
      <c r="I171" s="214"/>
      <c r="J171" s="215">
        <f>BK171</f>
        <v>0</v>
      </c>
      <c r="K171" s="211"/>
      <c r="L171" s="216"/>
      <c r="M171" s="217"/>
      <c r="N171" s="218"/>
      <c r="O171" s="218"/>
      <c r="P171" s="219">
        <f>P172+P178+P180+P185+P206+P212+P214</f>
        <v>0</v>
      </c>
      <c r="Q171" s="218"/>
      <c r="R171" s="219">
        <f>R172+R178+R180+R185+R206+R212+R214</f>
        <v>3.2006582859999999</v>
      </c>
      <c r="S171" s="218"/>
      <c r="T171" s="220">
        <f>T172+T178+T180+T185+T206+T212+T214</f>
        <v>0.94069700000000001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1" t="s">
        <v>140</v>
      </c>
      <c r="AT171" s="222" t="s">
        <v>73</v>
      </c>
      <c r="AU171" s="222" t="s">
        <v>74</v>
      </c>
      <c r="AY171" s="221" t="s">
        <v>133</v>
      </c>
      <c r="BK171" s="223">
        <f>BK172+BK178+BK180+BK185+BK206+BK212+BK214</f>
        <v>0</v>
      </c>
    </row>
    <row r="172" s="12" customFormat="1" ht="22.8" customHeight="1">
      <c r="A172" s="12"/>
      <c r="B172" s="210"/>
      <c r="C172" s="211"/>
      <c r="D172" s="212" t="s">
        <v>73</v>
      </c>
      <c r="E172" s="224" t="s">
        <v>283</v>
      </c>
      <c r="F172" s="224" t="s">
        <v>284</v>
      </c>
      <c r="G172" s="211"/>
      <c r="H172" s="211"/>
      <c r="I172" s="214"/>
      <c r="J172" s="225">
        <f>BK172</f>
        <v>0</v>
      </c>
      <c r="K172" s="211"/>
      <c r="L172" s="216"/>
      <c r="M172" s="217"/>
      <c r="N172" s="218"/>
      <c r="O172" s="218"/>
      <c r="P172" s="219">
        <f>SUM(P173:P177)</f>
        <v>0</v>
      </c>
      <c r="Q172" s="218"/>
      <c r="R172" s="219">
        <f>SUM(R173:R177)</f>
        <v>0.16557354000000002</v>
      </c>
      <c r="S172" s="218"/>
      <c r="T172" s="220">
        <f>SUM(T173:T177)</f>
        <v>0.084375000000000006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1" t="s">
        <v>140</v>
      </c>
      <c r="AT172" s="222" t="s">
        <v>73</v>
      </c>
      <c r="AU172" s="222" t="s">
        <v>82</v>
      </c>
      <c r="AY172" s="221" t="s">
        <v>133</v>
      </c>
      <c r="BK172" s="223">
        <f>SUM(BK173:BK177)</f>
        <v>0</v>
      </c>
    </row>
    <row r="173" s="2" customFormat="1" ht="24.15" customHeight="1">
      <c r="A173" s="35"/>
      <c r="B173" s="36"/>
      <c r="C173" s="226" t="s">
        <v>285</v>
      </c>
      <c r="D173" s="226" t="s">
        <v>136</v>
      </c>
      <c r="E173" s="227" t="s">
        <v>286</v>
      </c>
      <c r="F173" s="228" t="s">
        <v>287</v>
      </c>
      <c r="G173" s="229" t="s">
        <v>154</v>
      </c>
      <c r="H173" s="230">
        <v>56.25</v>
      </c>
      <c r="I173" s="231"/>
      <c r="J173" s="232">
        <f>ROUND(I173*H173,2)</f>
        <v>0</v>
      </c>
      <c r="K173" s="233"/>
      <c r="L173" s="41"/>
      <c r="M173" s="234" t="s">
        <v>1</v>
      </c>
      <c r="N173" s="235" t="s">
        <v>40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0.0015</v>
      </c>
      <c r="T173" s="237">
        <f>S173*H173</f>
        <v>0.084375000000000006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202</v>
      </c>
      <c r="AT173" s="238" t="s">
        <v>136</v>
      </c>
      <c r="AU173" s="238" t="s">
        <v>140</v>
      </c>
      <c r="AY173" s="14" t="s">
        <v>133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140</v>
      </c>
      <c r="BK173" s="239">
        <f>ROUND(I173*H173,2)</f>
        <v>0</v>
      </c>
      <c r="BL173" s="14" t="s">
        <v>202</v>
      </c>
      <c r="BM173" s="238" t="s">
        <v>288</v>
      </c>
    </row>
    <row r="174" s="2" customFormat="1" ht="24.15" customHeight="1">
      <c r="A174" s="35"/>
      <c r="B174" s="36"/>
      <c r="C174" s="226" t="s">
        <v>289</v>
      </c>
      <c r="D174" s="226" t="s">
        <v>136</v>
      </c>
      <c r="E174" s="227" t="s">
        <v>290</v>
      </c>
      <c r="F174" s="228" t="s">
        <v>291</v>
      </c>
      <c r="G174" s="229" t="s">
        <v>154</v>
      </c>
      <c r="H174" s="230">
        <v>56.25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40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202</v>
      </c>
      <c r="AT174" s="238" t="s">
        <v>136</v>
      </c>
      <c r="AU174" s="238" t="s">
        <v>140</v>
      </c>
      <c r="AY174" s="14" t="s">
        <v>133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140</v>
      </c>
      <c r="BK174" s="239">
        <f>ROUND(I174*H174,2)</f>
        <v>0</v>
      </c>
      <c r="BL174" s="14" t="s">
        <v>202</v>
      </c>
      <c r="BM174" s="238" t="s">
        <v>292</v>
      </c>
    </row>
    <row r="175" s="2" customFormat="1" ht="16.5" customHeight="1">
      <c r="A175" s="35"/>
      <c r="B175" s="36"/>
      <c r="C175" s="240" t="s">
        <v>293</v>
      </c>
      <c r="D175" s="240" t="s">
        <v>164</v>
      </c>
      <c r="E175" s="241" t="s">
        <v>294</v>
      </c>
      <c r="F175" s="242" t="s">
        <v>295</v>
      </c>
      <c r="G175" s="243" t="s">
        <v>154</v>
      </c>
      <c r="H175" s="244">
        <v>6.7830000000000004</v>
      </c>
      <c r="I175" s="245"/>
      <c r="J175" s="246">
        <f>ROUND(I175*H175,2)</f>
        <v>0</v>
      </c>
      <c r="K175" s="247"/>
      <c r="L175" s="248"/>
      <c r="M175" s="249" t="s">
        <v>1</v>
      </c>
      <c r="N175" s="250" t="s">
        <v>40</v>
      </c>
      <c r="O175" s="94"/>
      <c r="P175" s="236">
        <f>O175*H175</f>
        <v>0</v>
      </c>
      <c r="Q175" s="236">
        <v>0.00462</v>
      </c>
      <c r="R175" s="236">
        <f>Q175*H175</f>
        <v>0.031337460000000004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267</v>
      </c>
      <c r="AT175" s="238" t="s">
        <v>164</v>
      </c>
      <c r="AU175" s="238" t="s">
        <v>140</v>
      </c>
      <c r="AY175" s="14" t="s">
        <v>133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140</v>
      </c>
      <c r="BK175" s="239">
        <f>ROUND(I175*H175,2)</f>
        <v>0</v>
      </c>
      <c r="BL175" s="14" t="s">
        <v>202</v>
      </c>
      <c r="BM175" s="238" t="s">
        <v>296</v>
      </c>
    </row>
    <row r="176" s="2" customFormat="1" ht="16.5" customHeight="1">
      <c r="A176" s="35"/>
      <c r="B176" s="36"/>
      <c r="C176" s="240" t="s">
        <v>297</v>
      </c>
      <c r="D176" s="240" t="s">
        <v>164</v>
      </c>
      <c r="E176" s="241" t="s">
        <v>298</v>
      </c>
      <c r="F176" s="242" t="s">
        <v>299</v>
      </c>
      <c r="G176" s="243" t="s">
        <v>154</v>
      </c>
      <c r="H176" s="244">
        <v>50.847000000000001</v>
      </c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40</v>
      </c>
      <c r="O176" s="94"/>
      <c r="P176" s="236">
        <f>O176*H176</f>
        <v>0</v>
      </c>
      <c r="Q176" s="236">
        <v>0.00264</v>
      </c>
      <c r="R176" s="236">
        <f>Q176*H176</f>
        <v>0.13423608000000001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267</v>
      </c>
      <c r="AT176" s="238" t="s">
        <v>164</v>
      </c>
      <c r="AU176" s="238" t="s">
        <v>140</v>
      </c>
      <c r="AY176" s="14" t="s">
        <v>133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140</v>
      </c>
      <c r="BK176" s="239">
        <f>ROUND(I176*H176,2)</f>
        <v>0</v>
      </c>
      <c r="BL176" s="14" t="s">
        <v>202</v>
      </c>
      <c r="BM176" s="238" t="s">
        <v>300</v>
      </c>
    </row>
    <row r="177" s="2" customFormat="1" ht="24.15" customHeight="1">
      <c r="A177" s="35"/>
      <c r="B177" s="36"/>
      <c r="C177" s="226" t="s">
        <v>301</v>
      </c>
      <c r="D177" s="226" t="s">
        <v>136</v>
      </c>
      <c r="E177" s="227" t="s">
        <v>302</v>
      </c>
      <c r="F177" s="228" t="s">
        <v>303</v>
      </c>
      <c r="G177" s="229" t="s">
        <v>144</v>
      </c>
      <c r="H177" s="230">
        <v>0.16600000000000001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40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202</v>
      </c>
      <c r="AT177" s="238" t="s">
        <v>136</v>
      </c>
      <c r="AU177" s="238" t="s">
        <v>140</v>
      </c>
      <c r="AY177" s="14" t="s">
        <v>133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140</v>
      </c>
      <c r="BK177" s="239">
        <f>ROUND(I177*H177,2)</f>
        <v>0</v>
      </c>
      <c r="BL177" s="14" t="s">
        <v>202</v>
      </c>
      <c r="BM177" s="238" t="s">
        <v>304</v>
      </c>
    </row>
    <row r="178" s="12" customFormat="1" ht="22.8" customHeight="1">
      <c r="A178" s="12"/>
      <c r="B178" s="210"/>
      <c r="C178" s="211"/>
      <c r="D178" s="212" t="s">
        <v>73</v>
      </c>
      <c r="E178" s="224" t="s">
        <v>305</v>
      </c>
      <c r="F178" s="224" t="s">
        <v>306</v>
      </c>
      <c r="G178" s="211"/>
      <c r="H178" s="211"/>
      <c r="I178" s="214"/>
      <c r="J178" s="225">
        <f>BK178</f>
        <v>0</v>
      </c>
      <c r="K178" s="211"/>
      <c r="L178" s="216"/>
      <c r="M178" s="217"/>
      <c r="N178" s="218"/>
      <c r="O178" s="218"/>
      <c r="P178" s="219">
        <f>P179</f>
        <v>0</v>
      </c>
      <c r="Q178" s="218"/>
      <c r="R178" s="219">
        <f>R179</f>
        <v>0</v>
      </c>
      <c r="S178" s="218"/>
      <c r="T178" s="220">
        <f>T179</f>
        <v>0.78749999999999998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1" t="s">
        <v>140</v>
      </c>
      <c r="AT178" s="222" t="s">
        <v>73</v>
      </c>
      <c r="AU178" s="222" t="s">
        <v>82</v>
      </c>
      <c r="AY178" s="221" t="s">
        <v>133</v>
      </c>
      <c r="BK178" s="223">
        <f>BK179</f>
        <v>0</v>
      </c>
    </row>
    <row r="179" s="2" customFormat="1" ht="24.15" customHeight="1">
      <c r="A179" s="35"/>
      <c r="B179" s="36"/>
      <c r="C179" s="226" t="s">
        <v>307</v>
      </c>
      <c r="D179" s="226" t="s">
        <v>136</v>
      </c>
      <c r="E179" s="227" t="s">
        <v>308</v>
      </c>
      <c r="F179" s="228" t="s">
        <v>309</v>
      </c>
      <c r="G179" s="229" t="s">
        <v>154</v>
      </c>
      <c r="H179" s="230">
        <v>56.25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40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0.014</v>
      </c>
      <c r="T179" s="237">
        <f>S179*H179</f>
        <v>0.78749999999999998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202</v>
      </c>
      <c r="AT179" s="238" t="s">
        <v>136</v>
      </c>
      <c r="AU179" s="238" t="s">
        <v>140</v>
      </c>
      <c r="AY179" s="14" t="s">
        <v>133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140</v>
      </c>
      <c r="BK179" s="239">
        <f>ROUND(I179*H179,2)</f>
        <v>0</v>
      </c>
      <c r="BL179" s="14" t="s">
        <v>202</v>
      </c>
      <c r="BM179" s="238" t="s">
        <v>310</v>
      </c>
    </row>
    <row r="180" s="12" customFormat="1" ht="22.8" customHeight="1">
      <c r="A180" s="12"/>
      <c r="B180" s="210"/>
      <c r="C180" s="211"/>
      <c r="D180" s="212" t="s">
        <v>73</v>
      </c>
      <c r="E180" s="224" t="s">
        <v>311</v>
      </c>
      <c r="F180" s="224" t="s">
        <v>312</v>
      </c>
      <c r="G180" s="211"/>
      <c r="H180" s="211"/>
      <c r="I180" s="214"/>
      <c r="J180" s="225">
        <f>BK180</f>
        <v>0</v>
      </c>
      <c r="K180" s="211"/>
      <c r="L180" s="216"/>
      <c r="M180" s="217"/>
      <c r="N180" s="218"/>
      <c r="O180" s="218"/>
      <c r="P180" s="219">
        <f>SUM(P181:P184)</f>
        <v>0</v>
      </c>
      <c r="Q180" s="218"/>
      <c r="R180" s="219">
        <f>SUM(R181:R184)</f>
        <v>1.4665832959999998</v>
      </c>
      <c r="S180" s="218"/>
      <c r="T180" s="220">
        <f>SUM(T181:T184)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1" t="s">
        <v>140</v>
      </c>
      <c r="AT180" s="222" t="s">
        <v>73</v>
      </c>
      <c r="AU180" s="222" t="s">
        <v>82</v>
      </c>
      <c r="AY180" s="221" t="s">
        <v>133</v>
      </c>
      <c r="BK180" s="223">
        <f>SUM(BK181:BK184)</f>
        <v>0</v>
      </c>
    </row>
    <row r="181" s="2" customFormat="1" ht="33" customHeight="1">
      <c r="A181" s="35"/>
      <c r="B181" s="36"/>
      <c r="C181" s="226" t="s">
        <v>313</v>
      </c>
      <c r="D181" s="226" t="s">
        <v>136</v>
      </c>
      <c r="E181" s="227" t="s">
        <v>314</v>
      </c>
      <c r="F181" s="228" t="s">
        <v>315</v>
      </c>
      <c r="G181" s="229" t="s">
        <v>154</v>
      </c>
      <c r="H181" s="230">
        <v>10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40</v>
      </c>
      <c r="O181" s="94"/>
      <c r="P181" s="236">
        <f>O181*H181</f>
        <v>0</v>
      </c>
      <c r="Q181" s="236">
        <v>0.02694034</v>
      </c>
      <c r="R181" s="236">
        <f>Q181*H181</f>
        <v>0.26940340000000002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202</v>
      </c>
      <c r="AT181" s="238" t="s">
        <v>136</v>
      </c>
      <c r="AU181" s="238" t="s">
        <v>140</v>
      </c>
      <c r="AY181" s="14" t="s">
        <v>133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140</v>
      </c>
      <c r="BK181" s="239">
        <f>ROUND(I181*H181,2)</f>
        <v>0</v>
      </c>
      <c r="BL181" s="14" t="s">
        <v>202</v>
      </c>
      <c r="BM181" s="238" t="s">
        <v>316</v>
      </c>
    </row>
    <row r="182" s="2" customFormat="1" ht="37.8" customHeight="1">
      <c r="A182" s="35"/>
      <c r="B182" s="36"/>
      <c r="C182" s="226" t="s">
        <v>317</v>
      </c>
      <c r="D182" s="226" t="s">
        <v>136</v>
      </c>
      <c r="E182" s="227" t="s">
        <v>318</v>
      </c>
      <c r="F182" s="228" t="s">
        <v>319</v>
      </c>
      <c r="G182" s="229" t="s">
        <v>154</v>
      </c>
      <c r="H182" s="230">
        <v>12.699999999999999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40</v>
      </c>
      <c r="O182" s="94"/>
      <c r="P182" s="236">
        <f>O182*H182</f>
        <v>0</v>
      </c>
      <c r="Q182" s="236">
        <v>0.043147119999999997</v>
      </c>
      <c r="R182" s="236">
        <f>Q182*H182</f>
        <v>0.5479684239999999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202</v>
      </c>
      <c r="AT182" s="238" t="s">
        <v>136</v>
      </c>
      <c r="AU182" s="238" t="s">
        <v>140</v>
      </c>
      <c r="AY182" s="14" t="s">
        <v>133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140</v>
      </c>
      <c r="BK182" s="239">
        <f>ROUND(I182*H182,2)</f>
        <v>0</v>
      </c>
      <c r="BL182" s="14" t="s">
        <v>202</v>
      </c>
      <c r="BM182" s="238" t="s">
        <v>320</v>
      </c>
    </row>
    <row r="183" s="2" customFormat="1" ht="44.25" customHeight="1">
      <c r="A183" s="35"/>
      <c r="B183" s="36"/>
      <c r="C183" s="226" t="s">
        <v>321</v>
      </c>
      <c r="D183" s="226" t="s">
        <v>136</v>
      </c>
      <c r="E183" s="227" t="s">
        <v>322</v>
      </c>
      <c r="F183" s="228" t="s">
        <v>323</v>
      </c>
      <c r="G183" s="229" t="s">
        <v>154</v>
      </c>
      <c r="H183" s="230">
        <v>48.100000000000001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40</v>
      </c>
      <c r="O183" s="94"/>
      <c r="P183" s="236">
        <f>O183*H183</f>
        <v>0</v>
      </c>
      <c r="Q183" s="236">
        <v>0.01349712</v>
      </c>
      <c r="R183" s="236">
        <f>Q183*H183</f>
        <v>0.64921147199999996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202</v>
      </c>
      <c r="AT183" s="238" t="s">
        <v>136</v>
      </c>
      <c r="AU183" s="238" t="s">
        <v>140</v>
      </c>
      <c r="AY183" s="14" t="s">
        <v>133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140</v>
      </c>
      <c r="BK183" s="239">
        <f>ROUND(I183*H183,2)</f>
        <v>0</v>
      </c>
      <c r="BL183" s="14" t="s">
        <v>202</v>
      </c>
      <c r="BM183" s="238" t="s">
        <v>324</v>
      </c>
    </row>
    <row r="184" s="2" customFormat="1" ht="24.15" customHeight="1">
      <c r="A184" s="35"/>
      <c r="B184" s="36"/>
      <c r="C184" s="226" t="s">
        <v>325</v>
      </c>
      <c r="D184" s="226" t="s">
        <v>136</v>
      </c>
      <c r="E184" s="227" t="s">
        <v>326</v>
      </c>
      <c r="F184" s="228" t="s">
        <v>327</v>
      </c>
      <c r="G184" s="229" t="s">
        <v>144</v>
      </c>
      <c r="H184" s="230">
        <v>1.4670000000000001</v>
      </c>
      <c r="I184" s="231"/>
      <c r="J184" s="232">
        <f>ROUND(I184*H184,2)</f>
        <v>0</v>
      </c>
      <c r="K184" s="233"/>
      <c r="L184" s="41"/>
      <c r="M184" s="234" t="s">
        <v>1</v>
      </c>
      <c r="N184" s="235" t="s">
        <v>40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202</v>
      </c>
      <c r="AT184" s="238" t="s">
        <v>136</v>
      </c>
      <c r="AU184" s="238" t="s">
        <v>140</v>
      </c>
      <c r="AY184" s="14" t="s">
        <v>133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140</v>
      </c>
      <c r="BK184" s="239">
        <f>ROUND(I184*H184,2)</f>
        <v>0</v>
      </c>
      <c r="BL184" s="14" t="s">
        <v>202</v>
      </c>
      <c r="BM184" s="238" t="s">
        <v>328</v>
      </c>
    </row>
    <row r="185" s="12" customFormat="1" ht="22.8" customHeight="1">
      <c r="A185" s="12"/>
      <c r="B185" s="210"/>
      <c r="C185" s="211"/>
      <c r="D185" s="212" t="s">
        <v>73</v>
      </c>
      <c r="E185" s="224" t="s">
        <v>329</v>
      </c>
      <c r="F185" s="224" t="s">
        <v>330</v>
      </c>
      <c r="G185" s="211"/>
      <c r="H185" s="211"/>
      <c r="I185" s="214"/>
      <c r="J185" s="225">
        <f>BK185</f>
        <v>0</v>
      </c>
      <c r="K185" s="211"/>
      <c r="L185" s="216"/>
      <c r="M185" s="217"/>
      <c r="N185" s="218"/>
      <c r="O185" s="218"/>
      <c r="P185" s="219">
        <f>SUM(P186:P205)</f>
        <v>0</v>
      </c>
      <c r="Q185" s="218"/>
      <c r="R185" s="219">
        <f>SUM(R186:R205)</f>
        <v>1.0685696</v>
      </c>
      <c r="S185" s="218"/>
      <c r="T185" s="220">
        <f>SUM(T186:T205)</f>
        <v>0.012572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21" t="s">
        <v>140</v>
      </c>
      <c r="AT185" s="222" t="s">
        <v>73</v>
      </c>
      <c r="AU185" s="222" t="s">
        <v>82</v>
      </c>
      <c r="AY185" s="221" t="s">
        <v>133</v>
      </c>
      <c r="BK185" s="223">
        <f>SUM(BK186:BK205)</f>
        <v>0</v>
      </c>
    </row>
    <row r="186" s="2" customFormat="1" ht="24.15" customHeight="1">
      <c r="A186" s="35"/>
      <c r="B186" s="36"/>
      <c r="C186" s="226" t="s">
        <v>331</v>
      </c>
      <c r="D186" s="226" t="s">
        <v>136</v>
      </c>
      <c r="E186" s="227" t="s">
        <v>332</v>
      </c>
      <c r="F186" s="228" t="s">
        <v>333</v>
      </c>
      <c r="G186" s="229" t="s">
        <v>187</v>
      </c>
      <c r="H186" s="230">
        <v>28.699999999999999</v>
      </c>
      <c r="I186" s="231"/>
      <c r="J186" s="232">
        <f>ROUND(I186*H186,2)</f>
        <v>0</v>
      </c>
      <c r="K186" s="233"/>
      <c r="L186" s="41"/>
      <c r="M186" s="234" t="s">
        <v>1</v>
      </c>
      <c r="N186" s="235" t="s">
        <v>40</v>
      </c>
      <c r="O186" s="94"/>
      <c r="P186" s="236">
        <f>O186*H186</f>
        <v>0</v>
      </c>
      <c r="Q186" s="236">
        <v>0.00022000000000000001</v>
      </c>
      <c r="R186" s="236">
        <f>Q186*H186</f>
        <v>0.0063140000000000002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202</v>
      </c>
      <c r="AT186" s="238" t="s">
        <v>136</v>
      </c>
      <c r="AU186" s="238" t="s">
        <v>140</v>
      </c>
      <c r="AY186" s="14" t="s">
        <v>133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140</v>
      </c>
      <c r="BK186" s="239">
        <f>ROUND(I186*H186,2)</f>
        <v>0</v>
      </c>
      <c r="BL186" s="14" t="s">
        <v>202</v>
      </c>
      <c r="BM186" s="238" t="s">
        <v>334</v>
      </c>
    </row>
    <row r="187" s="2" customFormat="1" ht="37.8" customHeight="1">
      <c r="A187" s="35"/>
      <c r="B187" s="36"/>
      <c r="C187" s="240" t="s">
        <v>335</v>
      </c>
      <c r="D187" s="240" t="s">
        <v>164</v>
      </c>
      <c r="E187" s="241" t="s">
        <v>336</v>
      </c>
      <c r="F187" s="242" t="s">
        <v>337</v>
      </c>
      <c r="G187" s="243" t="s">
        <v>187</v>
      </c>
      <c r="H187" s="244">
        <v>30.135000000000002</v>
      </c>
      <c r="I187" s="245"/>
      <c r="J187" s="246">
        <f>ROUND(I187*H187,2)</f>
        <v>0</v>
      </c>
      <c r="K187" s="247"/>
      <c r="L187" s="248"/>
      <c r="M187" s="249" t="s">
        <v>1</v>
      </c>
      <c r="N187" s="250" t="s">
        <v>40</v>
      </c>
      <c r="O187" s="94"/>
      <c r="P187" s="236">
        <f>O187*H187</f>
        <v>0</v>
      </c>
      <c r="Q187" s="236">
        <v>0.00010000000000000001</v>
      </c>
      <c r="R187" s="236">
        <f>Q187*H187</f>
        <v>0.0030135000000000001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267</v>
      </c>
      <c r="AT187" s="238" t="s">
        <v>164</v>
      </c>
      <c r="AU187" s="238" t="s">
        <v>140</v>
      </c>
      <c r="AY187" s="14" t="s">
        <v>133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140</v>
      </c>
      <c r="BK187" s="239">
        <f>ROUND(I187*H187,2)</f>
        <v>0</v>
      </c>
      <c r="BL187" s="14" t="s">
        <v>202</v>
      </c>
      <c r="BM187" s="238" t="s">
        <v>338</v>
      </c>
    </row>
    <row r="188" s="2" customFormat="1" ht="37.8" customHeight="1">
      <c r="A188" s="35"/>
      <c r="B188" s="36"/>
      <c r="C188" s="240" t="s">
        <v>339</v>
      </c>
      <c r="D188" s="240" t="s">
        <v>164</v>
      </c>
      <c r="E188" s="241" t="s">
        <v>340</v>
      </c>
      <c r="F188" s="242" t="s">
        <v>341</v>
      </c>
      <c r="G188" s="243" t="s">
        <v>187</v>
      </c>
      <c r="H188" s="244">
        <v>30.135000000000002</v>
      </c>
      <c r="I188" s="245"/>
      <c r="J188" s="246">
        <f>ROUND(I188*H188,2)</f>
        <v>0</v>
      </c>
      <c r="K188" s="247"/>
      <c r="L188" s="248"/>
      <c r="M188" s="249" t="s">
        <v>1</v>
      </c>
      <c r="N188" s="250" t="s">
        <v>40</v>
      </c>
      <c r="O188" s="94"/>
      <c r="P188" s="236">
        <f>O188*H188</f>
        <v>0</v>
      </c>
      <c r="Q188" s="236">
        <v>0.00010000000000000001</v>
      </c>
      <c r="R188" s="236">
        <f>Q188*H188</f>
        <v>0.0030135000000000001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267</v>
      </c>
      <c r="AT188" s="238" t="s">
        <v>164</v>
      </c>
      <c r="AU188" s="238" t="s">
        <v>140</v>
      </c>
      <c r="AY188" s="14" t="s">
        <v>133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140</v>
      </c>
      <c r="BK188" s="239">
        <f>ROUND(I188*H188,2)</f>
        <v>0</v>
      </c>
      <c r="BL188" s="14" t="s">
        <v>202</v>
      </c>
      <c r="BM188" s="238" t="s">
        <v>342</v>
      </c>
    </row>
    <row r="189" s="2" customFormat="1" ht="24.15" customHeight="1">
      <c r="A189" s="35"/>
      <c r="B189" s="36"/>
      <c r="C189" s="240" t="s">
        <v>343</v>
      </c>
      <c r="D189" s="240" t="s">
        <v>164</v>
      </c>
      <c r="E189" s="241" t="s">
        <v>344</v>
      </c>
      <c r="F189" s="242" t="s">
        <v>345</v>
      </c>
      <c r="G189" s="243" t="s">
        <v>192</v>
      </c>
      <c r="H189" s="244">
        <v>2</v>
      </c>
      <c r="I189" s="245"/>
      <c r="J189" s="246">
        <f>ROUND(I189*H189,2)</f>
        <v>0</v>
      </c>
      <c r="K189" s="247"/>
      <c r="L189" s="248"/>
      <c r="M189" s="249" t="s">
        <v>1</v>
      </c>
      <c r="N189" s="250" t="s">
        <v>40</v>
      </c>
      <c r="O189" s="94"/>
      <c r="P189" s="236">
        <f>O189*H189</f>
        <v>0</v>
      </c>
      <c r="Q189" s="236">
        <v>0.16500000000000001</v>
      </c>
      <c r="R189" s="236">
        <f>Q189*H189</f>
        <v>0.33000000000000002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267</v>
      </c>
      <c r="AT189" s="238" t="s">
        <v>164</v>
      </c>
      <c r="AU189" s="238" t="s">
        <v>140</v>
      </c>
      <c r="AY189" s="14" t="s">
        <v>133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140</v>
      </c>
      <c r="BK189" s="239">
        <f>ROUND(I189*H189,2)</f>
        <v>0</v>
      </c>
      <c r="BL189" s="14" t="s">
        <v>202</v>
      </c>
      <c r="BM189" s="238" t="s">
        <v>346</v>
      </c>
    </row>
    <row r="190" s="2" customFormat="1" ht="33" customHeight="1">
      <c r="A190" s="35"/>
      <c r="B190" s="36"/>
      <c r="C190" s="240" t="s">
        <v>347</v>
      </c>
      <c r="D190" s="240" t="s">
        <v>164</v>
      </c>
      <c r="E190" s="241" t="s">
        <v>348</v>
      </c>
      <c r="F190" s="242" t="s">
        <v>349</v>
      </c>
      <c r="G190" s="243" t="s">
        <v>192</v>
      </c>
      <c r="H190" s="244">
        <v>1</v>
      </c>
      <c r="I190" s="245"/>
      <c r="J190" s="246">
        <f>ROUND(I190*H190,2)</f>
        <v>0</v>
      </c>
      <c r="K190" s="247"/>
      <c r="L190" s="248"/>
      <c r="M190" s="249" t="s">
        <v>1</v>
      </c>
      <c r="N190" s="250" t="s">
        <v>40</v>
      </c>
      <c r="O190" s="94"/>
      <c r="P190" s="236">
        <f>O190*H190</f>
        <v>0</v>
      </c>
      <c r="Q190" s="236">
        <v>0.16500000000000001</v>
      </c>
      <c r="R190" s="236">
        <f>Q190*H190</f>
        <v>0.16500000000000001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267</v>
      </c>
      <c r="AT190" s="238" t="s">
        <v>164</v>
      </c>
      <c r="AU190" s="238" t="s">
        <v>140</v>
      </c>
      <c r="AY190" s="14" t="s">
        <v>133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140</v>
      </c>
      <c r="BK190" s="239">
        <f>ROUND(I190*H190,2)</f>
        <v>0</v>
      </c>
      <c r="BL190" s="14" t="s">
        <v>202</v>
      </c>
      <c r="BM190" s="238" t="s">
        <v>350</v>
      </c>
    </row>
    <row r="191" s="2" customFormat="1" ht="49.05" customHeight="1">
      <c r="A191" s="35"/>
      <c r="B191" s="36"/>
      <c r="C191" s="240" t="s">
        <v>351</v>
      </c>
      <c r="D191" s="240" t="s">
        <v>164</v>
      </c>
      <c r="E191" s="241" t="s">
        <v>352</v>
      </c>
      <c r="F191" s="242" t="s">
        <v>353</v>
      </c>
      <c r="G191" s="243" t="s">
        <v>192</v>
      </c>
      <c r="H191" s="244">
        <v>1</v>
      </c>
      <c r="I191" s="245"/>
      <c r="J191" s="246">
        <f>ROUND(I191*H191,2)</f>
        <v>0</v>
      </c>
      <c r="K191" s="247"/>
      <c r="L191" s="248"/>
      <c r="M191" s="249" t="s">
        <v>1</v>
      </c>
      <c r="N191" s="250" t="s">
        <v>40</v>
      </c>
      <c r="O191" s="94"/>
      <c r="P191" s="236">
        <f>O191*H191</f>
        <v>0</v>
      </c>
      <c r="Q191" s="236">
        <v>0.16500000000000001</v>
      </c>
      <c r="R191" s="236">
        <f>Q191*H191</f>
        <v>0.16500000000000001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267</v>
      </c>
      <c r="AT191" s="238" t="s">
        <v>164</v>
      </c>
      <c r="AU191" s="238" t="s">
        <v>140</v>
      </c>
      <c r="AY191" s="14" t="s">
        <v>133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140</v>
      </c>
      <c r="BK191" s="239">
        <f>ROUND(I191*H191,2)</f>
        <v>0</v>
      </c>
      <c r="BL191" s="14" t="s">
        <v>202</v>
      </c>
      <c r="BM191" s="238" t="s">
        <v>354</v>
      </c>
    </row>
    <row r="192" s="2" customFormat="1" ht="37.8" customHeight="1">
      <c r="A192" s="35"/>
      <c r="B192" s="36"/>
      <c r="C192" s="226" t="s">
        <v>355</v>
      </c>
      <c r="D192" s="226" t="s">
        <v>136</v>
      </c>
      <c r="E192" s="227" t="s">
        <v>356</v>
      </c>
      <c r="F192" s="228" t="s">
        <v>357</v>
      </c>
      <c r="G192" s="229" t="s">
        <v>192</v>
      </c>
      <c r="H192" s="230">
        <v>4</v>
      </c>
      <c r="I192" s="231"/>
      <c r="J192" s="232">
        <f>ROUND(I192*H192,2)</f>
        <v>0</v>
      </c>
      <c r="K192" s="233"/>
      <c r="L192" s="41"/>
      <c r="M192" s="234" t="s">
        <v>1</v>
      </c>
      <c r="N192" s="235" t="s">
        <v>40</v>
      </c>
      <c r="O192" s="94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202</v>
      </c>
      <c r="AT192" s="238" t="s">
        <v>136</v>
      </c>
      <c r="AU192" s="238" t="s">
        <v>140</v>
      </c>
      <c r="AY192" s="14" t="s">
        <v>133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140</v>
      </c>
      <c r="BK192" s="239">
        <f>ROUND(I192*H192,2)</f>
        <v>0</v>
      </c>
      <c r="BL192" s="14" t="s">
        <v>202</v>
      </c>
      <c r="BM192" s="238" t="s">
        <v>358</v>
      </c>
    </row>
    <row r="193" s="2" customFormat="1" ht="24.15" customHeight="1">
      <c r="A193" s="35"/>
      <c r="B193" s="36"/>
      <c r="C193" s="240" t="s">
        <v>359</v>
      </c>
      <c r="D193" s="240" t="s">
        <v>164</v>
      </c>
      <c r="E193" s="241" t="s">
        <v>360</v>
      </c>
      <c r="F193" s="242" t="s">
        <v>361</v>
      </c>
      <c r="G193" s="243" t="s">
        <v>192</v>
      </c>
      <c r="H193" s="244">
        <v>4</v>
      </c>
      <c r="I193" s="245"/>
      <c r="J193" s="246">
        <f>ROUND(I193*H193,2)</f>
        <v>0</v>
      </c>
      <c r="K193" s="247"/>
      <c r="L193" s="248"/>
      <c r="M193" s="249" t="s">
        <v>1</v>
      </c>
      <c r="N193" s="250" t="s">
        <v>40</v>
      </c>
      <c r="O193" s="94"/>
      <c r="P193" s="236">
        <f>O193*H193</f>
        <v>0</v>
      </c>
      <c r="Q193" s="236">
        <v>0.001</v>
      </c>
      <c r="R193" s="236">
        <f>Q193*H193</f>
        <v>0.0040000000000000001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267</v>
      </c>
      <c r="AT193" s="238" t="s">
        <v>164</v>
      </c>
      <c r="AU193" s="238" t="s">
        <v>140</v>
      </c>
      <c r="AY193" s="14" t="s">
        <v>133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140</v>
      </c>
      <c r="BK193" s="239">
        <f>ROUND(I193*H193,2)</f>
        <v>0</v>
      </c>
      <c r="BL193" s="14" t="s">
        <v>202</v>
      </c>
      <c r="BM193" s="238" t="s">
        <v>362</v>
      </c>
    </row>
    <row r="194" s="2" customFormat="1" ht="21.75" customHeight="1">
      <c r="A194" s="35"/>
      <c r="B194" s="36"/>
      <c r="C194" s="240" t="s">
        <v>363</v>
      </c>
      <c r="D194" s="240" t="s">
        <v>164</v>
      </c>
      <c r="E194" s="241" t="s">
        <v>364</v>
      </c>
      <c r="F194" s="242" t="s">
        <v>365</v>
      </c>
      <c r="G194" s="243" t="s">
        <v>192</v>
      </c>
      <c r="H194" s="244">
        <v>1</v>
      </c>
      <c r="I194" s="245"/>
      <c r="J194" s="246">
        <f>ROUND(I194*H194,2)</f>
        <v>0</v>
      </c>
      <c r="K194" s="247"/>
      <c r="L194" s="248"/>
      <c r="M194" s="249" t="s">
        <v>1</v>
      </c>
      <c r="N194" s="250" t="s">
        <v>40</v>
      </c>
      <c r="O194" s="94"/>
      <c r="P194" s="236">
        <f>O194*H194</f>
        <v>0</v>
      </c>
      <c r="Q194" s="236">
        <v>0.042700000000000002</v>
      </c>
      <c r="R194" s="236">
        <f>Q194*H194</f>
        <v>0.042700000000000002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267</v>
      </c>
      <c r="AT194" s="238" t="s">
        <v>164</v>
      </c>
      <c r="AU194" s="238" t="s">
        <v>140</v>
      </c>
      <c r="AY194" s="14" t="s">
        <v>133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140</v>
      </c>
      <c r="BK194" s="239">
        <f>ROUND(I194*H194,2)</f>
        <v>0</v>
      </c>
      <c r="BL194" s="14" t="s">
        <v>202</v>
      </c>
      <c r="BM194" s="238" t="s">
        <v>366</v>
      </c>
    </row>
    <row r="195" s="2" customFormat="1" ht="16.5" customHeight="1">
      <c r="A195" s="35"/>
      <c r="B195" s="36"/>
      <c r="C195" s="240" t="s">
        <v>367</v>
      </c>
      <c r="D195" s="240" t="s">
        <v>164</v>
      </c>
      <c r="E195" s="241" t="s">
        <v>368</v>
      </c>
      <c r="F195" s="242" t="s">
        <v>369</v>
      </c>
      <c r="G195" s="243" t="s">
        <v>192</v>
      </c>
      <c r="H195" s="244">
        <v>1</v>
      </c>
      <c r="I195" s="245"/>
      <c r="J195" s="246">
        <f>ROUND(I195*H195,2)</f>
        <v>0</v>
      </c>
      <c r="K195" s="247"/>
      <c r="L195" s="248"/>
      <c r="M195" s="249" t="s">
        <v>1</v>
      </c>
      <c r="N195" s="250" t="s">
        <v>40</v>
      </c>
      <c r="O195" s="94"/>
      <c r="P195" s="236">
        <f>O195*H195</f>
        <v>0</v>
      </c>
      <c r="Q195" s="236">
        <v>0.042700000000000002</v>
      </c>
      <c r="R195" s="236">
        <f>Q195*H195</f>
        <v>0.042700000000000002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267</v>
      </c>
      <c r="AT195" s="238" t="s">
        <v>164</v>
      </c>
      <c r="AU195" s="238" t="s">
        <v>140</v>
      </c>
      <c r="AY195" s="14" t="s">
        <v>133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140</v>
      </c>
      <c r="BK195" s="239">
        <f>ROUND(I195*H195,2)</f>
        <v>0</v>
      </c>
      <c r="BL195" s="14" t="s">
        <v>202</v>
      </c>
      <c r="BM195" s="238" t="s">
        <v>370</v>
      </c>
    </row>
    <row r="196" s="2" customFormat="1" ht="16.5" customHeight="1">
      <c r="A196" s="35"/>
      <c r="B196" s="36"/>
      <c r="C196" s="240" t="s">
        <v>371</v>
      </c>
      <c r="D196" s="240" t="s">
        <v>164</v>
      </c>
      <c r="E196" s="241" t="s">
        <v>372</v>
      </c>
      <c r="F196" s="242" t="s">
        <v>373</v>
      </c>
      <c r="G196" s="243" t="s">
        <v>192</v>
      </c>
      <c r="H196" s="244">
        <v>1</v>
      </c>
      <c r="I196" s="245"/>
      <c r="J196" s="246">
        <f>ROUND(I196*H196,2)</f>
        <v>0</v>
      </c>
      <c r="K196" s="247"/>
      <c r="L196" s="248"/>
      <c r="M196" s="249" t="s">
        <v>1</v>
      </c>
      <c r="N196" s="250" t="s">
        <v>40</v>
      </c>
      <c r="O196" s="94"/>
      <c r="P196" s="236">
        <f>O196*H196</f>
        <v>0</v>
      </c>
      <c r="Q196" s="236">
        <v>0.042700000000000002</v>
      </c>
      <c r="R196" s="236">
        <f>Q196*H196</f>
        <v>0.042700000000000002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267</v>
      </c>
      <c r="AT196" s="238" t="s">
        <v>164</v>
      </c>
      <c r="AU196" s="238" t="s">
        <v>140</v>
      </c>
      <c r="AY196" s="14" t="s">
        <v>133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140</v>
      </c>
      <c r="BK196" s="239">
        <f>ROUND(I196*H196,2)</f>
        <v>0</v>
      </c>
      <c r="BL196" s="14" t="s">
        <v>202</v>
      </c>
      <c r="BM196" s="238" t="s">
        <v>374</v>
      </c>
    </row>
    <row r="197" s="2" customFormat="1" ht="33" customHeight="1">
      <c r="A197" s="35"/>
      <c r="B197" s="36"/>
      <c r="C197" s="226" t="s">
        <v>375</v>
      </c>
      <c r="D197" s="226" t="s">
        <v>136</v>
      </c>
      <c r="E197" s="227" t="s">
        <v>376</v>
      </c>
      <c r="F197" s="228" t="s">
        <v>377</v>
      </c>
      <c r="G197" s="229" t="s">
        <v>192</v>
      </c>
      <c r="H197" s="230">
        <v>1</v>
      </c>
      <c r="I197" s="231"/>
      <c r="J197" s="232">
        <f>ROUND(I197*H197,2)</f>
        <v>0</v>
      </c>
      <c r="K197" s="233"/>
      <c r="L197" s="41"/>
      <c r="M197" s="234" t="s">
        <v>1</v>
      </c>
      <c r="N197" s="235" t="s">
        <v>40</v>
      </c>
      <c r="O197" s="94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202</v>
      </c>
      <c r="AT197" s="238" t="s">
        <v>136</v>
      </c>
      <c r="AU197" s="238" t="s">
        <v>140</v>
      </c>
      <c r="AY197" s="14" t="s">
        <v>133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140</v>
      </c>
      <c r="BK197" s="239">
        <f>ROUND(I197*H197,2)</f>
        <v>0</v>
      </c>
      <c r="BL197" s="14" t="s">
        <v>202</v>
      </c>
      <c r="BM197" s="238" t="s">
        <v>378</v>
      </c>
    </row>
    <row r="198" s="2" customFormat="1" ht="21.75" customHeight="1">
      <c r="A198" s="35"/>
      <c r="B198" s="36"/>
      <c r="C198" s="240" t="s">
        <v>379</v>
      </c>
      <c r="D198" s="240" t="s">
        <v>164</v>
      </c>
      <c r="E198" s="241" t="s">
        <v>380</v>
      </c>
      <c r="F198" s="242" t="s">
        <v>381</v>
      </c>
      <c r="G198" s="243" t="s">
        <v>192</v>
      </c>
      <c r="H198" s="244">
        <v>1</v>
      </c>
      <c r="I198" s="245"/>
      <c r="J198" s="246">
        <f>ROUND(I198*H198,2)</f>
        <v>0</v>
      </c>
      <c r="K198" s="247"/>
      <c r="L198" s="248"/>
      <c r="M198" s="249" t="s">
        <v>1</v>
      </c>
      <c r="N198" s="250" t="s">
        <v>40</v>
      </c>
      <c r="O198" s="94"/>
      <c r="P198" s="236">
        <f>O198*H198</f>
        <v>0</v>
      </c>
      <c r="Q198" s="236">
        <v>0.13</v>
      </c>
      <c r="R198" s="236">
        <f>Q198*H198</f>
        <v>0.13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267</v>
      </c>
      <c r="AT198" s="238" t="s">
        <v>164</v>
      </c>
      <c r="AU198" s="238" t="s">
        <v>140</v>
      </c>
      <c r="AY198" s="14" t="s">
        <v>133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140</v>
      </c>
      <c r="BK198" s="239">
        <f>ROUND(I198*H198,2)</f>
        <v>0</v>
      </c>
      <c r="BL198" s="14" t="s">
        <v>202</v>
      </c>
      <c r="BM198" s="238" t="s">
        <v>382</v>
      </c>
    </row>
    <row r="199" s="2" customFormat="1" ht="33" customHeight="1">
      <c r="A199" s="35"/>
      <c r="B199" s="36"/>
      <c r="C199" s="226" t="s">
        <v>383</v>
      </c>
      <c r="D199" s="226" t="s">
        <v>136</v>
      </c>
      <c r="E199" s="227" t="s">
        <v>384</v>
      </c>
      <c r="F199" s="228" t="s">
        <v>385</v>
      </c>
      <c r="G199" s="229" t="s">
        <v>192</v>
      </c>
      <c r="H199" s="230">
        <v>3</v>
      </c>
      <c r="I199" s="231"/>
      <c r="J199" s="232">
        <f>ROUND(I199*H199,2)</f>
        <v>0</v>
      </c>
      <c r="K199" s="233"/>
      <c r="L199" s="41"/>
      <c r="M199" s="234" t="s">
        <v>1</v>
      </c>
      <c r="N199" s="235" t="s">
        <v>40</v>
      </c>
      <c r="O199" s="94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202</v>
      </c>
      <c r="AT199" s="238" t="s">
        <v>136</v>
      </c>
      <c r="AU199" s="238" t="s">
        <v>140</v>
      </c>
      <c r="AY199" s="14" t="s">
        <v>133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140</v>
      </c>
      <c r="BK199" s="239">
        <f>ROUND(I199*H199,2)</f>
        <v>0</v>
      </c>
      <c r="BL199" s="14" t="s">
        <v>202</v>
      </c>
      <c r="BM199" s="238" t="s">
        <v>386</v>
      </c>
    </row>
    <row r="200" s="2" customFormat="1" ht="21.75" customHeight="1">
      <c r="A200" s="35"/>
      <c r="B200" s="36"/>
      <c r="C200" s="240" t="s">
        <v>387</v>
      </c>
      <c r="D200" s="240" t="s">
        <v>164</v>
      </c>
      <c r="E200" s="241" t="s">
        <v>388</v>
      </c>
      <c r="F200" s="242" t="s">
        <v>389</v>
      </c>
      <c r="G200" s="243" t="s">
        <v>192</v>
      </c>
      <c r="H200" s="244">
        <v>2</v>
      </c>
      <c r="I200" s="245"/>
      <c r="J200" s="246">
        <f>ROUND(I200*H200,2)</f>
        <v>0</v>
      </c>
      <c r="K200" s="247"/>
      <c r="L200" s="248"/>
      <c r="M200" s="249" t="s">
        <v>1</v>
      </c>
      <c r="N200" s="250" t="s">
        <v>40</v>
      </c>
      <c r="O200" s="94"/>
      <c r="P200" s="236">
        <f>O200*H200</f>
        <v>0</v>
      </c>
      <c r="Q200" s="236">
        <v>0.031350000000000003</v>
      </c>
      <c r="R200" s="236">
        <f>Q200*H200</f>
        <v>0.062700000000000006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267</v>
      </c>
      <c r="AT200" s="238" t="s">
        <v>164</v>
      </c>
      <c r="AU200" s="238" t="s">
        <v>140</v>
      </c>
      <c r="AY200" s="14" t="s">
        <v>133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140</v>
      </c>
      <c r="BK200" s="239">
        <f>ROUND(I200*H200,2)</f>
        <v>0</v>
      </c>
      <c r="BL200" s="14" t="s">
        <v>202</v>
      </c>
      <c r="BM200" s="238" t="s">
        <v>390</v>
      </c>
    </row>
    <row r="201" s="2" customFormat="1" ht="21.75" customHeight="1">
      <c r="A201" s="35"/>
      <c r="B201" s="36"/>
      <c r="C201" s="240" t="s">
        <v>391</v>
      </c>
      <c r="D201" s="240" t="s">
        <v>164</v>
      </c>
      <c r="E201" s="241" t="s">
        <v>392</v>
      </c>
      <c r="F201" s="242" t="s">
        <v>393</v>
      </c>
      <c r="G201" s="243" t="s">
        <v>192</v>
      </c>
      <c r="H201" s="244">
        <v>1</v>
      </c>
      <c r="I201" s="245"/>
      <c r="J201" s="246">
        <f>ROUND(I201*H201,2)</f>
        <v>0</v>
      </c>
      <c r="K201" s="247"/>
      <c r="L201" s="248"/>
      <c r="M201" s="249" t="s">
        <v>1</v>
      </c>
      <c r="N201" s="250" t="s">
        <v>40</v>
      </c>
      <c r="O201" s="94"/>
      <c r="P201" s="236">
        <f>O201*H201</f>
        <v>0</v>
      </c>
      <c r="Q201" s="236">
        <v>0.047849999999999997</v>
      </c>
      <c r="R201" s="236">
        <f>Q201*H201</f>
        <v>0.047849999999999997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267</v>
      </c>
      <c r="AT201" s="238" t="s">
        <v>164</v>
      </c>
      <c r="AU201" s="238" t="s">
        <v>140</v>
      </c>
      <c r="AY201" s="14" t="s">
        <v>133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140</v>
      </c>
      <c r="BK201" s="239">
        <f>ROUND(I201*H201,2)</f>
        <v>0</v>
      </c>
      <c r="BL201" s="14" t="s">
        <v>202</v>
      </c>
      <c r="BM201" s="238" t="s">
        <v>394</v>
      </c>
    </row>
    <row r="202" s="2" customFormat="1" ht="24.15" customHeight="1">
      <c r="A202" s="35"/>
      <c r="B202" s="36"/>
      <c r="C202" s="226" t="s">
        <v>395</v>
      </c>
      <c r="D202" s="226" t="s">
        <v>136</v>
      </c>
      <c r="E202" s="227" t="s">
        <v>396</v>
      </c>
      <c r="F202" s="228" t="s">
        <v>397</v>
      </c>
      <c r="G202" s="229" t="s">
        <v>241</v>
      </c>
      <c r="H202" s="230">
        <v>500</v>
      </c>
      <c r="I202" s="231"/>
      <c r="J202" s="232">
        <f>ROUND(I202*H202,2)</f>
        <v>0</v>
      </c>
      <c r="K202" s="233"/>
      <c r="L202" s="41"/>
      <c r="M202" s="234" t="s">
        <v>1</v>
      </c>
      <c r="N202" s="235" t="s">
        <v>40</v>
      </c>
      <c r="O202" s="94"/>
      <c r="P202" s="236">
        <f>O202*H202</f>
        <v>0</v>
      </c>
      <c r="Q202" s="236">
        <v>4.5899999999999998E-05</v>
      </c>
      <c r="R202" s="236">
        <f>Q202*H202</f>
        <v>0.022949999999999998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202</v>
      </c>
      <c r="AT202" s="238" t="s">
        <v>136</v>
      </c>
      <c r="AU202" s="238" t="s">
        <v>140</v>
      </c>
      <c r="AY202" s="14" t="s">
        <v>133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140</v>
      </c>
      <c r="BK202" s="239">
        <f>ROUND(I202*H202,2)</f>
        <v>0</v>
      </c>
      <c r="BL202" s="14" t="s">
        <v>202</v>
      </c>
      <c r="BM202" s="238" t="s">
        <v>398</v>
      </c>
    </row>
    <row r="203" s="2" customFormat="1" ht="16.5" customHeight="1">
      <c r="A203" s="35"/>
      <c r="B203" s="36"/>
      <c r="C203" s="240" t="s">
        <v>399</v>
      </c>
      <c r="D203" s="240" t="s">
        <v>164</v>
      </c>
      <c r="E203" s="241" t="s">
        <v>400</v>
      </c>
      <c r="F203" s="242" t="s">
        <v>401</v>
      </c>
      <c r="G203" s="243" t="s">
        <v>402</v>
      </c>
      <c r="H203" s="244">
        <v>1</v>
      </c>
      <c r="I203" s="245"/>
      <c r="J203" s="246">
        <f>ROUND(I203*H203,2)</f>
        <v>0</v>
      </c>
      <c r="K203" s="247"/>
      <c r="L203" s="248"/>
      <c r="M203" s="249" t="s">
        <v>1</v>
      </c>
      <c r="N203" s="250" t="s">
        <v>40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267</v>
      </c>
      <c r="AT203" s="238" t="s">
        <v>164</v>
      </c>
      <c r="AU203" s="238" t="s">
        <v>140</v>
      </c>
      <c r="AY203" s="14" t="s">
        <v>133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140</v>
      </c>
      <c r="BK203" s="239">
        <f>ROUND(I203*H203,2)</f>
        <v>0</v>
      </c>
      <c r="BL203" s="14" t="s">
        <v>202</v>
      </c>
      <c r="BM203" s="238" t="s">
        <v>403</v>
      </c>
    </row>
    <row r="204" s="2" customFormat="1" ht="24.15" customHeight="1">
      <c r="A204" s="35"/>
      <c r="B204" s="36"/>
      <c r="C204" s="226" t="s">
        <v>404</v>
      </c>
      <c r="D204" s="226" t="s">
        <v>136</v>
      </c>
      <c r="E204" s="227" t="s">
        <v>405</v>
      </c>
      <c r="F204" s="228" t="s">
        <v>406</v>
      </c>
      <c r="G204" s="229" t="s">
        <v>241</v>
      </c>
      <c r="H204" s="230">
        <v>12.571999999999999</v>
      </c>
      <c r="I204" s="231"/>
      <c r="J204" s="232">
        <f>ROUND(I204*H204,2)</f>
        <v>0</v>
      </c>
      <c r="K204" s="233"/>
      <c r="L204" s="41"/>
      <c r="M204" s="234" t="s">
        <v>1</v>
      </c>
      <c r="N204" s="235" t="s">
        <v>40</v>
      </c>
      <c r="O204" s="94"/>
      <c r="P204" s="236">
        <f>O204*H204</f>
        <v>0</v>
      </c>
      <c r="Q204" s="236">
        <v>5.0000000000000002E-05</v>
      </c>
      <c r="R204" s="236">
        <f>Q204*H204</f>
        <v>0.00062859999999999999</v>
      </c>
      <c r="S204" s="236">
        <v>0.001</v>
      </c>
      <c r="T204" s="237">
        <f>S204*H204</f>
        <v>0.012572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202</v>
      </c>
      <c r="AT204" s="238" t="s">
        <v>136</v>
      </c>
      <c r="AU204" s="238" t="s">
        <v>140</v>
      </c>
      <c r="AY204" s="14" t="s">
        <v>133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140</v>
      </c>
      <c r="BK204" s="239">
        <f>ROUND(I204*H204,2)</f>
        <v>0</v>
      </c>
      <c r="BL204" s="14" t="s">
        <v>202</v>
      </c>
      <c r="BM204" s="238" t="s">
        <v>407</v>
      </c>
    </row>
    <row r="205" s="2" customFormat="1" ht="24.15" customHeight="1">
      <c r="A205" s="35"/>
      <c r="B205" s="36"/>
      <c r="C205" s="226" t="s">
        <v>408</v>
      </c>
      <c r="D205" s="226" t="s">
        <v>136</v>
      </c>
      <c r="E205" s="227" t="s">
        <v>409</v>
      </c>
      <c r="F205" s="228" t="s">
        <v>410</v>
      </c>
      <c r="G205" s="229" t="s">
        <v>144</v>
      </c>
      <c r="H205" s="230">
        <v>1.069</v>
      </c>
      <c r="I205" s="231"/>
      <c r="J205" s="232">
        <f>ROUND(I205*H205,2)</f>
        <v>0</v>
      </c>
      <c r="K205" s="233"/>
      <c r="L205" s="41"/>
      <c r="M205" s="234" t="s">
        <v>1</v>
      </c>
      <c r="N205" s="235" t="s">
        <v>40</v>
      </c>
      <c r="O205" s="94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202</v>
      </c>
      <c r="AT205" s="238" t="s">
        <v>136</v>
      </c>
      <c r="AU205" s="238" t="s">
        <v>140</v>
      </c>
      <c r="AY205" s="14" t="s">
        <v>133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140</v>
      </c>
      <c r="BK205" s="239">
        <f>ROUND(I205*H205,2)</f>
        <v>0</v>
      </c>
      <c r="BL205" s="14" t="s">
        <v>202</v>
      </c>
      <c r="BM205" s="238" t="s">
        <v>411</v>
      </c>
    </row>
    <row r="206" s="12" customFormat="1" ht="22.8" customHeight="1">
      <c r="A206" s="12"/>
      <c r="B206" s="210"/>
      <c r="C206" s="211"/>
      <c r="D206" s="212" t="s">
        <v>73</v>
      </c>
      <c r="E206" s="224" t="s">
        <v>412</v>
      </c>
      <c r="F206" s="224" t="s">
        <v>413</v>
      </c>
      <c r="G206" s="211"/>
      <c r="H206" s="211"/>
      <c r="I206" s="214"/>
      <c r="J206" s="225">
        <f>BK206</f>
        <v>0</v>
      </c>
      <c r="K206" s="211"/>
      <c r="L206" s="216"/>
      <c r="M206" s="217"/>
      <c r="N206" s="218"/>
      <c r="O206" s="218"/>
      <c r="P206" s="219">
        <f>SUM(P207:P211)</f>
        <v>0</v>
      </c>
      <c r="Q206" s="218"/>
      <c r="R206" s="219">
        <f>SUM(R207:R211)</f>
        <v>0.36462810000000001</v>
      </c>
      <c r="S206" s="218"/>
      <c r="T206" s="220">
        <f>SUM(T207:T211)</f>
        <v>0.056250000000000001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1" t="s">
        <v>140</v>
      </c>
      <c r="AT206" s="222" t="s">
        <v>73</v>
      </c>
      <c r="AU206" s="222" t="s">
        <v>82</v>
      </c>
      <c r="AY206" s="221" t="s">
        <v>133</v>
      </c>
      <c r="BK206" s="223">
        <f>SUM(BK207:BK211)</f>
        <v>0</v>
      </c>
    </row>
    <row r="207" s="2" customFormat="1" ht="24.15" customHeight="1">
      <c r="A207" s="35"/>
      <c r="B207" s="36"/>
      <c r="C207" s="226" t="s">
        <v>414</v>
      </c>
      <c r="D207" s="226" t="s">
        <v>136</v>
      </c>
      <c r="E207" s="227" t="s">
        <v>415</v>
      </c>
      <c r="F207" s="228" t="s">
        <v>416</v>
      </c>
      <c r="G207" s="229" t="s">
        <v>154</v>
      </c>
      <c r="H207" s="230">
        <v>56.25</v>
      </c>
      <c r="I207" s="231"/>
      <c r="J207" s="232">
        <f>ROUND(I207*H207,2)</f>
        <v>0</v>
      </c>
      <c r="K207" s="233"/>
      <c r="L207" s="41"/>
      <c r="M207" s="234" t="s">
        <v>1</v>
      </c>
      <c r="N207" s="235" t="s">
        <v>40</v>
      </c>
      <c r="O207" s="94"/>
      <c r="P207" s="236">
        <f>O207*H207</f>
        <v>0</v>
      </c>
      <c r="Q207" s="236">
        <v>0</v>
      </c>
      <c r="R207" s="236">
        <f>Q207*H207</f>
        <v>0</v>
      </c>
      <c r="S207" s="236">
        <v>0.001</v>
      </c>
      <c r="T207" s="237">
        <f>S207*H207</f>
        <v>0.056250000000000001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202</v>
      </c>
      <c r="AT207" s="238" t="s">
        <v>136</v>
      </c>
      <c r="AU207" s="238" t="s">
        <v>140</v>
      </c>
      <c r="AY207" s="14" t="s">
        <v>133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140</v>
      </c>
      <c r="BK207" s="239">
        <f>ROUND(I207*H207,2)</f>
        <v>0</v>
      </c>
      <c r="BL207" s="14" t="s">
        <v>202</v>
      </c>
      <c r="BM207" s="238" t="s">
        <v>417</v>
      </c>
    </row>
    <row r="208" s="2" customFormat="1" ht="24.15" customHeight="1">
      <c r="A208" s="35"/>
      <c r="B208" s="36"/>
      <c r="C208" s="226" t="s">
        <v>418</v>
      </c>
      <c r="D208" s="226" t="s">
        <v>136</v>
      </c>
      <c r="E208" s="227" t="s">
        <v>419</v>
      </c>
      <c r="F208" s="228" t="s">
        <v>420</v>
      </c>
      <c r="G208" s="229" t="s">
        <v>154</v>
      </c>
      <c r="H208" s="230">
        <v>56.25</v>
      </c>
      <c r="I208" s="231"/>
      <c r="J208" s="232">
        <f>ROUND(I208*H208,2)</f>
        <v>0</v>
      </c>
      <c r="K208" s="233"/>
      <c r="L208" s="41"/>
      <c r="M208" s="234" t="s">
        <v>1</v>
      </c>
      <c r="N208" s="235" t="s">
        <v>40</v>
      </c>
      <c r="O208" s="94"/>
      <c r="P208" s="236">
        <f>O208*H208</f>
        <v>0</v>
      </c>
      <c r="Q208" s="236">
        <v>0.00029999999999999997</v>
      </c>
      <c r="R208" s="236">
        <f>Q208*H208</f>
        <v>0.016874999999999998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202</v>
      </c>
      <c r="AT208" s="238" t="s">
        <v>136</v>
      </c>
      <c r="AU208" s="238" t="s">
        <v>140</v>
      </c>
      <c r="AY208" s="14" t="s">
        <v>133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140</v>
      </c>
      <c r="BK208" s="239">
        <f>ROUND(I208*H208,2)</f>
        <v>0</v>
      </c>
      <c r="BL208" s="14" t="s">
        <v>202</v>
      </c>
      <c r="BM208" s="238" t="s">
        <v>421</v>
      </c>
    </row>
    <row r="209" s="2" customFormat="1" ht="24.15" customHeight="1">
      <c r="A209" s="35"/>
      <c r="B209" s="36"/>
      <c r="C209" s="226" t="s">
        <v>422</v>
      </c>
      <c r="D209" s="226" t="s">
        <v>136</v>
      </c>
      <c r="E209" s="227" t="s">
        <v>423</v>
      </c>
      <c r="F209" s="228" t="s">
        <v>424</v>
      </c>
      <c r="G209" s="229" t="s">
        <v>154</v>
      </c>
      <c r="H209" s="230">
        <v>42.325000000000003</v>
      </c>
      <c r="I209" s="231"/>
      <c r="J209" s="232">
        <f>ROUND(I209*H209,2)</f>
        <v>0</v>
      </c>
      <c r="K209" s="233"/>
      <c r="L209" s="41"/>
      <c r="M209" s="234" t="s">
        <v>1</v>
      </c>
      <c r="N209" s="235" t="s">
        <v>40</v>
      </c>
      <c r="O209" s="94"/>
      <c r="P209" s="236">
        <f>O209*H209</f>
        <v>0</v>
      </c>
      <c r="Q209" s="236">
        <v>0.00029999999999999997</v>
      </c>
      <c r="R209" s="236">
        <f>Q209*H209</f>
        <v>0.012697500000000001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202</v>
      </c>
      <c r="AT209" s="238" t="s">
        <v>136</v>
      </c>
      <c r="AU209" s="238" t="s">
        <v>140</v>
      </c>
      <c r="AY209" s="14" t="s">
        <v>133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140</v>
      </c>
      <c r="BK209" s="239">
        <f>ROUND(I209*H209,2)</f>
        <v>0</v>
      </c>
      <c r="BL209" s="14" t="s">
        <v>202</v>
      </c>
      <c r="BM209" s="238" t="s">
        <v>425</v>
      </c>
    </row>
    <row r="210" s="2" customFormat="1" ht="24.15" customHeight="1">
      <c r="A210" s="35"/>
      <c r="B210" s="36"/>
      <c r="C210" s="240" t="s">
        <v>426</v>
      </c>
      <c r="D210" s="240" t="s">
        <v>164</v>
      </c>
      <c r="E210" s="241" t="s">
        <v>427</v>
      </c>
      <c r="F210" s="242" t="s">
        <v>428</v>
      </c>
      <c r="G210" s="243" t="s">
        <v>154</v>
      </c>
      <c r="H210" s="244">
        <v>101.532</v>
      </c>
      <c r="I210" s="245"/>
      <c r="J210" s="246">
        <f>ROUND(I210*H210,2)</f>
        <v>0</v>
      </c>
      <c r="K210" s="247"/>
      <c r="L210" s="248"/>
      <c r="M210" s="249" t="s">
        <v>1</v>
      </c>
      <c r="N210" s="250" t="s">
        <v>40</v>
      </c>
      <c r="O210" s="94"/>
      <c r="P210" s="236">
        <f>O210*H210</f>
        <v>0</v>
      </c>
      <c r="Q210" s="236">
        <v>0.0033</v>
      </c>
      <c r="R210" s="236">
        <f>Q210*H210</f>
        <v>0.33505560000000001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267</v>
      </c>
      <c r="AT210" s="238" t="s">
        <v>164</v>
      </c>
      <c r="AU210" s="238" t="s">
        <v>140</v>
      </c>
      <c r="AY210" s="14" t="s">
        <v>133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140</v>
      </c>
      <c r="BK210" s="239">
        <f>ROUND(I210*H210,2)</f>
        <v>0</v>
      </c>
      <c r="BL210" s="14" t="s">
        <v>202</v>
      </c>
      <c r="BM210" s="238" t="s">
        <v>429</v>
      </c>
    </row>
    <row r="211" s="2" customFormat="1" ht="24.15" customHeight="1">
      <c r="A211" s="35"/>
      <c r="B211" s="36"/>
      <c r="C211" s="226" t="s">
        <v>430</v>
      </c>
      <c r="D211" s="226" t="s">
        <v>136</v>
      </c>
      <c r="E211" s="227" t="s">
        <v>431</v>
      </c>
      <c r="F211" s="228" t="s">
        <v>432</v>
      </c>
      <c r="G211" s="229" t="s">
        <v>144</v>
      </c>
      <c r="H211" s="230">
        <v>0.36499999999999999</v>
      </c>
      <c r="I211" s="231"/>
      <c r="J211" s="232">
        <f>ROUND(I211*H211,2)</f>
        <v>0</v>
      </c>
      <c r="K211" s="233"/>
      <c r="L211" s="41"/>
      <c r="M211" s="234" t="s">
        <v>1</v>
      </c>
      <c r="N211" s="235" t="s">
        <v>40</v>
      </c>
      <c r="O211" s="94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202</v>
      </c>
      <c r="AT211" s="238" t="s">
        <v>136</v>
      </c>
      <c r="AU211" s="238" t="s">
        <v>140</v>
      </c>
      <c r="AY211" s="14" t="s">
        <v>133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140</v>
      </c>
      <c r="BK211" s="239">
        <f>ROUND(I211*H211,2)</f>
        <v>0</v>
      </c>
      <c r="BL211" s="14" t="s">
        <v>202</v>
      </c>
      <c r="BM211" s="238" t="s">
        <v>433</v>
      </c>
    </row>
    <row r="212" s="12" customFormat="1" ht="22.8" customHeight="1">
      <c r="A212" s="12"/>
      <c r="B212" s="210"/>
      <c r="C212" s="211"/>
      <c r="D212" s="212" t="s">
        <v>73</v>
      </c>
      <c r="E212" s="224" t="s">
        <v>434</v>
      </c>
      <c r="F212" s="224" t="s">
        <v>435</v>
      </c>
      <c r="G212" s="211"/>
      <c r="H212" s="211"/>
      <c r="I212" s="214"/>
      <c r="J212" s="225">
        <f>BK212</f>
        <v>0</v>
      </c>
      <c r="K212" s="211"/>
      <c r="L212" s="216"/>
      <c r="M212" s="217"/>
      <c r="N212" s="218"/>
      <c r="O212" s="218"/>
      <c r="P212" s="219">
        <f>P213</f>
        <v>0</v>
      </c>
      <c r="Q212" s="218"/>
      <c r="R212" s="219">
        <f>R213</f>
        <v>0.10260000000000001</v>
      </c>
      <c r="S212" s="218"/>
      <c r="T212" s="220">
        <f>T213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21" t="s">
        <v>140</v>
      </c>
      <c r="AT212" s="222" t="s">
        <v>73</v>
      </c>
      <c r="AU212" s="222" t="s">
        <v>82</v>
      </c>
      <c r="AY212" s="221" t="s">
        <v>133</v>
      </c>
      <c r="BK212" s="223">
        <f>BK213</f>
        <v>0</v>
      </c>
    </row>
    <row r="213" s="2" customFormat="1" ht="24.15" customHeight="1">
      <c r="A213" s="35"/>
      <c r="B213" s="36"/>
      <c r="C213" s="226" t="s">
        <v>436</v>
      </c>
      <c r="D213" s="226" t="s">
        <v>136</v>
      </c>
      <c r="E213" s="227" t="s">
        <v>437</v>
      </c>
      <c r="F213" s="228" t="s">
        <v>438</v>
      </c>
      <c r="G213" s="229" t="s">
        <v>154</v>
      </c>
      <c r="H213" s="230">
        <v>256.5</v>
      </c>
      <c r="I213" s="231"/>
      <c r="J213" s="232">
        <f>ROUND(I213*H213,2)</f>
        <v>0</v>
      </c>
      <c r="K213" s="233"/>
      <c r="L213" s="41"/>
      <c r="M213" s="234" t="s">
        <v>1</v>
      </c>
      <c r="N213" s="235" t="s">
        <v>40</v>
      </c>
      <c r="O213" s="94"/>
      <c r="P213" s="236">
        <f>O213*H213</f>
        <v>0</v>
      </c>
      <c r="Q213" s="236">
        <v>0.00040000000000000002</v>
      </c>
      <c r="R213" s="236">
        <f>Q213*H213</f>
        <v>0.10260000000000001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202</v>
      </c>
      <c r="AT213" s="238" t="s">
        <v>136</v>
      </c>
      <c r="AU213" s="238" t="s">
        <v>140</v>
      </c>
      <c r="AY213" s="14" t="s">
        <v>133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140</v>
      </c>
      <c r="BK213" s="239">
        <f>ROUND(I213*H213,2)</f>
        <v>0</v>
      </c>
      <c r="BL213" s="14" t="s">
        <v>202</v>
      </c>
      <c r="BM213" s="238" t="s">
        <v>439</v>
      </c>
    </row>
    <row r="214" s="12" customFormat="1" ht="22.8" customHeight="1">
      <c r="A214" s="12"/>
      <c r="B214" s="210"/>
      <c r="C214" s="211"/>
      <c r="D214" s="212" t="s">
        <v>73</v>
      </c>
      <c r="E214" s="224" t="s">
        <v>440</v>
      </c>
      <c r="F214" s="224" t="s">
        <v>441</v>
      </c>
      <c r="G214" s="211"/>
      <c r="H214" s="211"/>
      <c r="I214" s="214"/>
      <c r="J214" s="225">
        <f>BK214</f>
        <v>0</v>
      </c>
      <c r="K214" s="211"/>
      <c r="L214" s="216"/>
      <c r="M214" s="217"/>
      <c r="N214" s="218"/>
      <c r="O214" s="218"/>
      <c r="P214" s="219">
        <f>P215</f>
        <v>0</v>
      </c>
      <c r="Q214" s="218"/>
      <c r="R214" s="219">
        <f>R215</f>
        <v>0.032703750000000004</v>
      </c>
      <c r="S214" s="218"/>
      <c r="T214" s="220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21" t="s">
        <v>140</v>
      </c>
      <c r="AT214" s="222" t="s">
        <v>73</v>
      </c>
      <c r="AU214" s="222" t="s">
        <v>82</v>
      </c>
      <c r="AY214" s="221" t="s">
        <v>133</v>
      </c>
      <c r="BK214" s="223">
        <f>BK215</f>
        <v>0</v>
      </c>
    </row>
    <row r="215" s="2" customFormat="1" ht="24.15" customHeight="1">
      <c r="A215" s="35"/>
      <c r="B215" s="36"/>
      <c r="C215" s="226" t="s">
        <v>442</v>
      </c>
      <c r="D215" s="226" t="s">
        <v>136</v>
      </c>
      <c r="E215" s="227" t="s">
        <v>443</v>
      </c>
      <c r="F215" s="228" t="s">
        <v>444</v>
      </c>
      <c r="G215" s="229" t="s">
        <v>154</v>
      </c>
      <c r="H215" s="230">
        <v>256.5</v>
      </c>
      <c r="I215" s="231"/>
      <c r="J215" s="232">
        <f>ROUND(I215*H215,2)</f>
        <v>0</v>
      </c>
      <c r="K215" s="233"/>
      <c r="L215" s="41"/>
      <c r="M215" s="234" t="s">
        <v>1</v>
      </c>
      <c r="N215" s="235" t="s">
        <v>40</v>
      </c>
      <c r="O215" s="94"/>
      <c r="P215" s="236">
        <f>O215*H215</f>
        <v>0</v>
      </c>
      <c r="Q215" s="236">
        <v>0.00012750000000000001</v>
      </c>
      <c r="R215" s="236">
        <f>Q215*H215</f>
        <v>0.032703750000000004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202</v>
      </c>
      <c r="AT215" s="238" t="s">
        <v>136</v>
      </c>
      <c r="AU215" s="238" t="s">
        <v>140</v>
      </c>
      <c r="AY215" s="14" t="s">
        <v>133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140</v>
      </c>
      <c r="BK215" s="239">
        <f>ROUND(I215*H215,2)</f>
        <v>0</v>
      </c>
      <c r="BL215" s="14" t="s">
        <v>202</v>
      </c>
      <c r="BM215" s="238" t="s">
        <v>445</v>
      </c>
    </row>
    <row r="216" s="12" customFormat="1" ht="25.92" customHeight="1">
      <c r="A216" s="12"/>
      <c r="B216" s="210"/>
      <c r="C216" s="211"/>
      <c r="D216" s="212" t="s">
        <v>73</v>
      </c>
      <c r="E216" s="213" t="s">
        <v>446</v>
      </c>
      <c r="F216" s="213" t="s">
        <v>447</v>
      </c>
      <c r="G216" s="211"/>
      <c r="H216" s="211"/>
      <c r="I216" s="214"/>
      <c r="J216" s="215">
        <f>BK216</f>
        <v>0</v>
      </c>
      <c r="K216" s="211"/>
      <c r="L216" s="216"/>
      <c r="M216" s="217"/>
      <c r="N216" s="218"/>
      <c r="O216" s="218"/>
      <c r="P216" s="219">
        <f>P217</f>
        <v>0</v>
      </c>
      <c r="Q216" s="218"/>
      <c r="R216" s="219">
        <f>R217</f>
        <v>0</v>
      </c>
      <c r="S216" s="218"/>
      <c r="T216" s="220">
        <f>T217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21" t="s">
        <v>134</v>
      </c>
      <c r="AT216" s="222" t="s">
        <v>73</v>
      </c>
      <c r="AU216" s="222" t="s">
        <v>74</v>
      </c>
      <c r="AY216" s="221" t="s">
        <v>133</v>
      </c>
      <c r="BK216" s="223">
        <f>BK217</f>
        <v>0</v>
      </c>
    </row>
    <row r="217" s="2" customFormat="1" ht="37.8" customHeight="1">
      <c r="A217" s="35"/>
      <c r="B217" s="36"/>
      <c r="C217" s="226" t="s">
        <v>448</v>
      </c>
      <c r="D217" s="226" t="s">
        <v>136</v>
      </c>
      <c r="E217" s="227" t="s">
        <v>449</v>
      </c>
      <c r="F217" s="228" t="s">
        <v>450</v>
      </c>
      <c r="G217" s="229" t="s">
        <v>451</v>
      </c>
      <c r="H217" s="230">
        <v>50</v>
      </c>
      <c r="I217" s="231"/>
      <c r="J217" s="232">
        <f>ROUND(I217*H217,2)</f>
        <v>0</v>
      </c>
      <c r="K217" s="233"/>
      <c r="L217" s="41"/>
      <c r="M217" s="234" t="s">
        <v>1</v>
      </c>
      <c r="N217" s="235" t="s">
        <v>40</v>
      </c>
      <c r="O217" s="94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452</v>
      </c>
      <c r="AT217" s="238" t="s">
        <v>136</v>
      </c>
      <c r="AU217" s="238" t="s">
        <v>82</v>
      </c>
      <c r="AY217" s="14" t="s">
        <v>133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140</v>
      </c>
      <c r="BK217" s="239">
        <f>ROUND(I217*H217,2)</f>
        <v>0</v>
      </c>
      <c r="BL217" s="14" t="s">
        <v>452</v>
      </c>
      <c r="BM217" s="238" t="s">
        <v>453</v>
      </c>
    </row>
    <row r="218" s="12" customFormat="1" ht="25.92" customHeight="1">
      <c r="A218" s="12"/>
      <c r="B218" s="210"/>
      <c r="C218" s="211"/>
      <c r="D218" s="212" t="s">
        <v>73</v>
      </c>
      <c r="E218" s="213" t="s">
        <v>454</v>
      </c>
      <c r="F218" s="213" t="s">
        <v>455</v>
      </c>
      <c r="G218" s="211"/>
      <c r="H218" s="211"/>
      <c r="I218" s="214"/>
      <c r="J218" s="215">
        <f>BK218</f>
        <v>0</v>
      </c>
      <c r="K218" s="211"/>
      <c r="L218" s="216"/>
      <c r="M218" s="217"/>
      <c r="N218" s="218"/>
      <c r="O218" s="218"/>
      <c r="P218" s="219">
        <f>SUM(P219:P221)</f>
        <v>0</v>
      </c>
      <c r="Q218" s="218"/>
      <c r="R218" s="219">
        <f>SUM(R219:R221)</f>
        <v>0</v>
      </c>
      <c r="S218" s="218"/>
      <c r="T218" s="220">
        <f>SUM(T219:T221)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21" t="s">
        <v>156</v>
      </c>
      <c r="AT218" s="222" t="s">
        <v>73</v>
      </c>
      <c r="AU218" s="222" t="s">
        <v>74</v>
      </c>
      <c r="AY218" s="221" t="s">
        <v>133</v>
      </c>
      <c r="BK218" s="223">
        <f>SUM(BK219:BK221)</f>
        <v>0</v>
      </c>
    </row>
    <row r="219" s="2" customFormat="1" ht="16.5" customHeight="1">
      <c r="A219" s="35"/>
      <c r="B219" s="36"/>
      <c r="C219" s="226" t="s">
        <v>456</v>
      </c>
      <c r="D219" s="226" t="s">
        <v>136</v>
      </c>
      <c r="E219" s="227" t="s">
        <v>457</v>
      </c>
      <c r="F219" s="228" t="s">
        <v>458</v>
      </c>
      <c r="G219" s="229" t="s">
        <v>459</v>
      </c>
      <c r="H219" s="230">
        <v>1</v>
      </c>
      <c r="I219" s="231"/>
      <c r="J219" s="232">
        <f>ROUND(I219*H219,2)</f>
        <v>0</v>
      </c>
      <c r="K219" s="233"/>
      <c r="L219" s="41"/>
      <c r="M219" s="234" t="s">
        <v>1</v>
      </c>
      <c r="N219" s="235" t="s">
        <v>40</v>
      </c>
      <c r="O219" s="94"/>
      <c r="P219" s="236">
        <f>O219*H219</f>
        <v>0</v>
      </c>
      <c r="Q219" s="236">
        <v>0</v>
      </c>
      <c r="R219" s="236">
        <f>Q219*H219</f>
        <v>0</v>
      </c>
      <c r="S219" s="236">
        <v>0</v>
      </c>
      <c r="T219" s="23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8" t="s">
        <v>460</v>
      </c>
      <c r="AT219" s="238" t="s">
        <v>136</v>
      </c>
      <c r="AU219" s="238" t="s">
        <v>82</v>
      </c>
      <c r="AY219" s="14" t="s">
        <v>133</v>
      </c>
      <c r="BE219" s="239">
        <f>IF(N219="základná",J219,0)</f>
        <v>0</v>
      </c>
      <c r="BF219" s="239">
        <f>IF(N219="znížená",J219,0)</f>
        <v>0</v>
      </c>
      <c r="BG219" s="239">
        <f>IF(N219="zákl. prenesená",J219,0)</f>
        <v>0</v>
      </c>
      <c r="BH219" s="239">
        <f>IF(N219="zníž. prenesená",J219,0)</f>
        <v>0</v>
      </c>
      <c r="BI219" s="239">
        <f>IF(N219="nulová",J219,0)</f>
        <v>0</v>
      </c>
      <c r="BJ219" s="14" t="s">
        <v>140</v>
      </c>
      <c r="BK219" s="239">
        <f>ROUND(I219*H219,2)</f>
        <v>0</v>
      </c>
      <c r="BL219" s="14" t="s">
        <v>460</v>
      </c>
      <c r="BM219" s="238" t="s">
        <v>461</v>
      </c>
    </row>
    <row r="220" s="2" customFormat="1" ht="44.25" customHeight="1">
      <c r="A220" s="35"/>
      <c r="B220" s="36"/>
      <c r="C220" s="226" t="s">
        <v>462</v>
      </c>
      <c r="D220" s="226" t="s">
        <v>136</v>
      </c>
      <c r="E220" s="227" t="s">
        <v>463</v>
      </c>
      <c r="F220" s="228" t="s">
        <v>464</v>
      </c>
      <c r="G220" s="229" t="s">
        <v>459</v>
      </c>
      <c r="H220" s="230">
        <v>1</v>
      </c>
      <c r="I220" s="231"/>
      <c r="J220" s="232">
        <f>ROUND(I220*H220,2)</f>
        <v>0</v>
      </c>
      <c r="K220" s="233"/>
      <c r="L220" s="41"/>
      <c r="M220" s="234" t="s">
        <v>1</v>
      </c>
      <c r="N220" s="235" t="s">
        <v>40</v>
      </c>
      <c r="O220" s="94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8" t="s">
        <v>460</v>
      </c>
      <c r="AT220" s="238" t="s">
        <v>136</v>
      </c>
      <c r="AU220" s="238" t="s">
        <v>82</v>
      </c>
      <c r="AY220" s="14" t="s">
        <v>133</v>
      </c>
      <c r="BE220" s="239">
        <f>IF(N220="základná",J220,0)</f>
        <v>0</v>
      </c>
      <c r="BF220" s="239">
        <f>IF(N220="znížená",J220,0)</f>
        <v>0</v>
      </c>
      <c r="BG220" s="239">
        <f>IF(N220="zákl. prenesená",J220,0)</f>
        <v>0</v>
      </c>
      <c r="BH220" s="239">
        <f>IF(N220="zníž. prenesená",J220,0)</f>
        <v>0</v>
      </c>
      <c r="BI220" s="239">
        <f>IF(N220="nulová",J220,0)</f>
        <v>0</v>
      </c>
      <c r="BJ220" s="14" t="s">
        <v>140</v>
      </c>
      <c r="BK220" s="239">
        <f>ROUND(I220*H220,2)</f>
        <v>0</v>
      </c>
      <c r="BL220" s="14" t="s">
        <v>460</v>
      </c>
      <c r="BM220" s="238" t="s">
        <v>465</v>
      </c>
    </row>
    <row r="221" s="2" customFormat="1" ht="21.75" customHeight="1">
      <c r="A221" s="35"/>
      <c r="B221" s="36"/>
      <c r="C221" s="226" t="s">
        <v>466</v>
      </c>
      <c r="D221" s="226" t="s">
        <v>136</v>
      </c>
      <c r="E221" s="227" t="s">
        <v>467</v>
      </c>
      <c r="F221" s="228" t="s">
        <v>468</v>
      </c>
      <c r="G221" s="229" t="s">
        <v>459</v>
      </c>
      <c r="H221" s="230">
        <v>1</v>
      </c>
      <c r="I221" s="231"/>
      <c r="J221" s="232">
        <f>ROUND(I221*H221,2)</f>
        <v>0</v>
      </c>
      <c r="K221" s="233"/>
      <c r="L221" s="41"/>
      <c r="M221" s="251" t="s">
        <v>1</v>
      </c>
      <c r="N221" s="252" t="s">
        <v>40</v>
      </c>
      <c r="O221" s="253"/>
      <c r="P221" s="254">
        <f>O221*H221</f>
        <v>0</v>
      </c>
      <c r="Q221" s="254">
        <v>0</v>
      </c>
      <c r="R221" s="254">
        <f>Q221*H221</f>
        <v>0</v>
      </c>
      <c r="S221" s="254">
        <v>0</v>
      </c>
      <c r="T221" s="255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8" t="s">
        <v>460</v>
      </c>
      <c r="AT221" s="238" t="s">
        <v>136</v>
      </c>
      <c r="AU221" s="238" t="s">
        <v>82</v>
      </c>
      <c r="AY221" s="14" t="s">
        <v>133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140</v>
      </c>
      <c r="BK221" s="239">
        <f>ROUND(I221*H221,2)</f>
        <v>0</v>
      </c>
      <c r="BL221" s="14" t="s">
        <v>460</v>
      </c>
      <c r="BM221" s="238" t="s">
        <v>469</v>
      </c>
    </row>
    <row r="222" s="2" customFormat="1" ht="6.96" customHeight="1">
      <c r="A222" s="35"/>
      <c r="B222" s="69"/>
      <c r="C222" s="70"/>
      <c r="D222" s="70"/>
      <c r="E222" s="70"/>
      <c r="F222" s="70"/>
      <c r="G222" s="70"/>
      <c r="H222" s="70"/>
      <c r="I222" s="70"/>
      <c r="J222" s="70"/>
      <c r="K222" s="70"/>
      <c r="L222" s="41"/>
      <c r="M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</row>
  </sheetData>
  <sheetProtection sheet="1" autoFilter="0" formatColumns="0" formatRows="0" objects="1" scenarios="1" spinCount="100000" saltValue="tFFbaGXSa5zPDqEfSdas2KEYh67Hy3hbDo/Ml2EtsKRcFqCkYna0OWaNW0NzlDfGFs4zUElH87BYCUxh4ccFYg==" hashValue="1jQfUv2Md9N47SqaBdaOoE6GTifP8PVj08utL9uTUQukW/syfSygwnKVbOjRfrW/UBS/ebEFysR2qv+nSDVVyQ==" algorithmName="SHA-512" password="CC35"/>
  <autoFilter ref="C130:K221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s="1" customFormat="1" ht="24.96" customHeight="1">
      <c r="B4" s="17"/>
      <c r="D4" s="141" t="s">
        <v>96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Stavebné úpravy kliniky nukleárnej medzicíny nového prístroja-hybridného diagnostického systému SPECT/CT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97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470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23. 11. 2023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>Univerzitná nemocnika Martin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26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ROUND((SUM(BE120:BE257)),  2)</f>
        <v>0</v>
      </c>
      <c r="G33" s="159"/>
      <c r="H33" s="159"/>
      <c r="I33" s="160">
        <v>0.20000000000000001</v>
      </c>
      <c r="J33" s="158">
        <f>ROUND(((SUM(BE120:BE257))*I33),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40</v>
      </c>
      <c r="F34" s="158">
        <f>ROUND((SUM(BF120:BF257)),  2)</f>
        <v>0</v>
      </c>
      <c r="G34" s="159"/>
      <c r="H34" s="159"/>
      <c r="I34" s="160">
        <v>0.20000000000000001</v>
      </c>
      <c r="J34" s="158">
        <f>ROUND(((SUM(BF120:BF257))*I34),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ROUND((SUM(BG120:BG257)),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ROUND((SUM(BH120:BH257)),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ROUND((SUM(BI120:BI257)),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Stavebné úpravy kliniky nukleárnej medzicíny nového prístroja-hybridného diagnostického systému SPECT/CT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97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05 - Elektroinštalácia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Martin</v>
      </c>
      <c r="G89" s="37"/>
      <c r="H89" s="37"/>
      <c r="I89" s="29" t="s">
        <v>21</v>
      </c>
      <c r="J89" s="82" t="str">
        <f>IF(J12="","",J12)</f>
        <v>23. 11. 2023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Univerzitná nemocnika Martin</v>
      </c>
      <c r="G91" s="37"/>
      <c r="H91" s="37"/>
      <c r="I91" s="29" t="s">
        <v>29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100</v>
      </c>
      <c r="D94" s="183"/>
      <c r="E94" s="183"/>
      <c r="F94" s="183"/>
      <c r="G94" s="183"/>
      <c r="H94" s="183"/>
      <c r="I94" s="183"/>
      <c r="J94" s="184" t="s">
        <v>101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102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103</v>
      </c>
    </row>
    <row r="97" s="9" customFormat="1" ht="24.96" customHeight="1">
      <c r="A97" s="9"/>
      <c r="B97" s="186"/>
      <c r="C97" s="187"/>
      <c r="D97" s="188" t="s">
        <v>471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6"/>
      <c r="C98" s="187"/>
      <c r="D98" s="188" t="s">
        <v>472</v>
      </c>
      <c r="E98" s="189"/>
      <c r="F98" s="189"/>
      <c r="G98" s="189"/>
      <c r="H98" s="189"/>
      <c r="I98" s="189"/>
      <c r="J98" s="190">
        <f>J141</f>
        <v>0</v>
      </c>
      <c r="K98" s="187"/>
      <c r="L98" s="19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6"/>
      <c r="C99" s="187"/>
      <c r="D99" s="188" t="s">
        <v>473</v>
      </c>
      <c r="E99" s="189"/>
      <c r="F99" s="189"/>
      <c r="G99" s="189"/>
      <c r="H99" s="189"/>
      <c r="I99" s="189"/>
      <c r="J99" s="190">
        <f>J150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6"/>
      <c r="C100" s="187"/>
      <c r="D100" s="188" t="s">
        <v>474</v>
      </c>
      <c r="E100" s="189"/>
      <c r="F100" s="189"/>
      <c r="G100" s="189"/>
      <c r="H100" s="189"/>
      <c r="I100" s="189"/>
      <c r="J100" s="190">
        <f>J239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119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6.25" customHeight="1">
      <c r="A110" s="35"/>
      <c r="B110" s="36"/>
      <c r="C110" s="37"/>
      <c r="D110" s="37"/>
      <c r="E110" s="181" t="str">
        <f>E7</f>
        <v>Stavebné úpravy kliniky nukleárnej medzicíny nového prístroja-hybridného diagnostického systému SPECT/CT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97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>05 - Elektroinštalácia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>Martin</v>
      </c>
      <c r="G114" s="37"/>
      <c r="H114" s="37"/>
      <c r="I114" s="29" t="s">
        <v>21</v>
      </c>
      <c r="J114" s="82" t="str">
        <f>IF(J12="","",J12)</f>
        <v>23. 11. 2023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23</v>
      </c>
      <c r="D116" s="37"/>
      <c r="E116" s="37"/>
      <c r="F116" s="24" t="str">
        <f>E15</f>
        <v>Univerzitná nemocnika Martin</v>
      </c>
      <c r="G116" s="37"/>
      <c r="H116" s="37"/>
      <c r="I116" s="29" t="s">
        <v>29</v>
      </c>
      <c r="J116" s="33" t="str">
        <f>E21</f>
        <v xml:space="preserve">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27</v>
      </c>
      <c r="D117" s="37"/>
      <c r="E117" s="37"/>
      <c r="F117" s="24" t="str">
        <f>IF(E18="","",E18)</f>
        <v>Vyplň údaj</v>
      </c>
      <c r="G117" s="37"/>
      <c r="H117" s="37"/>
      <c r="I117" s="29" t="s">
        <v>32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120</v>
      </c>
      <c r="D119" s="201" t="s">
        <v>59</v>
      </c>
      <c r="E119" s="201" t="s">
        <v>55</v>
      </c>
      <c r="F119" s="201" t="s">
        <v>56</v>
      </c>
      <c r="G119" s="201" t="s">
        <v>121</v>
      </c>
      <c r="H119" s="201" t="s">
        <v>122</v>
      </c>
      <c r="I119" s="201" t="s">
        <v>123</v>
      </c>
      <c r="J119" s="202" t="s">
        <v>101</v>
      </c>
      <c r="K119" s="203" t="s">
        <v>124</v>
      </c>
      <c r="L119" s="204"/>
      <c r="M119" s="103" t="s">
        <v>1</v>
      </c>
      <c r="N119" s="104" t="s">
        <v>38</v>
      </c>
      <c r="O119" s="104" t="s">
        <v>125</v>
      </c>
      <c r="P119" s="104" t="s">
        <v>126</v>
      </c>
      <c r="Q119" s="104" t="s">
        <v>127</v>
      </c>
      <c r="R119" s="104" t="s">
        <v>128</v>
      </c>
      <c r="S119" s="104" t="s">
        <v>129</v>
      </c>
      <c r="T119" s="105" t="s">
        <v>130</v>
      </c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102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P121+P141+P150+P239</f>
        <v>0</v>
      </c>
      <c r="Q120" s="107"/>
      <c r="R120" s="207">
        <f>R121+R141+R150+R239</f>
        <v>0</v>
      </c>
      <c r="S120" s="107"/>
      <c r="T120" s="208">
        <f>T121+T141+T150+T239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73</v>
      </c>
      <c r="AU120" s="14" t="s">
        <v>103</v>
      </c>
      <c r="BK120" s="209">
        <f>BK121+BK141+BK150+BK239</f>
        <v>0</v>
      </c>
    </row>
    <row r="121" s="12" customFormat="1" ht="25.92" customHeight="1">
      <c r="A121" s="12"/>
      <c r="B121" s="210"/>
      <c r="C121" s="211"/>
      <c r="D121" s="212" t="s">
        <v>73</v>
      </c>
      <c r="E121" s="213" t="s">
        <v>475</v>
      </c>
      <c r="F121" s="213" t="s">
        <v>476</v>
      </c>
      <c r="G121" s="211"/>
      <c r="H121" s="211"/>
      <c r="I121" s="214"/>
      <c r="J121" s="215">
        <f>BK121</f>
        <v>0</v>
      </c>
      <c r="K121" s="211"/>
      <c r="L121" s="216"/>
      <c r="M121" s="217"/>
      <c r="N121" s="218"/>
      <c r="O121" s="218"/>
      <c r="P121" s="219">
        <f>SUM(P122:P140)</f>
        <v>0</v>
      </c>
      <c r="Q121" s="218"/>
      <c r="R121" s="219">
        <f>SUM(R122:R140)</f>
        <v>0</v>
      </c>
      <c r="S121" s="218"/>
      <c r="T121" s="220">
        <f>SUM(T122:T140)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82</v>
      </c>
      <c r="AT121" s="222" t="s">
        <v>73</v>
      </c>
      <c r="AU121" s="222" t="s">
        <v>74</v>
      </c>
      <c r="AY121" s="221" t="s">
        <v>133</v>
      </c>
      <c r="BK121" s="223">
        <f>SUM(BK122:BK140)</f>
        <v>0</v>
      </c>
    </row>
    <row r="122" s="2" customFormat="1" ht="24.15" customHeight="1">
      <c r="A122" s="35"/>
      <c r="B122" s="36"/>
      <c r="C122" s="240" t="s">
        <v>82</v>
      </c>
      <c r="D122" s="240" t="s">
        <v>164</v>
      </c>
      <c r="E122" s="241" t="s">
        <v>477</v>
      </c>
      <c r="F122" s="242" t="s">
        <v>478</v>
      </c>
      <c r="G122" s="243" t="s">
        <v>192</v>
      </c>
      <c r="H122" s="244">
        <v>1</v>
      </c>
      <c r="I122" s="245"/>
      <c r="J122" s="246">
        <f>ROUND(I122*H122,2)</f>
        <v>0</v>
      </c>
      <c r="K122" s="247"/>
      <c r="L122" s="248"/>
      <c r="M122" s="249" t="s">
        <v>1</v>
      </c>
      <c r="N122" s="250" t="s">
        <v>40</v>
      </c>
      <c r="O122" s="94"/>
      <c r="P122" s="236">
        <f>O122*H122</f>
        <v>0</v>
      </c>
      <c r="Q122" s="236">
        <v>0</v>
      </c>
      <c r="R122" s="236">
        <f>Q122*H122</f>
        <v>0</v>
      </c>
      <c r="S122" s="236">
        <v>0</v>
      </c>
      <c r="T122" s="23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8" t="s">
        <v>167</v>
      </c>
      <c r="AT122" s="238" t="s">
        <v>164</v>
      </c>
      <c r="AU122" s="238" t="s">
        <v>82</v>
      </c>
      <c r="AY122" s="14" t="s">
        <v>133</v>
      </c>
      <c r="BE122" s="239">
        <f>IF(N122="základná",J122,0)</f>
        <v>0</v>
      </c>
      <c r="BF122" s="239">
        <f>IF(N122="znížená",J122,0)</f>
        <v>0</v>
      </c>
      <c r="BG122" s="239">
        <f>IF(N122="zákl. prenesená",J122,0)</f>
        <v>0</v>
      </c>
      <c r="BH122" s="239">
        <f>IF(N122="zníž. prenesená",J122,0)</f>
        <v>0</v>
      </c>
      <c r="BI122" s="239">
        <f>IF(N122="nulová",J122,0)</f>
        <v>0</v>
      </c>
      <c r="BJ122" s="14" t="s">
        <v>140</v>
      </c>
      <c r="BK122" s="239">
        <f>ROUND(I122*H122,2)</f>
        <v>0</v>
      </c>
      <c r="BL122" s="14" t="s">
        <v>134</v>
      </c>
      <c r="BM122" s="238" t="s">
        <v>134</v>
      </c>
    </row>
    <row r="123" s="2" customFormat="1" ht="16.5" customHeight="1">
      <c r="A123" s="35"/>
      <c r="B123" s="36"/>
      <c r="C123" s="240" t="s">
        <v>140</v>
      </c>
      <c r="D123" s="240" t="s">
        <v>164</v>
      </c>
      <c r="E123" s="241" t="s">
        <v>479</v>
      </c>
      <c r="F123" s="242" t="s">
        <v>480</v>
      </c>
      <c r="G123" s="243" t="s">
        <v>192</v>
      </c>
      <c r="H123" s="244">
        <v>1</v>
      </c>
      <c r="I123" s="245"/>
      <c r="J123" s="246">
        <f>ROUND(I123*H123,2)</f>
        <v>0</v>
      </c>
      <c r="K123" s="247"/>
      <c r="L123" s="248"/>
      <c r="M123" s="249" t="s">
        <v>1</v>
      </c>
      <c r="N123" s="250" t="s">
        <v>40</v>
      </c>
      <c r="O123" s="94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167</v>
      </c>
      <c r="AT123" s="238" t="s">
        <v>164</v>
      </c>
      <c r="AU123" s="238" t="s">
        <v>82</v>
      </c>
      <c r="AY123" s="14" t="s">
        <v>133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140</v>
      </c>
      <c r="BK123" s="239">
        <f>ROUND(I123*H123,2)</f>
        <v>0</v>
      </c>
      <c r="BL123" s="14" t="s">
        <v>134</v>
      </c>
      <c r="BM123" s="238" t="s">
        <v>150</v>
      </c>
    </row>
    <row r="124" s="2" customFormat="1" ht="16.5" customHeight="1">
      <c r="A124" s="35"/>
      <c r="B124" s="36"/>
      <c r="C124" s="240" t="s">
        <v>146</v>
      </c>
      <c r="D124" s="240" t="s">
        <v>164</v>
      </c>
      <c r="E124" s="241" t="s">
        <v>481</v>
      </c>
      <c r="F124" s="242" t="s">
        <v>482</v>
      </c>
      <c r="G124" s="243" t="s">
        <v>192</v>
      </c>
      <c r="H124" s="244">
        <v>1</v>
      </c>
      <c r="I124" s="245"/>
      <c r="J124" s="246">
        <f>ROUND(I124*H124,2)</f>
        <v>0</v>
      </c>
      <c r="K124" s="247"/>
      <c r="L124" s="248"/>
      <c r="M124" s="249" t="s">
        <v>1</v>
      </c>
      <c r="N124" s="250" t="s">
        <v>40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167</v>
      </c>
      <c r="AT124" s="238" t="s">
        <v>164</v>
      </c>
      <c r="AU124" s="238" t="s">
        <v>82</v>
      </c>
      <c r="AY124" s="14" t="s">
        <v>133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140</v>
      </c>
      <c r="BK124" s="239">
        <f>ROUND(I124*H124,2)</f>
        <v>0</v>
      </c>
      <c r="BL124" s="14" t="s">
        <v>134</v>
      </c>
      <c r="BM124" s="238" t="s">
        <v>167</v>
      </c>
    </row>
    <row r="125" s="2" customFormat="1" ht="24.15" customHeight="1">
      <c r="A125" s="35"/>
      <c r="B125" s="36"/>
      <c r="C125" s="240" t="s">
        <v>134</v>
      </c>
      <c r="D125" s="240" t="s">
        <v>164</v>
      </c>
      <c r="E125" s="241" t="s">
        <v>483</v>
      </c>
      <c r="F125" s="242" t="s">
        <v>484</v>
      </c>
      <c r="G125" s="243" t="s">
        <v>192</v>
      </c>
      <c r="H125" s="244">
        <v>2</v>
      </c>
      <c r="I125" s="245"/>
      <c r="J125" s="246">
        <f>ROUND(I125*H125,2)</f>
        <v>0</v>
      </c>
      <c r="K125" s="247"/>
      <c r="L125" s="248"/>
      <c r="M125" s="249" t="s">
        <v>1</v>
      </c>
      <c r="N125" s="250" t="s">
        <v>40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167</v>
      </c>
      <c r="AT125" s="238" t="s">
        <v>164</v>
      </c>
      <c r="AU125" s="238" t="s">
        <v>82</v>
      </c>
      <c r="AY125" s="14" t="s">
        <v>133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140</v>
      </c>
      <c r="BK125" s="239">
        <f>ROUND(I125*H125,2)</f>
        <v>0</v>
      </c>
      <c r="BL125" s="14" t="s">
        <v>134</v>
      </c>
      <c r="BM125" s="238" t="s">
        <v>176</v>
      </c>
    </row>
    <row r="126" s="2" customFormat="1" ht="24.15" customHeight="1">
      <c r="A126" s="35"/>
      <c r="B126" s="36"/>
      <c r="C126" s="240" t="s">
        <v>156</v>
      </c>
      <c r="D126" s="240" t="s">
        <v>164</v>
      </c>
      <c r="E126" s="241" t="s">
        <v>485</v>
      </c>
      <c r="F126" s="242" t="s">
        <v>486</v>
      </c>
      <c r="G126" s="243" t="s">
        <v>192</v>
      </c>
      <c r="H126" s="244">
        <v>7</v>
      </c>
      <c r="I126" s="245"/>
      <c r="J126" s="246">
        <f>ROUND(I126*H126,2)</f>
        <v>0</v>
      </c>
      <c r="K126" s="247"/>
      <c r="L126" s="248"/>
      <c r="M126" s="249" t="s">
        <v>1</v>
      </c>
      <c r="N126" s="250" t="s">
        <v>40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167</v>
      </c>
      <c r="AT126" s="238" t="s">
        <v>164</v>
      </c>
      <c r="AU126" s="238" t="s">
        <v>82</v>
      </c>
      <c r="AY126" s="14" t="s">
        <v>133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140</v>
      </c>
      <c r="BK126" s="239">
        <f>ROUND(I126*H126,2)</f>
        <v>0</v>
      </c>
      <c r="BL126" s="14" t="s">
        <v>134</v>
      </c>
      <c r="BM126" s="238" t="s">
        <v>184</v>
      </c>
    </row>
    <row r="127" s="2" customFormat="1" ht="16.5" customHeight="1">
      <c r="A127" s="35"/>
      <c r="B127" s="36"/>
      <c r="C127" s="240" t="s">
        <v>150</v>
      </c>
      <c r="D127" s="240" t="s">
        <v>164</v>
      </c>
      <c r="E127" s="241" t="s">
        <v>487</v>
      </c>
      <c r="F127" s="242" t="s">
        <v>488</v>
      </c>
      <c r="G127" s="243" t="s">
        <v>192</v>
      </c>
      <c r="H127" s="244">
        <v>1</v>
      </c>
      <c r="I127" s="245"/>
      <c r="J127" s="246">
        <f>ROUND(I127*H127,2)</f>
        <v>0</v>
      </c>
      <c r="K127" s="247"/>
      <c r="L127" s="248"/>
      <c r="M127" s="249" t="s">
        <v>1</v>
      </c>
      <c r="N127" s="250" t="s">
        <v>40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167</v>
      </c>
      <c r="AT127" s="238" t="s">
        <v>164</v>
      </c>
      <c r="AU127" s="238" t="s">
        <v>82</v>
      </c>
      <c r="AY127" s="14" t="s">
        <v>133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140</v>
      </c>
      <c r="BK127" s="239">
        <f>ROUND(I127*H127,2)</f>
        <v>0</v>
      </c>
      <c r="BL127" s="14" t="s">
        <v>134</v>
      </c>
      <c r="BM127" s="238" t="s">
        <v>194</v>
      </c>
    </row>
    <row r="128" s="2" customFormat="1" ht="16.5" customHeight="1">
      <c r="A128" s="35"/>
      <c r="B128" s="36"/>
      <c r="C128" s="240" t="s">
        <v>163</v>
      </c>
      <c r="D128" s="240" t="s">
        <v>164</v>
      </c>
      <c r="E128" s="241" t="s">
        <v>489</v>
      </c>
      <c r="F128" s="242" t="s">
        <v>490</v>
      </c>
      <c r="G128" s="243" t="s">
        <v>192</v>
      </c>
      <c r="H128" s="244">
        <v>1</v>
      </c>
      <c r="I128" s="245"/>
      <c r="J128" s="246">
        <f>ROUND(I128*H128,2)</f>
        <v>0</v>
      </c>
      <c r="K128" s="247"/>
      <c r="L128" s="248"/>
      <c r="M128" s="249" t="s">
        <v>1</v>
      </c>
      <c r="N128" s="250" t="s">
        <v>40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167</v>
      </c>
      <c r="AT128" s="238" t="s">
        <v>164</v>
      </c>
      <c r="AU128" s="238" t="s">
        <v>82</v>
      </c>
      <c r="AY128" s="14" t="s">
        <v>133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140</v>
      </c>
      <c r="BK128" s="239">
        <f>ROUND(I128*H128,2)</f>
        <v>0</v>
      </c>
      <c r="BL128" s="14" t="s">
        <v>134</v>
      </c>
      <c r="BM128" s="238" t="s">
        <v>202</v>
      </c>
    </row>
    <row r="129" s="2" customFormat="1" ht="24.15" customHeight="1">
      <c r="A129" s="35"/>
      <c r="B129" s="36"/>
      <c r="C129" s="240" t="s">
        <v>167</v>
      </c>
      <c r="D129" s="240" t="s">
        <v>164</v>
      </c>
      <c r="E129" s="241" t="s">
        <v>491</v>
      </c>
      <c r="F129" s="242" t="s">
        <v>492</v>
      </c>
      <c r="G129" s="243" t="s">
        <v>192</v>
      </c>
      <c r="H129" s="244">
        <v>1</v>
      </c>
      <c r="I129" s="245"/>
      <c r="J129" s="246">
        <f>ROUND(I129*H129,2)</f>
        <v>0</v>
      </c>
      <c r="K129" s="247"/>
      <c r="L129" s="248"/>
      <c r="M129" s="249" t="s">
        <v>1</v>
      </c>
      <c r="N129" s="250" t="s">
        <v>40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167</v>
      </c>
      <c r="AT129" s="238" t="s">
        <v>164</v>
      </c>
      <c r="AU129" s="238" t="s">
        <v>82</v>
      </c>
      <c r="AY129" s="14" t="s">
        <v>133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140</v>
      </c>
      <c r="BK129" s="239">
        <f>ROUND(I129*H129,2)</f>
        <v>0</v>
      </c>
      <c r="BL129" s="14" t="s">
        <v>134</v>
      </c>
      <c r="BM129" s="238" t="s">
        <v>211</v>
      </c>
    </row>
    <row r="130" s="2" customFormat="1" ht="37.8" customHeight="1">
      <c r="A130" s="35"/>
      <c r="B130" s="36"/>
      <c r="C130" s="240" t="s">
        <v>172</v>
      </c>
      <c r="D130" s="240" t="s">
        <v>164</v>
      </c>
      <c r="E130" s="241" t="s">
        <v>493</v>
      </c>
      <c r="F130" s="242" t="s">
        <v>494</v>
      </c>
      <c r="G130" s="243" t="s">
        <v>192</v>
      </c>
      <c r="H130" s="244">
        <v>1</v>
      </c>
      <c r="I130" s="245"/>
      <c r="J130" s="246">
        <f>ROUND(I130*H130,2)</f>
        <v>0</v>
      </c>
      <c r="K130" s="247"/>
      <c r="L130" s="248"/>
      <c r="M130" s="249" t="s">
        <v>1</v>
      </c>
      <c r="N130" s="250" t="s">
        <v>40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167</v>
      </c>
      <c r="AT130" s="238" t="s">
        <v>164</v>
      </c>
      <c r="AU130" s="238" t="s">
        <v>82</v>
      </c>
      <c r="AY130" s="14" t="s">
        <v>133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140</v>
      </c>
      <c r="BK130" s="239">
        <f>ROUND(I130*H130,2)</f>
        <v>0</v>
      </c>
      <c r="BL130" s="14" t="s">
        <v>134</v>
      </c>
      <c r="BM130" s="238" t="s">
        <v>7</v>
      </c>
    </row>
    <row r="131" s="2" customFormat="1" ht="33" customHeight="1">
      <c r="A131" s="35"/>
      <c r="B131" s="36"/>
      <c r="C131" s="240" t="s">
        <v>176</v>
      </c>
      <c r="D131" s="240" t="s">
        <v>164</v>
      </c>
      <c r="E131" s="241" t="s">
        <v>495</v>
      </c>
      <c r="F131" s="242" t="s">
        <v>496</v>
      </c>
      <c r="G131" s="243" t="s">
        <v>192</v>
      </c>
      <c r="H131" s="244">
        <v>1</v>
      </c>
      <c r="I131" s="245"/>
      <c r="J131" s="246">
        <f>ROUND(I131*H131,2)</f>
        <v>0</v>
      </c>
      <c r="K131" s="247"/>
      <c r="L131" s="248"/>
      <c r="M131" s="249" t="s">
        <v>1</v>
      </c>
      <c r="N131" s="250" t="s">
        <v>40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167</v>
      </c>
      <c r="AT131" s="238" t="s">
        <v>164</v>
      </c>
      <c r="AU131" s="238" t="s">
        <v>82</v>
      </c>
      <c r="AY131" s="14" t="s">
        <v>133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140</v>
      </c>
      <c r="BK131" s="239">
        <f>ROUND(I131*H131,2)</f>
        <v>0</v>
      </c>
      <c r="BL131" s="14" t="s">
        <v>134</v>
      </c>
      <c r="BM131" s="238" t="s">
        <v>226</v>
      </c>
    </row>
    <row r="132" s="2" customFormat="1" ht="16.5" customHeight="1">
      <c r="A132" s="35"/>
      <c r="B132" s="36"/>
      <c r="C132" s="240" t="s">
        <v>180</v>
      </c>
      <c r="D132" s="240" t="s">
        <v>164</v>
      </c>
      <c r="E132" s="241" t="s">
        <v>497</v>
      </c>
      <c r="F132" s="242" t="s">
        <v>498</v>
      </c>
      <c r="G132" s="243" t="s">
        <v>192</v>
      </c>
      <c r="H132" s="244">
        <v>1</v>
      </c>
      <c r="I132" s="245"/>
      <c r="J132" s="246">
        <f>ROUND(I132*H132,2)</f>
        <v>0</v>
      </c>
      <c r="K132" s="247"/>
      <c r="L132" s="248"/>
      <c r="M132" s="249" t="s">
        <v>1</v>
      </c>
      <c r="N132" s="250" t="s">
        <v>40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167</v>
      </c>
      <c r="AT132" s="238" t="s">
        <v>164</v>
      </c>
      <c r="AU132" s="238" t="s">
        <v>82</v>
      </c>
      <c r="AY132" s="14" t="s">
        <v>133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140</v>
      </c>
      <c r="BK132" s="239">
        <f>ROUND(I132*H132,2)</f>
        <v>0</v>
      </c>
      <c r="BL132" s="14" t="s">
        <v>134</v>
      </c>
      <c r="BM132" s="238" t="s">
        <v>234</v>
      </c>
    </row>
    <row r="133" s="2" customFormat="1" ht="33" customHeight="1">
      <c r="A133" s="35"/>
      <c r="B133" s="36"/>
      <c r="C133" s="240" t="s">
        <v>184</v>
      </c>
      <c r="D133" s="240" t="s">
        <v>164</v>
      </c>
      <c r="E133" s="241" t="s">
        <v>499</v>
      </c>
      <c r="F133" s="242" t="s">
        <v>500</v>
      </c>
      <c r="G133" s="243" t="s">
        <v>192</v>
      </c>
      <c r="H133" s="244">
        <v>1</v>
      </c>
      <c r="I133" s="245"/>
      <c r="J133" s="246">
        <f>ROUND(I133*H133,2)</f>
        <v>0</v>
      </c>
      <c r="K133" s="247"/>
      <c r="L133" s="248"/>
      <c r="M133" s="249" t="s">
        <v>1</v>
      </c>
      <c r="N133" s="250" t="s">
        <v>40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167</v>
      </c>
      <c r="AT133" s="238" t="s">
        <v>164</v>
      </c>
      <c r="AU133" s="238" t="s">
        <v>82</v>
      </c>
      <c r="AY133" s="14" t="s">
        <v>133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140</v>
      </c>
      <c r="BK133" s="239">
        <f>ROUND(I133*H133,2)</f>
        <v>0</v>
      </c>
      <c r="BL133" s="14" t="s">
        <v>134</v>
      </c>
      <c r="BM133" s="238" t="s">
        <v>243</v>
      </c>
    </row>
    <row r="134" s="2" customFormat="1" ht="16.5" customHeight="1">
      <c r="A134" s="35"/>
      <c r="B134" s="36"/>
      <c r="C134" s="240" t="s">
        <v>189</v>
      </c>
      <c r="D134" s="240" t="s">
        <v>164</v>
      </c>
      <c r="E134" s="241" t="s">
        <v>501</v>
      </c>
      <c r="F134" s="242" t="s">
        <v>502</v>
      </c>
      <c r="G134" s="243" t="s">
        <v>192</v>
      </c>
      <c r="H134" s="244">
        <v>1</v>
      </c>
      <c r="I134" s="245"/>
      <c r="J134" s="246">
        <f>ROUND(I134*H134,2)</f>
        <v>0</v>
      </c>
      <c r="K134" s="247"/>
      <c r="L134" s="248"/>
      <c r="M134" s="249" t="s">
        <v>1</v>
      </c>
      <c r="N134" s="250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167</v>
      </c>
      <c r="AT134" s="238" t="s">
        <v>164</v>
      </c>
      <c r="AU134" s="238" t="s">
        <v>82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134</v>
      </c>
      <c r="BM134" s="238" t="s">
        <v>251</v>
      </c>
    </row>
    <row r="135" s="2" customFormat="1" ht="16.5" customHeight="1">
      <c r="A135" s="35"/>
      <c r="B135" s="36"/>
      <c r="C135" s="240" t="s">
        <v>194</v>
      </c>
      <c r="D135" s="240" t="s">
        <v>164</v>
      </c>
      <c r="E135" s="241" t="s">
        <v>503</v>
      </c>
      <c r="F135" s="242" t="s">
        <v>504</v>
      </c>
      <c r="G135" s="243" t="s">
        <v>192</v>
      </c>
      <c r="H135" s="244">
        <v>8</v>
      </c>
      <c r="I135" s="245"/>
      <c r="J135" s="246">
        <f>ROUND(I135*H135,2)</f>
        <v>0</v>
      </c>
      <c r="K135" s="247"/>
      <c r="L135" s="248"/>
      <c r="M135" s="249" t="s">
        <v>1</v>
      </c>
      <c r="N135" s="250" t="s">
        <v>40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167</v>
      </c>
      <c r="AT135" s="238" t="s">
        <v>164</v>
      </c>
      <c r="AU135" s="238" t="s">
        <v>82</v>
      </c>
      <c r="AY135" s="14" t="s">
        <v>133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140</v>
      </c>
      <c r="BK135" s="239">
        <f>ROUND(I135*H135,2)</f>
        <v>0</v>
      </c>
      <c r="BL135" s="14" t="s">
        <v>134</v>
      </c>
      <c r="BM135" s="238" t="s">
        <v>259</v>
      </c>
    </row>
    <row r="136" s="2" customFormat="1" ht="16.5" customHeight="1">
      <c r="A136" s="35"/>
      <c r="B136" s="36"/>
      <c r="C136" s="240" t="s">
        <v>198</v>
      </c>
      <c r="D136" s="240" t="s">
        <v>164</v>
      </c>
      <c r="E136" s="241" t="s">
        <v>505</v>
      </c>
      <c r="F136" s="242" t="s">
        <v>506</v>
      </c>
      <c r="G136" s="243" t="s">
        <v>192</v>
      </c>
      <c r="H136" s="244">
        <v>1</v>
      </c>
      <c r="I136" s="245"/>
      <c r="J136" s="246">
        <f>ROUND(I136*H136,2)</f>
        <v>0</v>
      </c>
      <c r="K136" s="247"/>
      <c r="L136" s="248"/>
      <c r="M136" s="249" t="s">
        <v>1</v>
      </c>
      <c r="N136" s="250" t="s">
        <v>40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167</v>
      </c>
      <c r="AT136" s="238" t="s">
        <v>164</v>
      </c>
      <c r="AU136" s="238" t="s">
        <v>82</v>
      </c>
      <c r="AY136" s="14" t="s">
        <v>133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140</v>
      </c>
      <c r="BK136" s="239">
        <f>ROUND(I136*H136,2)</f>
        <v>0</v>
      </c>
      <c r="BL136" s="14" t="s">
        <v>134</v>
      </c>
      <c r="BM136" s="238" t="s">
        <v>267</v>
      </c>
    </row>
    <row r="137" s="2" customFormat="1" ht="16.5" customHeight="1">
      <c r="A137" s="35"/>
      <c r="B137" s="36"/>
      <c r="C137" s="240" t="s">
        <v>202</v>
      </c>
      <c r="D137" s="240" t="s">
        <v>164</v>
      </c>
      <c r="E137" s="241" t="s">
        <v>507</v>
      </c>
      <c r="F137" s="242" t="s">
        <v>508</v>
      </c>
      <c r="G137" s="243" t="s">
        <v>509</v>
      </c>
      <c r="H137" s="244">
        <v>1</v>
      </c>
      <c r="I137" s="245"/>
      <c r="J137" s="246">
        <f>ROUND(I137*H137,2)</f>
        <v>0</v>
      </c>
      <c r="K137" s="247"/>
      <c r="L137" s="248"/>
      <c r="M137" s="249" t="s">
        <v>1</v>
      </c>
      <c r="N137" s="250" t="s">
        <v>40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167</v>
      </c>
      <c r="AT137" s="238" t="s">
        <v>164</v>
      </c>
      <c r="AU137" s="238" t="s">
        <v>82</v>
      </c>
      <c r="AY137" s="14" t="s">
        <v>133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140</v>
      </c>
      <c r="BK137" s="239">
        <f>ROUND(I137*H137,2)</f>
        <v>0</v>
      </c>
      <c r="BL137" s="14" t="s">
        <v>134</v>
      </c>
      <c r="BM137" s="238" t="s">
        <v>277</v>
      </c>
    </row>
    <row r="138" s="2" customFormat="1" ht="16.5" customHeight="1">
      <c r="A138" s="35"/>
      <c r="B138" s="36"/>
      <c r="C138" s="240" t="s">
        <v>206</v>
      </c>
      <c r="D138" s="240" t="s">
        <v>164</v>
      </c>
      <c r="E138" s="241" t="s">
        <v>510</v>
      </c>
      <c r="F138" s="242" t="s">
        <v>511</v>
      </c>
      <c r="G138" s="243" t="s">
        <v>509</v>
      </c>
      <c r="H138" s="244">
        <v>1</v>
      </c>
      <c r="I138" s="245"/>
      <c r="J138" s="246">
        <f>ROUND(I138*H138,2)</f>
        <v>0</v>
      </c>
      <c r="K138" s="247"/>
      <c r="L138" s="248"/>
      <c r="M138" s="249" t="s">
        <v>1</v>
      </c>
      <c r="N138" s="250" t="s">
        <v>40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167</v>
      </c>
      <c r="AT138" s="238" t="s">
        <v>164</v>
      </c>
      <c r="AU138" s="238" t="s">
        <v>82</v>
      </c>
      <c r="AY138" s="14" t="s">
        <v>133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140</v>
      </c>
      <c r="BK138" s="239">
        <f>ROUND(I138*H138,2)</f>
        <v>0</v>
      </c>
      <c r="BL138" s="14" t="s">
        <v>134</v>
      </c>
      <c r="BM138" s="238" t="s">
        <v>289</v>
      </c>
    </row>
    <row r="139" s="2" customFormat="1" ht="16.5" customHeight="1">
      <c r="A139" s="35"/>
      <c r="B139" s="36"/>
      <c r="C139" s="240" t="s">
        <v>211</v>
      </c>
      <c r="D139" s="240" t="s">
        <v>164</v>
      </c>
      <c r="E139" s="241" t="s">
        <v>512</v>
      </c>
      <c r="F139" s="242" t="s">
        <v>513</v>
      </c>
      <c r="G139" s="243" t="s">
        <v>509</v>
      </c>
      <c r="H139" s="244">
        <v>1</v>
      </c>
      <c r="I139" s="245"/>
      <c r="J139" s="246">
        <f>ROUND(I139*H139,2)</f>
        <v>0</v>
      </c>
      <c r="K139" s="247"/>
      <c r="L139" s="248"/>
      <c r="M139" s="249" t="s">
        <v>1</v>
      </c>
      <c r="N139" s="250" t="s">
        <v>40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167</v>
      </c>
      <c r="AT139" s="238" t="s">
        <v>164</v>
      </c>
      <c r="AU139" s="238" t="s">
        <v>82</v>
      </c>
      <c r="AY139" s="14" t="s">
        <v>133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140</v>
      </c>
      <c r="BK139" s="239">
        <f>ROUND(I139*H139,2)</f>
        <v>0</v>
      </c>
      <c r="BL139" s="14" t="s">
        <v>134</v>
      </c>
      <c r="BM139" s="238" t="s">
        <v>297</v>
      </c>
    </row>
    <row r="140" s="2" customFormat="1" ht="16.5" customHeight="1">
      <c r="A140" s="35"/>
      <c r="B140" s="36"/>
      <c r="C140" s="240" t="s">
        <v>215</v>
      </c>
      <c r="D140" s="240" t="s">
        <v>164</v>
      </c>
      <c r="E140" s="241" t="s">
        <v>514</v>
      </c>
      <c r="F140" s="242" t="s">
        <v>515</v>
      </c>
      <c r="G140" s="243" t="s">
        <v>192</v>
      </c>
      <c r="H140" s="244">
        <v>1</v>
      </c>
      <c r="I140" s="245"/>
      <c r="J140" s="246">
        <f>ROUND(I140*H140,2)</f>
        <v>0</v>
      </c>
      <c r="K140" s="247"/>
      <c r="L140" s="248"/>
      <c r="M140" s="249" t="s">
        <v>1</v>
      </c>
      <c r="N140" s="250" t="s">
        <v>40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167</v>
      </c>
      <c r="AT140" s="238" t="s">
        <v>164</v>
      </c>
      <c r="AU140" s="238" t="s">
        <v>82</v>
      </c>
      <c r="AY140" s="14" t="s">
        <v>133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140</v>
      </c>
      <c r="BK140" s="239">
        <f>ROUND(I140*H140,2)</f>
        <v>0</v>
      </c>
      <c r="BL140" s="14" t="s">
        <v>134</v>
      </c>
      <c r="BM140" s="238" t="s">
        <v>307</v>
      </c>
    </row>
    <row r="141" s="12" customFormat="1" ht="25.92" customHeight="1">
      <c r="A141" s="12"/>
      <c r="B141" s="210"/>
      <c r="C141" s="211"/>
      <c r="D141" s="212" t="s">
        <v>73</v>
      </c>
      <c r="E141" s="213" t="s">
        <v>516</v>
      </c>
      <c r="F141" s="213" t="s">
        <v>517</v>
      </c>
      <c r="G141" s="211"/>
      <c r="H141" s="211"/>
      <c r="I141" s="214"/>
      <c r="J141" s="215">
        <f>BK141</f>
        <v>0</v>
      </c>
      <c r="K141" s="211"/>
      <c r="L141" s="216"/>
      <c r="M141" s="217"/>
      <c r="N141" s="218"/>
      <c r="O141" s="218"/>
      <c r="P141" s="219">
        <f>SUM(P142:P149)</f>
        <v>0</v>
      </c>
      <c r="Q141" s="218"/>
      <c r="R141" s="219">
        <f>SUM(R142:R149)</f>
        <v>0</v>
      </c>
      <c r="S141" s="218"/>
      <c r="T141" s="220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1" t="s">
        <v>82</v>
      </c>
      <c r="AT141" s="222" t="s">
        <v>73</v>
      </c>
      <c r="AU141" s="222" t="s">
        <v>74</v>
      </c>
      <c r="AY141" s="221" t="s">
        <v>133</v>
      </c>
      <c r="BK141" s="223">
        <f>SUM(BK142:BK149)</f>
        <v>0</v>
      </c>
    </row>
    <row r="142" s="2" customFormat="1" ht="24.15" customHeight="1">
      <c r="A142" s="35"/>
      <c r="B142" s="36"/>
      <c r="C142" s="240" t="s">
        <v>7</v>
      </c>
      <c r="D142" s="240" t="s">
        <v>164</v>
      </c>
      <c r="E142" s="241" t="s">
        <v>518</v>
      </c>
      <c r="F142" s="242" t="s">
        <v>519</v>
      </c>
      <c r="G142" s="243" t="s">
        <v>192</v>
      </c>
      <c r="H142" s="244">
        <v>1</v>
      </c>
      <c r="I142" s="245"/>
      <c r="J142" s="246">
        <f>ROUND(I142*H142,2)</f>
        <v>0</v>
      </c>
      <c r="K142" s="247"/>
      <c r="L142" s="248"/>
      <c r="M142" s="249" t="s">
        <v>1</v>
      </c>
      <c r="N142" s="250" t="s">
        <v>40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167</v>
      </c>
      <c r="AT142" s="238" t="s">
        <v>164</v>
      </c>
      <c r="AU142" s="238" t="s">
        <v>82</v>
      </c>
      <c r="AY142" s="14" t="s">
        <v>133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140</v>
      </c>
      <c r="BK142" s="239">
        <f>ROUND(I142*H142,2)</f>
        <v>0</v>
      </c>
      <c r="BL142" s="14" t="s">
        <v>134</v>
      </c>
      <c r="BM142" s="238" t="s">
        <v>317</v>
      </c>
    </row>
    <row r="143" s="2" customFormat="1" ht="24.15" customHeight="1">
      <c r="A143" s="35"/>
      <c r="B143" s="36"/>
      <c r="C143" s="240" t="s">
        <v>222</v>
      </c>
      <c r="D143" s="240" t="s">
        <v>164</v>
      </c>
      <c r="E143" s="241" t="s">
        <v>520</v>
      </c>
      <c r="F143" s="242" t="s">
        <v>521</v>
      </c>
      <c r="G143" s="243" t="s">
        <v>192</v>
      </c>
      <c r="H143" s="244">
        <v>1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40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167</v>
      </c>
      <c r="AT143" s="238" t="s">
        <v>164</v>
      </c>
      <c r="AU143" s="238" t="s">
        <v>82</v>
      </c>
      <c r="AY143" s="14" t="s">
        <v>133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140</v>
      </c>
      <c r="BK143" s="239">
        <f>ROUND(I143*H143,2)</f>
        <v>0</v>
      </c>
      <c r="BL143" s="14" t="s">
        <v>134</v>
      </c>
      <c r="BM143" s="238" t="s">
        <v>325</v>
      </c>
    </row>
    <row r="144" s="2" customFormat="1" ht="16.5" customHeight="1">
      <c r="A144" s="35"/>
      <c r="B144" s="36"/>
      <c r="C144" s="240" t="s">
        <v>226</v>
      </c>
      <c r="D144" s="240" t="s">
        <v>164</v>
      </c>
      <c r="E144" s="241" t="s">
        <v>522</v>
      </c>
      <c r="F144" s="242" t="s">
        <v>523</v>
      </c>
      <c r="G144" s="243" t="s">
        <v>509</v>
      </c>
      <c r="H144" s="244">
        <v>2</v>
      </c>
      <c r="I144" s="245"/>
      <c r="J144" s="246">
        <f>ROUND(I144*H144,2)</f>
        <v>0</v>
      </c>
      <c r="K144" s="247"/>
      <c r="L144" s="248"/>
      <c r="M144" s="249" t="s">
        <v>1</v>
      </c>
      <c r="N144" s="250" t="s">
        <v>40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167</v>
      </c>
      <c r="AT144" s="238" t="s">
        <v>164</v>
      </c>
      <c r="AU144" s="238" t="s">
        <v>82</v>
      </c>
      <c r="AY144" s="14" t="s">
        <v>133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140</v>
      </c>
      <c r="BK144" s="239">
        <f>ROUND(I144*H144,2)</f>
        <v>0</v>
      </c>
      <c r="BL144" s="14" t="s">
        <v>134</v>
      </c>
      <c r="BM144" s="238" t="s">
        <v>335</v>
      </c>
    </row>
    <row r="145" s="2" customFormat="1" ht="16.5" customHeight="1">
      <c r="A145" s="35"/>
      <c r="B145" s="36"/>
      <c r="C145" s="240" t="s">
        <v>230</v>
      </c>
      <c r="D145" s="240" t="s">
        <v>164</v>
      </c>
      <c r="E145" s="241" t="s">
        <v>524</v>
      </c>
      <c r="F145" s="242" t="s">
        <v>525</v>
      </c>
      <c r="G145" s="243" t="s">
        <v>192</v>
      </c>
      <c r="H145" s="244">
        <v>1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40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167</v>
      </c>
      <c r="AT145" s="238" t="s">
        <v>164</v>
      </c>
      <c r="AU145" s="238" t="s">
        <v>82</v>
      </c>
      <c r="AY145" s="14" t="s">
        <v>133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140</v>
      </c>
      <c r="BK145" s="239">
        <f>ROUND(I145*H145,2)</f>
        <v>0</v>
      </c>
      <c r="BL145" s="14" t="s">
        <v>134</v>
      </c>
      <c r="BM145" s="238" t="s">
        <v>343</v>
      </c>
    </row>
    <row r="146" s="2" customFormat="1" ht="16.5" customHeight="1">
      <c r="A146" s="35"/>
      <c r="B146" s="36"/>
      <c r="C146" s="240" t="s">
        <v>234</v>
      </c>
      <c r="D146" s="240" t="s">
        <v>164</v>
      </c>
      <c r="E146" s="241" t="s">
        <v>526</v>
      </c>
      <c r="F146" s="242" t="s">
        <v>527</v>
      </c>
      <c r="G146" s="243" t="s">
        <v>192</v>
      </c>
      <c r="H146" s="244">
        <v>1</v>
      </c>
      <c r="I146" s="245"/>
      <c r="J146" s="246">
        <f>ROUND(I146*H146,2)</f>
        <v>0</v>
      </c>
      <c r="K146" s="247"/>
      <c r="L146" s="248"/>
      <c r="M146" s="249" t="s">
        <v>1</v>
      </c>
      <c r="N146" s="250" t="s">
        <v>40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167</v>
      </c>
      <c r="AT146" s="238" t="s">
        <v>164</v>
      </c>
      <c r="AU146" s="238" t="s">
        <v>82</v>
      </c>
      <c r="AY146" s="14" t="s">
        <v>133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140</v>
      </c>
      <c r="BK146" s="239">
        <f>ROUND(I146*H146,2)</f>
        <v>0</v>
      </c>
      <c r="BL146" s="14" t="s">
        <v>134</v>
      </c>
      <c r="BM146" s="238" t="s">
        <v>351</v>
      </c>
    </row>
    <row r="147" s="2" customFormat="1" ht="16.5" customHeight="1">
      <c r="A147" s="35"/>
      <c r="B147" s="36"/>
      <c r="C147" s="240" t="s">
        <v>238</v>
      </c>
      <c r="D147" s="240" t="s">
        <v>164</v>
      </c>
      <c r="E147" s="241" t="s">
        <v>528</v>
      </c>
      <c r="F147" s="242" t="s">
        <v>529</v>
      </c>
      <c r="G147" s="243" t="s">
        <v>192</v>
      </c>
      <c r="H147" s="244">
        <v>1</v>
      </c>
      <c r="I147" s="245"/>
      <c r="J147" s="246">
        <f>ROUND(I147*H147,2)</f>
        <v>0</v>
      </c>
      <c r="K147" s="247"/>
      <c r="L147" s="248"/>
      <c r="M147" s="249" t="s">
        <v>1</v>
      </c>
      <c r="N147" s="250" t="s">
        <v>40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167</v>
      </c>
      <c r="AT147" s="238" t="s">
        <v>164</v>
      </c>
      <c r="AU147" s="238" t="s">
        <v>82</v>
      </c>
      <c r="AY147" s="14" t="s">
        <v>133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140</v>
      </c>
      <c r="BK147" s="239">
        <f>ROUND(I147*H147,2)</f>
        <v>0</v>
      </c>
      <c r="BL147" s="14" t="s">
        <v>134</v>
      </c>
      <c r="BM147" s="238" t="s">
        <v>359</v>
      </c>
    </row>
    <row r="148" s="2" customFormat="1" ht="16.5" customHeight="1">
      <c r="A148" s="35"/>
      <c r="B148" s="36"/>
      <c r="C148" s="240" t="s">
        <v>243</v>
      </c>
      <c r="D148" s="240" t="s">
        <v>164</v>
      </c>
      <c r="E148" s="241" t="s">
        <v>530</v>
      </c>
      <c r="F148" s="242" t="s">
        <v>531</v>
      </c>
      <c r="G148" s="243" t="s">
        <v>192</v>
      </c>
      <c r="H148" s="244">
        <v>4</v>
      </c>
      <c r="I148" s="245"/>
      <c r="J148" s="246">
        <f>ROUND(I148*H148,2)</f>
        <v>0</v>
      </c>
      <c r="K148" s="247"/>
      <c r="L148" s="248"/>
      <c r="M148" s="249" t="s">
        <v>1</v>
      </c>
      <c r="N148" s="250" t="s">
        <v>40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167</v>
      </c>
      <c r="AT148" s="238" t="s">
        <v>164</v>
      </c>
      <c r="AU148" s="238" t="s">
        <v>82</v>
      </c>
      <c r="AY148" s="14" t="s">
        <v>133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140</v>
      </c>
      <c r="BK148" s="239">
        <f>ROUND(I148*H148,2)</f>
        <v>0</v>
      </c>
      <c r="BL148" s="14" t="s">
        <v>134</v>
      </c>
      <c r="BM148" s="238" t="s">
        <v>367</v>
      </c>
    </row>
    <row r="149" s="2" customFormat="1" ht="16.5" customHeight="1">
      <c r="A149" s="35"/>
      <c r="B149" s="36"/>
      <c r="C149" s="240" t="s">
        <v>247</v>
      </c>
      <c r="D149" s="240" t="s">
        <v>164</v>
      </c>
      <c r="E149" s="241" t="s">
        <v>532</v>
      </c>
      <c r="F149" s="242" t="s">
        <v>533</v>
      </c>
      <c r="G149" s="243" t="s">
        <v>509</v>
      </c>
      <c r="H149" s="244">
        <v>1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40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167</v>
      </c>
      <c r="AT149" s="238" t="s">
        <v>164</v>
      </c>
      <c r="AU149" s="238" t="s">
        <v>82</v>
      </c>
      <c r="AY149" s="14" t="s">
        <v>133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140</v>
      </c>
      <c r="BK149" s="239">
        <f>ROUND(I149*H149,2)</f>
        <v>0</v>
      </c>
      <c r="BL149" s="14" t="s">
        <v>134</v>
      </c>
      <c r="BM149" s="238" t="s">
        <v>375</v>
      </c>
    </row>
    <row r="150" s="12" customFormat="1" ht="25.92" customHeight="1">
      <c r="A150" s="12"/>
      <c r="B150" s="210"/>
      <c r="C150" s="211"/>
      <c r="D150" s="212" t="s">
        <v>73</v>
      </c>
      <c r="E150" s="213" t="s">
        <v>534</v>
      </c>
      <c r="F150" s="213" t="s">
        <v>535</v>
      </c>
      <c r="G150" s="211"/>
      <c r="H150" s="211"/>
      <c r="I150" s="214"/>
      <c r="J150" s="215">
        <f>BK150</f>
        <v>0</v>
      </c>
      <c r="K150" s="211"/>
      <c r="L150" s="216"/>
      <c r="M150" s="217"/>
      <c r="N150" s="218"/>
      <c r="O150" s="218"/>
      <c r="P150" s="219">
        <f>SUM(P151:P238)</f>
        <v>0</v>
      </c>
      <c r="Q150" s="218"/>
      <c r="R150" s="219">
        <f>SUM(R151:R238)</f>
        <v>0</v>
      </c>
      <c r="S150" s="218"/>
      <c r="T150" s="220">
        <f>SUM(T151:T238)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82</v>
      </c>
      <c r="AT150" s="222" t="s">
        <v>73</v>
      </c>
      <c r="AU150" s="222" t="s">
        <v>74</v>
      </c>
      <c r="AY150" s="221" t="s">
        <v>133</v>
      </c>
      <c r="BK150" s="223">
        <f>SUM(BK151:BK238)</f>
        <v>0</v>
      </c>
    </row>
    <row r="151" s="2" customFormat="1" ht="24.15" customHeight="1">
      <c r="A151" s="35"/>
      <c r="B151" s="36"/>
      <c r="C151" s="240" t="s">
        <v>251</v>
      </c>
      <c r="D151" s="240" t="s">
        <v>164</v>
      </c>
      <c r="E151" s="241" t="s">
        <v>536</v>
      </c>
      <c r="F151" s="242" t="s">
        <v>537</v>
      </c>
      <c r="G151" s="243" t="s">
        <v>192</v>
      </c>
      <c r="H151" s="244">
        <v>1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40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167</v>
      </c>
      <c r="AT151" s="238" t="s">
        <v>164</v>
      </c>
      <c r="AU151" s="238" t="s">
        <v>82</v>
      </c>
      <c r="AY151" s="14" t="s">
        <v>133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140</v>
      </c>
      <c r="BK151" s="239">
        <f>ROUND(I151*H151,2)</f>
        <v>0</v>
      </c>
      <c r="BL151" s="14" t="s">
        <v>134</v>
      </c>
      <c r="BM151" s="238" t="s">
        <v>383</v>
      </c>
    </row>
    <row r="152" s="2" customFormat="1" ht="24.15" customHeight="1">
      <c r="A152" s="35"/>
      <c r="B152" s="36"/>
      <c r="C152" s="240" t="s">
        <v>255</v>
      </c>
      <c r="D152" s="240" t="s">
        <v>164</v>
      </c>
      <c r="E152" s="241" t="s">
        <v>538</v>
      </c>
      <c r="F152" s="242" t="s">
        <v>539</v>
      </c>
      <c r="G152" s="243" t="s">
        <v>192</v>
      </c>
      <c r="H152" s="244">
        <v>10</v>
      </c>
      <c r="I152" s="245"/>
      <c r="J152" s="246">
        <f>ROUND(I152*H152,2)</f>
        <v>0</v>
      </c>
      <c r="K152" s="247"/>
      <c r="L152" s="248"/>
      <c r="M152" s="249" t="s">
        <v>1</v>
      </c>
      <c r="N152" s="250" t="s">
        <v>40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167</v>
      </c>
      <c r="AT152" s="238" t="s">
        <v>164</v>
      </c>
      <c r="AU152" s="238" t="s">
        <v>82</v>
      </c>
      <c r="AY152" s="14" t="s">
        <v>133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140</v>
      </c>
      <c r="BK152" s="239">
        <f>ROUND(I152*H152,2)</f>
        <v>0</v>
      </c>
      <c r="BL152" s="14" t="s">
        <v>134</v>
      </c>
      <c r="BM152" s="238" t="s">
        <v>391</v>
      </c>
    </row>
    <row r="153" s="2" customFormat="1" ht="16.5" customHeight="1">
      <c r="A153" s="35"/>
      <c r="B153" s="36"/>
      <c r="C153" s="240" t="s">
        <v>259</v>
      </c>
      <c r="D153" s="240" t="s">
        <v>164</v>
      </c>
      <c r="E153" s="241" t="s">
        <v>540</v>
      </c>
      <c r="F153" s="242" t="s">
        <v>541</v>
      </c>
      <c r="G153" s="243" t="s">
        <v>192</v>
      </c>
      <c r="H153" s="244">
        <v>10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40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167</v>
      </c>
      <c r="AT153" s="238" t="s">
        <v>164</v>
      </c>
      <c r="AU153" s="238" t="s">
        <v>82</v>
      </c>
      <c r="AY153" s="14" t="s">
        <v>133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140</v>
      </c>
      <c r="BK153" s="239">
        <f>ROUND(I153*H153,2)</f>
        <v>0</v>
      </c>
      <c r="BL153" s="14" t="s">
        <v>134</v>
      </c>
      <c r="BM153" s="238" t="s">
        <v>399</v>
      </c>
    </row>
    <row r="154" s="2" customFormat="1" ht="16.5" customHeight="1">
      <c r="A154" s="35"/>
      <c r="B154" s="36"/>
      <c r="C154" s="240" t="s">
        <v>263</v>
      </c>
      <c r="D154" s="240" t="s">
        <v>164</v>
      </c>
      <c r="E154" s="241" t="s">
        <v>542</v>
      </c>
      <c r="F154" s="242" t="s">
        <v>543</v>
      </c>
      <c r="G154" s="243" t="s">
        <v>192</v>
      </c>
      <c r="H154" s="244">
        <v>10</v>
      </c>
      <c r="I154" s="245"/>
      <c r="J154" s="246">
        <f>ROUND(I154*H154,2)</f>
        <v>0</v>
      </c>
      <c r="K154" s="247"/>
      <c r="L154" s="248"/>
      <c r="M154" s="249" t="s">
        <v>1</v>
      </c>
      <c r="N154" s="250" t="s">
        <v>40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167</v>
      </c>
      <c r="AT154" s="238" t="s">
        <v>164</v>
      </c>
      <c r="AU154" s="238" t="s">
        <v>82</v>
      </c>
      <c r="AY154" s="14" t="s">
        <v>133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140</v>
      </c>
      <c r="BK154" s="239">
        <f>ROUND(I154*H154,2)</f>
        <v>0</v>
      </c>
      <c r="BL154" s="14" t="s">
        <v>134</v>
      </c>
      <c r="BM154" s="238" t="s">
        <v>408</v>
      </c>
    </row>
    <row r="155" s="2" customFormat="1" ht="37.8" customHeight="1">
      <c r="A155" s="35"/>
      <c r="B155" s="36"/>
      <c r="C155" s="240" t="s">
        <v>267</v>
      </c>
      <c r="D155" s="240" t="s">
        <v>164</v>
      </c>
      <c r="E155" s="241" t="s">
        <v>544</v>
      </c>
      <c r="F155" s="242" t="s">
        <v>545</v>
      </c>
      <c r="G155" s="243" t="s">
        <v>192</v>
      </c>
      <c r="H155" s="244">
        <v>1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40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167</v>
      </c>
      <c r="AT155" s="238" t="s">
        <v>164</v>
      </c>
      <c r="AU155" s="238" t="s">
        <v>82</v>
      </c>
      <c r="AY155" s="14" t="s">
        <v>133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140</v>
      </c>
      <c r="BK155" s="239">
        <f>ROUND(I155*H155,2)</f>
        <v>0</v>
      </c>
      <c r="BL155" s="14" t="s">
        <v>134</v>
      </c>
      <c r="BM155" s="238" t="s">
        <v>418</v>
      </c>
    </row>
    <row r="156" s="2" customFormat="1" ht="16.5" customHeight="1">
      <c r="A156" s="35"/>
      <c r="B156" s="36"/>
      <c r="C156" s="240" t="s">
        <v>271</v>
      </c>
      <c r="D156" s="240" t="s">
        <v>164</v>
      </c>
      <c r="E156" s="241" t="s">
        <v>540</v>
      </c>
      <c r="F156" s="242" t="s">
        <v>541</v>
      </c>
      <c r="G156" s="243" t="s">
        <v>192</v>
      </c>
      <c r="H156" s="244">
        <v>1</v>
      </c>
      <c r="I156" s="245"/>
      <c r="J156" s="246">
        <f>ROUND(I156*H156,2)</f>
        <v>0</v>
      </c>
      <c r="K156" s="247"/>
      <c r="L156" s="248"/>
      <c r="M156" s="249" t="s">
        <v>1</v>
      </c>
      <c r="N156" s="250" t="s">
        <v>40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167</v>
      </c>
      <c r="AT156" s="238" t="s">
        <v>164</v>
      </c>
      <c r="AU156" s="238" t="s">
        <v>82</v>
      </c>
      <c r="AY156" s="14" t="s">
        <v>133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140</v>
      </c>
      <c r="BK156" s="239">
        <f>ROUND(I156*H156,2)</f>
        <v>0</v>
      </c>
      <c r="BL156" s="14" t="s">
        <v>134</v>
      </c>
      <c r="BM156" s="238" t="s">
        <v>426</v>
      </c>
    </row>
    <row r="157" s="2" customFormat="1" ht="16.5" customHeight="1">
      <c r="A157" s="35"/>
      <c r="B157" s="36"/>
      <c r="C157" s="240" t="s">
        <v>277</v>
      </c>
      <c r="D157" s="240" t="s">
        <v>164</v>
      </c>
      <c r="E157" s="241" t="s">
        <v>542</v>
      </c>
      <c r="F157" s="242" t="s">
        <v>543</v>
      </c>
      <c r="G157" s="243" t="s">
        <v>192</v>
      </c>
      <c r="H157" s="244">
        <v>1</v>
      </c>
      <c r="I157" s="245"/>
      <c r="J157" s="246">
        <f>ROUND(I157*H157,2)</f>
        <v>0</v>
      </c>
      <c r="K157" s="247"/>
      <c r="L157" s="248"/>
      <c r="M157" s="249" t="s">
        <v>1</v>
      </c>
      <c r="N157" s="250" t="s">
        <v>40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167</v>
      </c>
      <c r="AT157" s="238" t="s">
        <v>164</v>
      </c>
      <c r="AU157" s="238" t="s">
        <v>82</v>
      </c>
      <c r="AY157" s="14" t="s">
        <v>133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140</v>
      </c>
      <c r="BK157" s="239">
        <f>ROUND(I157*H157,2)</f>
        <v>0</v>
      </c>
      <c r="BL157" s="14" t="s">
        <v>134</v>
      </c>
      <c r="BM157" s="238" t="s">
        <v>436</v>
      </c>
    </row>
    <row r="158" s="2" customFormat="1" ht="16.5" customHeight="1">
      <c r="A158" s="35"/>
      <c r="B158" s="36"/>
      <c r="C158" s="240" t="s">
        <v>285</v>
      </c>
      <c r="D158" s="240" t="s">
        <v>164</v>
      </c>
      <c r="E158" s="241" t="s">
        <v>546</v>
      </c>
      <c r="F158" s="242" t="s">
        <v>547</v>
      </c>
      <c r="G158" s="243" t="s">
        <v>192</v>
      </c>
      <c r="H158" s="244">
        <v>1</v>
      </c>
      <c r="I158" s="245"/>
      <c r="J158" s="246">
        <f>ROUND(I158*H158,2)</f>
        <v>0</v>
      </c>
      <c r="K158" s="247"/>
      <c r="L158" s="248"/>
      <c r="M158" s="249" t="s">
        <v>1</v>
      </c>
      <c r="N158" s="250" t="s">
        <v>40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167</v>
      </c>
      <c r="AT158" s="238" t="s">
        <v>164</v>
      </c>
      <c r="AU158" s="238" t="s">
        <v>82</v>
      </c>
      <c r="AY158" s="14" t="s">
        <v>133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140</v>
      </c>
      <c r="BK158" s="239">
        <f>ROUND(I158*H158,2)</f>
        <v>0</v>
      </c>
      <c r="BL158" s="14" t="s">
        <v>134</v>
      </c>
      <c r="BM158" s="238" t="s">
        <v>448</v>
      </c>
    </row>
    <row r="159" s="2" customFormat="1" ht="24.15" customHeight="1">
      <c r="A159" s="35"/>
      <c r="B159" s="36"/>
      <c r="C159" s="240" t="s">
        <v>289</v>
      </c>
      <c r="D159" s="240" t="s">
        <v>164</v>
      </c>
      <c r="E159" s="241" t="s">
        <v>548</v>
      </c>
      <c r="F159" s="242" t="s">
        <v>549</v>
      </c>
      <c r="G159" s="243" t="s">
        <v>192</v>
      </c>
      <c r="H159" s="244">
        <v>3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40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167</v>
      </c>
      <c r="AT159" s="238" t="s">
        <v>164</v>
      </c>
      <c r="AU159" s="238" t="s">
        <v>82</v>
      </c>
      <c r="AY159" s="14" t="s">
        <v>133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140</v>
      </c>
      <c r="BK159" s="239">
        <f>ROUND(I159*H159,2)</f>
        <v>0</v>
      </c>
      <c r="BL159" s="14" t="s">
        <v>134</v>
      </c>
      <c r="BM159" s="238" t="s">
        <v>462</v>
      </c>
    </row>
    <row r="160" s="2" customFormat="1" ht="16.5" customHeight="1">
      <c r="A160" s="35"/>
      <c r="B160" s="36"/>
      <c r="C160" s="240" t="s">
        <v>293</v>
      </c>
      <c r="D160" s="240" t="s">
        <v>164</v>
      </c>
      <c r="E160" s="241" t="s">
        <v>550</v>
      </c>
      <c r="F160" s="242" t="s">
        <v>551</v>
      </c>
      <c r="G160" s="243" t="s">
        <v>192</v>
      </c>
      <c r="H160" s="244">
        <v>3</v>
      </c>
      <c r="I160" s="245"/>
      <c r="J160" s="246">
        <f>ROUND(I160*H160,2)</f>
        <v>0</v>
      </c>
      <c r="K160" s="247"/>
      <c r="L160" s="248"/>
      <c r="M160" s="249" t="s">
        <v>1</v>
      </c>
      <c r="N160" s="250" t="s">
        <v>40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167</v>
      </c>
      <c r="AT160" s="238" t="s">
        <v>164</v>
      </c>
      <c r="AU160" s="238" t="s">
        <v>82</v>
      </c>
      <c r="AY160" s="14" t="s">
        <v>133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140</v>
      </c>
      <c r="BK160" s="239">
        <f>ROUND(I160*H160,2)</f>
        <v>0</v>
      </c>
      <c r="BL160" s="14" t="s">
        <v>134</v>
      </c>
      <c r="BM160" s="238" t="s">
        <v>552</v>
      </c>
    </row>
    <row r="161" s="2" customFormat="1" ht="16.5" customHeight="1">
      <c r="A161" s="35"/>
      <c r="B161" s="36"/>
      <c r="C161" s="240" t="s">
        <v>297</v>
      </c>
      <c r="D161" s="240" t="s">
        <v>164</v>
      </c>
      <c r="E161" s="241" t="s">
        <v>553</v>
      </c>
      <c r="F161" s="242" t="s">
        <v>554</v>
      </c>
      <c r="G161" s="243" t="s">
        <v>192</v>
      </c>
      <c r="H161" s="244">
        <v>3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40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167</v>
      </c>
      <c r="AT161" s="238" t="s">
        <v>164</v>
      </c>
      <c r="AU161" s="238" t="s">
        <v>82</v>
      </c>
      <c r="AY161" s="14" t="s">
        <v>133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140</v>
      </c>
      <c r="BK161" s="239">
        <f>ROUND(I161*H161,2)</f>
        <v>0</v>
      </c>
      <c r="BL161" s="14" t="s">
        <v>134</v>
      </c>
      <c r="BM161" s="238" t="s">
        <v>555</v>
      </c>
    </row>
    <row r="162" s="2" customFormat="1" ht="16.5" customHeight="1">
      <c r="A162" s="35"/>
      <c r="B162" s="36"/>
      <c r="C162" s="240" t="s">
        <v>301</v>
      </c>
      <c r="D162" s="240" t="s">
        <v>164</v>
      </c>
      <c r="E162" s="241" t="s">
        <v>556</v>
      </c>
      <c r="F162" s="242" t="s">
        <v>557</v>
      </c>
      <c r="G162" s="243" t="s">
        <v>192</v>
      </c>
      <c r="H162" s="244">
        <v>1</v>
      </c>
      <c r="I162" s="245"/>
      <c r="J162" s="246">
        <f>ROUND(I162*H162,2)</f>
        <v>0</v>
      </c>
      <c r="K162" s="247"/>
      <c r="L162" s="248"/>
      <c r="M162" s="249" t="s">
        <v>1</v>
      </c>
      <c r="N162" s="250" t="s">
        <v>40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167</v>
      </c>
      <c r="AT162" s="238" t="s">
        <v>164</v>
      </c>
      <c r="AU162" s="238" t="s">
        <v>82</v>
      </c>
      <c r="AY162" s="14" t="s">
        <v>133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140</v>
      </c>
      <c r="BK162" s="239">
        <f>ROUND(I162*H162,2)</f>
        <v>0</v>
      </c>
      <c r="BL162" s="14" t="s">
        <v>134</v>
      </c>
      <c r="BM162" s="238" t="s">
        <v>558</v>
      </c>
    </row>
    <row r="163" s="2" customFormat="1" ht="16.5" customHeight="1">
      <c r="A163" s="35"/>
      <c r="B163" s="36"/>
      <c r="C163" s="240" t="s">
        <v>307</v>
      </c>
      <c r="D163" s="240" t="s">
        <v>164</v>
      </c>
      <c r="E163" s="241" t="s">
        <v>559</v>
      </c>
      <c r="F163" s="242" t="s">
        <v>560</v>
      </c>
      <c r="G163" s="243" t="s">
        <v>192</v>
      </c>
      <c r="H163" s="244">
        <v>1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40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167</v>
      </c>
      <c r="AT163" s="238" t="s">
        <v>164</v>
      </c>
      <c r="AU163" s="238" t="s">
        <v>82</v>
      </c>
      <c r="AY163" s="14" t="s">
        <v>133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140</v>
      </c>
      <c r="BK163" s="239">
        <f>ROUND(I163*H163,2)</f>
        <v>0</v>
      </c>
      <c r="BL163" s="14" t="s">
        <v>134</v>
      </c>
      <c r="BM163" s="238" t="s">
        <v>561</v>
      </c>
    </row>
    <row r="164" s="2" customFormat="1" ht="16.5" customHeight="1">
      <c r="A164" s="35"/>
      <c r="B164" s="36"/>
      <c r="C164" s="240" t="s">
        <v>313</v>
      </c>
      <c r="D164" s="240" t="s">
        <v>164</v>
      </c>
      <c r="E164" s="241" t="s">
        <v>553</v>
      </c>
      <c r="F164" s="242" t="s">
        <v>554</v>
      </c>
      <c r="G164" s="243" t="s">
        <v>192</v>
      </c>
      <c r="H164" s="244">
        <v>1</v>
      </c>
      <c r="I164" s="245"/>
      <c r="J164" s="246">
        <f>ROUND(I164*H164,2)</f>
        <v>0</v>
      </c>
      <c r="K164" s="247"/>
      <c r="L164" s="248"/>
      <c r="M164" s="249" t="s">
        <v>1</v>
      </c>
      <c r="N164" s="250" t="s">
        <v>40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167</v>
      </c>
      <c r="AT164" s="238" t="s">
        <v>164</v>
      </c>
      <c r="AU164" s="238" t="s">
        <v>82</v>
      </c>
      <c r="AY164" s="14" t="s">
        <v>133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140</v>
      </c>
      <c r="BK164" s="239">
        <f>ROUND(I164*H164,2)</f>
        <v>0</v>
      </c>
      <c r="BL164" s="14" t="s">
        <v>134</v>
      </c>
      <c r="BM164" s="238" t="s">
        <v>562</v>
      </c>
    </row>
    <row r="165" s="2" customFormat="1" ht="24.15" customHeight="1">
      <c r="A165" s="35"/>
      <c r="B165" s="36"/>
      <c r="C165" s="240" t="s">
        <v>317</v>
      </c>
      <c r="D165" s="240" t="s">
        <v>164</v>
      </c>
      <c r="E165" s="241" t="s">
        <v>563</v>
      </c>
      <c r="F165" s="242" t="s">
        <v>564</v>
      </c>
      <c r="G165" s="243" t="s">
        <v>192</v>
      </c>
      <c r="H165" s="244">
        <v>22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40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167</v>
      </c>
      <c r="AT165" s="238" t="s">
        <v>164</v>
      </c>
      <c r="AU165" s="238" t="s">
        <v>82</v>
      </c>
      <c r="AY165" s="14" t="s">
        <v>133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140</v>
      </c>
      <c r="BK165" s="239">
        <f>ROUND(I165*H165,2)</f>
        <v>0</v>
      </c>
      <c r="BL165" s="14" t="s">
        <v>134</v>
      </c>
      <c r="BM165" s="238" t="s">
        <v>565</v>
      </c>
    </row>
    <row r="166" s="2" customFormat="1" ht="16.5" customHeight="1">
      <c r="A166" s="35"/>
      <c r="B166" s="36"/>
      <c r="C166" s="240" t="s">
        <v>321</v>
      </c>
      <c r="D166" s="240" t="s">
        <v>164</v>
      </c>
      <c r="E166" s="241" t="s">
        <v>566</v>
      </c>
      <c r="F166" s="242" t="s">
        <v>567</v>
      </c>
      <c r="G166" s="243" t="s">
        <v>192</v>
      </c>
      <c r="H166" s="244">
        <v>4</v>
      </c>
      <c r="I166" s="245"/>
      <c r="J166" s="246">
        <f>ROUND(I166*H166,2)</f>
        <v>0</v>
      </c>
      <c r="K166" s="247"/>
      <c r="L166" s="248"/>
      <c r="M166" s="249" t="s">
        <v>1</v>
      </c>
      <c r="N166" s="250" t="s">
        <v>40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167</v>
      </c>
      <c r="AT166" s="238" t="s">
        <v>164</v>
      </c>
      <c r="AU166" s="238" t="s">
        <v>82</v>
      </c>
      <c r="AY166" s="14" t="s">
        <v>133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140</v>
      </c>
      <c r="BK166" s="239">
        <f>ROUND(I166*H166,2)</f>
        <v>0</v>
      </c>
      <c r="BL166" s="14" t="s">
        <v>134</v>
      </c>
      <c r="BM166" s="238" t="s">
        <v>568</v>
      </c>
    </row>
    <row r="167" s="2" customFormat="1" ht="16.5" customHeight="1">
      <c r="A167" s="35"/>
      <c r="B167" s="36"/>
      <c r="C167" s="240" t="s">
        <v>325</v>
      </c>
      <c r="D167" s="240" t="s">
        <v>164</v>
      </c>
      <c r="E167" s="241" t="s">
        <v>569</v>
      </c>
      <c r="F167" s="242" t="s">
        <v>570</v>
      </c>
      <c r="G167" s="243" t="s">
        <v>192</v>
      </c>
      <c r="H167" s="244">
        <v>8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40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167</v>
      </c>
      <c r="AT167" s="238" t="s">
        <v>164</v>
      </c>
      <c r="AU167" s="238" t="s">
        <v>82</v>
      </c>
      <c r="AY167" s="14" t="s">
        <v>133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140</v>
      </c>
      <c r="BK167" s="239">
        <f>ROUND(I167*H167,2)</f>
        <v>0</v>
      </c>
      <c r="BL167" s="14" t="s">
        <v>134</v>
      </c>
      <c r="BM167" s="238" t="s">
        <v>571</v>
      </c>
    </row>
    <row r="168" s="2" customFormat="1" ht="16.5" customHeight="1">
      <c r="A168" s="35"/>
      <c r="B168" s="36"/>
      <c r="C168" s="240" t="s">
        <v>331</v>
      </c>
      <c r="D168" s="240" t="s">
        <v>164</v>
      </c>
      <c r="E168" s="241" t="s">
        <v>572</v>
      </c>
      <c r="F168" s="242" t="s">
        <v>573</v>
      </c>
      <c r="G168" s="243" t="s">
        <v>192</v>
      </c>
      <c r="H168" s="244">
        <v>8</v>
      </c>
      <c r="I168" s="245"/>
      <c r="J168" s="246">
        <f>ROUND(I168*H168,2)</f>
        <v>0</v>
      </c>
      <c r="K168" s="247"/>
      <c r="L168" s="248"/>
      <c r="M168" s="249" t="s">
        <v>1</v>
      </c>
      <c r="N168" s="250" t="s">
        <v>40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167</v>
      </c>
      <c r="AT168" s="238" t="s">
        <v>164</v>
      </c>
      <c r="AU168" s="238" t="s">
        <v>82</v>
      </c>
      <c r="AY168" s="14" t="s">
        <v>133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140</v>
      </c>
      <c r="BK168" s="239">
        <f>ROUND(I168*H168,2)</f>
        <v>0</v>
      </c>
      <c r="BL168" s="14" t="s">
        <v>134</v>
      </c>
      <c r="BM168" s="238" t="s">
        <v>574</v>
      </c>
    </row>
    <row r="169" s="2" customFormat="1" ht="16.5" customHeight="1">
      <c r="A169" s="35"/>
      <c r="B169" s="36"/>
      <c r="C169" s="240" t="s">
        <v>335</v>
      </c>
      <c r="D169" s="240" t="s">
        <v>164</v>
      </c>
      <c r="E169" s="241" t="s">
        <v>575</v>
      </c>
      <c r="F169" s="242" t="s">
        <v>576</v>
      </c>
      <c r="G169" s="243" t="s">
        <v>192</v>
      </c>
      <c r="H169" s="244">
        <v>5</v>
      </c>
      <c r="I169" s="245"/>
      <c r="J169" s="246">
        <f>ROUND(I169*H169,2)</f>
        <v>0</v>
      </c>
      <c r="K169" s="247"/>
      <c r="L169" s="248"/>
      <c r="M169" s="249" t="s">
        <v>1</v>
      </c>
      <c r="N169" s="250" t="s">
        <v>40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167</v>
      </c>
      <c r="AT169" s="238" t="s">
        <v>164</v>
      </c>
      <c r="AU169" s="238" t="s">
        <v>82</v>
      </c>
      <c r="AY169" s="14" t="s">
        <v>133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140</v>
      </c>
      <c r="BK169" s="239">
        <f>ROUND(I169*H169,2)</f>
        <v>0</v>
      </c>
      <c r="BL169" s="14" t="s">
        <v>134</v>
      </c>
      <c r="BM169" s="238" t="s">
        <v>577</v>
      </c>
    </row>
    <row r="170" s="2" customFormat="1" ht="21.75" customHeight="1">
      <c r="A170" s="35"/>
      <c r="B170" s="36"/>
      <c r="C170" s="240" t="s">
        <v>339</v>
      </c>
      <c r="D170" s="240" t="s">
        <v>164</v>
      </c>
      <c r="E170" s="241" t="s">
        <v>578</v>
      </c>
      <c r="F170" s="242" t="s">
        <v>579</v>
      </c>
      <c r="G170" s="243" t="s">
        <v>192</v>
      </c>
      <c r="H170" s="244">
        <v>5</v>
      </c>
      <c r="I170" s="245"/>
      <c r="J170" s="246">
        <f>ROUND(I170*H170,2)</f>
        <v>0</v>
      </c>
      <c r="K170" s="247"/>
      <c r="L170" s="248"/>
      <c r="M170" s="249" t="s">
        <v>1</v>
      </c>
      <c r="N170" s="250" t="s">
        <v>40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167</v>
      </c>
      <c r="AT170" s="238" t="s">
        <v>164</v>
      </c>
      <c r="AU170" s="238" t="s">
        <v>82</v>
      </c>
      <c r="AY170" s="14" t="s">
        <v>133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140</v>
      </c>
      <c r="BK170" s="239">
        <f>ROUND(I170*H170,2)</f>
        <v>0</v>
      </c>
      <c r="BL170" s="14" t="s">
        <v>134</v>
      </c>
      <c r="BM170" s="238" t="s">
        <v>580</v>
      </c>
    </row>
    <row r="171" s="2" customFormat="1" ht="24.15" customHeight="1">
      <c r="A171" s="35"/>
      <c r="B171" s="36"/>
      <c r="C171" s="240" t="s">
        <v>343</v>
      </c>
      <c r="D171" s="240" t="s">
        <v>164</v>
      </c>
      <c r="E171" s="241" t="s">
        <v>581</v>
      </c>
      <c r="F171" s="242" t="s">
        <v>582</v>
      </c>
      <c r="G171" s="243" t="s">
        <v>187</v>
      </c>
      <c r="H171" s="244">
        <v>15</v>
      </c>
      <c r="I171" s="245"/>
      <c r="J171" s="246">
        <f>ROUND(I171*H171,2)</f>
        <v>0</v>
      </c>
      <c r="K171" s="247"/>
      <c r="L171" s="248"/>
      <c r="M171" s="249" t="s">
        <v>1</v>
      </c>
      <c r="N171" s="250" t="s">
        <v>40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167</v>
      </c>
      <c r="AT171" s="238" t="s">
        <v>164</v>
      </c>
      <c r="AU171" s="238" t="s">
        <v>82</v>
      </c>
      <c r="AY171" s="14" t="s">
        <v>133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140</v>
      </c>
      <c r="BK171" s="239">
        <f>ROUND(I171*H171,2)</f>
        <v>0</v>
      </c>
      <c r="BL171" s="14" t="s">
        <v>134</v>
      </c>
      <c r="BM171" s="238" t="s">
        <v>583</v>
      </c>
    </row>
    <row r="172" s="2" customFormat="1" ht="16.5" customHeight="1">
      <c r="A172" s="35"/>
      <c r="B172" s="36"/>
      <c r="C172" s="240" t="s">
        <v>347</v>
      </c>
      <c r="D172" s="240" t="s">
        <v>164</v>
      </c>
      <c r="E172" s="241" t="s">
        <v>584</v>
      </c>
      <c r="F172" s="242" t="s">
        <v>585</v>
      </c>
      <c r="G172" s="243" t="s">
        <v>187</v>
      </c>
      <c r="H172" s="244">
        <v>12</v>
      </c>
      <c r="I172" s="245"/>
      <c r="J172" s="246">
        <f>ROUND(I172*H172,2)</f>
        <v>0</v>
      </c>
      <c r="K172" s="247"/>
      <c r="L172" s="248"/>
      <c r="M172" s="249" t="s">
        <v>1</v>
      </c>
      <c r="N172" s="250" t="s">
        <v>40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167</v>
      </c>
      <c r="AT172" s="238" t="s">
        <v>164</v>
      </c>
      <c r="AU172" s="238" t="s">
        <v>82</v>
      </c>
      <c r="AY172" s="14" t="s">
        <v>133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140</v>
      </c>
      <c r="BK172" s="239">
        <f>ROUND(I172*H172,2)</f>
        <v>0</v>
      </c>
      <c r="BL172" s="14" t="s">
        <v>134</v>
      </c>
      <c r="BM172" s="238" t="s">
        <v>586</v>
      </c>
    </row>
    <row r="173" s="2" customFormat="1" ht="21.75" customHeight="1">
      <c r="A173" s="35"/>
      <c r="B173" s="36"/>
      <c r="C173" s="240" t="s">
        <v>351</v>
      </c>
      <c r="D173" s="240" t="s">
        <v>164</v>
      </c>
      <c r="E173" s="241" t="s">
        <v>587</v>
      </c>
      <c r="F173" s="242" t="s">
        <v>588</v>
      </c>
      <c r="G173" s="243" t="s">
        <v>187</v>
      </c>
      <c r="H173" s="244">
        <v>120</v>
      </c>
      <c r="I173" s="245"/>
      <c r="J173" s="246">
        <f>ROUND(I173*H173,2)</f>
        <v>0</v>
      </c>
      <c r="K173" s="247"/>
      <c r="L173" s="248"/>
      <c r="M173" s="249" t="s">
        <v>1</v>
      </c>
      <c r="N173" s="250" t="s">
        <v>40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167</v>
      </c>
      <c r="AT173" s="238" t="s">
        <v>164</v>
      </c>
      <c r="AU173" s="238" t="s">
        <v>82</v>
      </c>
      <c r="AY173" s="14" t="s">
        <v>133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140</v>
      </c>
      <c r="BK173" s="239">
        <f>ROUND(I173*H173,2)</f>
        <v>0</v>
      </c>
      <c r="BL173" s="14" t="s">
        <v>134</v>
      </c>
      <c r="BM173" s="238" t="s">
        <v>589</v>
      </c>
    </row>
    <row r="174" s="2" customFormat="1" ht="16.5" customHeight="1">
      <c r="A174" s="35"/>
      <c r="B174" s="36"/>
      <c r="C174" s="240" t="s">
        <v>355</v>
      </c>
      <c r="D174" s="240" t="s">
        <v>164</v>
      </c>
      <c r="E174" s="241" t="s">
        <v>590</v>
      </c>
      <c r="F174" s="242" t="s">
        <v>591</v>
      </c>
      <c r="G174" s="243" t="s">
        <v>187</v>
      </c>
      <c r="H174" s="244">
        <v>90</v>
      </c>
      <c r="I174" s="245"/>
      <c r="J174" s="246">
        <f>ROUND(I174*H174,2)</f>
        <v>0</v>
      </c>
      <c r="K174" s="247"/>
      <c r="L174" s="248"/>
      <c r="M174" s="249" t="s">
        <v>1</v>
      </c>
      <c r="N174" s="250" t="s">
        <v>40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167</v>
      </c>
      <c r="AT174" s="238" t="s">
        <v>164</v>
      </c>
      <c r="AU174" s="238" t="s">
        <v>82</v>
      </c>
      <c r="AY174" s="14" t="s">
        <v>133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140</v>
      </c>
      <c r="BK174" s="239">
        <f>ROUND(I174*H174,2)</f>
        <v>0</v>
      </c>
      <c r="BL174" s="14" t="s">
        <v>134</v>
      </c>
      <c r="BM174" s="238" t="s">
        <v>592</v>
      </c>
    </row>
    <row r="175" s="2" customFormat="1" ht="16.5" customHeight="1">
      <c r="A175" s="35"/>
      <c r="B175" s="36"/>
      <c r="C175" s="240" t="s">
        <v>359</v>
      </c>
      <c r="D175" s="240" t="s">
        <v>164</v>
      </c>
      <c r="E175" s="241" t="s">
        <v>593</v>
      </c>
      <c r="F175" s="242" t="s">
        <v>594</v>
      </c>
      <c r="G175" s="243" t="s">
        <v>192</v>
      </c>
      <c r="H175" s="244">
        <v>3</v>
      </c>
      <c r="I175" s="245"/>
      <c r="J175" s="246">
        <f>ROUND(I175*H175,2)</f>
        <v>0</v>
      </c>
      <c r="K175" s="247"/>
      <c r="L175" s="248"/>
      <c r="M175" s="249" t="s">
        <v>1</v>
      </c>
      <c r="N175" s="250" t="s">
        <v>40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167</v>
      </c>
      <c r="AT175" s="238" t="s">
        <v>164</v>
      </c>
      <c r="AU175" s="238" t="s">
        <v>82</v>
      </c>
      <c r="AY175" s="14" t="s">
        <v>133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140</v>
      </c>
      <c r="BK175" s="239">
        <f>ROUND(I175*H175,2)</f>
        <v>0</v>
      </c>
      <c r="BL175" s="14" t="s">
        <v>134</v>
      </c>
      <c r="BM175" s="238" t="s">
        <v>595</v>
      </c>
    </row>
    <row r="176" s="2" customFormat="1" ht="16.5" customHeight="1">
      <c r="A176" s="35"/>
      <c r="B176" s="36"/>
      <c r="C176" s="240" t="s">
        <v>363</v>
      </c>
      <c r="D176" s="240" t="s">
        <v>164</v>
      </c>
      <c r="E176" s="241" t="s">
        <v>596</v>
      </c>
      <c r="F176" s="242" t="s">
        <v>597</v>
      </c>
      <c r="G176" s="243" t="s">
        <v>192</v>
      </c>
      <c r="H176" s="244">
        <v>1</v>
      </c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40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167</v>
      </c>
      <c r="AT176" s="238" t="s">
        <v>164</v>
      </c>
      <c r="AU176" s="238" t="s">
        <v>82</v>
      </c>
      <c r="AY176" s="14" t="s">
        <v>133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140</v>
      </c>
      <c r="BK176" s="239">
        <f>ROUND(I176*H176,2)</f>
        <v>0</v>
      </c>
      <c r="BL176" s="14" t="s">
        <v>134</v>
      </c>
      <c r="BM176" s="238" t="s">
        <v>598</v>
      </c>
    </row>
    <row r="177" s="2" customFormat="1" ht="16.5" customHeight="1">
      <c r="A177" s="35"/>
      <c r="B177" s="36"/>
      <c r="C177" s="240" t="s">
        <v>367</v>
      </c>
      <c r="D177" s="240" t="s">
        <v>164</v>
      </c>
      <c r="E177" s="241" t="s">
        <v>599</v>
      </c>
      <c r="F177" s="242" t="s">
        <v>600</v>
      </c>
      <c r="G177" s="243" t="s">
        <v>192</v>
      </c>
      <c r="H177" s="244">
        <v>2</v>
      </c>
      <c r="I177" s="245"/>
      <c r="J177" s="246">
        <f>ROUND(I177*H177,2)</f>
        <v>0</v>
      </c>
      <c r="K177" s="247"/>
      <c r="L177" s="248"/>
      <c r="M177" s="249" t="s">
        <v>1</v>
      </c>
      <c r="N177" s="250" t="s">
        <v>40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167</v>
      </c>
      <c r="AT177" s="238" t="s">
        <v>164</v>
      </c>
      <c r="AU177" s="238" t="s">
        <v>82</v>
      </c>
      <c r="AY177" s="14" t="s">
        <v>133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140</v>
      </c>
      <c r="BK177" s="239">
        <f>ROUND(I177*H177,2)</f>
        <v>0</v>
      </c>
      <c r="BL177" s="14" t="s">
        <v>134</v>
      </c>
      <c r="BM177" s="238" t="s">
        <v>601</v>
      </c>
    </row>
    <row r="178" s="2" customFormat="1" ht="16.5" customHeight="1">
      <c r="A178" s="35"/>
      <c r="B178" s="36"/>
      <c r="C178" s="240" t="s">
        <v>371</v>
      </c>
      <c r="D178" s="240" t="s">
        <v>164</v>
      </c>
      <c r="E178" s="241" t="s">
        <v>602</v>
      </c>
      <c r="F178" s="242" t="s">
        <v>603</v>
      </c>
      <c r="G178" s="243" t="s">
        <v>187</v>
      </c>
      <c r="H178" s="244">
        <v>32</v>
      </c>
      <c r="I178" s="245"/>
      <c r="J178" s="246">
        <f>ROUND(I178*H178,2)</f>
        <v>0</v>
      </c>
      <c r="K178" s="247"/>
      <c r="L178" s="248"/>
      <c r="M178" s="249" t="s">
        <v>1</v>
      </c>
      <c r="N178" s="250" t="s">
        <v>40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167</v>
      </c>
      <c r="AT178" s="238" t="s">
        <v>164</v>
      </c>
      <c r="AU178" s="238" t="s">
        <v>82</v>
      </c>
      <c r="AY178" s="14" t="s">
        <v>133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140</v>
      </c>
      <c r="BK178" s="239">
        <f>ROUND(I178*H178,2)</f>
        <v>0</v>
      </c>
      <c r="BL178" s="14" t="s">
        <v>134</v>
      </c>
      <c r="BM178" s="238" t="s">
        <v>604</v>
      </c>
    </row>
    <row r="179" s="2" customFormat="1" ht="16.5" customHeight="1">
      <c r="A179" s="35"/>
      <c r="B179" s="36"/>
      <c r="C179" s="240" t="s">
        <v>375</v>
      </c>
      <c r="D179" s="240" t="s">
        <v>164</v>
      </c>
      <c r="E179" s="241" t="s">
        <v>605</v>
      </c>
      <c r="F179" s="242" t="s">
        <v>606</v>
      </c>
      <c r="G179" s="243" t="s">
        <v>187</v>
      </c>
      <c r="H179" s="244">
        <v>28</v>
      </c>
      <c r="I179" s="245"/>
      <c r="J179" s="246">
        <f>ROUND(I179*H179,2)</f>
        <v>0</v>
      </c>
      <c r="K179" s="247"/>
      <c r="L179" s="248"/>
      <c r="M179" s="249" t="s">
        <v>1</v>
      </c>
      <c r="N179" s="250" t="s">
        <v>40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167</v>
      </c>
      <c r="AT179" s="238" t="s">
        <v>164</v>
      </c>
      <c r="AU179" s="238" t="s">
        <v>82</v>
      </c>
      <c r="AY179" s="14" t="s">
        <v>133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140</v>
      </c>
      <c r="BK179" s="239">
        <f>ROUND(I179*H179,2)</f>
        <v>0</v>
      </c>
      <c r="BL179" s="14" t="s">
        <v>134</v>
      </c>
      <c r="BM179" s="238" t="s">
        <v>607</v>
      </c>
    </row>
    <row r="180" s="2" customFormat="1" ht="16.5" customHeight="1">
      <c r="A180" s="35"/>
      <c r="B180" s="36"/>
      <c r="C180" s="240" t="s">
        <v>379</v>
      </c>
      <c r="D180" s="240" t="s">
        <v>164</v>
      </c>
      <c r="E180" s="241" t="s">
        <v>608</v>
      </c>
      <c r="F180" s="242" t="s">
        <v>609</v>
      </c>
      <c r="G180" s="243" t="s">
        <v>187</v>
      </c>
      <c r="H180" s="244">
        <v>52</v>
      </c>
      <c r="I180" s="245"/>
      <c r="J180" s="246">
        <f>ROUND(I180*H180,2)</f>
        <v>0</v>
      </c>
      <c r="K180" s="247"/>
      <c r="L180" s="248"/>
      <c r="M180" s="249" t="s">
        <v>1</v>
      </c>
      <c r="N180" s="250" t="s">
        <v>40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167</v>
      </c>
      <c r="AT180" s="238" t="s">
        <v>164</v>
      </c>
      <c r="AU180" s="238" t="s">
        <v>82</v>
      </c>
      <c r="AY180" s="14" t="s">
        <v>133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140</v>
      </c>
      <c r="BK180" s="239">
        <f>ROUND(I180*H180,2)</f>
        <v>0</v>
      </c>
      <c r="BL180" s="14" t="s">
        <v>134</v>
      </c>
      <c r="BM180" s="238" t="s">
        <v>610</v>
      </c>
    </row>
    <row r="181" s="2" customFormat="1" ht="16.5" customHeight="1">
      <c r="A181" s="35"/>
      <c r="B181" s="36"/>
      <c r="C181" s="240" t="s">
        <v>383</v>
      </c>
      <c r="D181" s="240" t="s">
        <v>164</v>
      </c>
      <c r="E181" s="241" t="s">
        <v>611</v>
      </c>
      <c r="F181" s="242" t="s">
        <v>612</v>
      </c>
      <c r="G181" s="243" t="s">
        <v>187</v>
      </c>
      <c r="H181" s="244">
        <v>75</v>
      </c>
      <c r="I181" s="245"/>
      <c r="J181" s="246">
        <f>ROUND(I181*H181,2)</f>
        <v>0</v>
      </c>
      <c r="K181" s="247"/>
      <c r="L181" s="248"/>
      <c r="M181" s="249" t="s">
        <v>1</v>
      </c>
      <c r="N181" s="250" t="s">
        <v>40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167</v>
      </c>
      <c r="AT181" s="238" t="s">
        <v>164</v>
      </c>
      <c r="AU181" s="238" t="s">
        <v>82</v>
      </c>
      <c r="AY181" s="14" t="s">
        <v>133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140</v>
      </c>
      <c r="BK181" s="239">
        <f>ROUND(I181*H181,2)</f>
        <v>0</v>
      </c>
      <c r="BL181" s="14" t="s">
        <v>134</v>
      </c>
      <c r="BM181" s="238" t="s">
        <v>613</v>
      </c>
    </row>
    <row r="182" s="2" customFormat="1" ht="16.5" customHeight="1">
      <c r="A182" s="35"/>
      <c r="B182" s="36"/>
      <c r="C182" s="240" t="s">
        <v>387</v>
      </c>
      <c r="D182" s="240" t="s">
        <v>164</v>
      </c>
      <c r="E182" s="241" t="s">
        <v>614</v>
      </c>
      <c r="F182" s="242" t="s">
        <v>615</v>
      </c>
      <c r="G182" s="243" t="s">
        <v>187</v>
      </c>
      <c r="H182" s="244">
        <v>50</v>
      </c>
      <c r="I182" s="245"/>
      <c r="J182" s="246">
        <f>ROUND(I182*H182,2)</f>
        <v>0</v>
      </c>
      <c r="K182" s="247"/>
      <c r="L182" s="248"/>
      <c r="M182" s="249" t="s">
        <v>1</v>
      </c>
      <c r="N182" s="250" t="s">
        <v>40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167</v>
      </c>
      <c r="AT182" s="238" t="s">
        <v>164</v>
      </c>
      <c r="AU182" s="238" t="s">
        <v>82</v>
      </c>
      <c r="AY182" s="14" t="s">
        <v>133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140</v>
      </c>
      <c r="BK182" s="239">
        <f>ROUND(I182*H182,2)</f>
        <v>0</v>
      </c>
      <c r="BL182" s="14" t="s">
        <v>134</v>
      </c>
      <c r="BM182" s="238" t="s">
        <v>616</v>
      </c>
    </row>
    <row r="183" s="2" customFormat="1" ht="16.5" customHeight="1">
      <c r="A183" s="35"/>
      <c r="B183" s="36"/>
      <c r="C183" s="240" t="s">
        <v>391</v>
      </c>
      <c r="D183" s="240" t="s">
        <v>164</v>
      </c>
      <c r="E183" s="241" t="s">
        <v>617</v>
      </c>
      <c r="F183" s="242" t="s">
        <v>618</v>
      </c>
      <c r="G183" s="243" t="s">
        <v>187</v>
      </c>
      <c r="H183" s="244">
        <v>135</v>
      </c>
      <c r="I183" s="245"/>
      <c r="J183" s="246">
        <f>ROUND(I183*H183,2)</f>
        <v>0</v>
      </c>
      <c r="K183" s="247"/>
      <c r="L183" s="248"/>
      <c r="M183" s="249" t="s">
        <v>1</v>
      </c>
      <c r="N183" s="250" t="s">
        <v>40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167</v>
      </c>
      <c r="AT183" s="238" t="s">
        <v>164</v>
      </c>
      <c r="AU183" s="238" t="s">
        <v>82</v>
      </c>
      <c r="AY183" s="14" t="s">
        <v>133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140</v>
      </c>
      <c r="BK183" s="239">
        <f>ROUND(I183*H183,2)</f>
        <v>0</v>
      </c>
      <c r="BL183" s="14" t="s">
        <v>134</v>
      </c>
      <c r="BM183" s="238" t="s">
        <v>619</v>
      </c>
    </row>
    <row r="184" s="2" customFormat="1" ht="16.5" customHeight="1">
      <c r="A184" s="35"/>
      <c r="B184" s="36"/>
      <c r="C184" s="240" t="s">
        <v>395</v>
      </c>
      <c r="D184" s="240" t="s">
        <v>164</v>
      </c>
      <c r="E184" s="241" t="s">
        <v>620</v>
      </c>
      <c r="F184" s="242" t="s">
        <v>621</v>
      </c>
      <c r="G184" s="243" t="s">
        <v>187</v>
      </c>
      <c r="H184" s="244">
        <v>25</v>
      </c>
      <c r="I184" s="245"/>
      <c r="J184" s="246">
        <f>ROUND(I184*H184,2)</f>
        <v>0</v>
      </c>
      <c r="K184" s="247"/>
      <c r="L184" s="248"/>
      <c r="M184" s="249" t="s">
        <v>1</v>
      </c>
      <c r="N184" s="250" t="s">
        <v>40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167</v>
      </c>
      <c r="AT184" s="238" t="s">
        <v>164</v>
      </c>
      <c r="AU184" s="238" t="s">
        <v>82</v>
      </c>
      <c r="AY184" s="14" t="s">
        <v>133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140</v>
      </c>
      <c r="BK184" s="239">
        <f>ROUND(I184*H184,2)</f>
        <v>0</v>
      </c>
      <c r="BL184" s="14" t="s">
        <v>134</v>
      </c>
      <c r="BM184" s="238" t="s">
        <v>622</v>
      </c>
    </row>
    <row r="185" s="2" customFormat="1" ht="16.5" customHeight="1">
      <c r="A185" s="35"/>
      <c r="B185" s="36"/>
      <c r="C185" s="240" t="s">
        <v>399</v>
      </c>
      <c r="D185" s="240" t="s">
        <v>164</v>
      </c>
      <c r="E185" s="241" t="s">
        <v>623</v>
      </c>
      <c r="F185" s="242" t="s">
        <v>624</v>
      </c>
      <c r="G185" s="243" t="s">
        <v>187</v>
      </c>
      <c r="H185" s="244">
        <v>90</v>
      </c>
      <c r="I185" s="245"/>
      <c r="J185" s="246">
        <f>ROUND(I185*H185,2)</f>
        <v>0</v>
      </c>
      <c r="K185" s="247"/>
      <c r="L185" s="248"/>
      <c r="M185" s="249" t="s">
        <v>1</v>
      </c>
      <c r="N185" s="250" t="s">
        <v>40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167</v>
      </c>
      <c r="AT185" s="238" t="s">
        <v>164</v>
      </c>
      <c r="AU185" s="238" t="s">
        <v>82</v>
      </c>
      <c r="AY185" s="14" t="s">
        <v>133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140</v>
      </c>
      <c r="BK185" s="239">
        <f>ROUND(I185*H185,2)</f>
        <v>0</v>
      </c>
      <c r="BL185" s="14" t="s">
        <v>134</v>
      </c>
      <c r="BM185" s="238" t="s">
        <v>625</v>
      </c>
    </row>
    <row r="186" s="2" customFormat="1" ht="16.5" customHeight="1">
      <c r="A186" s="35"/>
      <c r="B186" s="36"/>
      <c r="C186" s="240" t="s">
        <v>404</v>
      </c>
      <c r="D186" s="240" t="s">
        <v>164</v>
      </c>
      <c r="E186" s="241" t="s">
        <v>626</v>
      </c>
      <c r="F186" s="242" t="s">
        <v>627</v>
      </c>
      <c r="G186" s="243" t="s">
        <v>187</v>
      </c>
      <c r="H186" s="244">
        <v>45</v>
      </c>
      <c r="I186" s="245"/>
      <c r="J186" s="246">
        <f>ROUND(I186*H186,2)</f>
        <v>0</v>
      </c>
      <c r="K186" s="247"/>
      <c r="L186" s="248"/>
      <c r="M186" s="249" t="s">
        <v>1</v>
      </c>
      <c r="N186" s="250" t="s">
        <v>40</v>
      </c>
      <c r="O186" s="94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167</v>
      </c>
      <c r="AT186" s="238" t="s">
        <v>164</v>
      </c>
      <c r="AU186" s="238" t="s">
        <v>82</v>
      </c>
      <c r="AY186" s="14" t="s">
        <v>133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140</v>
      </c>
      <c r="BK186" s="239">
        <f>ROUND(I186*H186,2)</f>
        <v>0</v>
      </c>
      <c r="BL186" s="14" t="s">
        <v>134</v>
      </c>
      <c r="BM186" s="238" t="s">
        <v>628</v>
      </c>
    </row>
    <row r="187" s="2" customFormat="1" ht="16.5" customHeight="1">
      <c r="A187" s="35"/>
      <c r="B187" s="36"/>
      <c r="C187" s="240" t="s">
        <v>408</v>
      </c>
      <c r="D187" s="240" t="s">
        <v>164</v>
      </c>
      <c r="E187" s="241" t="s">
        <v>629</v>
      </c>
      <c r="F187" s="242" t="s">
        <v>630</v>
      </c>
      <c r="G187" s="243" t="s">
        <v>187</v>
      </c>
      <c r="H187" s="244">
        <v>6</v>
      </c>
      <c r="I187" s="245"/>
      <c r="J187" s="246">
        <f>ROUND(I187*H187,2)</f>
        <v>0</v>
      </c>
      <c r="K187" s="247"/>
      <c r="L187" s="248"/>
      <c r="M187" s="249" t="s">
        <v>1</v>
      </c>
      <c r="N187" s="250" t="s">
        <v>40</v>
      </c>
      <c r="O187" s="94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167</v>
      </c>
      <c r="AT187" s="238" t="s">
        <v>164</v>
      </c>
      <c r="AU187" s="238" t="s">
        <v>82</v>
      </c>
      <c r="AY187" s="14" t="s">
        <v>133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140</v>
      </c>
      <c r="BK187" s="239">
        <f>ROUND(I187*H187,2)</f>
        <v>0</v>
      </c>
      <c r="BL187" s="14" t="s">
        <v>134</v>
      </c>
      <c r="BM187" s="238" t="s">
        <v>631</v>
      </c>
    </row>
    <row r="188" s="2" customFormat="1" ht="16.5" customHeight="1">
      <c r="A188" s="35"/>
      <c r="B188" s="36"/>
      <c r="C188" s="240" t="s">
        <v>414</v>
      </c>
      <c r="D188" s="240" t="s">
        <v>164</v>
      </c>
      <c r="E188" s="241" t="s">
        <v>632</v>
      </c>
      <c r="F188" s="242" t="s">
        <v>633</v>
      </c>
      <c r="G188" s="243" t="s">
        <v>187</v>
      </c>
      <c r="H188" s="244">
        <v>6</v>
      </c>
      <c r="I188" s="245"/>
      <c r="J188" s="246">
        <f>ROUND(I188*H188,2)</f>
        <v>0</v>
      </c>
      <c r="K188" s="247"/>
      <c r="L188" s="248"/>
      <c r="M188" s="249" t="s">
        <v>1</v>
      </c>
      <c r="N188" s="250" t="s">
        <v>40</v>
      </c>
      <c r="O188" s="94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167</v>
      </c>
      <c r="AT188" s="238" t="s">
        <v>164</v>
      </c>
      <c r="AU188" s="238" t="s">
        <v>82</v>
      </c>
      <c r="AY188" s="14" t="s">
        <v>133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140</v>
      </c>
      <c r="BK188" s="239">
        <f>ROUND(I188*H188,2)</f>
        <v>0</v>
      </c>
      <c r="BL188" s="14" t="s">
        <v>134</v>
      </c>
      <c r="BM188" s="238" t="s">
        <v>634</v>
      </c>
    </row>
    <row r="189" s="2" customFormat="1" ht="16.5" customHeight="1">
      <c r="A189" s="35"/>
      <c r="B189" s="36"/>
      <c r="C189" s="240" t="s">
        <v>418</v>
      </c>
      <c r="D189" s="240" t="s">
        <v>164</v>
      </c>
      <c r="E189" s="241" t="s">
        <v>635</v>
      </c>
      <c r="F189" s="242" t="s">
        <v>636</v>
      </c>
      <c r="G189" s="243" t="s">
        <v>187</v>
      </c>
      <c r="H189" s="244">
        <v>80</v>
      </c>
      <c r="I189" s="245"/>
      <c r="J189" s="246">
        <f>ROUND(I189*H189,2)</f>
        <v>0</v>
      </c>
      <c r="K189" s="247"/>
      <c r="L189" s="248"/>
      <c r="M189" s="249" t="s">
        <v>1</v>
      </c>
      <c r="N189" s="250" t="s">
        <v>40</v>
      </c>
      <c r="O189" s="94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167</v>
      </c>
      <c r="AT189" s="238" t="s">
        <v>164</v>
      </c>
      <c r="AU189" s="238" t="s">
        <v>82</v>
      </c>
      <c r="AY189" s="14" t="s">
        <v>133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140</v>
      </c>
      <c r="BK189" s="239">
        <f>ROUND(I189*H189,2)</f>
        <v>0</v>
      </c>
      <c r="BL189" s="14" t="s">
        <v>134</v>
      </c>
      <c r="BM189" s="238" t="s">
        <v>637</v>
      </c>
    </row>
    <row r="190" s="2" customFormat="1" ht="16.5" customHeight="1">
      <c r="A190" s="35"/>
      <c r="B190" s="36"/>
      <c r="C190" s="240" t="s">
        <v>422</v>
      </c>
      <c r="D190" s="240" t="s">
        <v>164</v>
      </c>
      <c r="E190" s="241" t="s">
        <v>638</v>
      </c>
      <c r="F190" s="242" t="s">
        <v>639</v>
      </c>
      <c r="G190" s="243" t="s">
        <v>187</v>
      </c>
      <c r="H190" s="244">
        <v>120</v>
      </c>
      <c r="I190" s="245"/>
      <c r="J190" s="246">
        <f>ROUND(I190*H190,2)</f>
        <v>0</v>
      </c>
      <c r="K190" s="247"/>
      <c r="L190" s="248"/>
      <c r="M190" s="249" t="s">
        <v>1</v>
      </c>
      <c r="N190" s="250" t="s">
        <v>40</v>
      </c>
      <c r="O190" s="94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167</v>
      </c>
      <c r="AT190" s="238" t="s">
        <v>164</v>
      </c>
      <c r="AU190" s="238" t="s">
        <v>82</v>
      </c>
      <c r="AY190" s="14" t="s">
        <v>133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140</v>
      </c>
      <c r="BK190" s="239">
        <f>ROUND(I190*H190,2)</f>
        <v>0</v>
      </c>
      <c r="BL190" s="14" t="s">
        <v>134</v>
      </c>
      <c r="BM190" s="238" t="s">
        <v>640</v>
      </c>
    </row>
    <row r="191" s="2" customFormat="1" ht="24.15" customHeight="1">
      <c r="A191" s="35"/>
      <c r="B191" s="36"/>
      <c r="C191" s="240" t="s">
        <v>426</v>
      </c>
      <c r="D191" s="240" t="s">
        <v>164</v>
      </c>
      <c r="E191" s="241" t="s">
        <v>641</v>
      </c>
      <c r="F191" s="242" t="s">
        <v>642</v>
      </c>
      <c r="G191" s="243" t="s">
        <v>192</v>
      </c>
      <c r="H191" s="244">
        <v>20</v>
      </c>
      <c r="I191" s="245"/>
      <c r="J191" s="246">
        <f>ROUND(I191*H191,2)</f>
        <v>0</v>
      </c>
      <c r="K191" s="247"/>
      <c r="L191" s="248"/>
      <c r="M191" s="249" t="s">
        <v>1</v>
      </c>
      <c r="N191" s="250" t="s">
        <v>40</v>
      </c>
      <c r="O191" s="94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167</v>
      </c>
      <c r="AT191" s="238" t="s">
        <v>164</v>
      </c>
      <c r="AU191" s="238" t="s">
        <v>82</v>
      </c>
      <c r="AY191" s="14" t="s">
        <v>133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140</v>
      </c>
      <c r="BK191" s="239">
        <f>ROUND(I191*H191,2)</f>
        <v>0</v>
      </c>
      <c r="BL191" s="14" t="s">
        <v>134</v>
      </c>
      <c r="BM191" s="238" t="s">
        <v>643</v>
      </c>
    </row>
    <row r="192" s="2" customFormat="1" ht="24.15" customHeight="1">
      <c r="A192" s="35"/>
      <c r="B192" s="36"/>
      <c r="C192" s="240" t="s">
        <v>430</v>
      </c>
      <c r="D192" s="240" t="s">
        <v>164</v>
      </c>
      <c r="E192" s="241" t="s">
        <v>644</v>
      </c>
      <c r="F192" s="242" t="s">
        <v>645</v>
      </c>
      <c r="G192" s="243" t="s">
        <v>192</v>
      </c>
      <c r="H192" s="244">
        <v>20</v>
      </c>
      <c r="I192" s="245"/>
      <c r="J192" s="246">
        <f>ROUND(I192*H192,2)</f>
        <v>0</v>
      </c>
      <c r="K192" s="247"/>
      <c r="L192" s="248"/>
      <c r="M192" s="249" t="s">
        <v>1</v>
      </c>
      <c r="N192" s="250" t="s">
        <v>40</v>
      </c>
      <c r="O192" s="94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167</v>
      </c>
      <c r="AT192" s="238" t="s">
        <v>164</v>
      </c>
      <c r="AU192" s="238" t="s">
        <v>82</v>
      </c>
      <c r="AY192" s="14" t="s">
        <v>133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140</v>
      </c>
      <c r="BK192" s="239">
        <f>ROUND(I192*H192,2)</f>
        <v>0</v>
      </c>
      <c r="BL192" s="14" t="s">
        <v>134</v>
      </c>
      <c r="BM192" s="238" t="s">
        <v>646</v>
      </c>
    </row>
    <row r="193" s="2" customFormat="1" ht="16.5" customHeight="1">
      <c r="A193" s="35"/>
      <c r="B193" s="36"/>
      <c r="C193" s="240" t="s">
        <v>436</v>
      </c>
      <c r="D193" s="240" t="s">
        <v>164</v>
      </c>
      <c r="E193" s="241" t="s">
        <v>647</v>
      </c>
      <c r="F193" s="242" t="s">
        <v>648</v>
      </c>
      <c r="G193" s="243" t="s">
        <v>192</v>
      </c>
      <c r="H193" s="244">
        <v>8</v>
      </c>
      <c r="I193" s="245"/>
      <c r="J193" s="246">
        <f>ROUND(I193*H193,2)</f>
        <v>0</v>
      </c>
      <c r="K193" s="247"/>
      <c r="L193" s="248"/>
      <c r="M193" s="249" t="s">
        <v>1</v>
      </c>
      <c r="N193" s="250" t="s">
        <v>40</v>
      </c>
      <c r="O193" s="94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167</v>
      </c>
      <c r="AT193" s="238" t="s">
        <v>164</v>
      </c>
      <c r="AU193" s="238" t="s">
        <v>82</v>
      </c>
      <c r="AY193" s="14" t="s">
        <v>133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140</v>
      </c>
      <c r="BK193" s="239">
        <f>ROUND(I193*H193,2)</f>
        <v>0</v>
      </c>
      <c r="BL193" s="14" t="s">
        <v>134</v>
      </c>
      <c r="BM193" s="238" t="s">
        <v>649</v>
      </c>
    </row>
    <row r="194" s="2" customFormat="1" ht="16.5" customHeight="1">
      <c r="A194" s="35"/>
      <c r="B194" s="36"/>
      <c r="C194" s="240" t="s">
        <v>442</v>
      </c>
      <c r="D194" s="240" t="s">
        <v>164</v>
      </c>
      <c r="E194" s="241" t="s">
        <v>650</v>
      </c>
      <c r="F194" s="242" t="s">
        <v>651</v>
      </c>
      <c r="G194" s="243" t="s">
        <v>187</v>
      </c>
      <c r="H194" s="244">
        <v>15</v>
      </c>
      <c r="I194" s="245"/>
      <c r="J194" s="246">
        <f>ROUND(I194*H194,2)</f>
        <v>0</v>
      </c>
      <c r="K194" s="247"/>
      <c r="L194" s="248"/>
      <c r="M194" s="249" t="s">
        <v>1</v>
      </c>
      <c r="N194" s="250" t="s">
        <v>40</v>
      </c>
      <c r="O194" s="94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167</v>
      </c>
      <c r="AT194" s="238" t="s">
        <v>164</v>
      </c>
      <c r="AU194" s="238" t="s">
        <v>82</v>
      </c>
      <c r="AY194" s="14" t="s">
        <v>133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140</v>
      </c>
      <c r="BK194" s="239">
        <f>ROUND(I194*H194,2)</f>
        <v>0</v>
      </c>
      <c r="BL194" s="14" t="s">
        <v>134</v>
      </c>
      <c r="BM194" s="238" t="s">
        <v>652</v>
      </c>
    </row>
    <row r="195" s="2" customFormat="1" ht="16.5" customHeight="1">
      <c r="A195" s="35"/>
      <c r="B195" s="36"/>
      <c r="C195" s="240" t="s">
        <v>448</v>
      </c>
      <c r="D195" s="240" t="s">
        <v>164</v>
      </c>
      <c r="E195" s="241" t="s">
        <v>653</v>
      </c>
      <c r="F195" s="242" t="s">
        <v>654</v>
      </c>
      <c r="G195" s="243" t="s">
        <v>187</v>
      </c>
      <c r="H195" s="244">
        <v>10</v>
      </c>
      <c r="I195" s="245"/>
      <c r="J195" s="246">
        <f>ROUND(I195*H195,2)</f>
        <v>0</v>
      </c>
      <c r="K195" s="247"/>
      <c r="L195" s="248"/>
      <c r="M195" s="249" t="s">
        <v>1</v>
      </c>
      <c r="N195" s="250" t="s">
        <v>40</v>
      </c>
      <c r="O195" s="94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167</v>
      </c>
      <c r="AT195" s="238" t="s">
        <v>164</v>
      </c>
      <c r="AU195" s="238" t="s">
        <v>82</v>
      </c>
      <c r="AY195" s="14" t="s">
        <v>133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140</v>
      </c>
      <c r="BK195" s="239">
        <f>ROUND(I195*H195,2)</f>
        <v>0</v>
      </c>
      <c r="BL195" s="14" t="s">
        <v>134</v>
      </c>
      <c r="BM195" s="238" t="s">
        <v>655</v>
      </c>
    </row>
    <row r="196" s="2" customFormat="1" ht="16.5" customHeight="1">
      <c r="A196" s="35"/>
      <c r="B196" s="36"/>
      <c r="C196" s="240" t="s">
        <v>456</v>
      </c>
      <c r="D196" s="240" t="s">
        <v>164</v>
      </c>
      <c r="E196" s="241" t="s">
        <v>656</v>
      </c>
      <c r="F196" s="242" t="s">
        <v>657</v>
      </c>
      <c r="G196" s="243" t="s">
        <v>192</v>
      </c>
      <c r="H196" s="244">
        <v>1</v>
      </c>
      <c r="I196" s="245"/>
      <c r="J196" s="246">
        <f>ROUND(I196*H196,2)</f>
        <v>0</v>
      </c>
      <c r="K196" s="247"/>
      <c r="L196" s="248"/>
      <c r="M196" s="249" t="s">
        <v>1</v>
      </c>
      <c r="N196" s="250" t="s">
        <v>40</v>
      </c>
      <c r="O196" s="94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167</v>
      </c>
      <c r="AT196" s="238" t="s">
        <v>164</v>
      </c>
      <c r="AU196" s="238" t="s">
        <v>82</v>
      </c>
      <c r="AY196" s="14" t="s">
        <v>133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140</v>
      </c>
      <c r="BK196" s="239">
        <f>ROUND(I196*H196,2)</f>
        <v>0</v>
      </c>
      <c r="BL196" s="14" t="s">
        <v>134</v>
      </c>
      <c r="BM196" s="238" t="s">
        <v>658</v>
      </c>
    </row>
    <row r="197" s="2" customFormat="1" ht="16.5" customHeight="1">
      <c r="A197" s="35"/>
      <c r="B197" s="36"/>
      <c r="C197" s="240" t="s">
        <v>462</v>
      </c>
      <c r="D197" s="240" t="s">
        <v>164</v>
      </c>
      <c r="E197" s="241" t="s">
        <v>659</v>
      </c>
      <c r="F197" s="242" t="s">
        <v>660</v>
      </c>
      <c r="G197" s="243" t="s">
        <v>192</v>
      </c>
      <c r="H197" s="244">
        <v>2</v>
      </c>
      <c r="I197" s="245"/>
      <c r="J197" s="246">
        <f>ROUND(I197*H197,2)</f>
        <v>0</v>
      </c>
      <c r="K197" s="247"/>
      <c r="L197" s="248"/>
      <c r="M197" s="249" t="s">
        <v>1</v>
      </c>
      <c r="N197" s="250" t="s">
        <v>40</v>
      </c>
      <c r="O197" s="94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167</v>
      </c>
      <c r="AT197" s="238" t="s">
        <v>164</v>
      </c>
      <c r="AU197" s="238" t="s">
        <v>82</v>
      </c>
      <c r="AY197" s="14" t="s">
        <v>133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140</v>
      </c>
      <c r="BK197" s="239">
        <f>ROUND(I197*H197,2)</f>
        <v>0</v>
      </c>
      <c r="BL197" s="14" t="s">
        <v>134</v>
      </c>
      <c r="BM197" s="238" t="s">
        <v>661</v>
      </c>
    </row>
    <row r="198" s="2" customFormat="1" ht="16.5" customHeight="1">
      <c r="A198" s="35"/>
      <c r="B198" s="36"/>
      <c r="C198" s="240" t="s">
        <v>466</v>
      </c>
      <c r="D198" s="240" t="s">
        <v>164</v>
      </c>
      <c r="E198" s="241" t="s">
        <v>662</v>
      </c>
      <c r="F198" s="242" t="s">
        <v>663</v>
      </c>
      <c r="G198" s="243" t="s">
        <v>192</v>
      </c>
      <c r="H198" s="244">
        <v>10</v>
      </c>
      <c r="I198" s="245"/>
      <c r="J198" s="246">
        <f>ROUND(I198*H198,2)</f>
        <v>0</v>
      </c>
      <c r="K198" s="247"/>
      <c r="L198" s="248"/>
      <c r="M198" s="249" t="s">
        <v>1</v>
      </c>
      <c r="N198" s="250" t="s">
        <v>40</v>
      </c>
      <c r="O198" s="94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167</v>
      </c>
      <c r="AT198" s="238" t="s">
        <v>164</v>
      </c>
      <c r="AU198" s="238" t="s">
        <v>82</v>
      </c>
      <c r="AY198" s="14" t="s">
        <v>133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140</v>
      </c>
      <c r="BK198" s="239">
        <f>ROUND(I198*H198,2)</f>
        <v>0</v>
      </c>
      <c r="BL198" s="14" t="s">
        <v>134</v>
      </c>
      <c r="BM198" s="238" t="s">
        <v>664</v>
      </c>
    </row>
    <row r="199" s="2" customFormat="1" ht="16.5" customHeight="1">
      <c r="A199" s="35"/>
      <c r="B199" s="36"/>
      <c r="C199" s="240" t="s">
        <v>552</v>
      </c>
      <c r="D199" s="240" t="s">
        <v>164</v>
      </c>
      <c r="E199" s="241" t="s">
        <v>665</v>
      </c>
      <c r="F199" s="242" t="s">
        <v>666</v>
      </c>
      <c r="G199" s="243" t="s">
        <v>187</v>
      </c>
      <c r="H199" s="244">
        <v>10</v>
      </c>
      <c r="I199" s="245"/>
      <c r="J199" s="246">
        <f>ROUND(I199*H199,2)</f>
        <v>0</v>
      </c>
      <c r="K199" s="247"/>
      <c r="L199" s="248"/>
      <c r="M199" s="249" t="s">
        <v>1</v>
      </c>
      <c r="N199" s="250" t="s">
        <v>40</v>
      </c>
      <c r="O199" s="94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167</v>
      </c>
      <c r="AT199" s="238" t="s">
        <v>164</v>
      </c>
      <c r="AU199" s="238" t="s">
        <v>82</v>
      </c>
      <c r="AY199" s="14" t="s">
        <v>133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140</v>
      </c>
      <c r="BK199" s="239">
        <f>ROUND(I199*H199,2)</f>
        <v>0</v>
      </c>
      <c r="BL199" s="14" t="s">
        <v>134</v>
      </c>
      <c r="BM199" s="238" t="s">
        <v>667</v>
      </c>
    </row>
    <row r="200" s="2" customFormat="1" ht="16.5" customHeight="1">
      <c r="A200" s="35"/>
      <c r="B200" s="36"/>
      <c r="C200" s="240" t="s">
        <v>668</v>
      </c>
      <c r="D200" s="240" t="s">
        <v>164</v>
      </c>
      <c r="E200" s="241" t="s">
        <v>669</v>
      </c>
      <c r="F200" s="242" t="s">
        <v>670</v>
      </c>
      <c r="G200" s="243" t="s">
        <v>192</v>
      </c>
      <c r="H200" s="244">
        <v>60</v>
      </c>
      <c r="I200" s="245"/>
      <c r="J200" s="246">
        <f>ROUND(I200*H200,2)</f>
        <v>0</v>
      </c>
      <c r="K200" s="247"/>
      <c r="L200" s="248"/>
      <c r="M200" s="249" t="s">
        <v>1</v>
      </c>
      <c r="N200" s="250" t="s">
        <v>40</v>
      </c>
      <c r="O200" s="94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167</v>
      </c>
      <c r="AT200" s="238" t="s">
        <v>164</v>
      </c>
      <c r="AU200" s="238" t="s">
        <v>82</v>
      </c>
      <c r="AY200" s="14" t="s">
        <v>133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140</v>
      </c>
      <c r="BK200" s="239">
        <f>ROUND(I200*H200,2)</f>
        <v>0</v>
      </c>
      <c r="BL200" s="14" t="s">
        <v>134</v>
      </c>
      <c r="BM200" s="238" t="s">
        <v>671</v>
      </c>
    </row>
    <row r="201" s="2" customFormat="1" ht="16.5" customHeight="1">
      <c r="A201" s="35"/>
      <c r="B201" s="36"/>
      <c r="C201" s="240" t="s">
        <v>555</v>
      </c>
      <c r="D201" s="240" t="s">
        <v>164</v>
      </c>
      <c r="E201" s="241" t="s">
        <v>672</v>
      </c>
      <c r="F201" s="242" t="s">
        <v>673</v>
      </c>
      <c r="G201" s="243" t="s">
        <v>192</v>
      </c>
      <c r="H201" s="244">
        <v>50</v>
      </c>
      <c r="I201" s="245"/>
      <c r="J201" s="246">
        <f>ROUND(I201*H201,2)</f>
        <v>0</v>
      </c>
      <c r="K201" s="247"/>
      <c r="L201" s="248"/>
      <c r="M201" s="249" t="s">
        <v>1</v>
      </c>
      <c r="N201" s="250" t="s">
        <v>40</v>
      </c>
      <c r="O201" s="94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167</v>
      </c>
      <c r="AT201" s="238" t="s">
        <v>164</v>
      </c>
      <c r="AU201" s="238" t="s">
        <v>82</v>
      </c>
      <c r="AY201" s="14" t="s">
        <v>133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140</v>
      </c>
      <c r="BK201" s="239">
        <f>ROUND(I201*H201,2)</f>
        <v>0</v>
      </c>
      <c r="BL201" s="14" t="s">
        <v>134</v>
      </c>
      <c r="BM201" s="238" t="s">
        <v>674</v>
      </c>
    </row>
    <row r="202" s="2" customFormat="1" ht="16.5" customHeight="1">
      <c r="A202" s="35"/>
      <c r="B202" s="36"/>
      <c r="C202" s="240" t="s">
        <v>675</v>
      </c>
      <c r="D202" s="240" t="s">
        <v>164</v>
      </c>
      <c r="E202" s="241" t="s">
        <v>676</v>
      </c>
      <c r="F202" s="242" t="s">
        <v>677</v>
      </c>
      <c r="G202" s="243" t="s">
        <v>192</v>
      </c>
      <c r="H202" s="244">
        <v>1</v>
      </c>
      <c r="I202" s="245"/>
      <c r="J202" s="246">
        <f>ROUND(I202*H202,2)</f>
        <v>0</v>
      </c>
      <c r="K202" s="247"/>
      <c r="L202" s="248"/>
      <c r="M202" s="249" t="s">
        <v>1</v>
      </c>
      <c r="N202" s="250" t="s">
        <v>40</v>
      </c>
      <c r="O202" s="94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167</v>
      </c>
      <c r="AT202" s="238" t="s">
        <v>164</v>
      </c>
      <c r="AU202" s="238" t="s">
        <v>82</v>
      </c>
      <c r="AY202" s="14" t="s">
        <v>133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140</v>
      </c>
      <c r="BK202" s="239">
        <f>ROUND(I202*H202,2)</f>
        <v>0</v>
      </c>
      <c r="BL202" s="14" t="s">
        <v>134</v>
      </c>
      <c r="BM202" s="238" t="s">
        <v>678</v>
      </c>
    </row>
    <row r="203" s="2" customFormat="1" ht="16.5" customHeight="1">
      <c r="A203" s="35"/>
      <c r="B203" s="36"/>
      <c r="C203" s="240" t="s">
        <v>558</v>
      </c>
      <c r="D203" s="240" t="s">
        <v>164</v>
      </c>
      <c r="E203" s="241" t="s">
        <v>679</v>
      </c>
      <c r="F203" s="242" t="s">
        <v>680</v>
      </c>
      <c r="G203" s="243" t="s">
        <v>192</v>
      </c>
      <c r="H203" s="244">
        <v>1</v>
      </c>
      <c r="I203" s="245"/>
      <c r="J203" s="246">
        <f>ROUND(I203*H203,2)</f>
        <v>0</v>
      </c>
      <c r="K203" s="247"/>
      <c r="L203" s="248"/>
      <c r="M203" s="249" t="s">
        <v>1</v>
      </c>
      <c r="N203" s="250" t="s">
        <v>40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167</v>
      </c>
      <c r="AT203" s="238" t="s">
        <v>164</v>
      </c>
      <c r="AU203" s="238" t="s">
        <v>82</v>
      </c>
      <c r="AY203" s="14" t="s">
        <v>133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140</v>
      </c>
      <c r="BK203" s="239">
        <f>ROUND(I203*H203,2)</f>
        <v>0</v>
      </c>
      <c r="BL203" s="14" t="s">
        <v>134</v>
      </c>
      <c r="BM203" s="238" t="s">
        <v>681</v>
      </c>
    </row>
    <row r="204" s="2" customFormat="1" ht="16.5" customHeight="1">
      <c r="A204" s="35"/>
      <c r="B204" s="36"/>
      <c r="C204" s="240" t="s">
        <v>682</v>
      </c>
      <c r="D204" s="240" t="s">
        <v>164</v>
      </c>
      <c r="E204" s="241" t="s">
        <v>683</v>
      </c>
      <c r="F204" s="242" t="s">
        <v>684</v>
      </c>
      <c r="G204" s="243" t="s">
        <v>187</v>
      </c>
      <c r="H204" s="244">
        <v>3</v>
      </c>
      <c r="I204" s="245"/>
      <c r="J204" s="246">
        <f>ROUND(I204*H204,2)</f>
        <v>0</v>
      </c>
      <c r="K204" s="247"/>
      <c r="L204" s="248"/>
      <c r="M204" s="249" t="s">
        <v>1</v>
      </c>
      <c r="N204" s="250" t="s">
        <v>40</v>
      </c>
      <c r="O204" s="94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167</v>
      </c>
      <c r="AT204" s="238" t="s">
        <v>164</v>
      </c>
      <c r="AU204" s="238" t="s">
        <v>82</v>
      </c>
      <c r="AY204" s="14" t="s">
        <v>133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140</v>
      </c>
      <c r="BK204" s="239">
        <f>ROUND(I204*H204,2)</f>
        <v>0</v>
      </c>
      <c r="BL204" s="14" t="s">
        <v>134</v>
      </c>
      <c r="BM204" s="238" t="s">
        <v>685</v>
      </c>
    </row>
    <row r="205" s="2" customFormat="1" ht="16.5" customHeight="1">
      <c r="A205" s="35"/>
      <c r="B205" s="36"/>
      <c r="C205" s="240" t="s">
        <v>561</v>
      </c>
      <c r="D205" s="240" t="s">
        <v>164</v>
      </c>
      <c r="E205" s="241" t="s">
        <v>686</v>
      </c>
      <c r="F205" s="242" t="s">
        <v>687</v>
      </c>
      <c r="G205" s="243" t="s">
        <v>192</v>
      </c>
      <c r="H205" s="244">
        <v>1</v>
      </c>
      <c r="I205" s="245"/>
      <c r="J205" s="246">
        <f>ROUND(I205*H205,2)</f>
        <v>0</v>
      </c>
      <c r="K205" s="247"/>
      <c r="L205" s="248"/>
      <c r="M205" s="249" t="s">
        <v>1</v>
      </c>
      <c r="N205" s="250" t="s">
        <v>40</v>
      </c>
      <c r="O205" s="94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167</v>
      </c>
      <c r="AT205" s="238" t="s">
        <v>164</v>
      </c>
      <c r="AU205" s="238" t="s">
        <v>82</v>
      </c>
      <c r="AY205" s="14" t="s">
        <v>133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140</v>
      </c>
      <c r="BK205" s="239">
        <f>ROUND(I205*H205,2)</f>
        <v>0</v>
      </c>
      <c r="BL205" s="14" t="s">
        <v>134</v>
      </c>
      <c r="BM205" s="238" t="s">
        <v>688</v>
      </c>
    </row>
    <row r="206" s="2" customFormat="1" ht="24.15" customHeight="1">
      <c r="A206" s="35"/>
      <c r="B206" s="36"/>
      <c r="C206" s="240" t="s">
        <v>689</v>
      </c>
      <c r="D206" s="240" t="s">
        <v>164</v>
      </c>
      <c r="E206" s="241" t="s">
        <v>690</v>
      </c>
      <c r="F206" s="242" t="s">
        <v>691</v>
      </c>
      <c r="G206" s="243" t="s">
        <v>192</v>
      </c>
      <c r="H206" s="244">
        <v>2</v>
      </c>
      <c r="I206" s="245"/>
      <c r="J206" s="246">
        <f>ROUND(I206*H206,2)</f>
        <v>0</v>
      </c>
      <c r="K206" s="247"/>
      <c r="L206" s="248"/>
      <c r="M206" s="249" t="s">
        <v>1</v>
      </c>
      <c r="N206" s="250" t="s">
        <v>40</v>
      </c>
      <c r="O206" s="94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167</v>
      </c>
      <c r="AT206" s="238" t="s">
        <v>164</v>
      </c>
      <c r="AU206" s="238" t="s">
        <v>82</v>
      </c>
      <c r="AY206" s="14" t="s">
        <v>133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140</v>
      </c>
      <c r="BK206" s="239">
        <f>ROUND(I206*H206,2)</f>
        <v>0</v>
      </c>
      <c r="BL206" s="14" t="s">
        <v>134</v>
      </c>
      <c r="BM206" s="238" t="s">
        <v>692</v>
      </c>
    </row>
    <row r="207" s="2" customFormat="1" ht="16.5" customHeight="1">
      <c r="A207" s="35"/>
      <c r="B207" s="36"/>
      <c r="C207" s="240" t="s">
        <v>562</v>
      </c>
      <c r="D207" s="240" t="s">
        <v>164</v>
      </c>
      <c r="E207" s="241" t="s">
        <v>693</v>
      </c>
      <c r="F207" s="242" t="s">
        <v>694</v>
      </c>
      <c r="G207" s="243" t="s">
        <v>192</v>
      </c>
      <c r="H207" s="244">
        <v>4</v>
      </c>
      <c r="I207" s="245"/>
      <c r="J207" s="246">
        <f>ROUND(I207*H207,2)</f>
        <v>0</v>
      </c>
      <c r="K207" s="247"/>
      <c r="L207" s="248"/>
      <c r="M207" s="249" t="s">
        <v>1</v>
      </c>
      <c r="N207" s="250" t="s">
        <v>40</v>
      </c>
      <c r="O207" s="94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167</v>
      </c>
      <c r="AT207" s="238" t="s">
        <v>164</v>
      </c>
      <c r="AU207" s="238" t="s">
        <v>82</v>
      </c>
      <c r="AY207" s="14" t="s">
        <v>133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140</v>
      </c>
      <c r="BK207" s="239">
        <f>ROUND(I207*H207,2)</f>
        <v>0</v>
      </c>
      <c r="BL207" s="14" t="s">
        <v>134</v>
      </c>
      <c r="BM207" s="238" t="s">
        <v>695</v>
      </c>
    </row>
    <row r="208" s="2" customFormat="1" ht="24.15" customHeight="1">
      <c r="A208" s="35"/>
      <c r="B208" s="36"/>
      <c r="C208" s="240" t="s">
        <v>696</v>
      </c>
      <c r="D208" s="240" t="s">
        <v>164</v>
      </c>
      <c r="E208" s="241" t="s">
        <v>697</v>
      </c>
      <c r="F208" s="242" t="s">
        <v>698</v>
      </c>
      <c r="G208" s="243" t="s">
        <v>192</v>
      </c>
      <c r="H208" s="244">
        <v>10</v>
      </c>
      <c r="I208" s="245"/>
      <c r="J208" s="246">
        <f>ROUND(I208*H208,2)</f>
        <v>0</v>
      </c>
      <c r="K208" s="247"/>
      <c r="L208" s="248"/>
      <c r="M208" s="249" t="s">
        <v>1</v>
      </c>
      <c r="N208" s="250" t="s">
        <v>40</v>
      </c>
      <c r="O208" s="94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167</v>
      </c>
      <c r="AT208" s="238" t="s">
        <v>164</v>
      </c>
      <c r="AU208" s="238" t="s">
        <v>82</v>
      </c>
      <c r="AY208" s="14" t="s">
        <v>133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140</v>
      </c>
      <c r="BK208" s="239">
        <f>ROUND(I208*H208,2)</f>
        <v>0</v>
      </c>
      <c r="BL208" s="14" t="s">
        <v>134</v>
      </c>
      <c r="BM208" s="238" t="s">
        <v>699</v>
      </c>
    </row>
    <row r="209" s="2" customFormat="1" ht="37.8" customHeight="1">
      <c r="A209" s="35"/>
      <c r="B209" s="36"/>
      <c r="C209" s="240" t="s">
        <v>565</v>
      </c>
      <c r="D209" s="240" t="s">
        <v>164</v>
      </c>
      <c r="E209" s="241" t="s">
        <v>700</v>
      </c>
      <c r="F209" s="242" t="s">
        <v>701</v>
      </c>
      <c r="G209" s="243" t="s">
        <v>192</v>
      </c>
      <c r="H209" s="244">
        <v>1</v>
      </c>
      <c r="I209" s="245"/>
      <c r="J209" s="246">
        <f>ROUND(I209*H209,2)</f>
        <v>0</v>
      </c>
      <c r="K209" s="247"/>
      <c r="L209" s="248"/>
      <c r="M209" s="249" t="s">
        <v>1</v>
      </c>
      <c r="N209" s="250" t="s">
        <v>40</v>
      </c>
      <c r="O209" s="94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167</v>
      </c>
      <c r="AT209" s="238" t="s">
        <v>164</v>
      </c>
      <c r="AU209" s="238" t="s">
        <v>82</v>
      </c>
      <c r="AY209" s="14" t="s">
        <v>133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140</v>
      </c>
      <c r="BK209" s="239">
        <f>ROUND(I209*H209,2)</f>
        <v>0</v>
      </c>
      <c r="BL209" s="14" t="s">
        <v>134</v>
      </c>
      <c r="BM209" s="238" t="s">
        <v>702</v>
      </c>
    </row>
    <row r="210" s="2" customFormat="1" ht="21.75" customHeight="1">
      <c r="A210" s="35"/>
      <c r="B210" s="36"/>
      <c r="C210" s="240" t="s">
        <v>703</v>
      </c>
      <c r="D210" s="240" t="s">
        <v>164</v>
      </c>
      <c r="E210" s="241" t="s">
        <v>704</v>
      </c>
      <c r="F210" s="242" t="s">
        <v>705</v>
      </c>
      <c r="G210" s="243" t="s">
        <v>192</v>
      </c>
      <c r="H210" s="244">
        <v>6</v>
      </c>
      <c r="I210" s="245"/>
      <c r="J210" s="246">
        <f>ROUND(I210*H210,2)</f>
        <v>0</v>
      </c>
      <c r="K210" s="247"/>
      <c r="L210" s="248"/>
      <c r="M210" s="249" t="s">
        <v>1</v>
      </c>
      <c r="N210" s="250" t="s">
        <v>40</v>
      </c>
      <c r="O210" s="94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167</v>
      </c>
      <c r="AT210" s="238" t="s">
        <v>164</v>
      </c>
      <c r="AU210" s="238" t="s">
        <v>82</v>
      </c>
      <c r="AY210" s="14" t="s">
        <v>133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140</v>
      </c>
      <c r="BK210" s="239">
        <f>ROUND(I210*H210,2)</f>
        <v>0</v>
      </c>
      <c r="BL210" s="14" t="s">
        <v>134</v>
      </c>
      <c r="BM210" s="238" t="s">
        <v>706</v>
      </c>
    </row>
    <row r="211" s="2" customFormat="1" ht="16.5" customHeight="1">
      <c r="A211" s="35"/>
      <c r="B211" s="36"/>
      <c r="C211" s="240" t="s">
        <v>568</v>
      </c>
      <c r="D211" s="240" t="s">
        <v>164</v>
      </c>
      <c r="E211" s="241" t="s">
        <v>707</v>
      </c>
      <c r="F211" s="242" t="s">
        <v>708</v>
      </c>
      <c r="G211" s="243" t="s">
        <v>192</v>
      </c>
      <c r="H211" s="244">
        <v>6</v>
      </c>
      <c r="I211" s="245"/>
      <c r="J211" s="246">
        <f>ROUND(I211*H211,2)</f>
        <v>0</v>
      </c>
      <c r="K211" s="247"/>
      <c r="L211" s="248"/>
      <c r="M211" s="249" t="s">
        <v>1</v>
      </c>
      <c r="N211" s="250" t="s">
        <v>40</v>
      </c>
      <c r="O211" s="94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167</v>
      </c>
      <c r="AT211" s="238" t="s">
        <v>164</v>
      </c>
      <c r="AU211" s="238" t="s">
        <v>82</v>
      </c>
      <c r="AY211" s="14" t="s">
        <v>133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140</v>
      </c>
      <c r="BK211" s="239">
        <f>ROUND(I211*H211,2)</f>
        <v>0</v>
      </c>
      <c r="BL211" s="14" t="s">
        <v>134</v>
      </c>
      <c r="BM211" s="238" t="s">
        <v>709</v>
      </c>
    </row>
    <row r="212" s="2" customFormat="1" ht="16.5" customHeight="1">
      <c r="A212" s="35"/>
      <c r="B212" s="36"/>
      <c r="C212" s="240" t="s">
        <v>710</v>
      </c>
      <c r="D212" s="240" t="s">
        <v>164</v>
      </c>
      <c r="E212" s="241" t="s">
        <v>711</v>
      </c>
      <c r="F212" s="242" t="s">
        <v>712</v>
      </c>
      <c r="G212" s="243" t="s">
        <v>713</v>
      </c>
      <c r="H212" s="244">
        <v>2</v>
      </c>
      <c r="I212" s="245"/>
      <c r="J212" s="246">
        <f>ROUND(I212*H212,2)</f>
        <v>0</v>
      </c>
      <c r="K212" s="247"/>
      <c r="L212" s="248"/>
      <c r="M212" s="249" t="s">
        <v>1</v>
      </c>
      <c r="N212" s="250" t="s">
        <v>40</v>
      </c>
      <c r="O212" s="94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167</v>
      </c>
      <c r="AT212" s="238" t="s">
        <v>164</v>
      </c>
      <c r="AU212" s="238" t="s">
        <v>82</v>
      </c>
      <c r="AY212" s="14" t="s">
        <v>133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140</v>
      </c>
      <c r="BK212" s="239">
        <f>ROUND(I212*H212,2)</f>
        <v>0</v>
      </c>
      <c r="BL212" s="14" t="s">
        <v>134</v>
      </c>
      <c r="BM212" s="238" t="s">
        <v>714</v>
      </c>
    </row>
    <row r="213" s="2" customFormat="1" ht="16.5" customHeight="1">
      <c r="A213" s="35"/>
      <c r="B213" s="36"/>
      <c r="C213" s="240" t="s">
        <v>571</v>
      </c>
      <c r="D213" s="240" t="s">
        <v>164</v>
      </c>
      <c r="E213" s="241" t="s">
        <v>715</v>
      </c>
      <c r="F213" s="242" t="s">
        <v>716</v>
      </c>
      <c r="G213" s="243" t="s">
        <v>717</v>
      </c>
      <c r="H213" s="244">
        <v>0.20000000000000001</v>
      </c>
      <c r="I213" s="245"/>
      <c r="J213" s="246">
        <f>ROUND(I213*H213,2)</f>
        <v>0</v>
      </c>
      <c r="K213" s="247"/>
      <c r="L213" s="248"/>
      <c r="M213" s="249" t="s">
        <v>1</v>
      </c>
      <c r="N213" s="250" t="s">
        <v>40</v>
      </c>
      <c r="O213" s="94"/>
      <c r="P213" s="236">
        <f>O213*H213</f>
        <v>0</v>
      </c>
      <c r="Q213" s="236">
        <v>0</v>
      </c>
      <c r="R213" s="236">
        <f>Q213*H213</f>
        <v>0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167</v>
      </c>
      <c r="AT213" s="238" t="s">
        <v>164</v>
      </c>
      <c r="AU213" s="238" t="s">
        <v>82</v>
      </c>
      <c r="AY213" s="14" t="s">
        <v>133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140</v>
      </c>
      <c r="BK213" s="239">
        <f>ROUND(I213*H213,2)</f>
        <v>0</v>
      </c>
      <c r="BL213" s="14" t="s">
        <v>134</v>
      </c>
      <c r="BM213" s="238" t="s">
        <v>718</v>
      </c>
    </row>
    <row r="214" s="2" customFormat="1" ht="16.5" customHeight="1">
      <c r="A214" s="35"/>
      <c r="B214" s="36"/>
      <c r="C214" s="240" t="s">
        <v>719</v>
      </c>
      <c r="D214" s="240" t="s">
        <v>164</v>
      </c>
      <c r="E214" s="241" t="s">
        <v>720</v>
      </c>
      <c r="F214" s="242" t="s">
        <v>721</v>
      </c>
      <c r="G214" s="243" t="s">
        <v>717</v>
      </c>
      <c r="H214" s="244">
        <v>0.20000000000000001</v>
      </c>
      <c r="I214" s="245"/>
      <c r="J214" s="246">
        <f>ROUND(I214*H214,2)</f>
        <v>0</v>
      </c>
      <c r="K214" s="247"/>
      <c r="L214" s="248"/>
      <c r="M214" s="249" t="s">
        <v>1</v>
      </c>
      <c r="N214" s="250" t="s">
        <v>40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167</v>
      </c>
      <c r="AT214" s="238" t="s">
        <v>164</v>
      </c>
      <c r="AU214" s="238" t="s">
        <v>82</v>
      </c>
      <c r="AY214" s="14" t="s">
        <v>133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140</v>
      </c>
      <c r="BK214" s="239">
        <f>ROUND(I214*H214,2)</f>
        <v>0</v>
      </c>
      <c r="BL214" s="14" t="s">
        <v>134</v>
      </c>
      <c r="BM214" s="238" t="s">
        <v>722</v>
      </c>
    </row>
    <row r="215" s="2" customFormat="1" ht="16.5" customHeight="1">
      <c r="A215" s="35"/>
      <c r="B215" s="36"/>
      <c r="C215" s="240" t="s">
        <v>574</v>
      </c>
      <c r="D215" s="240" t="s">
        <v>164</v>
      </c>
      <c r="E215" s="241" t="s">
        <v>723</v>
      </c>
      <c r="F215" s="242" t="s">
        <v>724</v>
      </c>
      <c r="G215" s="243" t="s">
        <v>717</v>
      </c>
      <c r="H215" s="244">
        <v>0.20000000000000001</v>
      </c>
      <c r="I215" s="245"/>
      <c r="J215" s="246">
        <f>ROUND(I215*H215,2)</f>
        <v>0</v>
      </c>
      <c r="K215" s="247"/>
      <c r="L215" s="248"/>
      <c r="M215" s="249" t="s">
        <v>1</v>
      </c>
      <c r="N215" s="250" t="s">
        <v>40</v>
      </c>
      <c r="O215" s="94"/>
      <c r="P215" s="236">
        <f>O215*H215</f>
        <v>0</v>
      </c>
      <c r="Q215" s="236">
        <v>0</v>
      </c>
      <c r="R215" s="236">
        <f>Q215*H215</f>
        <v>0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167</v>
      </c>
      <c r="AT215" s="238" t="s">
        <v>164</v>
      </c>
      <c r="AU215" s="238" t="s">
        <v>82</v>
      </c>
      <c r="AY215" s="14" t="s">
        <v>133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140</v>
      </c>
      <c r="BK215" s="239">
        <f>ROUND(I215*H215,2)</f>
        <v>0</v>
      </c>
      <c r="BL215" s="14" t="s">
        <v>134</v>
      </c>
      <c r="BM215" s="238" t="s">
        <v>725</v>
      </c>
    </row>
    <row r="216" s="2" customFormat="1" ht="16.5" customHeight="1">
      <c r="A216" s="35"/>
      <c r="B216" s="36"/>
      <c r="C216" s="240" t="s">
        <v>726</v>
      </c>
      <c r="D216" s="240" t="s">
        <v>164</v>
      </c>
      <c r="E216" s="241" t="s">
        <v>727</v>
      </c>
      <c r="F216" s="242" t="s">
        <v>728</v>
      </c>
      <c r="G216" s="243" t="s">
        <v>717</v>
      </c>
      <c r="H216" s="244">
        <v>0.20000000000000001</v>
      </c>
      <c r="I216" s="245"/>
      <c r="J216" s="246">
        <f>ROUND(I216*H216,2)</f>
        <v>0</v>
      </c>
      <c r="K216" s="247"/>
      <c r="L216" s="248"/>
      <c r="M216" s="249" t="s">
        <v>1</v>
      </c>
      <c r="N216" s="250" t="s">
        <v>40</v>
      </c>
      <c r="O216" s="94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8" t="s">
        <v>167</v>
      </c>
      <c r="AT216" s="238" t="s">
        <v>164</v>
      </c>
      <c r="AU216" s="238" t="s">
        <v>82</v>
      </c>
      <c r="AY216" s="14" t="s">
        <v>133</v>
      </c>
      <c r="BE216" s="239">
        <f>IF(N216="základná",J216,0)</f>
        <v>0</v>
      </c>
      <c r="BF216" s="239">
        <f>IF(N216="znížená",J216,0)</f>
        <v>0</v>
      </c>
      <c r="BG216" s="239">
        <f>IF(N216="zákl. prenesená",J216,0)</f>
        <v>0</v>
      </c>
      <c r="BH216" s="239">
        <f>IF(N216="zníž. prenesená",J216,0)</f>
        <v>0</v>
      </c>
      <c r="BI216" s="239">
        <f>IF(N216="nulová",J216,0)</f>
        <v>0</v>
      </c>
      <c r="BJ216" s="14" t="s">
        <v>140</v>
      </c>
      <c r="BK216" s="239">
        <f>ROUND(I216*H216,2)</f>
        <v>0</v>
      </c>
      <c r="BL216" s="14" t="s">
        <v>134</v>
      </c>
      <c r="BM216" s="238" t="s">
        <v>729</v>
      </c>
    </row>
    <row r="217" s="2" customFormat="1" ht="16.5" customHeight="1">
      <c r="A217" s="35"/>
      <c r="B217" s="36"/>
      <c r="C217" s="240" t="s">
        <v>577</v>
      </c>
      <c r="D217" s="240" t="s">
        <v>164</v>
      </c>
      <c r="E217" s="241" t="s">
        <v>730</v>
      </c>
      <c r="F217" s="242" t="s">
        <v>731</v>
      </c>
      <c r="G217" s="243" t="s">
        <v>717</v>
      </c>
      <c r="H217" s="244">
        <v>0.20000000000000001</v>
      </c>
      <c r="I217" s="245"/>
      <c r="J217" s="246">
        <f>ROUND(I217*H217,2)</f>
        <v>0</v>
      </c>
      <c r="K217" s="247"/>
      <c r="L217" s="248"/>
      <c r="M217" s="249" t="s">
        <v>1</v>
      </c>
      <c r="N217" s="250" t="s">
        <v>40</v>
      </c>
      <c r="O217" s="94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167</v>
      </c>
      <c r="AT217" s="238" t="s">
        <v>164</v>
      </c>
      <c r="AU217" s="238" t="s">
        <v>82</v>
      </c>
      <c r="AY217" s="14" t="s">
        <v>133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140</v>
      </c>
      <c r="BK217" s="239">
        <f>ROUND(I217*H217,2)</f>
        <v>0</v>
      </c>
      <c r="BL217" s="14" t="s">
        <v>134</v>
      </c>
      <c r="BM217" s="238" t="s">
        <v>732</v>
      </c>
    </row>
    <row r="218" s="2" customFormat="1" ht="16.5" customHeight="1">
      <c r="A218" s="35"/>
      <c r="B218" s="36"/>
      <c r="C218" s="240" t="s">
        <v>733</v>
      </c>
      <c r="D218" s="240" t="s">
        <v>164</v>
      </c>
      <c r="E218" s="241" t="s">
        <v>734</v>
      </c>
      <c r="F218" s="242" t="s">
        <v>735</v>
      </c>
      <c r="G218" s="243" t="s">
        <v>713</v>
      </c>
      <c r="H218" s="244">
        <v>2</v>
      </c>
      <c r="I218" s="245"/>
      <c r="J218" s="246">
        <f>ROUND(I218*H218,2)</f>
        <v>0</v>
      </c>
      <c r="K218" s="247"/>
      <c r="L218" s="248"/>
      <c r="M218" s="249" t="s">
        <v>1</v>
      </c>
      <c r="N218" s="250" t="s">
        <v>40</v>
      </c>
      <c r="O218" s="94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8" t="s">
        <v>167</v>
      </c>
      <c r="AT218" s="238" t="s">
        <v>164</v>
      </c>
      <c r="AU218" s="238" t="s">
        <v>82</v>
      </c>
      <c r="AY218" s="14" t="s">
        <v>133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140</v>
      </c>
      <c r="BK218" s="239">
        <f>ROUND(I218*H218,2)</f>
        <v>0</v>
      </c>
      <c r="BL218" s="14" t="s">
        <v>134</v>
      </c>
      <c r="BM218" s="238" t="s">
        <v>736</v>
      </c>
    </row>
    <row r="219" s="2" customFormat="1" ht="16.5" customHeight="1">
      <c r="A219" s="35"/>
      <c r="B219" s="36"/>
      <c r="C219" s="240" t="s">
        <v>580</v>
      </c>
      <c r="D219" s="240" t="s">
        <v>164</v>
      </c>
      <c r="E219" s="241" t="s">
        <v>737</v>
      </c>
      <c r="F219" s="242" t="s">
        <v>738</v>
      </c>
      <c r="G219" s="243" t="s">
        <v>713</v>
      </c>
      <c r="H219" s="244">
        <v>2</v>
      </c>
      <c r="I219" s="245"/>
      <c r="J219" s="246">
        <f>ROUND(I219*H219,2)</f>
        <v>0</v>
      </c>
      <c r="K219" s="247"/>
      <c r="L219" s="248"/>
      <c r="M219" s="249" t="s">
        <v>1</v>
      </c>
      <c r="N219" s="250" t="s">
        <v>40</v>
      </c>
      <c r="O219" s="94"/>
      <c r="P219" s="236">
        <f>O219*H219</f>
        <v>0</v>
      </c>
      <c r="Q219" s="236">
        <v>0</v>
      </c>
      <c r="R219" s="236">
        <f>Q219*H219</f>
        <v>0</v>
      </c>
      <c r="S219" s="236">
        <v>0</v>
      </c>
      <c r="T219" s="23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8" t="s">
        <v>167</v>
      </c>
      <c r="AT219" s="238" t="s">
        <v>164</v>
      </c>
      <c r="AU219" s="238" t="s">
        <v>82</v>
      </c>
      <c r="AY219" s="14" t="s">
        <v>133</v>
      </c>
      <c r="BE219" s="239">
        <f>IF(N219="základná",J219,0)</f>
        <v>0</v>
      </c>
      <c r="BF219" s="239">
        <f>IF(N219="znížená",J219,0)</f>
        <v>0</v>
      </c>
      <c r="BG219" s="239">
        <f>IF(N219="zákl. prenesená",J219,0)</f>
        <v>0</v>
      </c>
      <c r="BH219" s="239">
        <f>IF(N219="zníž. prenesená",J219,0)</f>
        <v>0</v>
      </c>
      <c r="BI219" s="239">
        <f>IF(N219="nulová",J219,0)</f>
        <v>0</v>
      </c>
      <c r="BJ219" s="14" t="s">
        <v>140</v>
      </c>
      <c r="BK219" s="239">
        <f>ROUND(I219*H219,2)</f>
        <v>0</v>
      </c>
      <c r="BL219" s="14" t="s">
        <v>134</v>
      </c>
      <c r="BM219" s="238" t="s">
        <v>739</v>
      </c>
    </row>
    <row r="220" s="2" customFormat="1" ht="16.5" customHeight="1">
      <c r="A220" s="35"/>
      <c r="B220" s="36"/>
      <c r="C220" s="240" t="s">
        <v>740</v>
      </c>
      <c r="D220" s="240" t="s">
        <v>164</v>
      </c>
      <c r="E220" s="241" t="s">
        <v>741</v>
      </c>
      <c r="F220" s="242" t="s">
        <v>742</v>
      </c>
      <c r="G220" s="243" t="s">
        <v>713</v>
      </c>
      <c r="H220" s="244">
        <v>2</v>
      </c>
      <c r="I220" s="245"/>
      <c r="J220" s="246">
        <f>ROUND(I220*H220,2)</f>
        <v>0</v>
      </c>
      <c r="K220" s="247"/>
      <c r="L220" s="248"/>
      <c r="M220" s="249" t="s">
        <v>1</v>
      </c>
      <c r="N220" s="250" t="s">
        <v>40</v>
      </c>
      <c r="O220" s="94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8" t="s">
        <v>167</v>
      </c>
      <c r="AT220" s="238" t="s">
        <v>164</v>
      </c>
      <c r="AU220" s="238" t="s">
        <v>82</v>
      </c>
      <c r="AY220" s="14" t="s">
        <v>133</v>
      </c>
      <c r="BE220" s="239">
        <f>IF(N220="základná",J220,0)</f>
        <v>0</v>
      </c>
      <c r="BF220" s="239">
        <f>IF(N220="znížená",J220,0)</f>
        <v>0</v>
      </c>
      <c r="BG220" s="239">
        <f>IF(N220="zákl. prenesená",J220,0)</f>
        <v>0</v>
      </c>
      <c r="BH220" s="239">
        <f>IF(N220="zníž. prenesená",J220,0)</f>
        <v>0</v>
      </c>
      <c r="BI220" s="239">
        <f>IF(N220="nulová",J220,0)</f>
        <v>0</v>
      </c>
      <c r="BJ220" s="14" t="s">
        <v>140</v>
      </c>
      <c r="BK220" s="239">
        <f>ROUND(I220*H220,2)</f>
        <v>0</v>
      </c>
      <c r="BL220" s="14" t="s">
        <v>134</v>
      </c>
      <c r="BM220" s="238" t="s">
        <v>743</v>
      </c>
    </row>
    <row r="221" s="2" customFormat="1" ht="16.5" customHeight="1">
      <c r="A221" s="35"/>
      <c r="B221" s="36"/>
      <c r="C221" s="240" t="s">
        <v>583</v>
      </c>
      <c r="D221" s="240" t="s">
        <v>164</v>
      </c>
      <c r="E221" s="241" t="s">
        <v>744</v>
      </c>
      <c r="F221" s="242" t="s">
        <v>745</v>
      </c>
      <c r="G221" s="243" t="s">
        <v>713</v>
      </c>
      <c r="H221" s="244">
        <v>2</v>
      </c>
      <c r="I221" s="245"/>
      <c r="J221" s="246">
        <f>ROUND(I221*H221,2)</f>
        <v>0</v>
      </c>
      <c r="K221" s="247"/>
      <c r="L221" s="248"/>
      <c r="M221" s="249" t="s">
        <v>1</v>
      </c>
      <c r="N221" s="250" t="s">
        <v>40</v>
      </c>
      <c r="O221" s="94"/>
      <c r="P221" s="236">
        <f>O221*H221</f>
        <v>0</v>
      </c>
      <c r="Q221" s="236">
        <v>0</v>
      </c>
      <c r="R221" s="236">
        <f>Q221*H221</f>
        <v>0</v>
      </c>
      <c r="S221" s="236">
        <v>0</v>
      </c>
      <c r="T221" s="23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8" t="s">
        <v>167</v>
      </c>
      <c r="AT221" s="238" t="s">
        <v>164</v>
      </c>
      <c r="AU221" s="238" t="s">
        <v>82</v>
      </c>
      <c r="AY221" s="14" t="s">
        <v>133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140</v>
      </c>
      <c r="BK221" s="239">
        <f>ROUND(I221*H221,2)</f>
        <v>0</v>
      </c>
      <c r="BL221" s="14" t="s">
        <v>134</v>
      </c>
      <c r="BM221" s="238" t="s">
        <v>746</v>
      </c>
    </row>
    <row r="222" s="2" customFormat="1" ht="16.5" customHeight="1">
      <c r="A222" s="35"/>
      <c r="B222" s="36"/>
      <c r="C222" s="240" t="s">
        <v>275</v>
      </c>
      <c r="D222" s="240" t="s">
        <v>164</v>
      </c>
      <c r="E222" s="241" t="s">
        <v>747</v>
      </c>
      <c r="F222" s="242" t="s">
        <v>748</v>
      </c>
      <c r="G222" s="243" t="s">
        <v>192</v>
      </c>
      <c r="H222" s="244">
        <v>40</v>
      </c>
      <c r="I222" s="245"/>
      <c r="J222" s="246">
        <f>ROUND(I222*H222,2)</f>
        <v>0</v>
      </c>
      <c r="K222" s="247"/>
      <c r="L222" s="248"/>
      <c r="M222" s="249" t="s">
        <v>1</v>
      </c>
      <c r="N222" s="250" t="s">
        <v>40</v>
      </c>
      <c r="O222" s="94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8" t="s">
        <v>167</v>
      </c>
      <c r="AT222" s="238" t="s">
        <v>164</v>
      </c>
      <c r="AU222" s="238" t="s">
        <v>82</v>
      </c>
      <c r="AY222" s="14" t="s">
        <v>133</v>
      </c>
      <c r="BE222" s="239">
        <f>IF(N222="základná",J222,0)</f>
        <v>0</v>
      </c>
      <c r="BF222" s="239">
        <f>IF(N222="znížená",J222,0)</f>
        <v>0</v>
      </c>
      <c r="BG222" s="239">
        <f>IF(N222="zákl. prenesená",J222,0)</f>
        <v>0</v>
      </c>
      <c r="BH222" s="239">
        <f>IF(N222="zníž. prenesená",J222,0)</f>
        <v>0</v>
      </c>
      <c r="BI222" s="239">
        <f>IF(N222="nulová",J222,0)</f>
        <v>0</v>
      </c>
      <c r="BJ222" s="14" t="s">
        <v>140</v>
      </c>
      <c r="BK222" s="239">
        <f>ROUND(I222*H222,2)</f>
        <v>0</v>
      </c>
      <c r="BL222" s="14" t="s">
        <v>134</v>
      </c>
      <c r="BM222" s="238" t="s">
        <v>749</v>
      </c>
    </row>
    <row r="223" s="2" customFormat="1" ht="16.5" customHeight="1">
      <c r="A223" s="35"/>
      <c r="B223" s="36"/>
      <c r="C223" s="240" t="s">
        <v>586</v>
      </c>
      <c r="D223" s="240" t="s">
        <v>164</v>
      </c>
      <c r="E223" s="241" t="s">
        <v>750</v>
      </c>
      <c r="F223" s="242" t="s">
        <v>751</v>
      </c>
      <c r="G223" s="243" t="s">
        <v>192</v>
      </c>
      <c r="H223" s="244">
        <v>1</v>
      </c>
      <c r="I223" s="245"/>
      <c r="J223" s="246">
        <f>ROUND(I223*H223,2)</f>
        <v>0</v>
      </c>
      <c r="K223" s="247"/>
      <c r="L223" s="248"/>
      <c r="M223" s="249" t="s">
        <v>1</v>
      </c>
      <c r="N223" s="250" t="s">
        <v>40</v>
      </c>
      <c r="O223" s="94"/>
      <c r="P223" s="236">
        <f>O223*H223</f>
        <v>0</v>
      </c>
      <c r="Q223" s="236">
        <v>0</v>
      </c>
      <c r="R223" s="236">
        <f>Q223*H223</f>
        <v>0</v>
      </c>
      <c r="S223" s="236">
        <v>0</v>
      </c>
      <c r="T223" s="23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8" t="s">
        <v>167</v>
      </c>
      <c r="AT223" s="238" t="s">
        <v>164</v>
      </c>
      <c r="AU223" s="238" t="s">
        <v>82</v>
      </c>
      <c r="AY223" s="14" t="s">
        <v>133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4" t="s">
        <v>140</v>
      </c>
      <c r="BK223" s="239">
        <f>ROUND(I223*H223,2)</f>
        <v>0</v>
      </c>
      <c r="BL223" s="14" t="s">
        <v>134</v>
      </c>
      <c r="BM223" s="238" t="s">
        <v>752</v>
      </c>
    </row>
    <row r="224" s="2" customFormat="1" ht="16.5" customHeight="1">
      <c r="A224" s="35"/>
      <c r="B224" s="36"/>
      <c r="C224" s="240" t="s">
        <v>753</v>
      </c>
      <c r="D224" s="240" t="s">
        <v>164</v>
      </c>
      <c r="E224" s="241" t="s">
        <v>754</v>
      </c>
      <c r="F224" s="242" t="s">
        <v>755</v>
      </c>
      <c r="G224" s="243" t="s">
        <v>192</v>
      </c>
      <c r="H224" s="244">
        <v>100</v>
      </c>
      <c r="I224" s="245"/>
      <c r="J224" s="246">
        <f>ROUND(I224*H224,2)</f>
        <v>0</v>
      </c>
      <c r="K224" s="247"/>
      <c r="L224" s="248"/>
      <c r="M224" s="249" t="s">
        <v>1</v>
      </c>
      <c r="N224" s="250" t="s">
        <v>40</v>
      </c>
      <c r="O224" s="94"/>
      <c r="P224" s="236">
        <f>O224*H224</f>
        <v>0</v>
      </c>
      <c r="Q224" s="236">
        <v>0</v>
      </c>
      <c r="R224" s="236">
        <f>Q224*H224</f>
        <v>0</v>
      </c>
      <c r="S224" s="236">
        <v>0</v>
      </c>
      <c r="T224" s="23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8" t="s">
        <v>167</v>
      </c>
      <c r="AT224" s="238" t="s">
        <v>164</v>
      </c>
      <c r="AU224" s="238" t="s">
        <v>82</v>
      </c>
      <c r="AY224" s="14" t="s">
        <v>133</v>
      </c>
      <c r="BE224" s="239">
        <f>IF(N224="základná",J224,0)</f>
        <v>0</v>
      </c>
      <c r="BF224" s="239">
        <f>IF(N224="znížená",J224,0)</f>
        <v>0</v>
      </c>
      <c r="BG224" s="239">
        <f>IF(N224="zákl. prenesená",J224,0)</f>
        <v>0</v>
      </c>
      <c r="BH224" s="239">
        <f>IF(N224="zníž. prenesená",J224,0)</f>
        <v>0</v>
      </c>
      <c r="BI224" s="239">
        <f>IF(N224="nulová",J224,0)</f>
        <v>0</v>
      </c>
      <c r="BJ224" s="14" t="s">
        <v>140</v>
      </c>
      <c r="BK224" s="239">
        <f>ROUND(I224*H224,2)</f>
        <v>0</v>
      </c>
      <c r="BL224" s="14" t="s">
        <v>134</v>
      </c>
      <c r="BM224" s="238" t="s">
        <v>756</v>
      </c>
    </row>
    <row r="225" s="2" customFormat="1" ht="16.5" customHeight="1">
      <c r="A225" s="35"/>
      <c r="B225" s="36"/>
      <c r="C225" s="240" t="s">
        <v>589</v>
      </c>
      <c r="D225" s="240" t="s">
        <v>164</v>
      </c>
      <c r="E225" s="241" t="s">
        <v>757</v>
      </c>
      <c r="F225" s="242" t="s">
        <v>758</v>
      </c>
      <c r="G225" s="243" t="s">
        <v>192</v>
      </c>
      <c r="H225" s="244">
        <v>100</v>
      </c>
      <c r="I225" s="245"/>
      <c r="J225" s="246">
        <f>ROUND(I225*H225,2)</f>
        <v>0</v>
      </c>
      <c r="K225" s="247"/>
      <c r="L225" s="248"/>
      <c r="M225" s="249" t="s">
        <v>1</v>
      </c>
      <c r="N225" s="250" t="s">
        <v>40</v>
      </c>
      <c r="O225" s="94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8" t="s">
        <v>167</v>
      </c>
      <c r="AT225" s="238" t="s">
        <v>164</v>
      </c>
      <c r="AU225" s="238" t="s">
        <v>82</v>
      </c>
      <c r="AY225" s="14" t="s">
        <v>133</v>
      </c>
      <c r="BE225" s="239">
        <f>IF(N225="základná",J225,0)</f>
        <v>0</v>
      </c>
      <c r="BF225" s="239">
        <f>IF(N225="znížená",J225,0)</f>
        <v>0</v>
      </c>
      <c r="BG225" s="239">
        <f>IF(N225="zákl. prenesená",J225,0)</f>
        <v>0</v>
      </c>
      <c r="BH225" s="239">
        <f>IF(N225="zníž. prenesená",J225,0)</f>
        <v>0</v>
      </c>
      <c r="BI225" s="239">
        <f>IF(N225="nulová",J225,0)</f>
        <v>0</v>
      </c>
      <c r="BJ225" s="14" t="s">
        <v>140</v>
      </c>
      <c r="BK225" s="239">
        <f>ROUND(I225*H225,2)</f>
        <v>0</v>
      </c>
      <c r="BL225" s="14" t="s">
        <v>134</v>
      </c>
      <c r="BM225" s="238" t="s">
        <v>759</v>
      </c>
    </row>
    <row r="226" s="2" customFormat="1" ht="21.75" customHeight="1">
      <c r="A226" s="35"/>
      <c r="B226" s="36"/>
      <c r="C226" s="240" t="s">
        <v>760</v>
      </c>
      <c r="D226" s="240" t="s">
        <v>164</v>
      </c>
      <c r="E226" s="241" t="s">
        <v>761</v>
      </c>
      <c r="F226" s="242" t="s">
        <v>762</v>
      </c>
      <c r="G226" s="243" t="s">
        <v>713</v>
      </c>
      <c r="H226" s="244">
        <v>1</v>
      </c>
      <c r="I226" s="245"/>
      <c r="J226" s="246">
        <f>ROUND(I226*H226,2)</f>
        <v>0</v>
      </c>
      <c r="K226" s="247"/>
      <c r="L226" s="248"/>
      <c r="M226" s="249" t="s">
        <v>1</v>
      </c>
      <c r="N226" s="250" t="s">
        <v>40</v>
      </c>
      <c r="O226" s="94"/>
      <c r="P226" s="236">
        <f>O226*H226</f>
        <v>0</v>
      </c>
      <c r="Q226" s="236">
        <v>0</v>
      </c>
      <c r="R226" s="236">
        <f>Q226*H226</f>
        <v>0</v>
      </c>
      <c r="S226" s="236">
        <v>0</v>
      </c>
      <c r="T226" s="23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8" t="s">
        <v>167</v>
      </c>
      <c r="AT226" s="238" t="s">
        <v>164</v>
      </c>
      <c r="AU226" s="238" t="s">
        <v>82</v>
      </c>
      <c r="AY226" s="14" t="s">
        <v>133</v>
      </c>
      <c r="BE226" s="239">
        <f>IF(N226="základná",J226,0)</f>
        <v>0</v>
      </c>
      <c r="BF226" s="239">
        <f>IF(N226="znížená",J226,0)</f>
        <v>0</v>
      </c>
      <c r="BG226" s="239">
        <f>IF(N226="zákl. prenesená",J226,0)</f>
        <v>0</v>
      </c>
      <c r="BH226" s="239">
        <f>IF(N226="zníž. prenesená",J226,0)</f>
        <v>0</v>
      </c>
      <c r="BI226" s="239">
        <f>IF(N226="nulová",J226,0)</f>
        <v>0</v>
      </c>
      <c r="BJ226" s="14" t="s">
        <v>140</v>
      </c>
      <c r="BK226" s="239">
        <f>ROUND(I226*H226,2)</f>
        <v>0</v>
      </c>
      <c r="BL226" s="14" t="s">
        <v>134</v>
      </c>
      <c r="BM226" s="238" t="s">
        <v>763</v>
      </c>
    </row>
    <row r="227" s="2" customFormat="1" ht="21.75" customHeight="1">
      <c r="A227" s="35"/>
      <c r="B227" s="36"/>
      <c r="C227" s="240" t="s">
        <v>592</v>
      </c>
      <c r="D227" s="240" t="s">
        <v>164</v>
      </c>
      <c r="E227" s="241" t="s">
        <v>764</v>
      </c>
      <c r="F227" s="242" t="s">
        <v>765</v>
      </c>
      <c r="G227" s="243" t="s">
        <v>187</v>
      </c>
      <c r="H227" s="244">
        <v>1</v>
      </c>
      <c r="I227" s="245"/>
      <c r="J227" s="246">
        <f>ROUND(I227*H227,2)</f>
        <v>0</v>
      </c>
      <c r="K227" s="247"/>
      <c r="L227" s="248"/>
      <c r="M227" s="249" t="s">
        <v>1</v>
      </c>
      <c r="N227" s="250" t="s">
        <v>40</v>
      </c>
      <c r="O227" s="94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8" t="s">
        <v>167</v>
      </c>
      <c r="AT227" s="238" t="s">
        <v>164</v>
      </c>
      <c r="AU227" s="238" t="s">
        <v>82</v>
      </c>
      <c r="AY227" s="14" t="s">
        <v>133</v>
      </c>
      <c r="BE227" s="239">
        <f>IF(N227="základná",J227,0)</f>
        <v>0</v>
      </c>
      <c r="BF227" s="239">
        <f>IF(N227="znížená",J227,0)</f>
        <v>0</v>
      </c>
      <c r="BG227" s="239">
        <f>IF(N227="zákl. prenesená",J227,0)</f>
        <v>0</v>
      </c>
      <c r="BH227" s="239">
        <f>IF(N227="zníž. prenesená",J227,0)</f>
        <v>0</v>
      </c>
      <c r="BI227" s="239">
        <f>IF(N227="nulová",J227,0)</f>
        <v>0</v>
      </c>
      <c r="BJ227" s="14" t="s">
        <v>140</v>
      </c>
      <c r="BK227" s="239">
        <f>ROUND(I227*H227,2)</f>
        <v>0</v>
      </c>
      <c r="BL227" s="14" t="s">
        <v>134</v>
      </c>
      <c r="BM227" s="238" t="s">
        <v>766</v>
      </c>
    </row>
    <row r="228" s="2" customFormat="1" ht="16.5" customHeight="1">
      <c r="A228" s="35"/>
      <c r="B228" s="36"/>
      <c r="C228" s="240" t="s">
        <v>767</v>
      </c>
      <c r="D228" s="240" t="s">
        <v>164</v>
      </c>
      <c r="E228" s="241" t="s">
        <v>768</v>
      </c>
      <c r="F228" s="242" t="s">
        <v>769</v>
      </c>
      <c r="G228" s="243" t="s">
        <v>192</v>
      </c>
      <c r="H228" s="244">
        <v>80</v>
      </c>
      <c r="I228" s="245"/>
      <c r="J228" s="246">
        <f>ROUND(I228*H228,2)</f>
        <v>0</v>
      </c>
      <c r="K228" s="247"/>
      <c r="L228" s="248"/>
      <c r="M228" s="249" t="s">
        <v>1</v>
      </c>
      <c r="N228" s="250" t="s">
        <v>40</v>
      </c>
      <c r="O228" s="94"/>
      <c r="P228" s="236">
        <f>O228*H228</f>
        <v>0</v>
      </c>
      <c r="Q228" s="236">
        <v>0</v>
      </c>
      <c r="R228" s="236">
        <f>Q228*H228</f>
        <v>0</v>
      </c>
      <c r="S228" s="236">
        <v>0</v>
      </c>
      <c r="T228" s="237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8" t="s">
        <v>167</v>
      </c>
      <c r="AT228" s="238" t="s">
        <v>164</v>
      </c>
      <c r="AU228" s="238" t="s">
        <v>82</v>
      </c>
      <c r="AY228" s="14" t="s">
        <v>133</v>
      </c>
      <c r="BE228" s="239">
        <f>IF(N228="základná",J228,0)</f>
        <v>0</v>
      </c>
      <c r="BF228" s="239">
        <f>IF(N228="znížená",J228,0)</f>
        <v>0</v>
      </c>
      <c r="BG228" s="239">
        <f>IF(N228="zákl. prenesená",J228,0)</f>
        <v>0</v>
      </c>
      <c r="BH228" s="239">
        <f>IF(N228="zníž. prenesená",J228,0)</f>
        <v>0</v>
      </c>
      <c r="BI228" s="239">
        <f>IF(N228="nulová",J228,0)</f>
        <v>0</v>
      </c>
      <c r="BJ228" s="14" t="s">
        <v>140</v>
      </c>
      <c r="BK228" s="239">
        <f>ROUND(I228*H228,2)</f>
        <v>0</v>
      </c>
      <c r="BL228" s="14" t="s">
        <v>134</v>
      </c>
      <c r="BM228" s="238" t="s">
        <v>770</v>
      </c>
    </row>
    <row r="229" s="2" customFormat="1" ht="16.5" customHeight="1">
      <c r="A229" s="35"/>
      <c r="B229" s="36"/>
      <c r="C229" s="240" t="s">
        <v>595</v>
      </c>
      <c r="D229" s="240" t="s">
        <v>164</v>
      </c>
      <c r="E229" s="241" t="s">
        <v>771</v>
      </c>
      <c r="F229" s="242" t="s">
        <v>772</v>
      </c>
      <c r="G229" s="243" t="s">
        <v>713</v>
      </c>
      <c r="H229" s="244">
        <v>1</v>
      </c>
      <c r="I229" s="245"/>
      <c r="J229" s="246">
        <f>ROUND(I229*H229,2)</f>
        <v>0</v>
      </c>
      <c r="K229" s="247"/>
      <c r="L229" s="248"/>
      <c r="M229" s="249" t="s">
        <v>1</v>
      </c>
      <c r="N229" s="250" t="s">
        <v>40</v>
      </c>
      <c r="O229" s="94"/>
      <c r="P229" s="236">
        <f>O229*H229</f>
        <v>0</v>
      </c>
      <c r="Q229" s="236">
        <v>0</v>
      </c>
      <c r="R229" s="236">
        <f>Q229*H229</f>
        <v>0</v>
      </c>
      <c r="S229" s="236">
        <v>0</v>
      </c>
      <c r="T229" s="23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8" t="s">
        <v>167</v>
      </c>
      <c r="AT229" s="238" t="s">
        <v>164</v>
      </c>
      <c r="AU229" s="238" t="s">
        <v>82</v>
      </c>
      <c r="AY229" s="14" t="s">
        <v>133</v>
      </c>
      <c r="BE229" s="239">
        <f>IF(N229="základná",J229,0)</f>
        <v>0</v>
      </c>
      <c r="BF229" s="239">
        <f>IF(N229="znížená",J229,0)</f>
        <v>0</v>
      </c>
      <c r="BG229" s="239">
        <f>IF(N229="zákl. prenesená",J229,0)</f>
        <v>0</v>
      </c>
      <c r="BH229" s="239">
        <f>IF(N229="zníž. prenesená",J229,0)</f>
        <v>0</v>
      </c>
      <c r="BI229" s="239">
        <f>IF(N229="nulová",J229,0)</f>
        <v>0</v>
      </c>
      <c r="BJ229" s="14" t="s">
        <v>140</v>
      </c>
      <c r="BK229" s="239">
        <f>ROUND(I229*H229,2)</f>
        <v>0</v>
      </c>
      <c r="BL229" s="14" t="s">
        <v>134</v>
      </c>
      <c r="BM229" s="238" t="s">
        <v>773</v>
      </c>
    </row>
    <row r="230" s="2" customFormat="1" ht="16.5" customHeight="1">
      <c r="A230" s="35"/>
      <c r="B230" s="36"/>
      <c r="C230" s="240" t="s">
        <v>774</v>
      </c>
      <c r="D230" s="240" t="s">
        <v>164</v>
      </c>
      <c r="E230" s="241" t="s">
        <v>775</v>
      </c>
      <c r="F230" s="242" t="s">
        <v>776</v>
      </c>
      <c r="G230" s="243" t="s">
        <v>241</v>
      </c>
      <c r="H230" s="244">
        <v>2</v>
      </c>
      <c r="I230" s="245"/>
      <c r="J230" s="246">
        <f>ROUND(I230*H230,2)</f>
        <v>0</v>
      </c>
      <c r="K230" s="247"/>
      <c r="L230" s="248"/>
      <c r="M230" s="249" t="s">
        <v>1</v>
      </c>
      <c r="N230" s="250" t="s">
        <v>40</v>
      </c>
      <c r="O230" s="94"/>
      <c r="P230" s="236">
        <f>O230*H230</f>
        <v>0</v>
      </c>
      <c r="Q230" s="236">
        <v>0</v>
      </c>
      <c r="R230" s="236">
        <f>Q230*H230</f>
        <v>0</v>
      </c>
      <c r="S230" s="236">
        <v>0</v>
      </c>
      <c r="T230" s="23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8" t="s">
        <v>167</v>
      </c>
      <c r="AT230" s="238" t="s">
        <v>164</v>
      </c>
      <c r="AU230" s="238" t="s">
        <v>82</v>
      </c>
      <c r="AY230" s="14" t="s">
        <v>133</v>
      </c>
      <c r="BE230" s="239">
        <f>IF(N230="základná",J230,0)</f>
        <v>0</v>
      </c>
      <c r="BF230" s="239">
        <f>IF(N230="znížená",J230,0)</f>
        <v>0</v>
      </c>
      <c r="BG230" s="239">
        <f>IF(N230="zákl. prenesená",J230,0)</f>
        <v>0</v>
      </c>
      <c r="BH230" s="239">
        <f>IF(N230="zníž. prenesená",J230,0)</f>
        <v>0</v>
      </c>
      <c r="BI230" s="239">
        <f>IF(N230="nulová",J230,0)</f>
        <v>0</v>
      </c>
      <c r="BJ230" s="14" t="s">
        <v>140</v>
      </c>
      <c r="BK230" s="239">
        <f>ROUND(I230*H230,2)</f>
        <v>0</v>
      </c>
      <c r="BL230" s="14" t="s">
        <v>134</v>
      </c>
      <c r="BM230" s="238" t="s">
        <v>777</v>
      </c>
    </row>
    <row r="231" s="2" customFormat="1" ht="16.5" customHeight="1">
      <c r="A231" s="35"/>
      <c r="B231" s="36"/>
      <c r="C231" s="240" t="s">
        <v>598</v>
      </c>
      <c r="D231" s="240" t="s">
        <v>164</v>
      </c>
      <c r="E231" s="241" t="s">
        <v>778</v>
      </c>
      <c r="F231" s="242" t="s">
        <v>779</v>
      </c>
      <c r="G231" s="243" t="s">
        <v>241</v>
      </c>
      <c r="H231" s="244">
        <v>4</v>
      </c>
      <c r="I231" s="245"/>
      <c r="J231" s="246">
        <f>ROUND(I231*H231,2)</f>
        <v>0</v>
      </c>
      <c r="K231" s="247"/>
      <c r="L231" s="248"/>
      <c r="M231" s="249" t="s">
        <v>1</v>
      </c>
      <c r="N231" s="250" t="s">
        <v>40</v>
      </c>
      <c r="O231" s="94"/>
      <c r="P231" s="236">
        <f>O231*H231</f>
        <v>0</v>
      </c>
      <c r="Q231" s="236">
        <v>0</v>
      </c>
      <c r="R231" s="236">
        <f>Q231*H231</f>
        <v>0</v>
      </c>
      <c r="S231" s="236">
        <v>0</v>
      </c>
      <c r="T231" s="23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8" t="s">
        <v>167</v>
      </c>
      <c r="AT231" s="238" t="s">
        <v>164</v>
      </c>
      <c r="AU231" s="238" t="s">
        <v>82</v>
      </c>
      <c r="AY231" s="14" t="s">
        <v>133</v>
      </c>
      <c r="BE231" s="239">
        <f>IF(N231="základná",J231,0)</f>
        <v>0</v>
      </c>
      <c r="BF231" s="239">
        <f>IF(N231="znížená",J231,0)</f>
        <v>0</v>
      </c>
      <c r="BG231" s="239">
        <f>IF(N231="zákl. prenesená",J231,0)</f>
        <v>0</v>
      </c>
      <c r="BH231" s="239">
        <f>IF(N231="zníž. prenesená",J231,0)</f>
        <v>0</v>
      </c>
      <c r="BI231" s="239">
        <f>IF(N231="nulová",J231,0)</f>
        <v>0</v>
      </c>
      <c r="BJ231" s="14" t="s">
        <v>140</v>
      </c>
      <c r="BK231" s="239">
        <f>ROUND(I231*H231,2)</f>
        <v>0</v>
      </c>
      <c r="BL231" s="14" t="s">
        <v>134</v>
      </c>
      <c r="BM231" s="238" t="s">
        <v>780</v>
      </c>
    </row>
    <row r="232" s="2" customFormat="1" ht="24.15" customHeight="1">
      <c r="A232" s="35"/>
      <c r="B232" s="36"/>
      <c r="C232" s="240" t="s">
        <v>781</v>
      </c>
      <c r="D232" s="240" t="s">
        <v>164</v>
      </c>
      <c r="E232" s="241" t="s">
        <v>782</v>
      </c>
      <c r="F232" s="242" t="s">
        <v>783</v>
      </c>
      <c r="G232" s="243" t="s">
        <v>192</v>
      </c>
      <c r="H232" s="244">
        <v>2</v>
      </c>
      <c r="I232" s="245"/>
      <c r="J232" s="246">
        <f>ROUND(I232*H232,2)</f>
        <v>0</v>
      </c>
      <c r="K232" s="247"/>
      <c r="L232" s="248"/>
      <c r="M232" s="249" t="s">
        <v>1</v>
      </c>
      <c r="N232" s="250" t="s">
        <v>40</v>
      </c>
      <c r="O232" s="94"/>
      <c r="P232" s="236">
        <f>O232*H232</f>
        <v>0</v>
      </c>
      <c r="Q232" s="236">
        <v>0</v>
      </c>
      <c r="R232" s="236">
        <f>Q232*H232</f>
        <v>0</v>
      </c>
      <c r="S232" s="236">
        <v>0</v>
      </c>
      <c r="T232" s="23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8" t="s">
        <v>167</v>
      </c>
      <c r="AT232" s="238" t="s">
        <v>164</v>
      </c>
      <c r="AU232" s="238" t="s">
        <v>82</v>
      </c>
      <c r="AY232" s="14" t="s">
        <v>133</v>
      </c>
      <c r="BE232" s="239">
        <f>IF(N232="základná",J232,0)</f>
        <v>0</v>
      </c>
      <c r="BF232" s="239">
        <f>IF(N232="znížená",J232,0)</f>
        <v>0</v>
      </c>
      <c r="BG232" s="239">
        <f>IF(N232="zákl. prenesená",J232,0)</f>
        <v>0</v>
      </c>
      <c r="BH232" s="239">
        <f>IF(N232="zníž. prenesená",J232,0)</f>
        <v>0</v>
      </c>
      <c r="BI232" s="239">
        <f>IF(N232="nulová",J232,0)</f>
        <v>0</v>
      </c>
      <c r="BJ232" s="14" t="s">
        <v>140</v>
      </c>
      <c r="BK232" s="239">
        <f>ROUND(I232*H232,2)</f>
        <v>0</v>
      </c>
      <c r="BL232" s="14" t="s">
        <v>134</v>
      </c>
      <c r="BM232" s="238" t="s">
        <v>784</v>
      </c>
    </row>
    <row r="233" s="2" customFormat="1" ht="16.5" customHeight="1">
      <c r="A233" s="35"/>
      <c r="B233" s="36"/>
      <c r="C233" s="240" t="s">
        <v>601</v>
      </c>
      <c r="D233" s="240" t="s">
        <v>164</v>
      </c>
      <c r="E233" s="241" t="s">
        <v>785</v>
      </c>
      <c r="F233" s="242" t="s">
        <v>786</v>
      </c>
      <c r="G233" s="243" t="s">
        <v>713</v>
      </c>
      <c r="H233" s="244">
        <v>1</v>
      </c>
      <c r="I233" s="245"/>
      <c r="J233" s="246">
        <f>ROUND(I233*H233,2)</f>
        <v>0</v>
      </c>
      <c r="K233" s="247"/>
      <c r="L233" s="248"/>
      <c r="M233" s="249" t="s">
        <v>1</v>
      </c>
      <c r="N233" s="250" t="s">
        <v>40</v>
      </c>
      <c r="O233" s="94"/>
      <c r="P233" s="236">
        <f>O233*H233</f>
        <v>0</v>
      </c>
      <c r="Q233" s="236">
        <v>0</v>
      </c>
      <c r="R233" s="236">
        <f>Q233*H233</f>
        <v>0</v>
      </c>
      <c r="S233" s="236">
        <v>0</v>
      </c>
      <c r="T233" s="23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8" t="s">
        <v>167</v>
      </c>
      <c r="AT233" s="238" t="s">
        <v>164</v>
      </c>
      <c r="AU233" s="238" t="s">
        <v>82</v>
      </c>
      <c r="AY233" s="14" t="s">
        <v>133</v>
      </c>
      <c r="BE233" s="239">
        <f>IF(N233="základná",J233,0)</f>
        <v>0</v>
      </c>
      <c r="BF233" s="239">
        <f>IF(N233="znížená",J233,0)</f>
        <v>0</v>
      </c>
      <c r="BG233" s="239">
        <f>IF(N233="zákl. prenesená",J233,0)</f>
        <v>0</v>
      </c>
      <c r="BH233" s="239">
        <f>IF(N233="zníž. prenesená",J233,0)</f>
        <v>0</v>
      </c>
      <c r="BI233" s="239">
        <f>IF(N233="nulová",J233,0)</f>
        <v>0</v>
      </c>
      <c r="BJ233" s="14" t="s">
        <v>140</v>
      </c>
      <c r="BK233" s="239">
        <f>ROUND(I233*H233,2)</f>
        <v>0</v>
      </c>
      <c r="BL233" s="14" t="s">
        <v>134</v>
      </c>
      <c r="BM233" s="238" t="s">
        <v>787</v>
      </c>
    </row>
    <row r="234" s="2" customFormat="1" ht="16.5" customHeight="1">
      <c r="A234" s="35"/>
      <c r="B234" s="36"/>
      <c r="C234" s="240" t="s">
        <v>788</v>
      </c>
      <c r="D234" s="240" t="s">
        <v>164</v>
      </c>
      <c r="E234" s="241" t="s">
        <v>789</v>
      </c>
      <c r="F234" s="242" t="s">
        <v>790</v>
      </c>
      <c r="G234" s="243" t="s">
        <v>713</v>
      </c>
      <c r="H234" s="244">
        <v>1</v>
      </c>
      <c r="I234" s="245"/>
      <c r="J234" s="246">
        <f>ROUND(I234*H234,2)</f>
        <v>0</v>
      </c>
      <c r="K234" s="247"/>
      <c r="L234" s="248"/>
      <c r="M234" s="249" t="s">
        <v>1</v>
      </c>
      <c r="N234" s="250" t="s">
        <v>40</v>
      </c>
      <c r="O234" s="94"/>
      <c r="P234" s="236">
        <f>O234*H234</f>
        <v>0</v>
      </c>
      <c r="Q234" s="236">
        <v>0</v>
      </c>
      <c r="R234" s="236">
        <f>Q234*H234</f>
        <v>0</v>
      </c>
      <c r="S234" s="236">
        <v>0</v>
      </c>
      <c r="T234" s="237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8" t="s">
        <v>167</v>
      </c>
      <c r="AT234" s="238" t="s">
        <v>164</v>
      </c>
      <c r="AU234" s="238" t="s">
        <v>82</v>
      </c>
      <c r="AY234" s="14" t="s">
        <v>133</v>
      </c>
      <c r="BE234" s="239">
        <f>IF(N234="základná",J234,0)</f>
        <v>0</v>
      </c>
      <c r="BF234" s="239">
        <f>IF(N234="znížená",J234,0)</f>
        <v>0</v>
      </c>
      <c r="BG234" s="239">
        <f>IF(N234="zákl. prenesená",J234,0)</f>
        <v>0</v>
      </c>
      <c r="BH234" s="239">
        <f>IF(N234="zníž. prenesená",J234,0)</f>
        <v>0</v>
      </c>
      <c r="BI234" s="239">
        <f>IF(N234="nulová",J234,0)</f>
        <v>0</v>
      </c>
      <c r="BJ234" s="14" t="s">
        <v>140</v>
      </c>
      <c r="BK234" s="239">
        <f>ROUND(I234*H234,2)</f>
        <v>0</v>
      </c>
      <c r="BL234" s="14" t="s">
        <v>134</v>
      </c>
      <c r="BM234" s="238" t="s">
        <v>791</v>
      </c>
    </row>
    <row r="235" s="2" customFormat="1" ht="24.15" customHeight="1">
      <c r="A235" s="35"/>
      <c r="B235" s="36"/>
      <c r="C235" s="240" t="s">
        <v>604</v>
      </c>
      <c r="D235" s="240" t="s">
        <v>164</v>
      </c>
      <c r="E235" s="241" t="s">
        <v>792</v>
      </c>
      <c r="F235" s="242" t="s">
        <v>793</v>
      </c>
      <c r="G235" s="243" t="s">
        <v>713</v>
      </c>
      <c r="H235" s="244">
        <v>1</v>
      </c>
      <c r="I235" s="245"/>
      <c r="J235" s="246">
        <f>ROUND(I235*H235,2)</f>
        <v>0</v>
      </c>
      <c r="K235" s="247"/>
      <c r="L235" s="248"/>
      <c r="M235" s="249" t="s">
        <v>1</v>
      </c>
      <c r="N235" s="250" t="s">
        <v>40</v>
      </c>
      <c r="O235" s="94"/>
      <c r="P235" s="236">
        <f>O235*H235</f>
        <v>0</v>
      </c>
      <c r="Q235" s="236">
        <v>0</v>
      </c>
      <c r="R235" s="236">
        <f>Q235*H235</f>
        <v>0</v>
      </c>
      <c r="S235" s="236">
        <v>0</v>
      </c>
      <c r="T235" s="23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8" t="s">
        <v>167</v>
      </c>
      <c r="AT235" s="238" t="s">
        <v>164</v>
      </c>
      <c r="AU235" s="238" t="s">
        <v>82</v>
      </c>
      <c r="AY235" s="14" t="s">
        <v>133</v>
      </c>
      <c r="BE235" s="239">
        <f>IF(N235="základná",J235,0)</f>
        <v>0</v>
      </c>
      <c r="BF235" s="239">
        <f>IF(N235="znížená",J235,0)</f>
        <v>0</v>
      </c>
      <c r="BG235" s="239">
        <f>IF(N235="zákl. prenesená",J235,0)</f>
        <v>0</v>
      </c>
      <c r="BH235" s="239">
        <f>IF(N235="zníž. prenesená",J235,0)</f>
        <v>0</v>
      </c>
      <c r="BI235" s="239">
        <f>IF(N235="nulová",J235,0)</f>
        <v>0</v>
      </c>
      <c r="BJ235" s="14" t="s">
        <v>140</v>
      </c>
      <c r="BK235" s="239">
        <f>ROUND(I235*H235,2)</f>
        <v>0</v>
      </c>
      <c r="BL235" s="14" t="s">
        <v>134</v>
      </c>
      <c r="BM235" s="238" t="s">
        <v>794</v>
      </c>
    </row>
    <row r="236" s="2" customFormat="1" ht="16.5" customHeight="1">
      <c r="A236" s="35"/>
      <c r="B236" s="36"/>
      <c r="C236" s="240" t="s">
        <v>795</v>
      </c>
      <c r="D236" s="240" t="s">
        <v>164</v>
      </c>
      <c r="E236" s="241" t="s">
        <v>796</v>
      </c>
      <c r="F236" s="242" t="s">
        <v>797</v>
      </c>
      <c r="G236" s="243" t="s">
        <v>192</v>
      </c>
      <c r="H236" s="244">
        <v>1</v>
      </c>
      <c r="I236" s="245"/>
      <c r="J236" s="246">
        <f>ROUND(I236*H236,2)</f>
        <v>0</v>
      </c>
      <c r="K236" s="247"/>
      <c r="L236" s="248"/>
      <c r="M236" s="249" t="s">
        <v>1</v>
      </c>
      <c r="N236" s="250" t="s">
        <v>40</v>
      </c>
      <c r="O236" s="94"/>
      <c r="P236" s="236">
        <f>O236*H236</f>
        <v>0</v>
      </c>
      <c r="Q236" s="236">
        <v>0</v>
      </c>
      <c r="R236" s="236">
        <f>Q236*H236</f>
        <v>0</v>
      </c>
      <c r="S236" s="236">
        <v>0</v>
      </c>
      <c r="T236" s="23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8" t="s">
        <v>167</v>
      </c>
      <c r="AT236" s="238" t="s">
        <v>164</v>
      </c>
      <c r="AU236" s="238" t="s">
        <v>82</v>
      </c>
      <c r="AY236" s="14" t="s">
        <v>133</v>
      </c>
      <c r="BE236" s="239">
        <f>IF(N236="základná",J236,0)</f>
        <v>0</v>
      </c>
      <c r="BF236" s="239">
        <f>IF(N236="znížená",J236,0)</f>
        <v>0</v>
      </c>
      <c r="BG236" s="239">
        <f>IF(N236="zákl. prenesená",J236,0)</f>
        <v>0</v>
      </c>
      <c r="BH236" s="239">
        <f>IF(N236="zníž. prenesená",J236,0)</f>
        <v>0</v>
      </c>
      <c r="BI236" s="239">
        <f>IF(N236="nulová",J236,0)</f>
        <v>0</v>
      </c>
      <c r="BJ236" s="14" t="s">
        <v>140</v>
      </c>
      <c r="BK236" s="239">
        <f>ROUND(I236*H236,2)</f>
        <v>0</v>
      </c>
      <c r="BL236" s="14" t="s">
        <v>134</v>
      </c>
      <c r="BM236" s="238" t="s">
        <v>798</v>
      </c>
    </row>
    <row r="237" s="2" customFormat="1" ht="16.5" customHeight="1">
      <c r="A237" s="35"/>
      <c r="B237" s="36"/>
      <c r="C237" s="240" t="s">
        <v>607</v>
      </c>
      <c r="D237" s="240" t="s">
        <v>164</v>
      </c>
      <c r="E237" s="241" t="s">
        <v>799</v>
      </c>
      <c r="F237" s="242" t="s">
        <v>800</v>
      </c>
      <c r="G237" s="243" t="s">
        <v>801</v>
      </c>
      <c r="H237" s="244">
        <v>1</v>
      </c>
      <c r="I237" s="245"/>
      <c r="J237" s="246">
        <f>ROUND(I237*H237,2)</f>
        <v>0</v>
      </c>
      <c r="K237" s="247"/>
      <c r="L237" s="248"/>
      <c r="M237" s="249" t="s">
        <v>1</v>
      </c>
      <c r="N237" s="250" t="s">
        <v>40</v>
      </c>
      <c r="O237" s="94"/>
      <c r="P237" s="236">
        <f>O237*H237</f>
        <v>0</v>
      </c>
      <c r="Q237" s="236">
        <v>0</v>
      </c>
      <c r="R237" s="236">
        <f>Q237*H237</f>
        <v>0</v>
      </c>
      <c r="S237" s="236">
        <v>0</v>
      </c>
      <c r="T237" s="237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8" t="s">
        <v>167</v>
      </c>
      <c r="AT237" s="238" t="s">
        <v>164</v>
      </c>
      <c r="AU237" s="238" t="s">
        <v>82</v>
      </c>
      <c r="AY237" s="14" t="s">
        <v>133</v>
      </c>
      <c r="BE237" s="239">
        <f>IF(N237="základná",J237,0)</f>
        <v>0</v>
      </c>
      <c r="BF237" s="239">
        <f>IF(N237="znížená",J237,0)</f>
        <v>0</v>
      </c>
      <c r="BG237" s="239">
        <f>IF(N237="zákl. prenesená",J237,0)</f>
        <v>0</v>
      </c>
      <c r="BH237" s="239">
        <f>IF(N237="zníž. prenesená",J237,0)</f>
        <v>0</v>
      </c>
      <c r="BI237" s="239">
        <f>IF(N237="nulová",J237,0)</f>
        <v>0</v>
      </c>
      <c r="BJ237" s="14" t="s">
        <v>140</v>
      </c>
      <c r="BK237" s="239">
        <f>ROUND(I237*H237,2)</f>
        <v>0</v>
      </c>
      <c r="BL237" s="14" t="s">
        <v>134</v>
      </c>
      <c r="BM237" s="238" t="s">
        <v>802</v>
      </c>
    </row>
    <row r="238" s="2" customFormat="1" ht="24.15" customHeight="1">
      <c r="A238" s="35"/>
      <c r="B238" s="36"/>
      <c r="C238" s="240" t="s">
        <v>803</v>
      </c>
      <c r="D238" s="240" t="s">
        <v>164</v>
      </c>
      <c r="E238" s="241" t="s">
        <v>804</v>
      </c>
      <c r="F238" s="242" t="s">
        <v>805</v>
      </c>
      <c r="G238" s="243" t="s">
        <v>801</v>
      </c>
      <c r="H238" s="244">
        <v>1</v>
      </c>
      <c r="I238" s="245"/>
      <c r="J238" s="246">
        <f>ROUND(I238*H238,2)</f>
        <v>0</v>
      </c>
      <c r="K238" s="247"/>
      <c r="L238" s="248"/>
      <c r="M238" s="249" t="s">
        <v>1</v>
      </c>
      <c r="N238" s="250" t="s">
        <v>40</v>
      </c>
      <c r="O238" s="94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8" t="s">
        <v>167</v>
      </c>
      <c r="AT238" s="238" t="s">
        <v>164</v>
      </c>
      <c r="AU238" s="238" t="s">
        <v>82</v>
      </c>
      <c r="AY238" s="14" t="s">
        <v>133</v>
      </c>
      <c r="BE238" s="239">
        <f>IF(N238="základná",J238,0)</f>
        <v>0</v>
      </c>
      <c r="BF238" s="239">
        <f>IF(N238="znížená",J238,0)</f>
        <v>0</v>
      </c>
      <c r="BG238" s="239">
        <f>IF(N238="zákl. prenesená",J238,0)</f>
        <v>0</v>
      </c>
      <c r="BH238" s="239">
        <f>IF(N238="zníž. prenesená",J238,0)</f>
        <v>0</v>
      </c>
      <c r="BI238" s="239">
        <f>IF(N238="nulová",J238,0)</f>
        <v>0</v>
      </c>
      <c r="BJ238" s="14" t="s">
        <v>140</v>
      </c>
      <c r="BK238" s="239">
        <f>ROUND(I238*H238,2)</f>
        <v>0</v>
      </c>
      <c r="BL238" s="14" t="s">
        <v>134</v>
      </c>
      <c r="BM238" s="238" t="s">
        <v>806</v>
      </c>
    </row>
    <row r="239" s="12" customFormat="1" ht="25.92" customHeight="1">
      <c r="A239" s="12"/>
      <c r="B239" s="210"/>
      <c r="C239" s="211"/>
      <c r="D239" s="212" t="s">
        <v>73</v>
      </c>
      <c r="E239" s="213" t="s">
        <v>807</v>
      </c>
      <c r="F239" s="213" t="s">
        <v>808</v>
      </c>
      <c r="G239" s="211"/>
      <c r="H239" s="211"/>
      <c r="I239" s="214"/>
      <c r="J239" s="215">
        <f>BK239</f>
        <v>0</v>
      </c>
      <c r="K239" s="211"/>
      <c r="L239" s="216"/>
      <c r="M239" s="217"/>
      <c r="N239" s="218"/>
      <c r="O239" s="218"/>
      <c r="P239" s="219">
        <f>SUM(P240:P257)</f>
        <v>0</v>
      </c>
      <c r="Q239" s="218"/>
      <c r="R239" s="219">
        <f>SUM(R240:R257)</f>
        <v>0</v>
      </c>
      <c r="S239" s="218"/>
      <c r="T239" s="220">
        <f>SUM(T240:T257)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21" t="s">
        <v>82</v>
      </c>
      <c r="AT239" s="222" t="s">
        <v>73</v>
      </c>
      <c r="AU239" s="222" t="s">
        <v>74</v>
      </c>
      <c r="AY239" s="221" t="s">
        <v>133</v>
      </c>
      <c r="BK239" s="223">
        <f>SUM(BK240:BK257)</f>
        <v>0</v>
      </c>
    </row>
    <row r="240" s="2" customFormat="1" ht="24.15" customHeight="1">
      <c r="A240" s="35"/>
      <c r="B240" s="36"/>
      <c r="C240" s="226" t="s">
        <v>610</v>
      </c>
      <c r="D240" s="226" t="s">
        <v>136</v>
      </c>
      <c r="E240" s="227" t="s">
        <v>809</v>
      </c>
      <c r="F240" s="228" t="s">
        <v>810</v>
      </c>
      <c r="G240" s="229" t="s">
        <v>811</v>
      </c>
      <c r="H240" s="230">
        <v>14</v>
      </c>
      <c r="I240" s="231"/>
      <c r="J240" s="232">
        <f>ROUND(I240*H240,2)</f>
        <v>0</v>
      </c>
      <c r="K240" s="233"/>
      <c r="L240" s="41"/>
      <c r="M240" s="234" t="s">
        <v>1</v>
      </c>
      <c r="N240" s="235" t="s">
        <v>40</v>
      </c>
      <c r="O240" s="94"/>
      <c r="P240" s="236">
        <f>O240*H240</f>
        <v>0</v>
      </c>
      <c r="Q240" s="236">
        <v>0</v>
      </c>
      <c r="R240" s="236">
        <f>Q240*H240</f>
        <v>0</v>
      </c>
      <c r="S240" s="236">
        <v>0</v>
      </c>
      <c r="T240" s="23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8" t="s">
        <v>134</v>
      </c>
      <c r="AT240" s="238" t="s">
        <v>136</v>
      </c>
      <c r="AU240" s="238" t="s">
        <v>82</v>
      </c>
      <c r="AY240" s="14" t="s">
        <v>133</v>
      </c>
      <c r="BE240" s="239">
        <f>IF(N240="základná",J240,0)</f>
        <v>0</v>
      </c>
      <c r="BF240" s="239">
        <f>IF(N240="znížená",J240,0)</f>
        <v>0</v>
      </c>
      <c r="BG240" s="239">
        <f>IF(N240="zákl. prenesená",J240,0)</f>
        <v>0</v>
      </c>
      <c r="BH240" s="239">
        <f>IF(N240="zníž. prenesená",J240,0)</f>
        <v>0</v>
      </c>
      <c r="BI240" s="239">
        <f>IF(N240="nulová",J240,0)</f>
        <v>0</v>
      </c>
      <c r="BJ240" s="14" t="s">
        <v>140</v>
      </c>
      <c r="BK240" s="239">
        <f>ROUND(I240*H240,2)</f>
        <v>0</v>
      </c>
      <c r="BL240" s="14" t="s">
        <v>134</v>
      </c>
      <c r="BM240" s="238" t="s">
        <v>812</v>
      </c>
    </row>
    <row r="241" s="2" customFormat="1" ht="21.75" customHeight="1">
      <c r="A241" s="35"/>
      <c r="B241" s="36"/>
      <c r="C241" s="226" t="s">
        <v>813</v>
      </c>
      <c r="D241" s="226" t="s">
        <v>136</v>
      </c>
      <c r="E241" s="227" t="s">
        <v>814</v>
      </c>
      <c r="F241" s="228" t="s">
        <v>815</v>
      </c>
      <c r="G241" s="229" t="s">
        <v>811</v>
      </c>
      <c r="H241" s="230">
        <v>12</v>
      </c>
      <c r="I241" s="231"/>
      <c r="J241" s="232">
        <f>ROUND(I241*H241,2)</f>
        <v>0</v>
      </c>
      <c r="K241" s="233"/>
      <c r="L241" s="41"/>
      <c r="M241" s="234" t="s">
        <v>1</v>
      </c>
      <c r="N241" s="235" t="s">
        <v>40</v>
      </c>
      <c r="O241" s="94"/>
      <c r="P241" s="236">
        <f>O241*H241</f>
        <v>0</v>
      </c>
      <c r="Q241" s="236">
        <v>0</v>
      </c>
      <c r="R241" s="236">
        <f>Q241*H241</f>
        <v>0</v>
      </c>
      <c r="S241" s="236">
        <v>0</v>
      </c>
      <c r="T241" s="23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8" t="s">
        <v>134</v>
      </c>
      <c r="AT241" s="238" t="s">
        <v>136</v>
      </c>
      <c r="AU241" s="238" t="s">
        <v>82</v>
      </c>
      <c r="AY241" s="14" t="s">
        <v>133</v>
      </c>
      <c r="BE241" s="239">
        <f>IF(N241="základná",J241,0)</f>
        <v>0</v>
      </c>
      <c r="BF241" s="239">
        <f>IF(N241="znížená",J241,0)</f>
        <v>0</v>
      </c>
      <c r="BG241" s="239">
        <f>IF(N241="zákl. prenesená",J241,0)</f>
        <v>0</v>
      </c>
      <c r="BH241" s="239">
        <f>IF(N241="zníž. prenesená",J241,0)</f>
        <v>0</v>
      </c>
      <c r="BI241" s="239">
        <f>IF(N241="nulová",J241,0)</f>
        <v>0</v>
      </c>
      <c r="BJ241" s="14" t="s">
        <v>140</v>
      </c>
      <c r="BK241" s="239">
        <f>ROUND(I241*H241,2)</f>
        <v>0</v>
      </c>
      <c r="BL241" s="14" t="s">
        <v>134</v>
      </c>
      <c r="BM241" s="238" t="s">
        <v>816</v>
      </c>
    </row>
    <row r="242" s="2" customFormat="1" ht="16.5" customHeight="1">
      <c r="A242" s="35"/>
      <c r="B242" s="36"/>
      <c r="C242" s="226" t="s">
        <v>613</v>
      </c>
      <c r="D242" s="226" t="s">
        <v>136</v>
      </c>
      <c r="E242" s="227" t="s">
        <v>817</v>
      </c>
      <c r="F242" s="228" t="s">
        <v>818</v>
      </c>
      <c r="G242" s="229" t="s">
        <v>192</v>
      </c>
      <c r="H242" s="230">
        <v>1</v>
      </c>
      <c r="I242" s="231"/>
      <c r="J242" s="232">
        <f>ROUND(I242*H242,2)</f>
        <v>0</v>
      </c>
      <c r="K242" s="233"/>
      <c r="L242" s="41"/>
      <c r="M242" s="234" t="s">
        <v>1</v>
      </c>
      <c r="N242" s="235" t="s">
        <v>40</v>
      </c>
      <c r="O242" s="94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8" t="s">
        <v>134</v>
      </c>
      <c r="AT242" s="238" t="s">
        <v>136</v>
      </c>
      <c r="AU242" s="238" t="s">
        <v>82</v>
      </c>
      <c r="AY242" s="14" t="s">
        <v>133</v>
      </c>
      <c r="BE242" s="239">
        <f>IF(N242="základná",J242,0)</f>
        <v>0</v>
      </c>
      <c r="BF242" s="239">
        <f>IF(N242="znížená",J242,0)</f>
        <v>0</v>
      </c>
      <c r="BG242" s="239">
        <f>IF(N242="zákl. prenesená",J242,0)</f>
        <v>0</v>
      </c>
      <c r="BH242" s="239">
        <f>IF(N242="zníž. prenesená",J242,0)</f>
        <v>0</v>
      </c>
      <c r="BI242" s="239">
        <f>IF(N242="nulová",J242,0)</f>
        <v>0</v>
      </c>
      <c r="BJ242" s="14" t="s">
        <v>140</v>
      </c>
      <c r="BK242" s="239">
        <f>ROUND(I242*H242,2)</f>
        <v>0</v>
      </c>
      <c r="BL242" s="14" t="s">
        <v>134</v>
      </c>
      <c r="BM242" s="238" t="s">
        <v>819</v>
      </c>
    </row>
    <row r="243" s="2" customFormat="1" ht="24.15" customHeight="1">
      <c r="A243" s="35"/>
      <c r="B243" s="36"/>
      <c r="C243" s="226" t="s">
        <v>820</v>
      </c>
      <c r="D243" s="226" t="s">
        <v>136</v>
      </c>
      <c r="E243" s="227" t="s">
        <v>821</v>
      </c>
      <c r="F243" s="228" t="s">
        <v>822</v>
      </c>
      <c r="G243" s="229" t="s">
        <v>811</v>
      </c>
      <c r="H243" s="230">
        <v>18</v>
      </c>
      <c r="I243" s="231"/>
      <c r="J243" s="232">
        <f>ROUND(I243*H243,2)</f>
        <v>0</v>
      </c>
      <c r="K243" s="233"/>
      <c r="L243" s="41"/>
      <c r="M243" s="234" t="s">
        <v>1</v>
      </c>
      <c r="N243" s="235" t="s">
        <v>40</v>
      </c>
      <c r="O243" s="94"/>
      <c r="P243" s="236">
        <f>O243*H243</f>
        <v>0</v>
      </c>
      <c r="Q243" s="236">
        <v>0</v>
      </c>
      <c r="R243" s="236">
        <f>Q243*H243</f>
        <v>0</v>
      </c>
      <c r="S243" s="236">
        <v>0</v>
      </c>
      <c r="T243" s="237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8" t="s">
        <v>134</v>
      </c>
      <c r="AT243" s="238" t="s">
        <v>136</v>
      </c>
      <c r="AU243" s="238" t="s">
        <v>82</v>
      </c>
      <c r="AY243" s="14" t="s">
        <v>133</v>
      </c>
      <c r="BE243" s="239">
        <f>IF(N243="základná",J243,0)</f>
        <v>0</v>
      </c>
      <c r="BF243" s="239">
        <f>IF(N243="znížená",J243,0)</f>
        <v>0</v>
      </c>
      <c r="BG243" s="239">
        <f>IF(N243="zákl. prenesená",J243,0)</f>
        <v>0</v>
      </c>
      <c r="BH243" s="239">
        <f>IF(N243="zníž. prenesená",J243,0)</f>
        <v>0</v>
      </c>
      <c r="BI243" s="239">
        <f>IF(N243="nulová",J243,0)</f>
        <v>0</v>
      </c>
      <c r="BJ243" s="14" t="s">
        <v>140</v>
      </c>
      <c r="BK243" s="239">
        <f>ROUND(I243*H243,2)</f>
        <v>0</v>
      </c>
      <c r="BL243" s="14" t="s">
        <v>134</v>
      </c>
      <c r="BM243" s="238" t="s">
        <v>823</v>
      </c>
    </row>
    <row r="244" s="2" customFormat="1" ht="24.15" customHeight="1">
      <c r="A244" s="35"/>
      <c r="B244" s="36"/>
      <c r="C244" s="226" t="s">
        <v>616</v>
      </c>
      <c r="D244" s="226" t="s">
        <v>136</v>
      </c>
      <c r="E244" s="227" t="s">
        <v>824</v>
      </c>
      <c r="F244" s="228" t="s">
        <v>825</v>
      </c>
      <c r="G244" s="229" t="s">
        <v>811</v>
      </c>
      <c r="H244" s="230">
        <v>24</v>
      </c>
      <c r="I244" s="231"/>
      <c r="J244" s="232">
        <f>ROUND(I244*H244,2)</f>
        <v>0</v>
      </c>
      <c r="K244" s="233"/>
      <c r="L244" s="41"/>
      <c r="M244" s="234" t="s">
        <v>1</v>
      </c>
      <c r="N244" s="235" t="s">
        <v>40</v>
      </c>
      <c r="O244" s="94"/>
      <c r="P244" s="236">
        <f>O244*H244</f>
        <v>0</v>
      </c>
      <c r="Q244" s="236">
        <v>0</v>
      </c>
      <c r="R244" s="236">
        <f>Q244*H244</f>
        <v>0</v>
      </c>
      <c r="S244" s="236">
        <v>0</v>
      </c>
      <c r="T244" s="237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8" t="s">
        <v>134</v>
      </c>
      <c r="AT244" s="238" t="s">
        <v>136</v>
      </c>
      <c r="AU244" s="238" t="s">
        <v>82</v>
      </c>
      <c r="AY244" s="14" t="s">
        <v>133</v>
      </c>
      <c r="BE244" s="239">
        <f>IF(N244="základná",J244,0)</f>
        <v>0</v>
      </c>
      <c r="BF244" s="239">
        <f>IF(N244="znížená",J244,0)</f>
        <v>0</v>
      </c>
      <c r="BG244" s="239">
        <f>IF(N244="zákl. prenesená",J244,0)</f>
        <v>0</v>
      </c>
      <c r="BH244" s="239">
        <f>IF(N244="zníž. prenesená",J244,0)</f>
        <v>0</v>
      </c>
      <c r="BI244" s="239">
        <f>IF(N244="nulová",J244,0)</f>
        <v>0</v>
      </c>
      <c r="BJ244" s="14" t="s">
        <v>140</v>
      </c>
      <c r="BK244" s="239">
        <f>ROUND(I244*H244,2)</f>
        <v>0</v>
      </c>
      <c r="BL244" s="14" t="s">
        <v>134</v>
      </c>
      <c r="BM244" s="238" t="s">
        <v>826</v>
      </c>
    </row>
    <row r="245" s="2" customFormat="1" ht="16.5" customHeight="1">
      <c r="A245" s="35"/>
      <c r="B245" s="36"/>
      <c r="C245" s="226" t="s">
        <v>827</v>
      </c>
      <c r="D245" s="226" t="s">
        <v>136</v>
      </c>
      <c r="E245" s="227" t="s">
        <v>828</v>
      </c>
      <c r="F245" s="228" t="s">
        <v>829</v>
      </c>
      <c r="G245" s="229" t="s">
        <v>811</v>
      </c>
      <c r="H245" s="230">
        <v>96</v>
      </c>
      <c r="I245" s="231"/>
      <c r="J245" s="232">
        <f>ROUND(I245*H245,2)</f>
        <v>0</v>
      </c>
      <c r="K245" s="233"/>
      <c r="L245" s="41"/>
      <c r="M245" s="234" t="s">
        <v>1</v>
      </c>
      <c r="N245" s="235" t="s">
        <v>40</v>
      </c>
      <c r="O245" s="94"/>
      <c r="P245" s="236">
        <f>O245*H245</f>
        <v>0</v>
      </c>
      <c r="Q245" s="236">
        <v>0</v>
      </c>
      <c r="R245" s="236">
        <f>Q245*H245</f>
        <v>0</v>
      </c>
      <c r="S245" s="236">
        <v>0</v>
      </c>
      <c r="T245" s="23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8" t="s">
        <v>134</v>
      </c>
      <c r="AT245" s="238" t="s">
        <v>136</v>
      </c>
      <c r="AU245" s="238" t="s">
        <v>82</v>
      </c>
      <c r="AY245" s="14" t="s">
        <v>133</v>
      </c>
      <c r="BE245" s="239">
        <f>IF(N245="základná",J245,0)</f>
        <v>0</v>
      </c>
      <c r="BF245" s="239">
        <f>IF(N245="znížená",J245,0)</f>
        <v>0</v>
      </c>
      <c r="BG245" s="239">
        <f>IF(N245="zákl. prenesená",J245,0)</f>
        <v>0</v>
      </c>
      <c r="BH245" s="239">
        <f>IF(N245="zníž. prenesená",J245,0)</f>
        <v>0</v>
      </c>
      <c r="BI245" s="239">
        <f>IF(N245="nulová",J245,0)</f>
        <v>0</v>
      </c>
      <c r="BJ245" s="14" t="s">
        <v>140</v>
      </c>
      <c r="BK245" s="239">
        <f>ROUND(I245*H245,2)</f>
        <v>0</v>
      </c>
      <c r="BL245" s="14" t="s">
        <v>134</v>
      </c>
      <c r="BM245" s="238" t="s">
        <v>830</v>
      </c>
    </row>
    <row r="246" s="2" customFormat="1" ht="16.5" customHeight="1">
      <c r="A246" s="35"/>
      <c r="B246" s="36"/>
      <c r="C246" s="226" t="s">
        <v>619</v>
      </c>
      <c r="D246" s="226" t="s">
        <v>136</v>
      </c>
      <c r="E246" s="227" t="s">
        <v>831</v>
      </c>
      <c r="F246" s="228" t="s">
        <v>832</v>
      </c>
      <c r="G246" s="229" t="s">
        <v>811</v>
      </c>
      <c r="H246" s="230">
        <v>36</v>
      </c>
      <c r="I246" s="231"/>
      <c r="J246" s="232">
        <f>ROUND(I246*H246,2)</f>
        <v>0</v>
      </c>
      <c r="K246" s="233"/>
      <c r="L246" s="41"/>
      <c r="M246" s="234" t="s">
        <v>1</v>
      </c>
      <c r="N246" s="235" t="s">
        <v>40</v>
      </c>
      <c r="O246" s="94"/>
      <c r="P246" s="236">
        <f>O246*H246</f>
        <v>0</v>
      </c>
      <c r="Q246" s="236">
        <v>0</v>
      </c>
      <c r="R246" s="236">
        <f>Q246*H246</f>
        <v>0</v>
      </c>
      <c r="S246" s="236">
        <v>0</v>
      </c>
      <c r="T246" s="237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8" t="s">
        <v>134</v>
      </c>
      <c r="AT246" s="238" t="s">
        <v>136</v>
      </c>
      <c r="AU246" s="238" t="s">
        <v>82</v>
      </c>
      <c r="AY246" s="14" t="s">
        <v>133</v>
      </c>
      <c r="BE246" s="239">
        <f>IF(N246="základná",J246,0)</f>
        <v>0</v>
      </c>
      <c r="BF246" s="239">
        <f>IF(N246="znížená",J246,0)</f>
        <v>0</v>
      </c>
      <c r="BG246" s="239">
        <f>IF(N246="zákl. prenesená",J246,0)</f>
        <v>0</v>
      </c>
      <c r="BH246" s="239">
        <f>IF(N246="zníž. prenesená",J246,0)</f>
        <v>0</v>
      </c>
      <c r="BI246" s="239">
        <f>IF(N246="nulová",J246,0)</f>
        <v>0</v>
      </c>
      <c r="BJ246" s="14" t="s">
        <v>140</v>
      </c>
      <c r="BK246" s="239">
        <f>ROUND(I246*H246,2)</f>
        <v>0</v>
      </c>
      <c r="BL246" s="14" t="s">
        <v>134</v>
      </c>
      <c r="BM246" s="238" t="s">
        <v>833</v>
      </c>
    </row>
    <row r="247" s="2" customFormat="1" ht="16.5" customHeight="1">
      <c r="A247" s="35"/>
      <c r="B247" s="36"/>
      <c r="C247" s="226" t="s">
        <v>834</v>
      </c>
      <c r="D247" s="226" t="s">
        <v>136</v>
      </c>
      <c r="E247" s="227" t="s">
        <v>835</v>
      </c>
      <c r="F247" s="228" t="s">
        <v>836</v>
      </c>
      <c r="G247" s="229" t="s">
        <v>811</v>
      </c>
      <c r="H247" s="230">
        <v>4</v>
      </c>
      <c r="I247" s="231"/>
      <c r="J247" s="232">
        <f>ROUND(I247*H247,2)</f>
        <v>0</v>
      </c>
      <c r="K247" s="233"/>
      <c r="L247" s="41"/>
      <c r="M247" s="234" t="s">
        <v>1</v>
      </c>
      <c r="N247" s="235" t="s">
        <v>40</v>
      </c>
      <c r="O247" s="94"/>
      <c r="P247" s="236">
        <f>O247*H247</f>
        <v>0</v>
      </c>
      <c r="Q247" s="236">
        <v>0</v>
      </c>
      <c r="R247" s="236">
        <f>Q247*H247</f>
        <v>0</v>
      </c>
      <c r="S247" s="236">
        <v>0</v>
      </c>
      <c r="T247" s="23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8" t="s">
        <v>134</v>
      </c>
      <c r="AT247" s="238" t="s">
        <v>136</v>
      </c>
      <c r="AU247" s="238" t="s">
        <v>82</v>
      </c>
      <c r="AY247" s="14" t="s">
        <v>133</v>
      </c>
      <c r="BE247" s="239">
        <f>IF(N247="základná",J247,0)</f>
        <v>0</v>
      </c>
      <c r="BF247" s="239">
        <f>IF(N247="znížená",J247,0)</f>
        <v>0</v>
      </c>
      <c r="BG247" s="239">
        <f>IF(N247="zákl. prenesená",J247,0)</f>
        <v>0</v>
      </c>
      <c r="BH247" s="239">
        <f>IF(N247="zníž. prenesená",J247,0)</f>
        <v>0</v>
      </c>
      <c r="BI247" s="239">
        <f>IF(N247="nulová",J247,0)</f>
        <v>0</v>
      </c>
      <c r="BJ247" s="14" t="s">
        <v>140</v>
      </c>
      <c r="BK247" s="239">
        <f>ROUND(I247*H247,2)</f>
        <v>0</v>
      </c>
      <c r="BL247" s="14" t="s">
        <v>134</v>
      </c>
      <c r="BM247" s="238" t="s">
        <v>837</v>
      </c>
    </row>
    <row r="248" s="2" customFormat="1" ht="21.75" customHeight="1">
      <c r="A248" s="35"/>
      <c r="B248" s="36"/>
      <c r="C248" s="226" t="s">
        <v>622</v>
      </c>
      <c r="D248" s="226" t="s">
        <v>136</v>
      </c>
      <c r="E248" s="227" t="s">
        <v>838</v>
      </c>
      <c r="F248" s="228" t="s">
        <v>839</v>
      </c>
      <c r="G248" s="229" t="s">
        <v>811</v>
      </c>
      <c r="H248" s="230">
        <v>162</v>
      </c>
      <c r="I248" s="231"/>
      <c r="J248" s="232">
        <f>ROUND(I248*H248,2)</f>
        <v>0</v>
      </c>
      <c r="K248" s="233"/>
      <c r="L248" s="41"/>
      <c r="M248" s="234" t="s">
        <v>1</v>
      </c>
      <c r="N248" s="235" t="s">
        <v>40</v>
      </c>
      <c r="O248" s="94"/>
      <c r="P248" s="236">
        <f>O248*H248</f>
        <v>0</v>
      </c>
      <c r="Q248" s="236">
        <v>0</v>
      </c>
      <c r="R248" s="236">
        <f>Q248*H248</f>
        <v>0</v>
      </c>
      <c r="S248" s="236">
        <v>0</v>
      </c>
      <c r="T248" s="23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8" t="s">
        <v>134</v>
      </c>
      <c r="AT248" s="238" t="s">
        <v>136</v>
      </c>
      <c r="AU248" s="238" t="s">
        <v>82</v>
      </c>
      <c r="AY248" s="14" t="s">
        <v>133</v>
      </c>
      <c r="BE248" s="239">
        <f>IF(N248="základná",J248,0)</f>
        <v>0</v>
      </c>
      <c r="BF248" s="239">
        <f>IF(N248="znížená",J248,0)</f>
        <v>0</v>
      </c>
      <c r="BG248" s="239">
        <f>IF(N248="zákl. prenesená",J248,0)</f>
        <v>0</v>
      </c>
      <c r="BH248" s="239">
        <f>IF(N248="zníž. prenesená",J248,0)</f>
        <v>0</v>
      </c>
      <c r="BI248" s="239">
        <f>IF(N248="nulová",J248,0)</f>
        <v>0</v>
      </c>
      <c r="BJ248" s="14" t="s">
        <v>140</v>
      </c>
      <c r="BK248" s="239">
        <f>ROUND(I248*H248,2)</f>
        <v>0</v>
      </c>
      <c r="BL248" s="14" t="s">
        <v>134</v>
      </c>
      <c r="BM248" s="238" t="s">
        <v>840</v>
      </c>
    </row>
    <row r="249" s="2" customFormat="1" ht="16.5" customHeight="1">
      <c r="A249" s="35"/>
      <c r="B249" s="36"/>
      <c r="C249" s="226" t="s">
        <v>841</v>
      </c>
      <c r="D249" s="226" t="s">
        <v>136</v>
      </c>
      <c r="E249" s="227" t="s">
        <v>842</v>
      </c>
      <c r="F249" s="228" t="s">
        <v>843</v>
      </c>
      <c r="G249" s="229" t="s">
        <v>192</v>
      </c>
      <c r="H249" s="230">
        <v>12</v>
      </c>
      <c r="I249" s="231"/>
      <c r="J249" s="232">
        <f>ROUND(I249*H249,2)</f>
        <v>0</v>
      </c>
      <c r="K249" s="233"/>
      <c r="L249" s="41"/>
      <c r="M249" s="234" t="s">
        <v>1</v>
      </c>
      <c r="N249" s="235" t="s">
        <v>40</v>
      </c>
      <c r="O249" s="94"/>
      <c r="P249" s="236">
        <f>O249*H249</f>
        <v>0</v>
      </c>
      <c r="Q249" s="236">
        <v>0</v>
      </c>
      <c r="R249" s="236">
        <f>Q249*H249</f>
        <v>0</v>
      </c>
      <c r="S249" s="236">
        <v>0</v>
      </c>
      <c r="T249" s="23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8" t="s">
        <v>134</v>
      </c>
      <c r="AT249" s="238" t="s">
        <v>136</v>
      </c>
      <c r="AU249" s="238" t="s">
        <v>82</v>
      </c>
      <c r="AY249" s="14" t="s">
        <v>133</v>
      </c>
      <c r="BE249" s="239">
        <f>IF(N249="základná",J249,0)</f>
        <v>0</v>
      </c>
      <c r="BF249" s="239">
        <f>IF(N249="znížená",J249,0)</f>
        <v>0</v>
      </c>
      <c r="BG249" s="239">
        <f>IF(N249="zákl. prenesená",J249,0)</f>
        <v>0</v>
      </c>
      <c r="BH249" s="239">
        <f>IF(N249="zníž. prenesená",J249,0)</f>
        <v>0</v>
      </c>
      <c r="BI249" s="239">
        <f>IF(N249="nulová",J249,0)</f>
        <v>0</v>
      </c>
      <c r="BJ249" s="14" t="s">
        <v>140</v>
      </c>
      <c r="BK249" s="239">
        <f>ROUND(I249*H249,2)</f>
        <v>0</v>
      </c>
      <c r="BL249" s="14" t="s">
        <v>134</v>
      </c>
      <c r="BM249" s="238" t="s">
        <v>844</v>
      </c>
    </row>
    <row r="250" s="2" customFormat="1" ht="16.5" customHeight="1">
      <c r="A250" s="35"/>
      <c r="B250" s="36"/>
      <c r="C250" s="226" t="s">
        <v>625</v>
      </c>
      <c r="D250" s="226" t="s">
        <v>136</v>
      </c>
      <c r="E250" s="227" t="s">
        <v>845</v>
      </c>
      <c r="F250" s="228" t="s">
        <v>846</v>
      </c>
      <c r="G250" s="229" t="s">
        <v>192</v>
      </c>
      <c r="H250" s="230">
        <v>3</v>
      </c>
      <c r="I250" s="231"/>
      <c r="J250" s="232">
        <f>ROUND(I250*H250,2)</f>
        <v>0</v>
      </c>
      <c r="K250" s="233"/>
      <c r="L250" s="41"/>
      <c r="M250" s="234" t="s">
        <v>1</v>
      </c>
      <c r="N250" s="235" t="s">
        <v>40</v>
      </c>
      <c r="O250" s="94"/>
      <c r="P250" s="236">
        <f>O250*H250</f>
        <v>0</v>
      </c>
      <c r="Q250" s="236">
        <v>0</v>
      </c>
      <c r="R250" s="236">
        <f>Q250*H250</f>
        <v>0</v>
      </c>
      <c r="S250" s="236">
        <v>0</v>
      </c>
      <c r="T250" s="237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8" t="s">
        <v>134</v>
      </c>
      <c r="AT250" s="238" t="s">
        <v>136</v>
      </c>
      <c r="AU250" s="238" t="s">
        <v>82</v>
      </c>
      <c r="AY250" s="14" t="s">
        <v>133</v>
      </c>
      <c r="BE250" s="239">
        <f>IF(N250="základná",J250,0)</f>
        <v>0</v>
      </c>
      <c r="BF250" s="239">
        <f>IF(N250="znížená",J250,0)</f>
        <v>0</v>
      </c>
      <c r="BG250" s="239">
        <f>IF(N250="zákl. prenesená",J250,0)</f>
        <v>0</v>
      </c>
      <c r="BH250" s="239">
        <f>IF(N250="zníž. prenesená",J250,0)</f>
        <v>0</v>
      </c>
      <c r="BI250" s="239">
        <f>IF(N250="nulová",J250,0)</f>
        <v>0</v>
      </c>
      <c r="BJ250" s="14" t="s">
        <v>140</v>
      </c>
      <c r="BK250" s="239">
        <f>ROUND(I250*H250,2)</f>
        <v>0</v>
      </c>
      <c r="BL250" s="14" t="s">
        <v>134</v>
      </c>
      <c r="BM250" s="238" t="s">
        <v>847</v>
      </c>
    </row>
    <row r="251" s="2" customFormat="1" ht="16.5" customHeight="1">
      <c r="A251" s="35"/>
      <c r="B251" s="36"/>
      <c r="C251" s="226" t="s">
        <v>848</v>
      </c>
      <c r="D251" s="226" t="s">
        <v>136</v>
      </c>
      <c r="E251" s="227" t="s">
        <v>849</v>
      </c>
      <c r="F251" s="228" t="s">
        <v>850</v>
      </c>
      <c r="G251" s="229" t="s">
        <v>192</v>
      </c>
      <c r="H251" s="230">
        <v>34</v>
      </c>
      <c r="I251" s="231"/>
      <c r="J251" s="232">
        <f>ROUND(I251*H251,2)</f>
        <v>0</v>
      </c>
      <c r="K251" s="233"/>
      <c r="L251" s="41"/>
      <c r="M251" s="234" t="s">
        <v>1</v>
      </c>
      <c r="N251" s="235" t="s">
        <v>40</v>
      </c>
      <c r="O251" s="94"/>
      <c r="P251" s="236">
        <f>O251*H251</f>
        <v>0</v>
      </c>
      <c r="Q251" s="236">
        <v>0</v>
      </c>
      <c r="R251" s="236">
        <f>Q251*H251</f>
        <v>0</v>
      </c>
      <c r="S251" s="236">
        <v>0</v>
      </c>
      <c r="T251" s="237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8" t="s">
        <v>134</v>
      </c>
      <c r="AT251" s="238" t="s">
        <v>136</v>
      </c>
      <c r="AU251" s="238" t="s">
        <v>82</v>
      </c>
      <c r="AY251" s="14" t="s">
        <v>133</v>
      </c>
      <c r="BE251" s="239">
        <f>IF(N251="základná",J251,0)</f>
        <v>0</v>
      </c>
      <c r="BF251" s="239">
        <f>IF(N251="znížená",J251,0)</f>
        <v>0</v>
      </c>
      <c r="BG251" s="239">
        <f>IF(N251="zákl. prenesená",J251,0)</f>
        <v>0</v>
      </c>
      <c r="BH251" s="239">
        <f>IF(N251="zníž. prenesená",J251,0)</f>
        <v>0</v>
      </c>
      <c r="BI251" s="239">
        <f>IF(N251="nulová",J251,0)</f>
        <v>0</v>
      </c>
      <c r="BJ251" s="14" t="s">
        <v>140</v>
      </c>
      <c r="BK251" s="239">
        <f>ROUND(I251*H251,2)</f>
        <v>0</v>
      </c>
      <c r="BL251" s="14" t="s">
        <v>134</v>
      </c>
      <c r="BM251" s="238" t="s">
        <v>851</v>
      </c>
    </row>
    <row r="252" s="2" customFormat="1" ht="16.5" customHeight="1">
      <c r="A252" s="35"/>
      <c r="B252" s="36"/>
      <c r="C252" s="226" t="s">
        <v>628</v>
      </c>
      <c r="D252" s="226" t="s">
        <v>136</v>
      </c>
      <c r="E252" s="227" t="s">
        <v>852</v>
      </c>
      <c r="F252" s="228" t="s">
        <v>853</v>
      </c>
      <c r="G252" s="229" t="s">
        <v>192</v>
      </c>
      <c r="H252" s="230">
        <v>34</v>
      </c>
      <c r="I252" s="231"/>
      <c r="J252" s="232">
        <f>ROUND(I252*H252,2)</f>
        <v>0</v>
      </c>
      <c r="K252" s="233"/>
      <c r="L252" s="41"/>
      <c r="M252" s="234" t="s">
        <v>1</v>
      </c>
      <c r="N252" s="235" t="s">
        <v>40</v>
      </c>
      <c r="O252" s="94"/>
      <c r="P252" s="236">
        <f>O252*H252</f>
        <v>0</v>
      </c>
      <c r="Q252" s="236">
        <v>0</v>
      </c>
      <c r="R252" s="236">
        <f>Q252*H252</f>
        <v>0</v>
      </c>
      <c r="S252" s="236">
        <v>0</v>
      </c>
      <c r="T252" s="23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8" t="s">
        <v>134</v>
      </c>
      <c r="AT252" s="238" t="s">
        <v>136</v>
      </c>
      <c r="AU252" s="238" t="s">
        <v>82</v>
      </c>
      <c r="AY252" s="14" t="s">
        <v>133</v>
      </c>
      <c r="BE252" s="239">
        <f>IF(N252="základná",J252,0)</f>
        <v>0</v>
      </c>
      <c r="BF252" s="239">
        <f>IF(N252="znížená",J252,0)</f>
        <v>0</v>
      </c>
      <c r="BG252" s="239">
        <f>IF(N252="zákl. prenesená",J252,0)</f>
        <v>0</v>
      </c>
      <c r="BH252" s="239">
        <f>IF(N252="zníž. prenesená",J252,0)</f>
        <v>0</v>
      </c>
      <c r="BI252" s="239">
        <f>IF(N252="nulová",J252,0)</f>
        <v>0</v>
      </c>
      <c r="BJ252" s="14" t="s">
        <v>140</v>
      </c>
      <c r="BK252" s="239">
        <f>ROUND(I252*H252,2)</f>
        <v>0</v>
      </c>
      <c r="BL252" s="14" t="s">
        <v>134</v>
      </c>
      <c r="BM252" s="238" t="s">
        <v>854</v>
      </c>
    </row>
    <row r="253" s="2" customFormat="1" ht="16.5" customHeight="1">
      <c r="A253" s="35"/>
      <c r="B253" s="36"/>
      <c r="C253" s="226" t="s">
        <v>855</v>
      </c>
      <c r="D253" s="226" t="s">
        <v>136</v>
      </c>
      <c r="E253" s="227" t="s">
        <v>856</v>
      </c>
      <c r="F253" s="228" t="s">
        <v>857</v>
      </c>
      <c r="G253" s="229" t="s">
        <v>192</v>
      </c>
      <c r="H253" s="230">
        <v>20</v>
      </c>
      <c r="I253" s="231"/>
      <c r="J253" s="232">
        <f>ROUND(I253*H253,2)</f>
        <v>0</v>
      </c>
      <c r="K253" s="233"/>
      <c r="L253" s="41"/>
      <c r="M253" s="234" t="s">
        <v>1</v>
      </c>
      <c r="N253" s="235" t="s">
        <v>40</v>
      </c>
      <c r="O253" s="94"/>
      <c r="P253" s="236">
        <f>O253*H253</f>
        <v>0</v>
      </c>
      <c r="Q253" s="236">
        <v>0</v>
      </c>
      <c r="R253" s="236">
        <f>Q253*H253</f>
        <v>0</v>
      </c>
      <c r="S253" s="236">
        <v>0</v>
      </c>
      <c r="T253" s="23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38" t="s">
        <v>134</v>
      </c>
      <c r="AT253" s="238" t="s">
        <v>136</v>
      </c>
      <c r="AU253" s="238" t="s">
        <v>82</v>
      </c>
      <c r="AY253" s="14" t="s">
        <v>133</v>
      </c>
      <c r="BE253" s="239">
        <f>IF(N253="základná",J253,0)</f>
        <v>0</v>
      </c>
      <c r="BF253" s="239">
        <f>IF(N253="znížená",J253,0)</f>
        <v>0</v>
      </c>
      <c r="BG253" s="239">
        <f>IF(N253="zákl. prenesená",J253,0)</f>
        <v>0</v>
      </c>
      <c r="BH253" s="239">
        <f>IF(N253="zníž. prenesená",J253,0)</f>
        <v>0</v>
      </c>
      <c r="BI253" s="239">
        <f>IF(N253="nulová",J253,0)</f>
        <v>0</v>
      </c>
      <c r="BJ253" s="14" t="s">
        <v>140</v>
      </c>
      <c r="BK253" s="239">
        <f>ROUND(I253*H253,2)</f>
        <v>0</v>
      </c>
      <c r="BL253" s="14" t="s">
        <v>134</v>
      </c>
      <c r="BM253" s="238" t="s">
        <v>858</v>
      </c>
    </row>
    <row r="254" s="2" customFormat="1" ht="21.75" customHeight="1">
      <c r="A254" s="35"/>
      <c r="B254" s="36"/>
      <c r="C254" s="226" t="s">
        <v>631</v>
      </c>
      <c r="D254" s="226" t="s">
        <v>136</v>
      </c>
      <c r="E254" s="227" t="s">
        <v>859</v>
      </c>
      <c r="F254" s="228" t="s">
        <v>860</v>
      </c>
      <c r="G254" s="229" t="s">
        <v>811</v>
      </c>
      <c r="H254" s="230">
        <v>24</v>
      </c>
      <c r="I254" s="231"/>
      <c r="J254" s="232">
        <f>ROUND(I254*H254,2)</f>
        <v>0</v>
      </c>
      <c r="K254" s="233"/>
      <c r="L254" s="41"/>
      <c r="M254" s="234" t="s">
        <v>1</v>
      </c>
      <c r="N254" s="235" t="s">
        <v>40</v>
      </c>
      <c r="O254" s="94"/>
      <c r="P254" s="236">
        <f>O254*H254</f>
        <v>0</v>
      </c>
      <c r="Q254" s="236">
        <v>0</v>
      </c>
      <c r="R254" s="236">
        <f>Q254*H254</f>
        <v>0</v>
      </c>
      <c r="S254" s="236">
        <v>0</v>
      </c>
      <c r="T254" s="23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8" t="s">
        <v>134</v>
      </c>
      <c r="AT254" s="238" t="s">
        <v>136</v>
      </c>
      <c r="AU254" s="238" t="s">
        <v>82</v>
      </c>
      <c r="AY254" s="14" t="s">
        <v>133</v>
      </c>
      <c r="BE254" s="239">
        <f>IF(N254="základná",J254,0)</f>
        <v>0</v>
      </c>
      <c r="BF254" s="239">
        <f>IF(N254="znížená",J254,0)</f>
        <v>0</v>
      </c>
      <c r="BG254" s="239">
        <f>IF(N254="zákl. prenesená",J254,0)</f>
        <v>0</v>
      </c>
      <c r="BH254" s="239">
        <f>IF(N254="zníž. prenesená",J254,0)</f>
        <v>0</v>
      </c>
      <c r="BI254" s="239">
        <f>IF(N254="nulová",J254,0)</f>
        <v>0</v>
      </c>
      <c r="BJ254" s="14" t="s">
        <v>140</v>
      </c>
      <c r="BK254" s="239">
        <f>ROUND(I254*H254,2)</f>
        <v>0</v>
      </c>
      <c r="BL254" s="14" t="s">
        <v>134</v>
      </c>
      <c r="BM254" s="238" t="s">
        <v>861</v>
      </c>
    </row>
    <row r="255" s="2" customFormat="1" ht="16.5" customHeight="1">
      <c r="A255" s="35"/>
      <c r="B255" s="36"/>
      <c r="C255" s="226" t="s">
        <v>862</v>
      </c>
      <c r="D255" s="226" t="s">
        <v>136</v>
      </c>
      <c r="E255" s="227" t="s">
        <v>863</v>
      </c>
      <c r="F255" s="228" t="s">
        <v>864</v>
      </c>
      <c r="G255" s="229" t="s">
        <v>811</v>
      </c>
      <c r="H255" s="230">
        <v>36</v>
      </c>
      <c r="I255" s="231"/>
      <c r="J255" s="232">
        <f>ROUND(I255*H255,2)</f>
        <v>0</v>
      </c>
      <c r="K255" s="233"/>
      <c r="L255" s="41"/>
      <c r="M255" s="234" t="s">
        <v>1</v>
      </c>
      <c r="N255" s="235" t="s">
        <v>40</v>
      </c>
      <c r="O255" s="94"/>
      <c r="P255" s="236">
        <f>O255*H255</f>
        <v>0</v>
      </c>
      <c r="Q255" s="236">
        <v>0</v>
      </c>
      <c r="R255" s="236">
        <f>Q255*H255</f>
        <v>0</v>
      </c>
      <c r="S255" s="236">
        <v>0</v>
      </c>
      <c r="T255" s="237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38" t="s">
        <v>134</v>
      </c>
      <c r="AT255" s="238" t="s">
        <v>136</v>
      </c>
      <c r="AU255" s="238" t="s">
        <v>82</v>
      </c>
      <c r="AY255" s="14" t="s">
        <v>133</v>
      </c>
      <c r="BE255" s="239">
        <f>IF(N255="základná",J255,0)</f>
        <v>0</v>
      </c>
      <c r="BF255" s="239">
        <f>IF(N255="znížená",J255,0)</f>
        <v>0</v>
      </c>
      <c r="BG255" s="239">
        <f>IF(N255="zákl. prenesená",J255,0)</f>
        <v>0</v>
      </c>
      <c r="BH255" s="239">
        <f>IF(N255="zníž. prenesená",J255,0)</f>
        <v>0</v>
      </c>
      <c r="BI255" s="239">
        <f>IF(N255="nulová",J255,0)</f>
        <v>0</v>
      </c>
      <c r="BJ255" s="14" t="s">
        <v>140</v>
      </c>
      <c r="BK255" s="239">
        <f>ROUND(I255*H255,2)</f>
        <v>0</v>
      </c>
      <c r="BL255" s="14" t="s">
        <v>134</v>
      </c>
      <c r="BM255" s="238" t="s">
        <v>865</v>
      </c>
    </row>
    <row r="256" s="2" customFormat="1" ht="16.5" customHeight="1">
      <c r="A256" s="35"/>
      <c r="B256" s="36"/>
      <c r="C256" s="226" t="s">
        <v>634</v>
      </c>
      <c r="D256" s="226" t="s">
        <v>136</v>
      </c>
      <c r="E256" s="227" t="s">
        <v>866</v>
      </c>
      <c r="F256" s="228" t="s">
        <v>867</v>
      </c>
      <c r="G256" s="229" t="s">
        <v>811</v>
      </c>
      <c r="H256" s="230">
        <v>22</v>
      </c>
      <c r="I256" s="231"/>
      <c r="J256" s="232">
        <f>ROUND(I256*H256,2)</f>
        <v>0</v>
      </c>
      <c r="K256" s="233"/>
      <c r="L256" s="41"/>
      <c r="M256" s="234" t="s">
        <v>1</v>
      </c>
      <c r="N256" s="235" t="s">
        <v>40</v>
      </c>
      <c r="O256" s="94"/>
      <c r="P256" s="236">
        <f>O256*H256</f>
        <v>0</v>
      </c>
      <c r="Q256" s="236">
        <v>0</v>
      </c>
      <c r="R256" s="236">
        <f>Q256*H256</f>
        <v>0</v>
      </c>
      <c r="S256" s="236">
        <v>0</v>
      </c>
      <c r="T256" s="23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8" t="s">
        <v>134</v>
      </c>
      <c r="AT256" s="238" t="s">
        <v>136</v>
      </c>
      <c r="AU256" s="238" t="s">
        <v>82</v>
      </c>
      <c r="AY256" s="14" t="s">
        <v>133</v>
      </c>
      <c r="BE256" s="239">
        <f>IF(N256="základná",J256,0)</f>
        <v>0</v>
      </c>
      <c r="BF256" s="239">
        <f>IF(N256="znížená",J256,0)</f>
        <v>0</v>
      </c>
      <c r="BG256" s="239">
        <f>IF(N256="zákl. prenesená",J256,0)</f>
        <v>0</v>
      </c>
      <c r="BH256" s="239">
        <f>IF(N256="zníž. prenesená",J256,0)</f>
        <v>0</v>
      </c>
      <c r="BI256" s="239">
        <f>IF(N256="nulová",J256,0)</f>
        <v>0</v>
      </c>
      <c r="BJ256" s="14" t="s">
        <v>140</v>
      </c>
      <c r="BK256" s="239">
        <f>ROUND(I256*H256,2)</f>
        <v>0</v>
      </c>
      <c r="BL256" s="14" t="s">
        <v>134</v>
      </c>
      <c r="BM256" s="238" t="s">
        <v>868</v>
      </c>
    </row>
    <row r="257" s="2" customFormat="1" ht="24.15" customHeight="1">
      <c r="A257" s="35"/>
      <c r="B257" s="36"/>
      <c r="C257" s="226" t="s">
        <v>869</v>
      </c>
      <c r="D257" s="226" t="s">
        <v>136</v>
      </c>
      <c r="E257" s="227" t="s">
        <v>870</v>
      </c>
      <c r="F257" s="228" t="s">
        <v>871</v>
      </c>
      <c r="G257" s="229" t="s">
        <v>192</v>
      </c>
      <c r="H257" s="230">
        <v>1</v>
      </c>
      <c r="I257" s="231"/>
      <c r="J257" s="232">
        <f>ROUND(I257*H257,2)</f>
        <v>0</v>
      </c>
      <c r="K257" s="233"/>
      <c r="L257" s="41"/>
      <c r="M257" s="251" t="s">
        <v>1</v>
      </c>
      <c r="N257" s="252" t="s">
        <v>40</v>
      </c>
      <c r="O257" s="253"/>
      <c r="P257" s="254">
        <f>O257*H257</f>
        <v>0</v>
      </c>
      <c r="Q257" s="254">
        <v>0</v>
      </c>
      <c r="R257" s="254">
        <f>Q257*H257</f>
        <v>0</v>
      </c>
      <c r="S257" s="254">
        <v>0</v>
      </c>
      <c r="T257" s="255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8" t="s">
        <v>134</v>
      </c>
      <c r="AT257" s="238" t="s">
        <v>136</v>
      </c>
      <c r="AU257" s="238" t="s">
        <v>82</v>
      </c>
      <c r="AY257" s="14" t="s">
        <v>133</v>
      </c>
      <c r="BE257" s="239">
        <f>IF(N257="základná",J257,0)</f>
        <v>0</v>
      </c>
      <c r="BF257" s="239">
        <f>IF(N257="znížená",J257,0)</f>
        <v>0</v>
      </c>
      <c r="BG257" s="239">
        <f>IF(N257="zákl. prenesená",J257,0)</f>
        <v>0</v>
      </c>
      <c r="BH257" s="239">
        <f>IF(N257="zníž. prenesená",J257,0)</f>
        <v>0</v>
      </c>
      <c r="BI257" s="239">
        <f>IF(N257="nulová",J257,0)</f>
        <v>0</v>
      </c>
      <c r="BJ257" s="14" t="s">
        <v>140</v>
      </c>
      <c r="BK257" s="239">
        <f>ROUND(I257*H257,2)</f>
        <v>0</v>
      </c>
      <c r="BL257" s="14" t="s">
        <v>134</v>
      </c>
      <c r="BM257" s="238" t="s">
        <v>872</v>
      </c>
    </row>
    <row r="258" s="2" customFormat="1" ht="6.96" customHeight="1">
      <c r="A258" s="35"/>
      <c r="B258" s="69"/>
      <c r="C258" s="70"/>
      <c r="D258" s="70"/>
      <c r="E258" s="70"/>
      <c r="F258" s="70"/>
      <c r="G258" s="70"/>
      <c r="H258" s="70"/>
      <c r="I258" s="70"/>
      <c r="J258" s="70"/>
      <c r="K258" s="70"/>
      <c r="L258" s="41"/>
      <c r="M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</row>
  </sheetData>
  <sheetProtection sheet="1" autoFilter="0" formatColumns="0" formatRows="0" objects="1" scenarios="1" spinCount="100000" saltValue="SlxJdUStP5UGArBroK9gQ8LzCssN0XrCUg7+LVgOefIlyFxOqof5guDtriXAhPDMpZ+XBV05tCSKfdAXdcToBg==" hashValue="VF8/Pzl6IuFsNJFeuFL/LDC/Rr0/5QgDJwQ7k4HjOCkiFQiE3UAS4dy15D5mfNT1wQZoEU3GBMyRqAh5AvoMBw==" algorithmName="SHA-512" password="CC35"/>
  <autoFilter ref="C119:K25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s="1" customFormat="1" ht="24.96" customHeight="1">
      <c r="B4" s="17"/>
      <c r="D4" s="141" t="s">
        <v>96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Stavebné úpravy kliniky nukleárnej medzicíny nového prístroja-hybridného diagnostického systému SPECT/CT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97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873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23. 11. 2023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>Univerzitná nemocnika Martin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26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ROUND((SUM(BE120:BE135)),  2)</f>
        <v>0</v>
      </c>
      <c r="G33" s="159"/>
      <c r="H33" s="159"/>
      <c r="I33" s="160">
        <v>0.20000000000000001</v>
      </c>
      <c r="J33" s="158">
        <f>ROUND(((SUM(BE120:BE135))*I33),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40</v>
      </c>
      <c r="F34" s="158">
        <f>ROUND((SUM(BF120:BF135)),  2)</f>
        <v>0</v>
      </c>
      <c r="G34" s="159"/>
      <c r="H34" s="159"/>
      <c r="I34" s="160">
        <v>0.20000000000000001</v>
      </c>
      <c r="J34" s="158">
        <f>ROUND(((SUM(BF120:BF135))*I34),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ROUND((SUM(BG120:BG135)),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ROUND((SUM(BH120:BH135)),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ROUND((SUM(BI120:BI135)),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Stavebné úpravy kliniky nukleárnej medzicíny nového prístroja-hybridného diagnostického systému SPECT/CT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97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07 - Ústredné vykurovanie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Martin</v>
      </c>
      <c r="G89" s="37"/>
      <c r="H89" s="37"/>
      <c r="I89" s="29" t="s">
        <v>21</v>
      </c>
      <c r="J89" s="82" t="str">
        <f>IF(J12="","",J12)</f>
        <v>23. 11. 2023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Univerzitná nemocnika Martin</v>
      </c>
      <c r="G91" s="37"/>
      <c r="H91" s="37"/>
      <c r="I91" s="29" t="s">
        <v>29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100</v>
      </c>
      <c r="D94" s="183"/>
      <c r="E94" s="183"/>
      <c r="F94" s="183"/>
      <c r="G94" s="183"/>
      <c r="H94" s="183"/>
      <c r="I94" s="183"/>
      <c r="J94" s="184" t="s">
        <v>101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102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103</v>
      </c>
    </row>
    <row r="97" s="9" customFormat="1" ht="24.96" customHeight="1">
      <c r="A97" s="9"/>
      <c r="B97" s="186"/>
      <c r="C97" s="187"/>
      <c r="D97" s="188" t="s">
        <v>874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6"/>
      <c r="C98" s="187"/>
      <c r="D98" s="188" t="s">
        <v>875</v>
      </c>
      <c r="E98" s="189"/>
      <c r="F98" s="189"/>
      <c r="G98" s="189"/>
      <c r="H98" s="189"/>
      <c r="I98" s="189"/>
      <c r="J98" s="190">
        <f>J123</f>
        <v>0</v>
      </c>
      <c r="K98" s="187"/>
      <c r="L98" s="19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6"/>
      <c r="C99" s="187"/>
      <c r="D99" s="188" t="s">
        <v>876</v>
      </c>
      <c r="E99" s="189"/>
      <c r="F99" s="189"/>
      <c r="G99" s="189"/>
      <c r="H99" s="189"/>
      <c r="I99" s="189"/>
      <c r="J99" s="190">
        <f>J125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6"/>
      <c r="C100" s="187"/>
      <c r="D100" s="188" t="s">
        <v>877</v>
      </c>
      <c r="E100" s="189"/>
      <c r="F100" s="189"/>
      <c r="G100" s="189"/>
      <c r="H100" s="189"/>
      <c r="I100" s="189"/>
      <c r="J100" s="190">
        <f>J130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119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6.25" customHeight="1">
      <c r="A110" s="35"/>
      <c r="B110" s="36"/>
      <c r="C110" s="37"/>
      <c r="D110" s="37"/>
      <c r="E110" s="181" t="str">
        <f>E7</f>
        <v>Stavebné úpravy kliniky nukleárnej medzicíny nového prístroja-hybridného diagnostického systému SPECT/CT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97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>07 - Ústredné vykurovanie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>Martin</v>
      </c>
      <c r="G114" s="37"/>
      <c r="H114" s="37"/>
      <c r="I114" s="29" t="s">
        <v>21</v>
      </c>
      <c r="J114" s="82" t="str">
        <f>IF(J12="","",J12)</f>
        <v>23. 11. 2023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23</v>
      </c>
      <c r="D116" s="37"/>
      <c r="E116" s="37"/>
      <c r="F116" s="24" t="str">
        <f>E15</f>
        <v>Univerzitná nemocnika Martin</v>
      </c>
      <c r="G116" s="37"/>
      <c r="H116" s="37"/>
      <c r="I116" s="29" t="s">
        <v>29</v>
      </c>
      <c r="J116" s="33" t="str">
        <f>E21</f>
        <v xml:space="preserve">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27</v>
      </c>
      <c r="D117" s="37"/>
      <c r="E117" s="37"/>
      <c r="F117" s="24" t="str">
        <f>IF(E18="","",E18)</f>
        <v>Vyplň údaj</v>
      </c>
      <c r="G117" s="37"/>
      <c r="H117" s="37"/>
      <c r="I117" s="29" t="s">
        <v>32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120</v>
      </c>
      <c r="D119" s="201" t="s">
        <v>59</v>
      </c>
      <c r="E119" s="201" t="s">
        <v>55</v>
      </c>
      <c r="F119" s="201" t="s">
        <v>56</v>
      </c>
      <c r="G119" s="201" t="s">
        <v>121</v>
      </c>
      <c r="H119" s="201" t="s">
        <v>122</v>
      </c>
      <c r="I119" s="201" t="s">
        <v>123</v>
      </c>
      <c r="J119" s="202" t="s">
        <v>101</v>
      </c>
      <c r="K119" s="203" t="s">
        <v>124</v>
      </c>
      <c r="L119" s="204"/>
      <c r="M119" s="103" t="s">
        <v>1</v>
      </c>
      <c r="N119" s="104" t="s">
        <v>38</v>
      </c>
      <c r="O119" s="104" t="s">
        <v>125</v>
      </c>
      <c r="P119" s="104" t="s">
        <v>126</v>
      </c>
      <c r="Q119" s="104" t="s">
        <v>127</v>
      </c>
      <c r="R119" s="104" t="s">
        <v>128</v>
      </c>
      <c r="S119" s="104" t="s">
        <v>129</v>
      </c>
      <c r="T119" s="105" t="s">
        <v>130</v>
      </c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102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P121+P123+P125+P130</f>
        <v>0</v>
      </c>
      <c r="Q120" s="107"/>
      <c r="R120" s="207">
        <f>R121+R123+R125+R130</f>
        <v>0</v>
      </c>
      <c r="S120" s="107"/>
      <c r="T120" s="208">
        <f>T121+T123+T125+T130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73</v>
      </c>
      <c r="AU120" s="14" t="s">
        <v>103</v>
      </c>
      <c r="BK120" s="209">
        <f>BK121+BK123+BK125+BK130</f>
        <v>0</v>
      </c>
    </row>
    <row r="121" s="12" customFormat="1" ht="25.92" customHeight="1">
      <c r="A121" s="12"/>
      <c r="B121" s="210"/>
      <c r="C121" s="211"/>
      <c r="D121" s="212" t="s">
        <v>73</v>
      </c>
      <c r="E121" s="213" t="s">
        <v>516</v>
      </c>
      <c r="F121" s="213" t="s">
        <v>878</v>
      </c>
      <c r="G121" s="211"/>
      <c r="H121" s="211"/>
      <c r="I121" s="214"/>
      <c r="J121" s="215">
        <f>BK121</f>
        <v>0</v>
      </c>
      <c r="K121" s="211"/>
      <c r="L121" s="216"/>
      <c r="M121" s="217"/>
      <c r="N121" s="218"/>
      <c r="O121" s="218"/>
      <c r="P121" s="219">
        <f>P122</f>
        <v>0</v>
      </c>
      <c r="Q121" s="218"/>
      <c r="R121" s="219">
        <f>R122</f>
        <v>0</v>
      </c>
      <c r="S121" s="218"/>
      <c r="T121" s="220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82</v>
      </c>
      <c r="AT121" s="222" t="s">
        <v>73</v>
      </c>
      <c r="AU121" s="222" t="s">
        <v>74</v>
      </c>
      <c r="AY121" s="221" t="s">
        <v>133</v>
      </c>
      <c r="BK121" s="223">
        <f>BK122</f>
        <v>0</v>
      </c>
    </row>
    <row r="122" s="2" customFormat="1" ht="33" customHeight="1">
      <c r="A122" s="35"/>
      <c r="B122" s="36"/>
      <c r="C122" s="240" t="s">
        <v>82</v>
      </c>
      <c r="D122" s="240" t="s">
        <v>164</v>
      </c>
      <c r="E122" s="241" t="s">
        <v>879</v>
      </c>
      <c r="F122" s="242" t="s">
        <v>880</v>
      </c>
      <c r="G122" s="243" t="s">
        <v>192</v>
      </c>
      <c r="H122" s="244">
        <v>2</v>
      </c>
      <c r="I122" s="245"/>
      <c r="J122" s="246">
        <f>ROUND(I122*H122,2)</f>
        <v>0</v>
      </c>
      <c r="K122" s="247"/>
      <c r="L122" s="248"/>
      <c r="M122" s="249" t="s">
        <v>1</v>
      </c>
      <c r="N122" s="250" t="s">
        <v>40</v>
      </c>
      <c r="O122" s="94"/>
      <c r="P122" s="236">
        <f>O122*H122</f>
        <v>0</v>
      </c>
      <c r="Q122" s="236">
        <v>0</v>
      </c>
      <c r="R122" s="236">
        <f>Q122*H122</f>
        <v>0</v>
      </c>
      <c r="S122" s="236">
        <v>0</v>
      </c>
      <c r="T122" s="23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8" t="s">
        <v>167</v>
      </c>
      <c r="AT122" s="238" t="s">
        <v>164</v>
      </c>
      <c r="AU122" s="238" t="s">
        <v>82</v>
      </c>
      <c r="AY122" s="14" t="s">
        <v>133</v>
      </c>
      <c r="BE122" s="239">
        <f>IF(N122="základná",J122,0)</f>
        <v>0</v>
      </c>
      <c r="BF122" s="239">
        <f>IF(N122="znížená",J122,0)</f>
        <v>0</v>
      </c>
      <c r="BG122" s="239">
        <f>IF(N122="zákl. prenesená",J122,0)</f>
        <v>0</v>
      </c>
      <c r="BH122" s="239">
        <f>IF(N122="zníž. prenesená",J122,0)</f>
        <v>0</v>
      </c>
      <c r="BI122" s="239">
        <f>IF(N122="nulová",J122,0)</f>
        <v>0</v>
      </c>
      <c r="BJ122" s="14" t="s">
        <v>140</v>
      </c>
      <c r="BK122" s="239">
        <f>ROUND(I122*H122,2)</f>
        <v>0</v>
      </c>
      <c r="BL122" s="14" t="s">
        <v>134</v>
      </c>
      <c r="BM122" s="238" t="s">
        <v>140</v>
      </c>
    </row>
    <row r="123" s="12" customFormat="1" ht="25.92" customHeight="1">
      <c r="A123" s="12"/>
      <c r="B123" s="210"/>
      <c r="C123" s="211"/>
      <c r="D123" s="212" t="s">
        <v>73</v>
      </c>
      <c r="E123" s="213" t="s">
        <v>534</v>
      </c>
      <c r="F123" s="213" t="s">
        <v>881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82</v>
      </c>
      <c r="AT123" s="222" t="s">
        <v>73</v>
      </c>
      <c r="AU123" s="222" t="s">
        <v>74</v>
      </c>
      <c r="AY123" s="221" t="s">
        <v>133</v>
      </c>
      <c r="BK123" s="223">
        <f>BK124</f>
        <v>0</v>
      </c>
    </row>
    <row r="124" s="2" customFormat="1" ht="16.5" customHeight="1">
      <c r="A124" s="35"/>
      <c r="B124" s="36"/>
      <c r="C124" s="240" t="s">
        <v>140</v>
      </c>
      <c r="D124" s="240" t="s">
        <v>164</v>
      </c>
      <c r="E124" s="241" t="s">
        <v>882</v>
      </c>
      <c r="F124" s="242" t="s">
        <v>883</v>
      </c>
      <c r="G124" s="243" t="s">
        <v>884</v>
      </c>
      <c r="H124" s="244">
        <v>6</v>
      </c>
      <c r="I124" s="245"/>
      <c r="J124" s="246">
        <f>ROUND(I124*H124,2)</f>
        <v>0</v>
      </c>
      <c r="K124" s="247"/>
      <c r="L124" s="248"/>
      <c r="M124" s="249" t="s">
        <v>1</v>
      </c>
      <c r="N124" s="250" t="s">
        <v>40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167</v>
      </c>
      <c r="AT124" s="238" t="s">
        <v>164</v>
      </c>
      <c r="AU124" s="238" t="s">
        <v>82</v>
      </c>
      <c r="AY124" s="14" t="s">
        <v>133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140</v>
      </c>
      <c r="BK124" s="239">
        <f>ROUND(I124*H124,2)</f>
        <v>0</v>
      </c>
      <c r="BL124" s="14" t="s">
        <v>134</v>
      </c>
      <c r="BM124" s="238" t="s">
        <v>134</v>
      </c>
    </row>
    <row r="125" s="12" customFormat="1" ht="25.92" customHeight="1">
      <c r="A125" s="12"/>
      <c r="B125" s="210"/>
      <c r="C125" s="211"/>
      <c r="D125" s="212" t="s">
        <v>73</v>
      </c>
      <c r="E125" s="213" t="s">
        <v>807</v>
      </c>
      <c r="F125" s="213" t="s">
        <v>885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SUM(P126:P129)</f>
        <v>0</v>
      </c>
      <c r="Q125" s="218"/>
      <c r="R125" s="219">
        <f>SUM(R126:R129)</f>
        <v>0</v>
      </c>
      <c r="S125" s="218"/>
      <c r="T125" s="220">
        <f>SUM(T126:T129)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82</v>
      </c>
      <c r="AT125" s="222" t="s">
        <v>73</v>
      </c>
      <c r="AU125" s="222" t="s">
        <v>74</v>
      </c>
      <c r="AY125" s="221" t="s">
        <v>133</v>
      </c>
      <c r="BK125" s="223">
        <f>SUM(BK126:BK129)</f>
        <v>0</v>
      </c>
    </row>
    <row r="126" s="2" customFormat="1" ht="16.5" customHeight="1">
      <c r="A126" s="35"/>
      <c r="B126" s="36"/>
      <c r="C126" s="240" t="s">
        <v>146</v>
      </c>
      <c r="D126" s="240" t="s">
        <v>164</v>
      </c>
      <c r="E126" s="241" t="s">
        <v>886</v>
      </c>
      <c r="F126" s="242" t="s">
        <v>887</v>
      </c>
      <c r="G126" s="243" t="s">
        <v>192</v>
      </c>
      <c r="H126" s="244">
        <v>2</v>
      </c>
      <c r="I126" s="245"/>
      <c r="J126" s="246">
        <f>ROUND(I126*H126,2)</f>
        <v>0</v>
      </c>
      <c r="K126" s="247"/>
      <c r="L126" s="248"/>
      <c r="M126" s="249" t="s">
        <v>1</v>
      </c>
      <c r="N126" s="250" t="s">
        <v>40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167</v>
      </c>
      <c r="AT126" s="238" t="s">
        <v>164</v>
      </c>
      <c r="AU126" s="238" t="s">
        <v>82</v>
      </c>
      <c r="AY126" s="14" t="s">
        <v>133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140</v>
      </c>
      <c r="BK126" s="239">
        <f>ROUND(I126*H126,2)</f>
        <v>0</v>
      </c>
      <c r="BL126" s="14" t="s">
        <v>134</v>
      </c>
      <c r="BM126" s="238" t="s">
        <v>888</v>
      </c>
    </row>
    <row r="127" s="2" customFormat="1" ht="21.75" customHeight="1">
      <c r="A127" s="35"/>
      <c r="B127" s="36"/>
      <c r="C127" s="240" t="s">
        <v>134</v>
      </c>
      <c r="D127" s="240" t="s">
        <v>164</v>
      </c>
      <c r="E127" s="241" t="s">
        <v>889</v>
      </c>
      <c r="F127" s="242" t="s">
        <v>890</v>
      </c>
      <c r="G127" s="243" t="s">
        <v>192</v>
      </c>
      <c r="H127" s="244">
        <v>2</v>
      </c>
      <c r="I127" s="245"/>
      <c r="J127" s="246">
        <f>ROUND(I127*H127,2)</f>
        <v>0</v>
      </c>
      <c r="K127" s="247"/>
      <c r="L127" s="248"/>
      <c r="M127" s="249" t="s">
        <v>1</v>
      </c>
      <c r="N127" s="250" t="s">
        <v>40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167</v>
      </c>
      <c r="AT127" s="238" t="s">
        <v>164</v>
      </c>
      <c r="AU127" s="238" t="s">
        <v>82</v>
      </c>
      <c r="AY127" s="14" t="s">
        <v>133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140</v>
      </c>
      <c r="BK127" s="239">
        <f>ROUND(I127*H127,2)</f>
        <v>0</v>
      </c>
      <c r="BL127" s="14" t="s">
        <v>134</v>
      </c>
      <c r="BM127" s="238" t="s">
        <v>891</v>
      </c>
    </row>
    <row r="128" s="2" customFormat="1" ht="16.5" customHeight="1">
      <c r="A128" s="35"/>
      <c r="B128" s="36"/>
      <c r="C128" s="240" t="s">
        <v>156</v>
      </c>
      <c r="D128" s="240" t="s">
        <v>164</v>
      </c>
      <c r="E128" s="241" t="s">
        <v>892</v>
      </c>
      <c r="F128" s="242" t="s">
        <v>893</v>
      </c>
      <c r="G128" s="243" t="s">
        <v>192</v>
      </c>
      <c r="H128" s="244">
        <v>2</v>
      </c>
      <c r="I128" s="245"/>
      <c r="J128" s="246">
        <f>ROUND(I128*H128,2)</f>
        <v>0</v>
      </c>
      <c r="K128" s="247"/>
      <c r="L128" s="248"/>
      <c r="M128" s="249" t="s">
        <v>1</v>
      </c>
      <c r="N128" s="250" t="s">
        <v>40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167</v>
      </c>
      <c r="AT128" s="238" t="s">
        <v>164</v>
      </c>
      <c r="AU128" s="238" t="s">
        <v>82</v>
      </c>
      <c r="AY128" s="14" t="s">
        <v>133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140</v>
      </c>
      <c r="BK128" s="239">
        <f>ROUND(I128*H128,2)</f>
        <v>0</v>
      </c>
      <c r="BL128" s="14" t="s">
        <v>134</v>
      </c>
      <c r="BM128" s="238" t="s">
        <v>176</v>
      </c>
    </row>
    <row r="129" s="2" customFormat="1" ht="33" customHeight="1">
      <c r="A129" s="35"/>
      <c r="B129" s="36"/>
      <c r="C129" s="240" t="s">
        <v>150</v>
      </c>
      <c r="D129" s="240" t="s">
        <v>164</v>
      </c>
      <c r="E129" s="241" t="s">
        <v>894</v>
      </c>
      <c r="F129" s="242" t="s">
        <v>895</v>
      </c>
      <c r="G129" s="243" t="s">
        <v>192</v>
      </c>
      <c r="H129" s="244">
        <v>2</v>
      </c>
      <c r="I129" s="245"/>
      <c r="J129" s="246">
        <f>ROUND(I129*H129,2)</f>
        <v>0</v>
      </c>
      <c r="K129" s="247"/>
      <c r="L129" s="248"/>
      <c r="M129" s="249" t="s">
        <v>1</v>
      </c>
      <c r="N129" s="250" t="s">
        <v>40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167</v>
      </c>
      <c r="AT129" s="238" t="s">
        <v>164</v>
      </c>
      <c r="AU129" s="238" t="s">
        <v>82</v>
      </c>
      <c r="AY129" s="14" t="s">
        <v>133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140</v>
      </c>
      <c r="BK129" s="239">
        <f>ROUND(I129*H129,2)</f>
        <v>0</v>
      </c>
      <c r="BL129" s="14" t="s">
        <v>134</v>
      </c>
      <c r="BM129" s="238" t="s">
        <v>184</v>
      </c>
    </row>
    <row r="130" s="12" customFormat="1" ht="25.92" customHeight="1">
      <c r="A130" s="12"/>
      <c r="B130" s="210"/>
      <c r="C130" s="211"/>
      <c r="D130" s="212" t="s">
        <v>73</v>
      </c>
      <c r="E130" s="213" t="s">
        <v>896</v>
      </c>
      <c r="F130" s="213" t="s">
        <v>808</v>
      </c>
      <c r="G130" s="211"/>
      <c r="H130" s="211"/>
      <c r="I130" s="214"/>
      <c r="J130" s="215">
        <f>BK130</f>
        <v>0</v>
      </c>
      <c r="K130" s="211"/>
      <c r="L130" s="216"/>
      <c r="M130" s="217"/>
      <c r="N130" s="218"/>
      <c r="O130" s="218"/>
      <c r="P130" s="219">
        <f>SUM(P131:P135)</f>
        <v>0</v>
      </c>
      <c r="Q130" s="218"/>
      <c r="R130" s="219">
        <f>SUM(R131:R135)</f>
        <v>0</v>
      </c>
      <c r="S130" s="218"/>
      <c r="T130" s="220">
        <f>SUM(T131:T135)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82</v>
      </c>
      <c r="AT130" s="222" t="s">
        <v>73</v>
      </c>
      <c r="AU130" s="222" t="s">
        <v>74</v>
      </c>
      <c r="AY130" s="221" t="s">
        <v>133</v>
      </c>
      <c r="BK130" s="223">
        <f>SUM(BK131:BK135)</f>
        <v>0</v>
      </c>
    </row>
    <row r="131" s="2" customFormat="1" ht="24.15" customHeight="1">
      <c r="A131" s="35"/>
      <c r="B131" s="36"/>
      <c r="C131" s="226" t="s">
        <v>163</v>
      </c>
      <c r="D131" s="226" t="s">
        <v>136</v>
      </c>
      <c r="E131" s="227" t="s">
        <v>897</v>
      </c>
      <c r="F131" s="228" t="s">
        <v>898</v>
      </c>
      <c r="G131" s="229" t="s">
        <v>811</v>
      </c>
      <c r="H131" s="230">
        <v>3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40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134</v>
      </c>
      <c r="AT131" s="238" t="s">
        <v>136</v>
      </c>
      <c r="AU131" s="238" t="s">
        <v>82</v>
      </c>
      <c r="AY131" s="14" t="s">
        <v>133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140</v>
      </c>
      <c r="BK131" s="239">
        <f>ROUND(I131*H131,2)</f>
        <v>0</v>
      </c>
      <c r="BL131" s="14" t="s">
        <v>134</v>
      </c>
      <c r="BM131" s="238" t="s">
        <v>899</v>
      </c>
    </row>
    <row r="132" s="2" customFormat="1" ht="21.75" customHeight="1">
      <c r="A132" s="35"/>
      <c r="B132" s="36"/>
      <c r="C132" s="226" t="s">
        <v>167</v>
      </c>
      <c r="D132" s="226" t="s">
        <v>136</v>
      </c>
      <c r="E132" s="227" t="s">
        <v>900</v>
      </c>
      <c r="F132" s="228" t="s">
        <v>901</v>
      </c>
      <c r="G132" s="229" t="s">
        <v>811</v>
      </c>
      <c r="H132" s="230">
        <v>2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40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134</v>
      </c>
      <c r="AT132" s="238" t="s">
        <v>136</v>
      </c>
      <c r="AU132" s="238" t="s">
        <v>82</v>
      </c>
      <c r="AY132" s="14" t="s">
        <v>133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140</v>
      </c>
      <c r="BK132" s="239">
        <f>ROUND(I132*H132,2)</f>
        <v>0</v>
      </c>
      <c r="BL132" s="14" t="s">
        <v>134</v>
      </c>
      <c r="BM132" s="238" t="s">
        <v>902</v>
      </c>
    </row>
    <row r="133" s="2" customFormat="1" ht="16.5" customHeight="1">
      <c r="A133" s="35"/>
      <c r="B133" s="36"/>
      <c r="C133" s="226" t="s">
        <v>172</v>
      </c>
      <c r="D133" s="226" t="s">
        <v>136</v>
      </c>
      <c r="E133" s="227" t="s">
        <v>903</v>
      </c>
      <c r="F133" s="228" t="s">
        <v>904</v>
      </c>
      <c r="G133" s="229" t="s">
        <v>192</v>
      </c>
      <c r="H133" s="230">
        <v>1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40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134</v>
      </c>
      <c r="AT133" s="238" t="s">
        <v>136</v>
      </c>
      <c r="AU133" s="238" t="s">
        <v>82</v>
      </c>
      <c r="AY133" s="14" t="s">
        <v>133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140</v>
      </c>
      <c r="BK133" s="239">
        <f>ROUND(I133*H133,2)</f>
        <v>0</v>
      </c>
      <c r="BL133" s="14" t="s">
        <v>134</v>
      </c>
      <c r="BM133" s="238" t="s">
        <v>905</v>
      </c>
    </row>
    <row r="134" s="2" customFormat="1" ht="16.5" customHeight="1">
      <c r="A134" s="35"/>
      <c r="B134" s="36"/>
      <c r="C134" s="226" t="s">
        <v>176</v>
      </c>
      <c r="D134" s="226" t="s">
        <v>136</v>
      </c>
      <c r="E134" s="227" t="s">
        <v>906</v>
      </c>
      <c r="F134" s="228" t="s">
        <v>907</v>
      </c>
      <c r="G134" s="229" t="s">
        <v>192</v>
      </c>
      <c r="H134" s="230">
        <v>1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134</v>
      </c>
      <c r="AT134" s="238" t="s">
        <v>136</v>
      </c>
      <c r="AU134" s="238" t="s">
        <v>82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134</v>
      </c>
      <c r="BM134" s="238" t="s">
        <v>908</v>
      </c>
    </row>
    <row r="135" s="2" customFormat="1" ht="24.15" customHeight="1">
      <c r="A135" s="35"/>
      <c r="B135" s="36"/>
      <c r="C135" s="226" t="s">
        <v>180</v>
      </c>
      <c r="D135" s="226" t="s">
        <v>136</v>
      </c>
      <c r="E135" s="227" t="s">
        <v>909</v>
      </c>
      <c r="F135" s="228" t="s">
        <v>910</v>
      </c>
      <c r="G135" s="229" t="s">
        <v>192</v>
      </c>
      <c r="H135" s="230">
        <v>1</v>
      </c>
      <c r="I135" s="231"/>
      <c r="J135" s="232">
        <f>ROUND(I135*H135,2)</f>
        <v>0</v>
      </c>
      <c r="K135" s="233"/>
      <c r="L135" s="41"/>
      <c r="M135" s="251" t="s">
        <v>1</v>
      </c>
      <c r="N135" s="252" t="s">
        <v>40</v>
      </c>
      <c r="O135" s="253"/>
      <c r="P135" s="254">
        <f>O135*H135</f>
        <v>0</v>
      </c>
      <c r="Q135" s="254">
        <v>0</v>
      </c>
      <c r="R135" s="254">
        <f>Q135*H135</f>
        <v>0</v>
      </c>
      <c r="S135" s="254">
        <v>0</v>
      </c>
      <c r="T135" s="25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134</v>
      </c>
      <c r="AT135" s="238" t="s">
        <v>136</v>
      </c>
      <c r="AU135" s="238" t="s">
        <v>82</v>
      </c>
      <c r="AY135" s="14" t="s">
        <v>133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140</v>
      </c>
      <c r="BK135" s="239">
        <f>ROUND(I135*H135,2)</f>
        <v>0</v>
      </c>
      <c r="BL135" s="14" t="s">
        <v>134</v>
      </c>
      <c r="BM135" s="238" t="s">
        <v>911</v>
      </c>
    </row>
    <row r="136" s="2" customFormat="1" ht="6.96" customHeight="1">
      <c r="A136" s="35"/>
      <c r="B136" s="69"/>
      <c r="C136" s="70"/>
      <c r="D136" s="70"/>
      <c r="E136" s="70"/>
      <c r="F136" s="70"/>
      <c r="G136" s="70"/>
      <c r="H136" s="70"/>
      <c r="I136" s="70"/>
      <c r="J136" s="70"/>
      <c r="K136" s="70"/>
      <c r="L136" s="41"/>
      <c r="M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</sheetData>
  <sheetProtection sheet="1" autoFilter="0" formatColumns="0" formatRows="0" objects="1" scenarios="1" spinCount="100000" saltValue="iElLiez9/FkrYdHbEri26x1JZIn8huGJ7ylnTmkdEzxlPx9aZcXxNC7fRoScNsKQGsE2nAuIrBrgZTRrbb3u6Q==" hashValue="jUEH58jZOGmNtWHEOHaWnzcAQYgDXY6yb0UDHdrjCYlaSfXfAoC7TqPSdmvSqG7u+SVNhzdd16SbaglFe8Q1pA==" algorithmName="SHA-512" password="CC35"/>
  <autoFilter ref="C119:K13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92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s="1" customFormat="1" ht="24.96" customHeight="1">
      <c r="B4" s="17"/>
      <c r="D4" s="141" t="s">
        <v>96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Stavebné úpravy kliniky nukleárnej medzicíny nového prístroja-hybridného diagnostického systému SPECT/CT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97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912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30</v>
      </c>
      <c r="G12" s="35"/>
      <c r="H12" s="35"/>
      <c r="I12" s="143" t="s">
        <v>21</v>
      </c>
      <c r="J12" s="147" t="str">
        <f>'Rekapitulácia stavby'!AN8</f>
        <v>23. 11. 2023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>Univerzitná nemocnika Martin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26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ROUND(J121,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ROUND((SUM(BE121:BE139)),  2)</f>
        <v>0</v>
      </c>
      <c r="G33" s="159"/>
      <c r="H33" s="159"/>
      <c r="I33" s="160">
        <v>0.20000000000000001</v>
      </c>
      <c r="J33" s="158">
        <f>ROUND(((SUM(BE121:BE139))*I33),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40</v>
      </c>
      <c r="F34" s="158">
        <f>ROUND((SUM(BF121:BF139)),  2)</f>
        <v>0</v>
      </c>
      <c r="G34" s="159"/>
      <c r="H34" s="159"/>
      <c r="I34" s="160">
        <v>0.20000000000000001</v>
      </c>
      <c r="J34" s="158">
        <f>ROUND(((SUM(BF121:BF139))*I34),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ROUND((SUM(BG121:BG139)),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ROUND((SUM(BH121:BH139)),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ROUND((SUM(BI121:BI139)),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Stavebné úpravy kliniky nukleárnej medzicíny nového prístroja-hybridného diagnostického systému SPECT/CT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97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08 - Zdravotechnika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23. 11. 2023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Univerzitná nemocnika Martin</v>
      </c>
      <c r="G91" s="37"/>
      <c r="H91" s="37"/>
      <c r="I91" s="29" t="s">
        <v>29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100</v>
      </c>
      <c r="D94" s="183"/>
      <c r="E94" s="183"/>
      <c r="F94" s="183"/>
      <c r="G94" s="183"/>
      <c r="H94" s="183"/>
      <c r="I94" s="183"/>
      <c r="J94" s="184" t="s">
        <v>101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102</v>
      </c>
      <c r="D96" s="37"/>
      <c r="E96" s="37"/>
      <c r="F96" s="37"/>
      <c r="G96" s="37"/>
      <c r="H96" s="37"/>
      <c r="I96" s="37"/>
      <c r="J96" s="113">
        <f>J121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103</v>
      </c>
    </row>
    <row r="97" s="9" customFormat="1" ht="24.96" customHeight="1">
      <c r="A97" s="9"/>
      <c r="B97" s="186"/>
      <c r="C97" s="187"/>
      <c r="D97" s="188" t="s">
        <v>913</v>
      </c>
      <c r="E97" s="189"/>
      <c r="F97" s="189"/>
      <c r="G97" s="189"/>
      <c r="H97" s="189"/>
      <c r="I97" s="189"/>
      <c r="J97" s="190">
        <f>J122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6"/>
      <c r="C98" s="187"/>
      <c r="D98" s="188" t="s">
        <v>914</v>
      </c>
      <c r="E98" s="189"/>
      <c r="F98" s="189"/>
      <c r="G98" s="189"/>
      <c r="H98" s="189"/>
      <c r="I98" s="189"/>
      <c r="J98" s="190">
        <f>J124</f>
        <v>0</v>
      </c>
      <c r="K98" s="187"/>
      <c r="L98" s="19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6"/>
      <c r="C99" s="187"/>
      <c r="D99" s="188" t="s">
        <v>915</v>
      </c>
      <c r="E99" s="189"/>
      <c r="F99" s="189"/>
      <c r="G99" s="189"/>
      <c r="H99" s="189"/>
      <c r="I99" s="189"/>
      <c r="J99" s="190">
        <f>J126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6"/>
      <c r="C100" s="187"/>
      <c r="D100" s="188" t="s">
        <v>916</v>
      </c>
      <c r="E100" s="189"/>
      <c r="F100" s="189"/>
      <c r="G100" s="189"/>
      <c r="H100" s="189"/>
      <c r="I100" s="189"/>
      <c r="J100" s="190">
        <f>J128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6"/>
      <c r="C101" s="187"/>
      <c r="D101" s="188" t="s">
        <v>917</v>
      </c>
      <c r="E101" s="189"/>
      <c r="F101" s="189"/>
      <c r="G101" s="189"/>
      <c r="H101" s="189"/>
      <c r="I101" s="189"/>
      <c r="J101" s="190">
        <f>J131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="2" customFormat="1" ht="6.96" customHeight="1">
      <c r="A107" s="35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119</v>
      </c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15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6.25" customHeight="1">
      <c r="A111" s="35"/>
      <c r="B111" s="36"/>
      <c r="C111" s="37"/>
      <c r="D111" s="37"/>
      <c r="E111" s="181" t="str">
        <f>E7</f>
        <v>Stavebné úpravy kliniky nukleárnej medzicíny nového prístroja-hybridného diagnostického systému SPECT/CT</v>
      </c>
      <c r="F111" s="29"/>
      <c r="G111" s="29"/>
      <c r="H111" s="29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97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79" t="str">
        <f>E9</f>
        <v>08 - Zdravotechnika</v>
      </c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19</v>
      </c>
      <c r="D115" s="37"/>
      <c r="E115" s="37"/>
      <c r="F115" s="24" t="str">
        <f>F12</f>
        <v xml:space="preserve"> </v>
      </c>
      <c r="G115" s="37"/>
      <c r="H115" s="37"/>
      <c r="I115" s="29" t="s">
        <v>21</v>
      </c>
      <c r="J115" s="82" t="str">
        <f>IF(J12="","",J12)</f>
        <v>23. 11. 2023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23</v>
      </c>
      <c r="D117" s="37"/>
      <c r="E117" s="37"/>
      <c r="F117" s="24" t="str">
        <f>E15</f>
        <v>Univerzitná nemocnika Martin</v>
      </c>
      <c r="G117" s="37"/>
      <c r="H117" s="37"/>
      <c r="I117" s="29" t="s">
        <v>29</v>
      </c>
      <c r="J117" s="33" t="str">
        <f>E21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27</v>
      </c>
      <c r="D118" s="37"/>
      <c r="E118" s="37"/>
      <c r="F118" s="24" t="str">
        <f>IF(E18="","",E18)</f>
        <v>Vyplň údaj</v>
      </c>
      <c r="G118" s="37"/>
      <c r="H118" s="37"/>
      <c r="I118" s="29" t="s">
        <v>32</v>
      </c>
      <c r="J118" s="33" t="str">
        <f>E24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98"/>
      <c r="B120" s="199"/>
      <c r="C120" s="200" t="s">
        <v>120</v>
      </c>
      <c r="D120" s="201" t="s">
        <v>59</v>
      </c>
      <c r="E120" s="201" t="s">
        <v>55</v>
      </c>
      <c r="F120" s="201" t="s">
        <v>56</v>
      </c>
      <c r="G120" s="201" t="s">
        <v>121</v>
      </c>
      <c r="H120" s="201" t="s">
        <v>122</v>
      </c>
      <c r="I120" s="201" t="s">
        <v>123</v>
      </c>
      <c r="J120" s="202" t="s">
        <v>101</v>
      </c>
      <c r="K120" s="203" t="s">
        <v>124</v>
      </c>
      <c r="L120" s="204"/>
      <c r="M120" s="103" t="s">
        <v>1</v>
      </c>
      <c r="N120" s="104" t="s">
        <v>38</v>
      </c>
      <c r="O120" s="104" t="s">
        <v>125</v>
      </c>
      <c r="P120" s="104" t="s">
        <v>126</v>
      </c>
      <c r="Q120" s="104" t="s">
        <v>127</v>
      </c>
      <c r="R120" s="104" t="s">
        <v>128</v>
      </c>
      <c r="S120" s="104" t="s">
        <v>129</v>
      </c>
      <c r="T120" s="105" t="s">
        <v>130</v>
      </c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</row>
    <row r="121" s="2" customFormat="1" ht="22.8" customHeight="1">
      <c r="A121" s="35"/>
      <c r="B121" s="36"/>
      <c r="C121" s="110" t="s">
        <v>102</v>
      </c>
      <c r="D121" s="37"/>
      <c r="E121" s="37"/>
      <c r="F121" s="37"/>
      <c r="G121" s="37"/>
      <c r="H121" s="37"/>
      <c r="I121" s="37"/>
      <c r="J121" s="205">
        <f>BK121</f>
        <v>0</v>
      </c>
      <c r="K121" s="37"/>
      <c r="L121" s="41"/>
      <c r="M121" s="106"/>
      <c r="N121" s="206"/>
      <c r="O121" s="107"/>
      <c r="P121" s="207">
        <f>P122+P124+P126+P128+P131</f>
        <v>0</v>
      </c>
      <c r="Q121" s="107"/>
      <c r="R121" s="207">
        <f>R122+R124+R126+R128+R131</f>
        <v>0</v>
      </c>
      <c r="S121" s="107"/>
      <c r="T121" s="208">
        <f>T122+T124+T126+T128+T131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73</v>
      </c>
      <c r="AU121" s="14" t="s">
        <v>103</v>
      </c>
      <c r="BK121" s="209">
        <f>BK122+BK124+BK126+BK128+BK131</f>
        <v>0</v>
      </c>
    </row>
    <row r="122" s="12" customFormat="1" ht="25.92" customHeight="1">
      <c r="A122" s="12"/>
      <c r="B122" s="210"/>
      <c r="C122" s="211"/>
      <c r="D122" s="212" t="s">
        <v>73</v>
      </c>
      <c r="E122" s="213" t="s">
        <v>516</v>
      </c>
      <c r="F122" s="213" t="s">
        <v>918</v>
      </c>
      <c r="G122" s="211"/>
      <c r="H122" s="211"/>
      <c r="I122" s="214"/>
      <c r="J122" s="215">
        <f>BK122</f>
        <v>0</v>
      </c>
      <c r="K122" s="211"/>
      <c r="L122" s="216"/>
      <c r="M122" s="217"/>
      <c r="N122" s="218"/>
      <c r="O122" s="218"/>
      <c r="P122" s="219">
        <f>P123</f>
        <v>0</v>
      </c>
      <c r="Q122" s="218"/>
      <c r="R122" s="219">
        <f>R123</f>
        <v>0</v>
      </c>
      <c r="S122" s="218"/>
      <c r="T122" s="220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82</v>
      </c>
      <c r="AT122" s="222" t="s">
        <v>73</v>
      </c>
      <c r="AU122" s="222" t="s">
        <v>74</v>
      </c>
      <c r="AY122" s="221" t="s">
        <v>133</v>
      </c>
      <c r="BK122" s="223">
        <f>BK123</f>
        <v>0</v>
      </c>
    </row>
    <row r="123" s="2" customFormat="1" ht="16.5" customHeight="1">
      <c r="A123" s="35"/>
      <c r="B123" s="36"/>
      <c r="C123" s="240" t="s">
        <v>82</v>
      </c>
      <c r="D123" s="240" t="s">
        <v>164</v>
      </c>
      <c r="E123" s="241" t="s">
        <v>919</v>
      </c>
      <c r="F123" s="242" t="s">
        <v>920</v>
      </c>
      <c r="G123" s="243" t="s">
        <v>192</v>
      </c>
      <c r="H123" s="244">
        <v>1</v>
      </c>
      <c r="I123" s="245"/>
      <c r="J123" s="246">
        <f>ROUND(I123*H123,2)</f>
        <v>0</v>
      </c>
      <c r="K123" s="247"/>
      <c r="L123" s="248"/>
      <c r="M123" s="249" t="s">
        <v>1</v>
      </c>
      <c r="N123" s="250" t="s">
        <v>40</v>
      </c>
      <c r="O123" s="94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167</v>
      </c>
      <c r="AT123" s="238" t="s">
        <v>164</v>
      </c>
      <c r="AU123" s="238" t="s">
        <v>82</v>
      </c>
      <c r="AY123" s="14" t="s">
        <v>133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140</v>
      </c>
      <c r="BK123" s="239">
        <f>ROUND(I123*H123,2)</f>
        <v>0</v>
      </c>
      <c r="BL123" s="14" t="s">
        <v>134</v>
      </c>
      <c r="BM123" s="238" t="s">
        <v>140</v>
      </c>
    </row>
    <row r="124" s="12" customFormat="1" ht="25.92" customHeight="1">
      <c r="A124" s="12"/>
      <c r="B124" s="210"/>
      <c r="C124" s="211"/>
      <c r="D124" s="212" t="s">
        <v>73</v>
      </c>
      <c r="E124" s="213" t="s">
        <v>534</v>
      </c>
      <c r="F124" s="213" t="s">
        <v>921</v>
      </c>
      <c r="G124" s="211"/>
      <c r="H124" s="211"/>
      <c r="I124" s="214"/>
      <c r="J124" s="215">
        <f>BK124</f>
        <v>0</v>
      </c>
      <c r="K124" s="211"/>
      <c r="L124" s="216"/>
      <c r="M124" s="217"/>
      <c r="N124" s="218"/>
      <c r="O124" s="218"/>
      <c r="P124" s="219">
        <f>P125</f>
        <v>0</v>
      </c>
      <c r="Q124" s="218"/>
      <c r="R124" s="219">
        <f>R125</f>
        <v>0</v>
      </c>
      <c r="S124" s="218"/>
      <c r="T124" s="220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82</v>
      </c>
      <c r="AT124" s="222" t="s">
        <v>73</v>
      </c>
      <c r="AU124" s="222" t="s">
        <v>74</v>
      </c>
      <c r="AY124" s="221" t="s">
        <v>133</v>
      </c>
      <c r="BK124" s="223">
        <f>BK125</f>
        <v>0</v>
      </c>
    </row>
    <row r="125" s="2" customFormat="1" ht="16.5" customHeight="1">
      <c r="A125" s="35"/>
      <c r="B125" s="36"/>
      <c r="C125" s="240" t="s">
        <v>140</v>
      </c>
      <c r="D125" s="240" t="s">
        <v>164</v>
      </c>
      <c r="E125" s="241" t="s">
        <v>922</v>
      </c>
      <c r="F125" s="242" t="s">
        <v>923</v>
      </c>
      <c r="G125" s="243" t="s">
        <v>192</v>
      </c>
      <c r="H125" s="244">
        <v>1</v>
      </c>
      <c r="I125" s="245"/>
      <c r="J125" s="246">
        <f>ROUND(I125*H125,2)</f>
        <v>0</v>
      </c>
      <c r="K125" s="247"/>
      <c r="L125" s="248"/>
      <c r="M125" s="249" t="s">
        <v>1</v>
      </c>
      <c r="N125" s="250" t="s">
        <v>40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167</v>
      </c>
      <c r="AT125" s="238" t="s">
        <v>164</v>
      </c>
      <c r="AU125" s="238" t="s">
        <v>82</v>
      </c>
      <c r="AY125" s="14" t="s">
        <v>133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140</v>
      </c>
      <c r="BK125" s="239">
        <f>ROUND(I125*H125,2)</f>
        <v>0</v>
      </c>
      <c r="BL125" s="14" t="s">
        <v>134</v>
      </c>
      <c r="BM125" s="238" t="s">
        <v>134</v>
      </c>
    </row>
    <row r="126" s="12" customFormat="1" ht="25.92" customHeight="1">
      <c r="A126" s="12"/>
      <c r="B126" s="210"/>
      <c r="C126" s="211"/>
      <c r="D126" s="212" t="s">
        <v>73</v>
      </c>
      <c r="E126" s="213" t="s">
        <v>807</v>
      </c>
      <c r="F126" s="213" t="s">
        <v>924</v>
      </c>
      <c r="G126" s="211"/>
      <c r="H126" s="211"/>
      <c r="I126" s="214"/>
      <c r="J126" s="215">
        <f>BK126</f>
        <v>0</v>
      </c>
      <c r="K126" s="211"/>
      <c r="L126" s="216"/>
      <c r="M126" s="217"/>
      <c r="N126" s="218"/>
      <c r="O126" s="218"/>
      <c r="P126" s="219">
        <f>P127</f>
        <v>0</v>
      </c>
      <c r="Q126" s="218"/>
      <c r="R126" s="219">
        <f>R127</f>
        <v>0</v>
      </c>
      <c r="S126" s="218"/>
      <c r="T126" s="220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82</v>
      </c>
      <c r="AT126" s="222" t="s">
        <v>73</v>
      </c>
      <c r="AU126" s="222" t="s">
        <v>74</v>
      </c>
      <c r="AY126" s="221" t="s">
        <v>133</v>
      </c>
      <c r="BK126" s="223">
        <f>BK127</f>
        <v>0</v>
      </c>
    </row>
    <row r="127" s="2" customFormat="1" ht="16.5" customHeight="1">
      <c r="A127" s="35"/>
      <c r="B127" s="36"/>
      <c r="C127" s="240" t="s">
        <v>146</v>
      </c>
      <c r="D127" s="240" t="s">
        <v>164</v>
      </c>
      <c r="E127" s="241" t="s">
        <v>925</v>
      </c>
      <c r="F127" s="242" t="s">
        <v>926</v>
      </c>
      <c r="G127" s="243" t="s">
        <v>192</v>
      </c>
      <c r="H127" s="244">
        <v>1</v>
      </c>
      <c r="I127" s="245"/>
      <c r="J127" s="246">
        <f>ROUND(I127*H127,2)</f>
        <v>0</v>
      </c>
      <c r="K127" s="247"/>
      <c r="L127" s="248"/>
      <c r="M127" s="249" t="s">
        <v>1</v>
      </c>
      <c r="N127" s="250" t="s">
        <v>40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167</v>
      </c>
      <c r="AT127" s="238" t="s">
        <v>164</v>
      </c>
      <c r="AU127" s="238" t="s">
        <v>82</v>
      </c>
      <c r="AY127" s="14" t="s">
        <v>133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140</v>
      </c>
      <c r="BK127" s="239">
        <f>ROUND(I127*H127,2)</f>
        <v>0</v>
      </c>
      <c r="BL127" s="14" t="s">
        <v>134</v>
      </c>
      <c r="BM127" s="238" t="s">
        <v>150</v>
      </c>
    </row>
    <row r="128" s="12" customFormat="1" ht="25.92" customHeight="1">
      <c r="A128" s="12"/>
      <c r="B128" s="210"/>
      <c r="C128" s="211"/>
      <c r="D128" s="212" t="s">
        <v>73</v>
      </c>
      <c r="E128" s="213" t="s">
        <v>896</v>
      </c>
      <c r="F128" s="213" t="s">
        <v>885</v>
      </c>
      <c r="G128" s="211"/>
      <c r="H128" s="211"/>
      <c r="I128" s="214"/>
      <c r="J128" s="215">
        <f>BK128</f>
        <v>0</v>
      </c>
      <c r="K128" s="211"/>
      <c r="L128" s="216"/>
      <c r="M128" s="217"/>
      <c r="N128" s="218"/>
      <c r="O128" s="218"/>
      <c r="P128" s="219">
        <f>SUM(P129:P130)</f>
        <v>0</v>
      </c>
      <c r="Q128" s="218"/>
      <c r="R128" s="219">
        <f>SUM(R129:R130)</f>
        <v>0</v>
      </c>
      <c r="S128" s="218"/>
      <c r="T128" s="220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82</v>
      </c>
      <c r="AT128" s="222" t="s">
        <v>73</v>
      </c>
      <c r="AU128" s="222" t="s">
        <v>74</v>
      </c>
      <c r="AY128" s="221" t="s">
        <v>133</v>
      </c>
      <c r="BK128" s="223">
        <f>SUM(BK129:BK130)</f>
        <v>0</v>
      </c>
    </row>
    <row r="129" s="2" customFormat="1" ht="16.5" customHeight="1">
      <c r="A129" s="35"/>
      <c r="B129" s="36"/>
      <c r="C129" s="240" t="s">
        <v>134</v>
      </c>
      <c r="D129" s="240" t="s">
        <v>164</v>
      </c>
      <c r="E129" s="241" t="s">
        <v>927</v>
      </c>
      <c r="F129" s="242" t="s">
        <v>928</v>
      </c>
      <c r="G129" s="243" t="s">
        <v>192</v>
      </c>
      <c r="H129" s="244">
        <v>2</v>
      </c>
      <c r="I129" s="245"/>
      <c r="J129" s="246">
        <f>ROUND(I129*H129,2)</f>
        <v>0</v>
      </c>
      <c r="K129" s="247"/>
      <c r="L129" s="248"/>
      <c r="M129" s="249" t="s">
        <v>1</v>
      </c>
      <c r="N129" s="250" t="s">
        <v>40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167</v>
      </c>
      <c r="AT129" s="238" t="s">
        <v>164</v>
      </c>
      <c r="AU129" s="238" t="s">
        <v>82</v>
      </c>
      <c r="AY129" s="14" t="s">
        <v>133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140</v>
      </c>
      <c r="BK129" s="239">
        <f>ROUND(I129*H129,2)</f>
        <v>0</v>
      </c>
      <c r="BL129" s="14" t="s">
        <v>134</v>
      </c>
      <c r="BM129" s="238" t="s">
        <v>167</v>
      </c>
    </row>
    <row r="130" s="2" customFormat="1" ht="16.5" customHeight="1">
      <c r="A130" s="35"/>
      <c r="B130" s="36"/>
      <c r="C130" s="240" t="s">
        <v>156</v>
      </c>
      <c r="D130" s="240" t="s">
        <v>164</v>
      </c>
      <c r="E130" s="241" t="s">
        <v>929</v>
      </c>
      <c r="F130" s="242" t="s">
        <v>930</v>
      </c>
      <c r="G130" s="243" t="s">
        <v>192</v>
      </c>
      <c r="H130" s="244">
        <v>1</v>
      </c>
      <c r="I130" s="245"/>
      <c r="J130" s="246">
        <f>ROUND(I130*H130,2)</f>
        <v>0</v>
      </c>
      <c r="K130" s="247"/>
      <c r="L130" s="248"/>
      <c r="M130" s="249" t="s">
        <v>1</v>
      </c>
      <c r="N130" s="250" t="s">
        <v>40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167</v>
      </c>
      <c r="AT130" s="238" t="s">
        <v>164</v>
      </c>
      <c r="AU130" s="238" t="s">
        <v>82</v>
      </c>
      <c r="AY130" s="14" t="s">
        <v>133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140</v>
      </c>
      <c r="BK130" s="239">
        <f>ROUND(I130*H130,2)</f>
        <v>0</v>
      </c>
      <c r="BL130" s="14" t="s">
        <v>134</v>
      </c>
      <c r="BM130" s="238" t="s">
        <v>176</v>
      </c>
    </row>
    <row r="131" s="12" customFormat="1" ht="25.92" customHeight="1">
      <c r="A131" s="12"/>
      <c r="B131" s="210"/>
      <c r="C131" s="211"/>
      <c r="D131" s="212" t="s">
        <v>73</v>
      </c>
      <c r="E131" s="213" t="s">
        <v>931</v>
      </c>
      <c r="F131" s="213" t="s">
        <v>808</v>
      </c>
      <c r="G131" s="211"/>
      <c r="H131" s="211"/>
      <c r="I131" s="214"/>
      <c r="J131" s="215">
        <f>BK131</f>
        <v>0</v>
      </c>
      <c r="K131" s="211"/>
      <c r="L131" s="216"/>
      <c r="M131" s="217"/>
      <c r="N131" s="218"/>
      <c r="O131" s="218"/>
      <c r="P131" s="219">
        <f>SUM(P132:P139)</f>
        <v>0</v>
      </c>
      <c r="Q131" s="218"/>
      <c r="R131" s="219">
        <f>SUM(R132:R139)</f>
        <v>0</v>
      </c>
      <c r="S131" s="218"/>
      <c r="T131" s="220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1" t="s">
        <v>82</v>
      </c>
      <c r="AT131" s="222" t="s">
        <v>73</v>
      </c>
      <c r="AU131" s="222" t="s">
        <v>74</v>
      </c>
      <c r="AY131" s="221" t="s">
        <v>133</v>
      </c>
      <c r="BK131" s="223">
        <f>SUM(BK132:BK139)</f>
        <v>0</v>
      </c>
    </row>
    <row r="132" s="2" customFormat="1" ht="16.5" customHeight="1">
      <c r="A132" s="35"/>
      <c r="B132" s="36"/>
      <c r="C132" s="226" t="s">
        <v>150</v>
      </c>
      <c r="D132" s="226" t="s">
        <v>136</v>
      </c>
      <c r="E132" s="227" t="s">
        <v>932</v>
      </c>
      <c r="F132" s="228" t="s">
        <v>933</v>
      </c>
      <c r="G132" s="229" t="s">
        <v>192</v>
      </c>
      <c r="H132" s="230">
        <v>2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40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134</v>
      </c>
      <c r="AT132" s="238" t="s">
        <v>136</v>
      </c>
      <c r="AU132" s="238" t="s">
        <v>82</v>
      </c>
      <c r="AY132" s="14" t="s">
        <v>133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140</v>
      </c>
      <c r="BK132" s="239">
        <f>ROUND(I132*H132,2)</f>
        <v>0</v>
      </c>
      <c r="BL132" s="14" t="s">
        <v>134</v>
      </c>
      <c r="BM132" s="238" t="s">
        <v>934</v>
      </c>
    </row>
    <row r="133" s="2" customFormat="1" ht="16.5" customHeight="1">
      <c r="A133" s="35"/>
      <c r="B133" s="36"/>
      <c r="C133" s="226" t="s">
        <v>163</v>
      </c>
      <c r="D133" s="226" t="s">
        <v>136</v>
      </c>
      <c r="E133" s="227" t="s">
        <v>935</v>
      </c>
      <c r="F133" s="228" t="s">
        <v>936</v>
      </c>
      <c r="G133" s="229" t="s">
        <v>192</v>
      </c>
      <c r="H133" s="230">
        <v>1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40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134</v>
      </c>
      <c r="AT133" s="238" t="s">
        <v>136</v>
      </c>
      <c r="AU133" s="238" t="s">
        <v>82</v>
      </c>
      <c r="AY133" s="14" t="s">
        <v>133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140</v>
      </c>
      <c r="BK133" s="239">
        <f>ROUND(I133*H133,2)</f>
        <v>0</v>
      </c>
      <c r="BL133" s="14" t="s">
        <v>134</v>
      </c>
      <c r="BM133" s="238" t="s">
        <v>937</v>
      </c>
    </row>
    <row r="134" s="2" customFormat="1" ht="16.5" customHeight="1">
      <c r="A134" s="35"/>
      <c r="B134" s="36"/>
      <c r="C134" s="226" t="s">
        <v>167</v>
      </c>
      <c r="D134" s="226" t="s">
        <v>136</v>
      </c>
      <c r="E134" s="227" t="s">
        <v>938</v>
      </c>
      <c r="F134" s="228" t="s">
        <v>939</v>
      </c>
      <c r="G134" s="229" t="s">
        <v>192</v>
      </c>
      <c r="H134" s="230">
        <v>1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134</v>
      </c>
      <c r="AT134" s="238" t="s">
        <v>136</v>
      </c>
      <c r="AU134" s="238" t="s">
        <v>82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134</v>
      </c>
      <c r="BM134" s="238" t="s">
        <v>940</v>
      </c>
    </row>
    <row r="135" s="2" customFormat="1" ht="16.5" customHeight="1">
      <c r="A135" s="35"/>
      <c r="B135" s="36"/>
      <c r="C135" s="226" t="s">
        <v>172</v>
      </c>
      <c r="D135" s="226" t="s">
        <v>136</v>
      </c>
      <c r="E135" s="227" t="s">
        <v>941</v>
      </c>
      <c r="F135" s="228" t="s">
        <v>942</v>
      </c>
      <c r="G135" s="229" t="s">
        <v>192</v>
      </c>
      <c r="H135" s="230">
        <v>1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40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134</v>
      </c>
      <c r="AT135" s="238" t="s">
        <v>136</v>
      </c>
      <c r="AU135" s="238" t="s">
        <v>82</v>
      </c>
      <c r="AY135" s="14" t="s">
        <v>133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140</v>
      </c>
      <c r="BK135" s="239">
        <f>ROUND(I135*H135,2)</f>
        <v>0</v>
      </c>
      <c r="BL135" s="14" t="s">
        <v>134</v>
      </c>
      <c r="BM135" s="238" t="s">
        <v>943</v>
      </c>
    </row>
    <row r="136" s="2" customFormat="1" ht="16.5" customHeight="1">
      <c r="A136" s="35"/>
      <c r="B136" s="36"/>
      <c r="C136" s="226" t="s">
        <v>176</v>
      </c>
      <c r="D136" s="226" t="s">
        <v>136</v>
      </c>
      <c r="E136" s="227" t="s">
        <v>944</v>
      </c>
      <c r="F136" s="228" t="s">
        <v>945</v>
      </c>
      <c r="G136" s="229" t="s">
        <v>192</v>
      </c>
      <c r="H136" s="230">
        <v>1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134</v>
      </c>
      <c r="AT136" s="238" t="s">
        <v>136</v>
      </c>
      <c r="AU136" s="238" t="s">
        <v>82</v>
      </c>
      <c r="AY136" s="14" t="s">
        <v>133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140</v>
      </c>
      <c r="BK136" s="239">
        <f>ROUND(I136*H136,2)</f>
        <v>0</v>
      </c>
      <c r="BL136" s="14" t="s">
        <v>134</v>
      </c>
      <c r="BM136" s="238" t="s">
        <v>946</v>
      </c>
    </row>
    <row r="137" s="2" customFormat="1" ht="16.5" customHeight="1">
      <c r="A137" s="35"/>
      <c r="B137" s="36"/>
      <c r="C137" s="226" t="s">
        <v>180</v>
      </c>
      <c r="D137" s="226" t="s">
        <v>136</v>
      </c>
      <c r="E137" s="227" t="s">
        <v>947</v>
      </c>
      <c r="F137" s="228" t="s">
        <v>948</v>
      </c>
      <c r="G137" s="229" t="s">
        <v>192</v>
      </c>
      <c r="H137" s="230">
        <v>1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40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134</v>
      </c>
      <c r="AT137" s="238" t="s">
        <v>136</v>
      </c>
      <c r="AU137" s="238" t="s">
        <v>82</v>
      </c>
      <c r="AY137" s="14" t="s">
        <v>133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140</v>
      </c>
      <c r="BK137" s="239">
        <f>ROUND(I137*H137,2)</f>
        <v>0</v>
      </c>
      <c r="BL137" s="14" t="s">
        <v>134</v>
      </c>
      <c r="BM137" s="238" t="s">
        <v>949</v>
      </c>
    </row>
    <row r="138" s="2" customFormat="1" ht="16.5" customHeight="1">
      <c r="A138" s="35"/>
      <c r="B138" s="36"/>
      <c r="C138" s="226" t="s">
        <v>184</v>
      </c>
      <c r="D138" s="226" t="s">
        <v>136</v>
      </c>
      <c r="E138" s="227" t="s">
        <v>950</v>
      </c>
      <c r="F138" s="228" t="s">
        <v>907</v>
      </c>
      <c r="G138" s="229" t="s">
        <v>192</v>
      </c>
      <c r="H138" s="230">
        <v>1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40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134</v>
      </c>
      <c r="AT138" s="238" t="s">
        <v>136</v>
      </c>
      <c r="AU138" s="238" t="s">
        <v>82</v>
      </c>
      <c r="AY138" s="14" t="s">
        <v>133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140</v>
      </c>
      <c r="BK138" s="239">
        <f>ROUND(I138*H138,2)</f>
        <v>0</v>
      </c>
      <c r="BL138" s="14" t="s">
        <v>134</v>
      </c>
      <c r="BM138" s="238" t="s">
        <v>951</v>
      </c>
    </row>
    <row r="139" s="2" customFormat="1" ht="24.15" customHeight="1">
      <c r="A139" s="35"/>
      <c r="B139" s="36"/>
      <c r="C139" s="226" t="s">
        <v>189</v>
      </c>
      <c r="D139" s="226" t="s">
        <v>136</v>
      </c>
      <c r="E139" s="227" t="s">
        <v>952</v>
      </c>
      <c r="F139" s="228" t="s">
        <v>910</v>
      </c>
      <c r="G139" s="229" t="s">
        <v>192</v>
      </c>
      <c r="H139" s="230">
        <v>1</v>
      </c>
      <c r="I139" s="231"/>
      <c r="J139" s="232">
        <f>ROUND(I139*H139,2)</f>
        <v>0</v>
      </c>
      <c r="K139" s="233"/>
      <c r="L139" s="41"/>
      <c r="M139" s="251" t="s">
        <v>1</v>
      </c>
      <c r="N139" s="252" t="s">
        <v>40</v>
      </c>
      <c r="O139" s="253"/>
      <c r="P139" s="254">
        <f>O139*H139</f>
        <v>0</v>
      </c>
      <c r="Q139" s="254">
        <v>0</v>
      </c>
      <c r="R139" s="254">
        <f>Q139*H139</f>
        <v>0</v>
      </c>
      <c r="S139" s="254">
        <v>0</v>
      </c>
      <c r="T139" s="25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134</v>
      </c>
      <c r="AT139" s="238" t="s">
        <v>136</v>
      </c>
      <c r="AU139" s="238" t="s">
        <v>82</v>
      </c>
      <c r="AY139" s="14" t="s">
        <v>133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140</v>
      </c>
      <c r="BK139" s="239">
        <f>ROUND(I139*H139,2)</f>
        <v>0</v>
      </c>
      <c r="BL139" s="14" t="s">
        <v>134</v>
      </c>
      <c r="BM139" s="238" t="s">
        <v>953</v>
      </c>
    </row>
    <row r="140" s="2" customFormat="1" ht="6.96" customHeight="1">
      <c r="A140" s="35"/>
      <c r="B140" s="69"/>
      <c r="C140" s="70"/>
      <c r="D140" s="70"/>
      <c r="E140" s="70"/>
      <c r="F140" s="70"/>
      <c r="G140" s="70"/>
      <c r="H140" s="70"/>
      <c r="I140" s="70"/>
      <c r="J140" s="70"/>
      <c r="K140" s="70"/>
      <c r="L140" s="41"/>
      <c r="M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</sheetData>
  <sheetProtection sheet="1" autoFilter="0" formatColumns="0" formatRows="0" objects="1" scenarios="1" spinCount="100000" saltValue="5R+VdYXpJL4zFQ8pOO9Xyg13AvsKiD0U07D9au+ROnDzqRZ7n4QYRjd3a/jPTtVU6EL24KZtNL2Pi8AxQUFvDw==" hashValue="zxqwt1bQdpceKWrGMQZPf0+k/KRCV0ugHwJUD0J24Nr0YksBcljMCL3h9iqsriJum55+6KT8Czwsk4HQY1iN8A==" algorithmName="SHA-512" password="CC35"/>
  <autoFilter ref="C120:K13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95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s="1" customFormat="1" ht="24.96" customHeight="1">
      <c r="B4" s="17"/>
      <c r="D4" s="141" t="s">
        <v>96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Stavebné úpravy kliniky nukleárnej medzicíny nového prístroja-hybridného diagnostického systému SPECT/CT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97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954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23. 11. 2023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>Univerzitná nemocnika Martin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26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ROUND(J130,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ROUND((SUM(BE130:BE181)),  2)</f>
        <v>0</v>
      </c>
      <c r="G33" s="159"/>
      <c r="H33" s="159"/>
      <c r="I33" s="160">
        <v>0.20000000000000001</v>
      </c>
      <c r="J33" s="158">
        <f>ROUND(((SUM(BE130:BE181))*I33),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40</v>
      </c>
      <c r="F34" s="158">
        <f>ROUND((SUM(BF130:BF181)),  2)</f>
        <v>0</v>
      </c>
      <c r="G34" s="159"/>
      <c r="H34" s="159"/>
      <c r="I34" s="160">
        <v>0.20000000000000001</v>
      </c>
      <c r="J34" s="158">
        <f>ROUND(((SUM(BF130:BF181))*I34),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ROUND((SUM(BG130:BG181)),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ROUND((SUM(BH130:BH181)),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ROUND((SUM(BI130:BI181)),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Stavebné úpravy kliniky nukleárnej medzicíny nového prístroja-hybridného diagnostického systému SPECT/CT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97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09 - Vzduchotechnika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Martin</v>
      </c>
      <c r="G89" s="37"/>
      <c r="H89" s="37"/>
      <c r="I89" s="29" t="s">
        <v>21</v>
      </c>
      <c r="J89" s="82" t="str">
        <f>IF(J12="","",J12)</f>
        <v>23. 11. 2023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Univerzitná nemocnika Martin</v>
      </c>
      <c r="G91" s="37"/>
      <c r="H91" s="37"/>
      <c r="I91" s="29" t="s">
        <v>29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100</v>
      </c>
      <c r="D94" s="183"/>
      <c r="E94" s="183"/>
      <c r="F94" s="183"/>
      <c r="G94" s="183"/>
      <c r="H94" s="183"/>
      <c r="I94" s="183"/>
      <c r="J94" s="184" t="s">
        <v>101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102</v>
      </c>
      <c r="D96" s="37"/>
      <c r="E96" s="37"/>
      <c r="F96" s="37"/>
      <c r="G96" s="37"/>
      <c r="H96" s="37"/>
      <c r="I96" s="37"/>
      <c r="J96" s="113">
        <f>J130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103</v>
      </c>
    </row>
    <row r="97" s="9" customFormat="1" ht="24.96" customHeight="1">
      <c r="A97" s="9"/>
      <c r="B97" s="186"/>
      <c r="C97" s="187"/>
      <c r="D97" s="188" t="s">
        <v>955</v>
      </c>
      <c r="E97" s="189"/>
      <c r="F97" s="189"/>
      <c r="G97" s="189"/>
      <c r="H97" s="189"/>
      <c r="I97" s="189"/>
      <c r="J97" s="190">
        <f>J131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956</v>
      </c>
      <c r="E98" s="195"/>
      <c r="F98" s="195"/>
      <c r="G98" s="195"/>
      <c r="H98" s="195"/>
      <c r="I98" s="195"/>
      <c r="J98" s="196">
        <f>J132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957</v>
      </c>
      <c r="E99" s="195"/>
      <c r="F99" s="195"/>
      <c r="G99" s="195"/>
      <c r="H99" s="195"/>
      <c r="I99" s="195"/>
      <c r="J99" s="196">
        <f>J138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958</v>
      </c>
      <c r="E100" s="195"/>
      <c r="F100" s="195"/>
      <c r="G100" s="195"/>
      <c r="H100" s="195"/>
      <c r="I100" s="195"/>
      <c r="J100" s="196">
        <f>J139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959</v>
      </c>
      <c r="E101" s="195"/>
      <c r="F101" s="195"/>
      <c r="G101" s="195"/>
      <c r="H101" s="195"/>
      <c r="I101" s="195"/>
      <c r="J101" s="196">
        <f>J142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960</v>
      </c>
      <c r="E102" s="189"/>
      <c r="F102" s="189"/>
      <c r="G102" s="189"/>
      <c r="H102" s="189"/>
      <c r="I102" s="189"/>
      <c r="J102" s="190">
        <f>J149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2"/>
      <c r="C103" s="193"/>
      <c r="D103" s="194" t="s">
        <v>961</v>
      </c>
      <c r="E103" s="195"/>
      <c r="F103" s="195"/>
      <c r="G103" s="195"/>
      <c r="H103" s="195"/>
      <c r="I103" s="195"/>
      <c r="J103" s="196">
        <f>J150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962</v>
      </c>
      <c r="E104" s="195"/>
      <c r="F104" s="195"/>
      <c r="G104" s="195"/>
      <c r="H104" s="195"/>
      <c r="I104" s="195"/>
      <c r="J104" s="196">
        <f>J153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963</v>
      </c>
      <c r="E105" s="195"/>
      <c r="F105" s="195"/>
      <c r="G105" s="195"/>
      <c r="H105" s="195"/>
      <c r="I105" s="195"/>
      <c r="J105" s="196">
        <f>J156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6"/>
      <c r="C106" s="187"/>
      <c r="D106" s="188" t="s">
        <v>964</v>
      </c>
      <c r="E106" s="189"/>
      <c r="F106" s="189"/>
      <c r="G106" s="189"/>
      <c r="H106" s="189"/>
      <c r="I106" s="189"/>
      <c r="J106" s="190">
        <f>J161</f>
        <v>0</v>
      </c>
      <c r="K106" s="187"/>
      <c r="L106" s="19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92"/>
      <c r="C107" s="193"/>
      <c r="D107" s="194" t="s">
        <v>961</v>
      </c>
      <c r="E107" s="195"/>
      <c r="F107" s="195"/>
      <c r="G107" s="195"/>
      <c r="H107" s="195"/>
      <c r="I107" s="195"/>
      <c r="J107" s="196">
        <f>J162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962</v>
      </c>
      <c r="E108" s="195"/>
      <c r="F108" s="195"/>
      <c r="G108" s="195"/>
      <c r="H108" s="195"/>
      <c r="I108" s="195"/>
      <c r="J108" s="196">
        <f>J165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2"/>
      <c r="C109" s="193"/>
      <c r="D109" s="194" t="s">
        <v>963</v>
      </c>
      <c r="E109" s="195"/>
      <c r="F109" s="195"/>
      <c r="G109" s="195"/>
      <c r="H109" s="195"/>
      <c r="I109" s="195"/>
      <c r="J109" s="196">
        <f>J168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2"/>
      <c r="C110" s="193"/>
      <c r="D110" s="194" t="s">
        <v>965</v>
      </c>
      <c r="E110" s="195"/>
      <c r="F110" s="195"/>
      <c r="G110" s="195"/>
      <c r="H110" s="195"/>
      <c r="I110" s="195"/>
      <c r="J110" s="196">
        <f>J173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="2" customFormat="1" ht="6.96" customHeight="1">
      <c r="A116" s="35"/>
      <c r="B116" s="71"/>
      <c r="C116" s="72"/>
      <c r="D116" s="72"/>
      <c r="E116" s="72"/>
      <c r="F116" s="72"/>
      <c r="G116" s="72"/>
      <c r="H116" s="72"/>
      <c r="I116" s="72"/>
      <c r="J116" s="72"/>
      <c r="K116" s="72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4.96" customHeight="1">
      <c r="A117" s="35"/>
      <c r="B117" s="36"/>
      <c r="C117" s="20" t="s">
        <v>119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15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26.25" customHeight="1">
      <c r="A120" s="35"/>
      <c r="B120" s="36"/>
      <c r="C120" s="37"/>
      <c r="D120" s="37"/>
      <c r="E120" s="181" t="str">
        <f>E7</f>
        <v>Stavebné úpravy kliniky nukleárnej medzicíny nového prístroja-hybridného diagnostického systému SPECT/CT</v>
      </c>
      <c r="F120" s="29"/>
      <c r="G120" s="29"/>
      <c r="H120" s="29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97</v>
      </c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6.5" customHeight="1">
      <c r="A122" s="35"/>
      <c r="B122" s="36"/>
      <c r="C122" s="37"/>
      <c r="D122" s="37"/>
      <c r="E122" s="79" t="str">
        <f>E9</f>
        <v>09 - Vzduchotechnika</v>
      </c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2" customHeight="1">
      <c r="A124" s="35"/>
      <c r="B124" s="36"/>
      <c r="C124" s="29" t="s">
        <v>19</v>
      </c>
      <c r="D124" s="37"/>
      <c r="E124" s="37"/>
      <c r="F124" s="24" t="str">
        <f>F12</f>
        <v>Martin</v>
      </c>
      <c r="G124" s="37"/>
      <c r="H124" s="37"/>
      <c r="I124" s="29" t="s">
        <v>21</v>
      </c>
      <c r="J124" s="82" t="str">
        <f>IF(J12="","",J12)</f>
        <v>23. 11. 2023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23</v>
      </c>
      <c r="D126" s="37"/>
      <c r="E126" s="37"/>
      <c r="F126" s="24" t="str">
        <f>E15</f>
        <v>Univerzitná nemocnika Martin</v>
      </c>
      <c r="G126" s="37"/>
      <c r="H126" s="37"/>
      <c r="I126" s="29" t="s">
        <v>29</v>
      </c>
      <c r="J126" s="33" t="str">
        <f>E21</f>
        <v xml:space="preserve"> 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27</v>
      </c>
      <c r="D127" s="37"/>
      <c r="E127" s="37"/>
      <c r="F127" s="24" t="str">
        <f>IF(E18="","",E18)</f>
        <v>Vyplň údaj</v>
      </c>
      <c r="G127" s="37"/>
      <c r="H127" s="37"/>
      <c r="I127" s="29" t="s">
        <v>32</v>
      </c>
      <c r="J127" s="33" t="str">
        <f>E24</f>
        <v xml:space="preserve"> </v>
      </c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0.32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11" customFormat="1" ht="29.28" customHeight="1">
      <c r="A129" s="198"/>
      <c r="B129" s="199"/>
      <c r="C129" s="200" t="s">
        <v>120</v>
      </c>
      <c r="D129" s="201" t="s">
        <v>59</v>
      </c>
      <c r="E129" s="201" t="s">
        <v>55</v>
      </c>
      <c r="F129" s="201" t="s">
        <v>56</v>
      </c>
      <c r="G129" s="201" t="s">
        <v>121</v>
      </c>
      <c r="H129" s="201" t="s">
        <v>122</v>
      </c>
      <c r="I129" s="201" t="s">
        <v>123</v>
      </c>
      <c r="J129" s="202" t="s">
        <v>101</v>
      </c>
      <c r="K129" s="203" t="s">
        <v>124</v>
      </c>
      <c r="L129" s="204"/>
      <c r="M129" s="103" t="s">
        <v>1</v>
      </c>
      <c r="N129" s="104" t="s">
        <v>38</v>
      </c>
      <c r="O129" s="104" t="s">
        <v>125</v>
      </c>
      <c r="P129" s="104" t="s">
        <v>126</v>
      </c>
      <c r="Q129" s="104" t="s">
        <v>127</v>
      </c>
      <c r="R129" s="104" t="s">
        <v>128</v>
      </c>
      <c r="S129" s="104" t="s">
        <v>129</v>
      </c>
      <c r="T129" s="105" t="s">
        <v>130</v>
      </c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</row>
    <row r="130" s="2" customFormat="1" ht="22.8" customHeight="1">
      <c r="A130" s="35"/>
      <c r="B130" s="36"/>
      <c r="C130" s="110" t="s">
        <v>102</v>
      </c>
      <c r="D130" s="37"/>
      <c r="E130" s="37"/>
      <c r="F130" s="37"/>
      <c r="G130" s="37"/>
      <c r="H130" s="37"/>
      <c r="I130" s="37"/>
      <c r="J130" s="205">
        <f>BK130</f>
        <v>0</v>
      </c>
      <c r="K130" s="37"/>
      <c r="L130" s="41"/>
      <c r="M130" s="106"/>
      <c r="N130" s="206"/>
      <c r="O130" s="107"/>
      <c r="P130" s="207">
        <f>P131+P149+P161</f>
        <v>0</v>
      </c>
      <c r="Q130" s="107"/>
      <c r="R130" s="207">
        <f>R131+R149+R161</f>
        <v>0</v>
      </c>
      <c r="S130" s="107"/>
      <c r="T130" s="208">
        <f>T131+T149+T161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73</v>
      </c>
      <c r="AU130" s="14" t="s">
        <v>103</v>
      </c>
      <c r="BK130" s="209">
        <f>BK131+BK149+BK161</f>
        <v>0</v>
      </c>
    </row>
    <row r="131" s="12" customFormat="1" ht="25.92" customHeight="1">
      <c r="A131" s="12"/>
      <c r="B131" s="210"/>
      <c r="C131" s="211"/>
      <c r="D131" s="212" t="s">
        <v>73</v>
      </c>
      <c r="E131" s="213" t="s">
        <v>516</v>
      </c>
      <c r="F131" s="213" t="s">
        <v>966</v>
      </c>
      <c r="G131" s="211"/>
      <c r="H131" s="211"/>
      <c r="I131" s="214"/>
      <c r="J131" s="215">
        <f>BK131</f>
        <v>0</v>
      </c>
      <c r="K131" s="211"/>
      <c r="L131" s="216"/>
      <c r="M131" s="217"/>
      <c r="N131" s="218"/>
      <c r="O131" s="218"/>
      <c r="P131" s="219">
        <f>P132+P138+P139+P142</f>
        <v>0</v>
      </c>
      <c r="Q131" s="218"/>
      <c r="R131" s="219">
        <f>R132+R138+R139+R142</f>
        <v>0</v>
      </c>
      <c r="S131" s="218"/>
      <c r="T131" s="220">
        <f>T132+T138+T139+T142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1" t="s">
        <v>82</v>
      </c>
      <c r="AT131" s="222" t="s">
        <v>73</v>
      </c>
      <c r="AU131" s="222" t="s">
        <v>74</v>
      </c>
      <c r="AY131" s="221" t="s">
        <v>133</v>
      </c>
      <c r="BK131" s="223">
        <f>BK132+BK138+BK139+BK142</f>
        <v>0</v>
      </c>
    </row>
    <row r="132" s="12" customFormat="1" ht="22.8" customHeight="1">
      <c r="A132" s="12"/>
      <c r="B132" s="210"/>
      <c r="C132" s="211"/>
      <c r="D132" s="212" t="s">
        <v>73</v>
      </c>
      <c r="E132" s="224" t="s">
        <v>534</v>
      </c>
      <c r="F132" s="224" t="s">
        <v>967</v>
      </c>
      <c r="G132" s="211"/>
      <c r="H132" s="211"/>
      <c r="I132" s="214"/>
      <c r="J132" s="225">
        <f>BK132</f>
        <v>0</v>
      </c>
      <c r="K132" s="211"/>
      <c r="L132" s="216"/>
      <c r="M132" s="217"/>
      <c r="N132" s="218"/>
      <c r="O132" s="218"/>
      <c r="P132" s="219">
        <f>SUM(P133:P137)</f>
        <v>0</v>
      </c>
      <c r="Q132" s="218"/>
      <c r="R132" s="219">
        <f>SUM(R133:R137)</f>
        <v>0</v>
      </c>
      <c r="S132" s="218"/>
      <c r="T132" s="220">
        <f>SUM(T133:T137)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82</v>
      </c>
      <c r="AT132" s="222" t="s">
        <v>73</v>
      </c>
      <c r="AU132" s="222" t="s">
        <v>82</v>
      </c>
      <c r="AY132" s="221" t="s">
        <v>133</v>
      </c>
      <c r="BK132" s="223">
        <f>SUM(BK133:BK137)</f>
        <v>0</v>
      </c>
    </row>
    <row r="133" s="2" customFormat="1" ht="24.15" customHeight="1">
      <c r="A133" s="35"/>
      <c r="B133" s="36"/>
      <c r="C133" s="226" t="s">
        <v>82</v>
      </c>
      <c r="D133" s="226" t="s">
        <v>136</v>
      </c>
      <c r="E133" s="227" t="s">
        <v>968</v>
      </c>
      <c r="F133" s="228" t="s">
        <v>969</v>
      </c>
      <c r="G133" s="229" t="s">
        <v>192</v>
      </c>
      <c r="H133" s="230">
        <v>4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40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134</v>
      </c>
      <c r="AT133" s="238" t="s">
        <v>136</v>
      </c>
      <c r="AU133" s="238" t="s">
        <v>140</v>
      </c>
      <c r="AY133" s="14" t="s">
        <v>133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140</v>
      </c>
      <c r="BK133" s="239">
        <f>ROUND(I133*H133,2)</f>
        <v>0</v>
      </c>
      <c r="BL133" s="14" t="s">
        <v>134</v>
      </c>
      <c r="BM133" s="238" t="s">
        <v>140</v>
      </c>
    </row>
    <row r="134" s="2" customFormat="1" ht="24.15" customHeight="1">
      <c r="A134" s="35"/>
      <c r="B134" s="36"/>
      <c r="C134" s="226" t="s">
        <v>140</v>
      </c>
      <c r="D134" s="226" t="s">
        <v>136</v>
      </c>
      <c r="E134" s="227" t="s">
        <v>970</v>
      </c>
      <c r="F134" s="228" t="s">
        <v>971</v>
      </c>
      <c r="G134" s="229" t="s">
        <v>192</v>
      </c>
      <c r="H134" s="230">
        <v>2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134</v>
      </c>
      <c r="AT134" s="238" t="s">
        <v>136</v>
      </c>
      <c r="AU134" s="238" t="s">
        <v>140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134</v>
      </c>
      <c r="BM134" s="238" t="s">
        <v>134</v>
      </c>
    </row>
    <row r="135" s="2" customFormat="1" ht="24.15" customHeight="1">
      <c r="A135" s="35"/>
      <c r="B135" s="36"/>
      <c r="C135" s="226" t="s">
        <v>146</v>
      </c>
      <c r="D135" s="226" t="s">
        <v>136</v>
      </c>
      <c r="E135" s="227" t="s">
        <v>972</v>
      </c>
      <c r="F135" s="228" t="s">
        <v>973</v>
      </c>
      <c r="G135" s="229" t="s">
        <v>192</v>
      </c>
      <c r="H135" s="230">
        <v>1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40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134</v>
      </c>
      <c r="AT135" s="238" t="s">
        <v>136</v>
      </c>
      <c r="AU135" s="238" t="s">
        <v>140</v>
      </c>
      <c r="AY135" s="14" t="s">
        <v>133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140</v>
      </c>
      <c r="BK135" s="239">
        <f>ROUND(I135*H135,2)</f>
        <v>0</v>
      </c>
      <c r="BL135" s="14" t="s">
        <v>134</v>
      </c>
      <c r="BM135" s="238" t="s">
        <v>150</v>
      </c>
    </row>
    <row r="136" s="2" customFormat="1" ht="24.15" customHeight="1">
      <c r="A136" s="35"/>
      <c r="B136" s="36"/>
      <c r="C136" s="226" t="s">
        <v>134</v>
      </c>
      <c r="D136" s="226" t="s">
        <v>136</v>
      </c>
      <c r="E136" s="227" t="s">
        <v>974</v>
      </c>
      <c r="F136" s="228" t="s">
        <v>975</v>
      </c>
      <c r="G136" s="229" t="s">
        <v>192</v>
      </c>
      <c r="H136" s="230">
        <v>3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134</v>
      </c>
      <c r="AT136" s="238" t="s">
        <v>136</v>
      </c>
      <c r="AU136" s="238" t="s">
        <v>140</v>
      </c>
      <c r="AY136" s="14" t="s">
        <v>133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140</v>
      </c>
      <c r="BK136" s="239">
        <f>ROUND(I136*H136,2)</f>
        <v>0</v>
      </c>
      <c r="BL136" s="14" t="s">
        <v>134</v>
      </c>
      <c r="BM136" s="238" t="s">
        <v>167</v>
      </c>
    </row>
    <row r="137" s="2" customFormat="1" ht="16.5" customHeight="1">
      <c r="A137" s="35"/>
      <c r="B137" s="36"/>
      <c r="C137" s="226" t="s">
        <v>156</v>
      </c>
      <c r="D137" s="226" t="s">
        <v>136</v>
      </c>
      <c r="E137" s="227" t="s">
        <v>976</v>
      </c>
      <c r="F137" s="228" t="s">
        <v>977</v>
      </c>
      <c r="G137" s="229" t="s">
        <v>192</v>
      </c>
      <c r="H137" s="230">
        <v>8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40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134</v>
      </c>
      <c r="AT137" s="238" t="s">
        <v>136</v>
      </c>
      <c r="AU137" s="238" t="s">
        <v>140</v>
      </c>
      <c r="AY137" s="14" t="s">
        <v>133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140</v>
      </c>
      <c r="BK137" s="239">
        <f>ROUND(I137*H137,2)</f>
        <v>0</v>
      </c>
      <c r="BL137" s="14" t="s">
        <v>134</v>
      </c>
      <c r="BM137" s="238" t="s">
        <v>176</v>
      </c>
    </row>
    <row r="138" s="12" customFormat="1" ht="22.8" customHeight="1">
      <c r="A138" s="12"/>
      <c r="B138" s="210"/>
      <c r="C138" s="211"/>
      <c r="D138" s="212" t="s">
        <v>73</v>
      </c>
      <c r="E138" s="224" t="s">
        <v>807</v>
      </c>
      <c r="F138" s="224" t="s">
        <v>978</v>
      </c>
      <c r="G138" s="211"/>
      <c r="H138" s="211"/>
      <c r="I138" s="214"/>
      <c r="J138" s="225">
        <f>BK138</f>
        <v>0</v>
      </c>
      <c r="K138" s="211"/>
      <c r="L138" s="216"/>
      <c r="M138" s="217"/>
      <c r="N138" s="218"/>
      <c r="O138" s="218"/>
      <c r="P138" s="219">
        <v>0</v>
      </c>
      <c r="Q138" s="218"/>
      <c r="R138" s="219">
        <v>0</v>
      </c>
      <c r="S138" s="218"/>
      <c r="T138" s="220"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1" t="s">
        <v>82</v>
      </c>
      <c r="AT138" s="222" t="s">
        <v>73</v>
      </c>
      <c r="AU138" s="222" t="s">
        <v>82</v>
      </c>
      <c r="AY138" s="221" t="s">
        <v>133</v>
      </c>
      <c r="BK138" s="223">
        <v>0</v>
      </c>
    </row>
    <row r="139" s="12" customFormat="1" ht="22.8" customHeight="1">
      <c r="A139" s="12"/>
      <c r="B139" s="210"/>
      <c r="C139" s="211"/>
      <c r="D139" s="212" t="s">
        <v>73</v>
      </c>
      <c r="E139" s="224" t="s">
        <v>896</v>
      </c>
      <c r="F139" s="224" t="s">
        <v>979</v>
      </c>
      <c r="G139" s="211"/>
      <c r="H139" s="211"/>
      <c r="I139" s="214"/>
      <c r="J139" s="225">
        <f>BK139</f>
        <v>0</v>
      </c>
      <c r="K139" s="211"/>
      <c r="L139" s="216"/>
      <c r="M139" s="217"/>
      <c r="N139" s="218"/>
      <c r="O139" s="218"/>
      <c r="P139" s="219">
        <f>SUM(P140:P141)</f>
        <v>0</v>
      </c>
      <c r="Q139" s="218"/>
      <c r="R139" s="219">
        <f>SUM(R140:R141)</f>
        <v>0</v>
      </c>
      <c r="S139" s="218"/>
      <c r="T139" s="220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1" t="s">
        <v>82</v>
      </c>
      <c r="AT139" s="222" t="s">
        <v>73</v>
      </c>
      <c r="AU139" s="222" t="s">
        <v>82</v>
      </c>
      <c r="AY139" s="221" t="s">
        <v>133</v>
      </c>
      <c r="BK139" s="223">
        <f>SUM(BK140:BK141)</f>
        <v>0</v>
      </c>
    </row>
    <row r="140" s="2" customFormat="1" ht="16.5" customHeight="1">
      <c r="A140" s="35"/>
      <c r="B140" s="36"/>
      <c r="C140" s="226" t="s">
        <v>150</v>
      </c>
      <c r="D140" s="226" t="s">
        <v>136</v>
      </c>
      <c r="E140" s="227" t="s">
        <v>980</v>
      </c>
      <c r="F140" s="228" t="s">
        <v>981</v>
      </c>
      <c r="G140" s="229" t="s">
        <v>884</v>
      </c>
      <c r="H140" s="230">
        <v>2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40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134</v>
      </c>
      <c r="AT140" s="238" t="s">
        <v>136</v>
      </c>
      <c r="AU140" s="238" t="s">
        <v>140</v>
      </c>
      <c r="AY140" s="14" t="s">
        <v>133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140</v>
      </c>
      <c r="BK140" s="239">
        <f>ROUND(I140*H140,2)</f>
        <v>0</v>
      </c>
      <c r="BL140" s="14" t="s">
        <v>134</v>
      </c>
      <c r="BM140" s="238" t="s">
        <v>184</v>
      </c>
    </row>
    <row r="141" s="2" customFormat="1" ht="21.75" customHeight="1">
      <c r="A141" s="35"/>
      <c r="B141" s="36"/>
      <c r="C141" s="226" t="s">
        <v>163</v>
      </c>
      <c r="D141" s="226" t="s">
        <v>136</v>
      </c>
      <c r="E141" s="227" t="s">
        <v>982</v>
      </c>
      <c r="F141" s="228" t="s">
        <v>983</v>
      </c>
      <c r="G141" s="229" t="s">
        <v>884</v>
      </c>
      <c r="H141" s="230">
        <v>12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40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134</v>
      </c>
      <c r="AT141" s="238" t="s">
        <v>136</v>
      </c>
      <c r="AU141" s="238" t="s">
        <v>140</v>
      </c>
      <c r="AY141" s="14" t="s">
        <v>133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140</v>
      </c>
      <c r="BK141" s="239">
        <f>ROUND(I141*H141,2)</f>
        <v>0</v>
      </c>
      <c r="BL141" s="14" t="s">
        <v>134</v>
      </c>
      <c r="BM141" s="238" t="s">
        <v>194</v>
      </c>
    </row>
    <row r="142" s="12" customFormat="1" ht="22.8" customHeight="1">
      <c r="A142" s="12"/>
      <c r="B142" s="210"/>
      <c r="C142" s="211"/>
      <c r="D142" s="212" t="s">
        <v>73</v>
      </c>
      <c r="E142" s="224" t="s">
        <v>931</v>
      </c>
      <c r="F142" s="224" t="s">
        <v>984</v>
      </c>
      <c r="G142" s="211"/>
      <c r="H142" s="211"/>
      <c r="I142" s="214"/>
      <c r="J142" s="225">
        <f>BK142</f>
        <v>0</v>
      </c>
      <c r="K142" s="211"/>
      <c r="L142" s="216"/>
      <c r="M142" s="217"/>
      <c r="N142" s="218"/>
      <c r="O142" s="218"/>
      <c r="P142" s="219">
        <f>SUM(P143:P148)</f>
        <v>0</v>
      </c>
      <c r="Q142" s="218"/>
      <c r="R142" s="219">
        <f>SUM(R143:R148)</f>
        <v>0</v>
      </c>
      <c r="S142" s="218"/>
      <c r="T142" s="220">
        <f>SUM(T143:T148)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1" t="s">
        <v>82</v>
      </c>
      <c r="AT142" s="222" t="s">
        <v>73</v>
      </c>
      <c r="AU142" s="222" t="s">
        <v>82</v>
      </c>
      <c r="AY142" s="221" t="s">
        <v>133</v>
      </c>
      <c r="BK142" s="223">
        <f>SUM(BK143:BK148)</f>
        <v>0</v>
      </c>
    </row>
    <row r="143" s="2" customFormat="1" ht="16.5" customHeight="1">
      <c r="A143" s="35"/>
      <c r="B143" s="36"/>
      <c r="C143" s="226" t="s">
        <v>167</v>
      </c>
      <c r="D143" s="226" t="s">
        <v>136</v>
      </c>
      <c r="E143" s="227" t="s">
        <v>985</v>
      </c>
      <c r="F143" s="228" t="s">
        <v>986</v>
      </c>
      <c r="G143" s="229" t="s">
        <v>884</v>
      </c>
      <c r="H143" s="230">
        <v>14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40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134</v>
      </c>
      <c r="AT143" s="238" t="s">
        <v>136</v>
      </c>
      <c r="AU143" s="238" t="s">
        <v>140</v>
      </c>
      <c r="AY143" s="14" t="s">
        <v>133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140</v>
      </c>
      <c r="BK143" s="239">
        <f>ROUND(I143*H143,2)</f>
        <v>0</v>
      </c>
      <c r="BL143" s="14" t="s">
        <v>134</v>
      </c>
      <c r="BM143" s="238" t="s">
        <v>202</v>
      </c>
    </row>
    <row r="144" s="2" customFormat="1" ht="16.5" customHeight="1">
      <c r="A144" s="35"/>
      <c r="B144" s="36"/>
      <c r="C144" s="226" t="s">
        <v>172</v>
      </c>
      <c r="D144" s="226" t="s">
        <v>136</v>
      </c>
      <c r="E144" s="227" t="s">
        <v>987</v>
      </c>
      <c r="F144" s="228" t="s">
        <v>988</v>
      </c>
      <c r="G144" s="229" t="s">
        <v>884</v>
      </c>
      <c r="H144" s="230">
        <v>15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40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134</v>
      </c>
      <c r="AT144" s="238" t="s">
        <v>136</v>
      </c>
      <c r="AU144" s="238" t="s">
        <v>140</v>
      </c>
      <c r="AY144" s="14" t="s">
        <v>133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140</v>
      </c>
      <c r="BK144" s="239">
        <f>ROUND(I144*H144,2)</f>
        <v>0</v>
      </c>
      <c r="BL144" s="14" t="s">
        <v>134</v>
      </c>
      <c r="BM144" s="238" t="s">
        <v>211</v>
      </c>
    </row>
    <row r="145" s="2" customFormat="1" ht="21.75" customHeight="1">
      <c r="A145" s="35"/>
      <c r="B145" s="36"/>
      <c r="C145" s="226" t="s">
        <v>176</v>
      </c>
      <c r="D145" s="226" t="s">
        <v>136</v>
      </c>
      <c r="E145" s="227" t="s">
        <v>989</v>
      </c>
      <c r="F145" s="228" t="s">
        <v>990</v>
      </c>
      <c r="G145" s="229" t="s">
        <v>884</v>
      </c>
      <c r="H145" s="230">
        <v>8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40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134</v>
      </c>
      <c r="AT145" s="238" t="s">
        <v>136</v>
      </c>
      <c r="AU145" s="238" t="s">
        <v>140</v>
      </c>
      <c r="AY145" s="14" t="s">
        <v>133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140</v>
      </c>
      <c r="BK145" s="239">
        <f>ROUND(I145*H145,2)</f>
        <v>0</v>
      </c>
      <c r="BL145" s="14" t="s">
        <v>134</v>
      </c>
      <c r="BM145" s="238" t="s">
        <v>7</v>
      </c>
    </row>
    <row r="146" s="2" customFormat="1" ht="24.15" customHeight="1">
      <c r="A146" s="35"/>
      <c r="B146" s="36"/>
      <c r="C146" s="226" t="s">
        <v>180</v>
      </c>
      <c r="D146" s="226" t="s">
        <v>136</v>
      </c>
      <c r="E146" s="227" t="s">
        <v>991</v>
      </c>
      <c r="F146" s="228" t="s">
        <v>992</v>
      </c>
      <c r="G146" s="229" t="s">
        <v>884</v>
      </c>
      <c r="H146" s="230">
        <v>4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40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134</v>
      </c>
      <c r="AT146" s="238" t="s">
        <v>136</v>
      </c>
      <c r="AU146" s="238" t="s">
        <v>140</v>
      </c>
      <c r="AY146" s="14" t="s">
        <v>133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140</v>
      </c>
      <c r="BK146" s="239">
        <f>ROUND(I146*H146,2)</f>
        <v>0</v>
      </c>
      <c r="BL146" s="14" t="s">
        <v>134</v>
      </c>
      <c r="BM146" s="238" t="s">
        <v>226</v>
      </c>
    </row>
    <row r="147" s="2" customFormat="1" ht="24.15" customHeight="1">
      <c r="A147" s="35"/>
      <c r="B147" s="36"/>
      <c r="C147" s="226" t="s">
        <v>184</v>
      </c>
      <c r="D147" s="226" t="s">
        <v>136</v>
      </c>
      <c r="E147" s="227" t="s">
        <v>993</v>
      </c>
      <c r="F147" s="228" t="s">
        <v>994</v>
      </c>
      <c r="G147" s="229" t="s">
        <v>884</v>
      </c>
      <c r="H147" s="230">
        <v>10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40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134</v>
      </c>
      <c r="AT147" s="238" t="s">
        <v>136</v>
      </c>
      <c r="AU147" s="238" t="s">
        <v>140</v>
      </c>
      <c r="AY147" s="14" t="s">
        <v>133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140</v>
      </c>
      <c r="BK147" s="239">
        <f>ROUND(I147*H147,2)</f>
        <v>0</v>
      </c>
      <c r="BL147" s="14" t="s">
        <v>134</v>
      </c>
      <c r="BM147" s="238" t="s">
        <v>234</v>
      </c>
    </row>
    <row r="148" s="2" customFormat="1" ht="24.15" customHeight="1">
      <c r="A148" s="35"/>
      <c r="B148" s="36"/>
      <c r="C148" s="226" t="s">
        <v>189</v>
      </c>
      <c r="D148" s="226" t="s">
        <v>136</v>
      </c>
      <c r="E148" s="227" t="s">
        <v>995</v>
      </c>
      <c r="F148" s="228" t="s">
        <v>996</v>
      </c>
      <c r="G148" s="229" t="s">
        <v>997</v>
      </c>
      <c r="H148" s="230">
        <v>30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40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134</v>
      </c>
      <c r="AT148" s="238" t="s">
        <v>136</v>
      </c>
      <c r="AU148" s="238" t="s">
        <v>140</v>
      </c>
      <c r="AY148" s="14" t="s">
        <v>133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140</v>
      </c>
      <c r="BK148" s="239">
        <f>ROUND(I148*H148,2)</f>
        <v>0</v>
      </c>
      <c r="BL148" s="14" t="s">
        <v>134</v>
      </c>
      <c r="BM148" s="238" t="s">
        <v>243</v>
      </c>
    </row>
    <row r="149" s="12" customFormat="1" ht="25.92" customHeight="1">
      <c r="A149" s="12"/>
      <c r="B149" s="210"/>
      <c r="C149" s="211"/>
      <c r="D149" s="212" t="s">
        <v>73</v>
      </c>
      <c r="E149" s="213" t="s">
        <v>998</v>
      </c>
      <c r="F149" s="213" t="s">
        <v>999</v>
      </c>
      <c r="G149" s="211"/>
      <c r="H149" s="211"/>
      <c r="I149" s="214"/>
      <c r="J149" s="215">
        <f>BK149</f>
        <v>0</v>
      </c>
      <c r="K149" s="211"/>
      <c r="L149" s="216"/>
      <c r="M149" s="217"/>
      <c r="N149" s="218"/>
      <c r="O149" s="218"/>
      <c r="P149" s="219">
        <f>P150+P153+P156</f>
        <v>0</v>
      </c>
      <c r="Q149" s="218"/>
      <c r="R149" s="219">
        <f>R150+R153+R156</f>
        <v>0</v>
      </c>
      <c r="S149" s="218"/>
      <c r="T149" s="220">
        <f>T150+T153+T156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82</v>
      </c>
      <c r="AT149" s="222" t="s">
        <v>73</v>
      </c>
      <c r="AU149" s="222" t="s">
        <v>74</v>
      </c>
      <c r="AY149" s="221" t="s">
        <v>133</v>
      </c>
      <c r="BK149" s="223">
        <f>BK150+BK153+BK156</f>
        <v>0</v>
      </c>
    </row>
    <row r="150" s="12" customFormat="1" ht="22.8" customHeight="1">
      <c r="A150" s="12"/>
      <c r="B150" s="210"/>
      <c r="C150" s="211"/>
      <c r="D150" s="212" t="s">
        <v>73</v>
      </c>
      <c r="E150" s="224" t="s">
        <v>1000</v>
      </c>
      <c r="F150" s="224" t="s">
        <v>1001</v>
      </c>
      <c r="G150" s="211"/>
      <c r="H150" s="211"/>
      <c r="I150" s="214"/>
      <c r="J150" s="225">
        <f>BK150</f>
        <v>0</v>
      </c>
      <c r="K150" s="211"/>
      <c r="L150" s="216"/>
      <c r="M150" s="217"/>
      <c r="N150" s="218"/>
      <c r="O150" s="218"/>
      <c r="P150" s="219">
        <f>SUM(P151:P152)</f>
        <v>0</v>
      </c>
      <c r="Q150" s="218"/>
      <c r="R150" s="219">
        <f>SUM(R151:R152)</f>
        <v>0</v>
      </c>
      <c r="S150" s="218"/>
      <c r="T150" s="220">
        <f>SUM(T151:T152)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82</v>
      </c>
      <c r="AT150" s="222" t="s">
        <v>73</v>
      </c>
      <c r="AU150" s="222" t="s">
        <v>82</v>
      </c>
      <c r="AY150" s="221" t="s">
        <v>133</v>
      </c>
      <c r="BK150" s="223">
        <f>SUM(BK151:BK152)</f>
        <v>0</v>
      </c>
    </row>
    <row r="151" s="2" customFormat="1" ht="55.5" customHeight="1">
      <c r="A151" s="35"/>
      <c r="B151" s="36"/>
      <c r="C151" s="226" t="s">
        <v>194</v>
      </c>
      <c r="D151" s="226" t="s">
        <v>136</v>
      </c>
      <c r="E151" s="227" t="s">
        <v>1002</v>
      </c>
      <c r="F151" s="228" t="s">
        <v>1003</v>
      </c>
      <c r="G151" s="229" t="s">
        <v>192</v>
      </c>
      <c r="H151" s="230">
        <v>1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40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134</v>
      </c>
      <c r="AT151" s="238" t="s">
        <v>136</v>
      </c>
      <c r="AU151" s="238" t="s">
        <v>140</v>
      </c>
      <c r="AY151" s="14" t="s">
        <v>133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140</v>
      </c>
      <c r="BK151" s="239">
        <f>ROUND(I151*H151,2)</f>
        <v>0</v>
      </c>
      <c r="BL151" s="14" t="s">
        <v>134</v>
      </c>
      <c r="BM151" s="238" t="s">
        <v>251</v>
      </c>
    </row>
    <row r="152" s="2" customFormat="1" ht="44.25" customHeight="1">
      <c r="A152" s="35"/>
      <c r="B152" s="36"/>
      <c r="C152" s="226" t="s">
        <v>198</v>
      </c>
      <c r="D152" s="226" t="s">
        <v>136</v>
      </c>
      <c r="E152" s="227" t="s">
        <v>1004</v>
      </c>
      <c r="F152" s="228" t="s">
        <v>1005</v>
      </c>
      <c r="G152" s="229" t="s">
        <v>192</v>
      </c>
      <c r="H152" s="230">
        <v>1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40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134</v>
      </c>
      <c r="AT152" s="238" t="s">
        <v>136</v>
      </c>
      <c r="AU152" s="238" t="s">
        <v>140</v>
      </c>
      <c r="AY152" s="14" t="s">
        <v>133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140</v>
      </c>
      <c r="BK152" s="239">
        <f>ROUND(I152*H152,2)</f>
        <v>0</v>
      </c>
      <c r="BL152" s="14" t="s">
        <v>134</v>
      </c>
      <c r="BM152" s="238" t="s">
        <v>259</v>
      </c>
    </row>
    <row r="153" s="12" customFormat="1" ht="22.8" customHeight="1">
      <c r="A153" s="12"/>
      <c r="B153" s="210"/>
      <c r="C153" s="211"/>
      <c r="D153" s="212" t="s">
        <v>73</v>
      </c>
      <c r="E153" s="224" t="s">
        <v>1006</v>
      </c>
      <c r="F153" s="224" t="s">
        <v>1007</v>
      </c>
      <c r="G153" s="211"/>
      <c r="H153" s="211"/>
      <c r="I153" s="214"/>
      <c r="J153" s="225">
        <f>BK153</f>
        <v>0</v>
      </c>
      <c r="K153" s="211"/>
      <c r="L153" s="216"/>
      <c r="M153" s="217"/>
      <c r="N153" s="218"/>
      <c r="O153" s="218"/>
      <c r="P153" s="219">
        <f>SUM(P154:P155)</f>
        <v>0</v>
      </c>
      <c r="Q153" s="218"/>
      <c r="R153" s="219">
        <f>SUM(R154:R155)</f>
        <v>0</v>
      </c>
      <c r="S153" s="218"/>
      <c r="T153" s="220">
        <f>SUM(T154:T155)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1" t="s">
        <v>82</v>
      </c>
      <c r="AT153" s="222" t="s">
        <v>73</v>
      </c>
      <c r="AU153" s="222" t="s">
        <v>82</v>
      </c>
      <c r="AY153" s="221" t="s">
        <v>133</v>
      </c>
      <c r="BK153" s="223">
        <f>SUM(BK154:BK155)</f>
        <v>0</v>
      </c>
    </row>
    <row r="154" s="2" customFormat="1" ht="24.15" customHeight="1">
      <c r="A154" s="35"/>
      <c r="B154" s="36"/>
      <c r="C154" s="226" t="s">
        <v>202</v>
      </c>
      <c r="D154" s="226" t="s">
        <v>136</v>
      </c>
      <c r="E154" s="227" t="s">
        <v>1008</v>
      </c>
      <c r="F154" s="228" t="s">
        <v>1009</v>
      </c>
      <c r="G154" s="229" t="s">
        <v>884</v>
      </c>
      <c r="H154" s="230">
        <v>40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40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134</v>
      </c>
      <c r="AT154" s="238" t="s">
        <v>136</v>
      </c>
      <c r="AU154" s="238" t="s">
        <v>140</v>
      </c>
      <c r="AY154" s="14" t="s">
        <v>133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140</v>
      </c>
      <c r="BK154" s="239">
        <f>ROUND(I154*H154,2)</f>
        <v>0</v>
      </c>
      <c r="BL154" s="14" t="s">
        <v>134</v>
      </c>
      <c r="BM154" s="238" t="s">
        <v>267</v>
      </c>
    </row>
    <row r="155" s="2" customFormat="1" ht="16.5" customHeight="1">
      <c r="A155" s="35"/>
      <c r="B155" s="36"/>
      <c r="C155" s="226" t="s">
        <v>206</v>
      </c>
      <c r="D155" s="226" t="s">
        <v>136</v>
      </c>
      <c r="E155" s="227" t="s">
        <v>1010</v>
      </c>
      <c r="F155" s="228" t="s">
        <v>1011</v>
      </c>
      <c r="G155" s="229" t="s">
        <v>884</v>
      </c>
      <c r="H155" s="230">
        <v>40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40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134</v>
      </c>
      <c r="AT155" s="238" t="s">
        <v>136</v>
      </c>
      <c r="AU155" s="238" t="s">
        <v>140</v>
      </c>
      <c r="AY155" s="14" t="s">
        <v>133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140</v>
      </c>
      <c r="BK155" s="239">
        <f>ROUND(I155*H155,2)</f>
        <v>0</v>
      </c>
      <c r="BL155" s="14" t="s">
        <v>134</v>
      </c>
      <c r="BM155" s="238" t="s">
        <v>277</v>
      </c>
    </row>
    <row r="156" s="12" customFormat="1" ht="22.8" customHeight="1">
      <c r="A156" s="12"/>
      <c r="B156" s="210"/>
      <c r="C156" s="211"/>
      <c r="D156" s="212" t="s">
        <v>73</v>
      </c>
      <c r="E156" s="224" t="s">
        <v>1012</v>
      </c>
      <c r="F156" s="224" t="s">
        <v>1013</v>
      </c>
      <c r="G156" s="211"/>
      <c r="H156" s="211"/>
      <c r="I156" s="214"/>
      <c r="J156" s="225">
        <f>BK156</f>
        <v>0</v>
      </c>
      <c r="K156" s="211"/>
      <c r="L156" s="216"/>
      <c r="M156" s="217"/>
      <c r="N156" s="218"/>
      <c r="O156" s="218"/>
      <c r="P156" s="219">
        <f>SUM(P157:P160)</f>
        <v>0</v>
      </c>
      <c r="Q156" s="218"/>
      <c r="R156" s="219">
        <f>SUM(R157:R160)</f>
        <v>0</v>
      </c>
      <c r="S156" s="218"/>
      <c r="T156" s="220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1" t="s">
        <v>82</v>
      </c>
      <c r="AT156" s="222" t="s">
        <v>73</v>
      </c>
      <c r="AU156" s="222" t="s">
        <v>82</v>
      </c>
      <c r="AY156" s="221" t="s">
        <v>133</v>
      </c>
      <c r="BK156" s="223">
        <f>SUM(BK157:BK160)</f>
        <v>0</v>
      </c>
    </row>
    <row r="157" s="2" customFormat="1" ht="16.5" customHeight="1">
      <c r="A157" s="35"/>
      <c r="B157" s="36"/>
      <c r="C157" s="226" t="s">
        <v>211</v>
      </c>
      <c r="D157" s="226" t="s">
        <v>136</v>
      </c>
      <c r="E157" s="227" t="s">
        <v>1014</v>
      </c>
      <c r="F157" s="228" t="s">
        <v>1015</v>
      </c>
      <c r="G157" s="229" t="s">
        <v>884</v>
      </c>
      <c r="H157" s="230">
        <v>60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40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134</v>
      </c>
      <c r="AT157" s="238" t="s">
        <v>136</v>
      </c>
      <c r="AU157" s="238" t="s">
        <v>140</v>
      </c>
      <c r="AY157" s="14" t="s">
        <v>133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140</v>
      </c>
      <c r="BK157" s="239">
        <f>ROUND(I157*H157,2)</f>
        <v>0</v>
      </c>
      <c r="BL157" s="14" t="s">
        <v>134</v>
      </c>
      <c r="BM157" s="238" t="s">
        <v>289</v>
      </c>
    </row>
    <row r="158" s="2" customFormat="1" ht="37.8" customHeight="1">
      <c r="A158" s="35"/>
      <c r="B158" s="36"/>
      <c r="C158" s="226" t="s">
        <v>215</v>
      </c>
      <c r="D158" s="226" t="s">
        <v>136</v>
      </c>
      <c r="E158" s="227" t="s">
        <v>1016</v>
      </c>
      <c r="F158" s="228" t="s">
        <v>1017</v>
      </c>
      <c r="G158" s="229" t="s">
        <v>402</v>
      </c>
      <c r="H158" s="230">
        <v>1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40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134</v>
      </c>
      <c r="AT158" s="238" t="s">
        <v>136</v>
      </c>
      <c r="AU158" s="238" t="s">
        <v>140</v>
      </c>
      <c r="AY158" s="14" t="s">
        <v>133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140</v>
      </c>
      <c r="BK158" s="239">
        <f>ROUND(I158*H158,2)</f>
        <v>0</v>
      </c>
      <c r="BL158" s="14" t="s">
        <v>134</v>
      </c>
      <c r="BM158" s="238" t="s">
        <v>297</v>
      </c>
    </row>
    <row r="159" s="2" customFormat="1" ht="24.15" customHeight="1">
      <c r="A159" s="35"/>
      <c r="B159" s="36"/>
      <c r="C159" s="226" t="s">
        <v>7</v>
      </c>
      <c r="D159" s="226" t="s">
        <v>136</v>
      </c>
      <c r="E159" s="227" t="s">
        <v>1018</v>
      </c>
      <c r="F159" s="228" t="s">
        <v>1019</v>
      </c>
      <c r="G159" s="229" t="s">
        <v>402</v>
      </c>
      <c r="H159" s="230">
        <v>1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40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134</v>
      </c>
      <c r="AT159" s="238" t="s">
        <v>136</v>
      </c>
      <c r="AU159" s="238" t="s">
        <v>140</v>
      </c>
      <c r="AY159" s="14" t="s">
        <v>133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140</v>
      </c>
      <c r="BK159" s="239">
        <f>ROUND(I159*H159,2)</f>
        <v>0</v>
      </c>
      <c r="BL159" s="14" t="s">
        <v>134</v>
      </c>
      <c r="BM159" s="238" t="s">
        <v>307</v>
      </c>
    </row>
    <row r="160" s="2" customFormat="1" ht="16.5" customHeight="1">
      <c r="A160" s="35"/>
      <c r="B160" s="36"/>
      <c r="C160" s="226" t="s">
        <v>222</v>
      </c>
      <c r="D160" s="226" t="s">
        <v>136</v>
      </c>
      <c r="E160" s="227" t="s">
        <v>1020</v>
      </c>
      <c r="F160" s="228" t="s">
        <v>1021</v>
      </c>
      <c r="G160" s="229" t="s">
        <v>402</v>
      </c>
      <c r="H160" s="230">
        <v>1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40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134</v>
      </c>
      <c r="AT160" s="238" t="s">
        <v>136</v>
      </c>
      <c r="AU160" s="238" t="s">
        <v>140</v>
      </c>
      <c r="AY160" s="14" t="s">
        <v>133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140</v>
      </c>
      <c r="BK160" s="239">
        <f>ROUND(I160*H160,2)</f>
        <v>0</v>
      </c>
      <c r="BL160" s="14" t="s">
        <v>134</v>
      </c>
      <c r="BM160" s="238" t="s">
        <v>317</v>
      </c>
    </row>
    <row r="161" s="12" customFormat="1" ht="25.92" customHeight="1">
      <c r="A161" s="12"/>
      <c r="B161" s="210"/>
      <c r="C161" s="211"/>
      <c r="D161" s="212" t="s">
        <v>73</v>
      </c>
      <c r="E161" s="213" t="s">
        <v>1022</v>
      </c>
      <c r="F161" s="213" t="s">
        <v>1023</v>
      </c>
      <c r="G161" s="211"/>
      <c r="H161" s="211"/>
      <c r="I161" s="214"/>
      <c r="J161" s="215">
        <f>BK161</f>
        <v>0</v>
      </c>
      <c r="K161" s="211"/>
      <c r="L161" s="216"/>
      <c r="M161" s="217"/>
      <c r="N161" s="218"/>
      <c r="O161" s="218"/>
      <c r="P161" s="219">
        <f>P162+P165+P168+P173</f>
        <v>0</v>
      </c>
      <c r="Q161" s="218"/>
      <c r="R161" s="219">
        <f>R162+R165+R168+R173</f>
        <v>0</v>
      </c>
      <c r="S161" s="218"/>
      <c r="T161" s="220">
        <f>T162+T165+T168+T173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82</v>
      </c>
      <c r="AT161" s="222" t="s">
        <v>73</v>
      </c>
      <c r="AU161" s="222" t="s">
        <v>74</v>
      </c>
      <c r="AY161" s="221" t="s">
        <v>133</v>
      </c>
      <c r="BK161" s="223">
        <f>BK162+BK165+BK168+BK173</f>
        <v>0</v>
      </c>
    </row>
    <row r="162" s="12" customFormat="1" ht="22.8" customHeight="1">
      <c r="A162" s="12"/>
      <c r="B162" s="210"/>
      <c r="C162" s="211"/>
      <c r="D162" s="212" t="s">
        <v>73</v>
      </c>
      <c r="E162" s="224" t="s">
        <v>1000</v>
      </c>
      <c r="F162" s="224" t="s">
        <v>1001</v>
      </c>
      <c r="G162" s="211"/>
      <c r="H162" s="211"/>
      <c r="I162" s="214"/>
      <c r="J162" s="225">
        <f>BK162</f>
        <v>0</v>
      </c>
      <c r="K162" s="211"/>
      <c r="L162" s="216"/>
      <c r="M162" s="217"/>
      <c r="N162" s="218"/>
      <c r="O162" s="218"/>
      <c r="P162" s="219">
        <f>SUM(P163:P164)</f>
        <v>0</v>
      </c>
      <c r="Q162" s="218"/>
      <c r="R162" s="219">
        <f>SUM(R163:R164)</f>
        <v>0</v>
      </c>
      <c r="S162" s="218"/>
      <c r="T162" s="220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82</v>
      </c>
      <c r="AT162" s="222" t="s">
        <v>73</v>
      </c>
      <c r="AU162" s="222" t="s">
        <v>82</v>
      </c>
      <c r="AY162" s="221" t="s">
        <v>133</v>
      </c>
      <c r="BK162" s="223">
        <f>SUM(BK163:BK164)</f>
        <v>0</v>
      </c>
    </row>
    <row r="163" s="2" customFormat="1" ht="55.5" customHeight="1">
      <c r="A163" s="35"/>
      <c r="B163" s="36"/>
      <c r="C163" s="226" t="s">
        <v>226</v>
      </c>
      <c r="D163" s="226" t="s">
        <v>136</v>
      </c>
      <c r="E163" s="227" t="s">
        <v>1024</v>
      </c>
      <c r="F163" s="228" t="s">
        <v>1025</v>
      </c>
      <c r="G163" s="229" t="s">
        <v>192</v>
      </c>
      <c r="H163" s="230">
        <v>1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40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134</v>
      </c>
      <c r="AT163" s="238" t="s">
        <v>136</v>
      </c>
      <c r="AU163" s="238" t="s">
        <v>140</v>
      </c>
      <c r="AY163" s="14" t="s">
        <v>133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140</v>
      </c>
      <c r="BK163" s="239">
        <f>ROUND(I163*H163,2)</f>
        <v>0</v>
      </c>
      <c r="BL163" s="14" t="s">
        <v>134</v>
      </c>
      <c r="BM163" s="238" t="s">
        <v>325</v>
      </c>
    </row>
    <row r="164" s="2" customFormat="1" ht="49.05" customHeight="1">
      <c r="A164" s="35"/>
      <c r="B164" s="36"/>
      <c r="C164" s="226" t="s">
        <v>230</v>
      </c>
      <c r="D164" s="226" t="s">
        <v>136</v>
      </c>
      <c r="E164" s="227" t="s">
        <v>1026</v>
      </c>
      <c r="F164" s="228" t="s">
        <v>1027</v>
      </c>
      <c r="G164" s="229" t="s">
        <v>192</v>
      </c>
      <c r="H164" s="230">
        <v>1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40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134</v>
      </c>
      <c r="AT164" s="238" t="s">
        <v>136</v>
      </c>
      <c r="AU164" s="238" t="s">
        <v>140</v>
      </c>
      <c r="AY164" s="14" t="s">
        <v>133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140</v>
      </c>
      <c r="BK164" s="239">
        <f>ROUND(I164*H164,2)</f>
        <v>0</v>
      </c>
      <c r="BL164" s="14" t="s">
        <v>134</v>
      </c>
      <c r="BM164" s="238" t="s">
        <v>335</v>
      </c>
    </row>
    <row r="165" s="12" customFormat="1" ht="22.8" customHeight="1">
      <c r="A165" s="12"/>
      <c r="B165" s="210"/>
      <c r="C165" s="211"/>
      <c r="D165" s="212" t="s">
        <v>73</v>
      </c>
      <c r="E165" s="224" t="s">
        <v>1006</v>
      </c>
      <c r="F165" s="224" t="s">
        <v>1007</v>
      </c>
      <c r="G165" s="211"/>
      <c r="H165" s="211"/>
      <c r="I165" s="214"/>
      <c r="J165" s="225">
        <f>BK165</f>
        <v>0</v>
      </c>
      <c r="K165" s="211"/>
      <c r="L165" s="216"/>
      <c r="M165" s="217"/>
      <c r="N165" s="218"/>
      <c r="O165" s="218"/>
      <c r="P165" s="219">
        <f>SUM(P166:P167)</f>
        <v>0</v>
      </c>
      <c r="Q165" s="218"/>
      <c r="R165" s="219">
        <f>SUM(R166:R167)</f>
        <v>0</v>
      </c>
      <c r="S165" s="218"/>
      <c r="T165" s="220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1" t="s">
        <v>82</v>
      </c>
      <c r="AT165" s="222" t="s">
        <v>73</v>
      </c>
      <c r="AU165" s="222" t="s">
        <v>82</v>
      </c>
      <c r="AY165" s="221" t="s">
        <v>133</v>
      </c>
      <c r="BK165" s="223">
        <f>SUM(BK166:BK167)</f>
        <v>0</v>
      </c>
    </row>
    <row r="166" s="2" customFormat="1" ht="24.15" customHeight="1">
      <c r="A166" s="35"/>
      <c r="B166" s="36"/>
      <c r="C166" s="226" t="s">
        <v>234</v>
      </c>
      <c r="D166" s="226" t="s">
        <v>136</v>
      </c>
      <c r="E166" s="227" t="s">
        <v>1028</v>
      </c>
      <c r="F166" s="228" t="s">
        <v>1029</v>
      </c>
      <c r="G166" s="229" t="s">
        <v>884</v>
      </c>
      <c r="H166" s="230">
        <v>20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40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134</v>
      </c>
      <c r="AT166" s="238" t="s">
        <v>136</v>
      </c>
      <c r="AU166" s="238" t="s">
        <v>140</v>
      </c>
      <c r="AY166" s="14" t="s">
        <v>133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140</v>
      </c>
      <c r="BK166" s="239">
        <f>ROUND(I166*H166,2)</f>
        <v>0</v>
      </c>
      <c r="BL166" s="14" t="s">
        <v>134</v>
      </c>
      <c r="BM166" s="238" t="s">
        <v>343</v>
      </c>
    </row>
    <row r="167" s="2" customFormat="1" ht="16.5" customHeight="1">
      <c r="A167" s="35"/>
      <c r="B167" s="36"/>
      <c r="C167" s="226" t="s">
        <v>238</v>
      </c>
      <c r="D167" s="226" t="s">
        <v>136</v>
      </c>
      <c r="E167" s="227" t="s">
        <v>1010</v>
      </c>
      <c r="F167" s="228" t="s">
        <v>1011</v>
      </c>
      <c r="G167" s="229" t="s">
        <v>884</v>
      </c>
      <c r="H167" s="230">
        <v>20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40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134</v>
      </c>
      <c r="AT167" s="238" t="s">
        <v>136</v>
      </c>
      <c r="AU167" s="238" t="s">
        <v>140</v>
      </c>
      <c r="AY167" s="14" t="s">
        <v>133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140</v>
      </c>
      <c r="BK167" s="239">
        <f>ROUND(I167*H167,2)</f>
        <v>0</v>
      </c>
      <c r="BL167" s="14" t="s">
        <v>134</v>
      </c>
      <c r="BM167" s="238" t="s">
        <v>351</v>
      </c>
    </row>
    <row r="168" s="12" customFormat="1" ht="22.8" customHeight="1">
      <c r="A168" s="12"/>
      <c r="B168" s="210"/>
      <c r="C168" s="211"/>
      <c r="D168" s="212" t="s">
        <v>73</v>
      </c>
      <c r="E168" s="224" t="s">
        <v>1012</v>
      </c>
      <c r="F168" s="224" t="s">
        <v>1013</v>
      </c>
      <c r="G168" s="211"/>
      <c r="H168" s="211"/>
      <c r="I168" s="214"/>
      <c r="J168" s="225">
        <f>BK168</f>
        <v>0</v>
      </c>
      <c r="K168" s="211"/>
      <c r="L168" s="216"/>
      <c r="M168" s="217"/>
      <c r="N168" s="218"/>
      <c r="O168" s="218"/>
      <c r="P168" s="219">
        <f>SUM(P169:P172)</f>
        <v>0</v>
      </c>
      <c r="Q168" s="218"/>
      <c r="R168" s="219">
        <f>SUM(R169:R172)</f>
        <v>0</v>
      </c>
      <c r="S168" s="218"/>
      <c r="T168" s="220">
        <f>SUM(T169:T172)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1" t="s">
        <v>82</v>
      </c>
      <c r="AT168" s="222" t="s">
        <v>73</v>
      </c>
      <c r="AU168" s="222" t="s">
        <v>82</v>
      </c>
      <c r="AY168" s="221" t="s">
        <v>133</v>
      </c>
      <c r="BK168" s="223">
        <f>SUM(BK169:BK172)</f>
        <v>0</v>
      </c>
    </row>
    <row r="169" s="2" customFormat="1" ht="16.5" customHeight="1">
      <c r="A169" s="35"/>
      <c r="B169" s="36"/>
      <c r="C169" s="226" t="s">
        <v>243</v>
      </c>
      <c r="D169" s="226" t="s">
        <v>136</v>
      </c>
      <c r="E169" s="227" t="s">
        <v>1014</v>
      </c>
      <c r="F169" s="228" t="s">
        <v>1015</v>
      </c>
      <c r="G169" s="229" t="s">
        <v>884</v>
      </c>
      <c r="H169" s="230">
        <v>30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40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134</v>
      </c>
      <c r="AT169" s="238" t="s">
        <v>136</v>
      </c>
      <c r="AU169" s="238" t="s">
        <v>140</v>
      </c>
      <c r="AY169" s="14" t="s">
        <v>133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140</v>
      </c>
      <c r="BK169" s="239">
        <f>ROUND(I169*H169,2)</f>
        <v>0</v>
      </c>
      <c r="BL169" s="14" t="s">
        <v>134</v>
      </c>
      <c r="BM169" s="238" t="s">
        <v>359</v>
      </c>
    </row>
    <row r="170" s="2" customFormat="1" ht="37.8" customHeight="1">
      <c r="A170" s="35"/>
      <c r="B170" s="36"/>
      <c r="C170" s="226" t="s">
        <v>247</v>
      </c>
      <c r="D170" s="226" t="s">
        <v>136</v>
      </c>
      <c r="E170" s="227" t="s">
        <v>1016</v>
      </c>
      <c r="F170" s="228" t="s">
        <v>1017</v>
      </c>
      <c r="G170" s="229" t="s">
        <v>402</v>
      </c>
      <c r="H170" s="230">
        <v>1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40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134</v>
      </c>
      <c r="AT170" s="238" t="s">
        <v>136</v>
      </c>
      <c r="AU170" s="238" t="s">
        <v>140</v>
      </c>
      <c r="AY170" s="14" t="s">
        <v>133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140</v>
      </c>
      <c r="BK170" s="239">
        <f>ROUND(I170*H170,2)</f>
        <v>0</v>
      </c>
      <c r="BL170" s="14" t="s">
        <v>134</v>
      </c>
      <c r="BM170" s="238" t="s">
        <v>367</v>
      </c>
    </row>
    <row r="171" s="2" customFormat="1" ht="24.15" customHeight="1">
      <c r="A171" s="35"/>
      <c r="B171" s="36"/>
      <c r="C171" s="226" t="s">
        <v>251</v>
      </c>
      <c r="D171" s="226" t="s">
        <v>136</v>
      </c>
      <c r="E171" s="227" t="s">
        <v>1018</v>
      </c>
      <c r="F171" s="228" t="s">
        <v>1019</v>
      </c>
      <c r="G171" s="229" t="s">
        <v>402</v>
      </c>
      <c r="H171" s="230">
        <v>1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40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134</v>
      </c>
      <c r="AT171" s="238" t="s">
        <v>136</v>
      </c>
      <c r="AU171" s="238" t="s">
        <v>140</v>
      </c>
      <c r="AY171" s="14" t="s">
        <v>133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140</v>
      </c>
      <c r="BK171" s="239">
        <f>ROUND(I171*H171,2)</f>
        <v>0</v>
      </c>
      <c r="BL171" s="14" t="s">
        <v>134</v>
      </c>
      <c r="BM171" s="238" t="s">
        <v>375</v>
      </c>
    </row>
    <row r="172" s="2" customFormat="1" ht="16.5" customHeight="1">
      <c r="A172" s="35"/>
      <c r="B172" s="36"/>
      <c r="C172" s="226" t="s">
        <v>255</v>
      </c>
      <c r="D172" s="226" t="s">
        <v>136</v>
      </c>
      <c r="E172" s="227" t="s">
        <v>1020</v>
      </c>
      <c r="F172" s="228" t="s">
        <v>1021</v>
      </c>
      <c r="G172" s="229" t="s">
        <v>402</v>
      </c>
      <c r="H172" s="230">
        <v>1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40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134</v>
      </c>
      <c r="AT172" s="238" t="s">
        <v>136</v>
      </c>
      <c r="AU172" s="238" t="s">
        <v>140</v>
      </c>
      <c r="AY172" s="14" t="s">
        <v>133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140</v>
      </c>
      <c r="BK172" s="239">
        <f>ROUND(I172*H172,2)</f>
        <v>0</v>
      </c>
      <c r="BL172" s="14" t="s">
        <v>134</v>
      </c>
      <c r="BM172" s="238" t="s">
        <v>383</v>
      </c>
    </row>
    <row r="173" s="12" customFormat="1" ht="22.8" customHeight="1">
      <c r="A173" s="12"/>
      <c r="B173" s="210"/>
      <c r="C173" s="211"/>
      <c r="D173" s="212" t="s">
        <v>73</v>
      </c>
      <c r="E173" s="224" t="s">
        <v>1030</v>
      </c>
      <c r="F173" s="224" t="s">
        <v>1031</v>
      </c>
      <c r="G173" s="211"/>
      <c r="H173" s="211"/>
      <c r="I173" s="214"/>
      <c r="J173" s="225">
        <f>BK173</f>
        <v>0</v>
      </c>
      <c r="K173" s="211"/>
      <c r="L173" s="216"/>
      <c r="M173" s="217"/>
      <c r="N173" s="218"/>
      <c r="O173" s="218"/>
      <c r="P173" s="219">
        <f>SUM(P174:P181)</f>
        <v>0</v>
      </c>
      <c r="Q173" s="218"/>
      <c r="R173" s="219">
        <f>SUM(R174:R181)</f>
        <v>0</v>
      </c>
      <c r="S173" s="218"/>
      <c r="T173" s="220">
        <f>SUM(T174:T181)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1" t="s">
        <v>82</v>
      </c>
      <c r="AT173" s="222" t="s">
        <v>73</v>
      </c>
      <c r="AU173" s="222" t="s">
        <v>82</v>
      </c>
      <c r="AY173" s="221" t="s">
        <v>133</v>
      </c>
      <c r="BK173" s="223">
        <f>SUM(BK174:BK181)</f>
        <v>0</v>
      </c>
    </row>
    <row r="174" s="2" customFormat="1" ht="16.5" customHeight="1">
      <c r="A174" s="35"/>
      <c r="B174" s="36"/>
      <c r="C174" s="226" t="s">
        <v>259</v>
      </c>
      <c r="D174" s="226" t="s">
        <v>136</v>
      </c>
      <c r="E174" s="227" t="s">
        <v>1032</v>
      </c>
      <c r="F174" s="228" t="s">
        <v>1033</v>
      </c>
      <c r="G174" s="229" t="s">
        <v>402</v>
      </c>
      <c r="H174" s="230">
        <v>1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40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134</v>
      </c>
      <c r="AT174" s="238" t="s">
        <v>136</v>
      </c>
      <c r="AU174" s="238" t="s">
        <v>140</v>
      </c>
      <c r="AY174" s="14" t="s">
        <v>133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140</v>
      </c>
      <c r="BK174" s="239">
        <f>ROUND(I174*H174,2)</f>
        <v>0</v>
      </c>
      <c r="BL174" s="14" t="s">
        <v>134</v>
      </c>
      <c r="BM174" s="238" t="s">
        <v>391</v>
      </c>
    </row>
    <row r="175" s="2" customFormat="1" ht="16.5" customHeight="1">
      <c r="A175" s="35"/>
      <c r="B175" s="36"/>
      <c r="C175" s="226" t="s">
        <v>263</v>
      </c>
      <c r="D175" s="226" t="s">
        <v>136</v>
      </c>
      <c r="E175" s="227" t="s">
        <v>1034</v>
      </c>
      <c r="F175" s="228" t="s">
        <v>1035</v>
      </c>
      <c r="G175" s="229" t="s">
        <v>241</v>
      </c>
      <c r="H175" s="230">
        <v>1.5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40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134</v>
      </c>
      <c r="AT175" s="238" t="s">
        <v>136</v>
      </c>
      <c r="AU175" s="238" t="s">
        <v>140</v>
      </c>
      <c r="AY175" s="14" t="s">
        <v>133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140</v>
      </c>
      <c r="BK175" s="239">
        <f>ROUND(I175*H175,2)</f>
        <v>0</v>
      </c>
      <c r="BL175" s="14" t="s">
        <v>134</v>
      </c>
      <c r="BM175" s="238" t="s">
        <v>399</v>
      </c>
    </row>
    <row r="176" s="2" customFormat="1" ht="16.5" customHeight="1">
      <c r="A176" s="35"/>
      <c r="B176" s="36"/>
      <c r="C176" s="226" t="s">
        <v>267</v>
      </c>
      <c r="D176" s="226" t="s">
        <v>136</v>
      </c>
      <c r="E176" s="227" t="s">
        <v>1036</v>
      </c>
      <c r="F176" s="228" t="s">
        <v>1037</v>
      </c>
      <c r="G176" s="229" t="s">
        <v>402</v>
      </c>
      <c r="H176" s="230">
        <v>1</v>
      </c>
      <c r="I176" s="231"/>
      <c r="J176" s="232">
        <f>ROUND(I176*H176,2)</f>
        <v>0</v>
      </c>
      <c r="K176" s="233"/>
      <c r="L176" s="41"/>
      <c r="M176" s="234" t="s">
        <v>1</v>
      </c>
      <c r="N176" s="235" t="s">
        <v>40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134</v>
      </c>
      <c r="AT176" s="238" t="s">
        <v>136</v>
      </c>
      <c r="AU176" s="238" t="s">
        <v>140</v>
      </c>
      <c r="AY176" s="14" t="s">
        <v>133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140</v>
      </c>
      <c r="BK176" s="239">
        <f>ROUND(I176*H176,2)</f>
        <v>0</v>
      </c>
      <c r="BL176" s="14" t="s">
        <v>134</v>
      </c>
      <c r="BM176" s="238" t="s">
        <v>408</v>
      </c>
    </row>
    <row r="177" s="2" customFormat="1" ht="16.5" customHeight="1">
      <c r="A177" s="35"/>
      <c r="B177" s="36"/>
      <c r="C177" s="226" t="s">
        <v>271</v>
      </c>
      <c r="D177" s="226" t="s">
        <v>136</v>
      </c>
      <c r="E177" s="227" t="s">
        <v>1038</v>
      </c>
      <c r="F177" s="228" t="s">
        <v>1039</v>
      </c>
      <c r="G177" s="229" t="s">
        <v>402</v>
      </c>
      <c r="H177" s="230">
        <v>1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40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134</v>
      </c>
      <c r="AT177" s="238" t="s">
        <v>136</v>
      </c>
      <c r="AU177" s="238" t="s">
        <v>140</v>
      </c>
      <c r="AY177" s="14" t="s">
        <v>133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140</v>
      </c>
      <c r="BK177" s="239">
        <f>ROUND(I177*H177,2)</f>
        <v>0</v>
      </c>
      <c r="BL177" s="14" t="s">
        <v>134</v>
      </c>
      <c r="BM177" s="238" t="s">
        <v>418</v>
      </c>
    </row>
    <row r="178" s="2" customFormat="1" ht="24.15" customHeight="1">
      <c r="A178" s="35"/>
      <c r="B178" s="36"/>
      <c r="C178" s="226" t="s">
        <v>277</v>
      </c>
      <c r="D178" s="226" t="s">
        <v>136</v>
      </c>
      <c r="E178" s="227" t="s">
        <v>1040</v>
      </c>
      <c r="F178" s="228" t="s">
        <v>1041</v>
      </c>
      <c r="G178" s="229" t="s">
        <v>402</v>
      </c>
      <c r="H178" s="230">
        <v>1</v>
      </c>
      <c r="I178" s="231"/>
      <c r="J178" s="232">
        <f>ROUND(I178*H178,2)</f>
        <v>0</v>
      </c>
      <c r="K178" s="233"/>
      <c r="L178" s="41"/>
      <c r="M178" s="234" t="s">
        <v>1</v>
      </c>
      <c r="N178" s="235" t="s">
        <v>40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134</v>
      </c>
      <c r="AT178" s="238" t="s">
        <v>136</v>
      </c>
      <c r="AU178" s="238" t="s">
        <v>140</v>
      </c>
      <c r="AY178" s="14" t="s">
        <v>133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140</v>
      </c>
      <c r="BK178" s="239">
        <f>ROUND(I178*H178,2)</f>
        <v>0</v>
      </c>
      <c r="BL178" s="14" t="s">
        <v>134</v>
      </c>
      <c r="BM178" s="238" t="s">
        <v>426</v>
      </c>
    </row>
    <row r="179" s="2" customFormat="1" ht="16.5" customHeight="1">
      <c r="A179" s="35"/>
      <c r="B179" s="36"/>
      <c r="C179" s="226" t="s">
        <v>285</v>
      </c>
      <c r="D179" s="226" t="s">
        <v>136</v>
      </c>
      <c r="E179" s="227" t="s">
        <v>1042</v>
      </c>
      <c r="F179" s="228" t="s">
        <v>1043</v>
      </c>
      <c r="G179" s="229" t="s">
        <v>402</v>
      </c>
      <c r="H179" s="230">
        <v>1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40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134</v>
      </c>
      <c r="AT179" s="238" t="s">
        <v>136</v>
      </c>
      <c r="AU179" s="238" t="s">
        <v>140</v>
      </c>
      <c r="AY179" s="14" t="s">
        <v>133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140</v>
      </c>
      <c r="BK179" s="239">
        <f>ROUND(I179*H179,2)</f>
        <v>0</v>
      </c>
      <c r="BL179" s="14" t="s">
        <v>134</v>
      </c>
      <c r="BM179" s="238" t="s">
        <v>436</v>
      </c>
    </row>
    <row r="180" s="2" customFormat="1" ht="33" customHeight="1">
      <c r="A180" s="35"/>
      <c r="B180" s="36"/>
      <c r="C180" s="226" t="s">
        <v>289</v>
      </c>
      <c r="D180" s="226" t="s">
        <v>136</v>
      </c>
      <c r="E180" s="227" t="s">
        <v>1044</v>
      </c>
      <c r="F180" s="228" t="s">
        <v>1045</v>
      </c>
      <c r="G180" s="229" t="s">
        <v>402</v>
      </c>
      <c r="H180" s="230">
        <v>1</v>
      </c>
      <c r="I180" s="231"/>
      <c r="J180" s="232">
        <f>ROUND(I180*H180,2)</f>
        <v>0</v>
      </c>
      <c r="K180" s="233"/>
      <c r="L180" s="41"/>
      <c r="M180" s="234" t="s">
        <v>1</v>
      </c>
      <c r="N180" s="235" t="s">
        <v>40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134</v>
      </c>
      <c r="AT180" s="238" t="s">
        <v>136</v>
      </c>
      <c r="AU180" s="238" t="s">
        <v>140</v>
      </c>
      <c r="AY180" s="14" t="s">
        <v>133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140</v>
      </c>
      <c r="BK180" s="239">
        <f>ROUND(I180*H180,2)</f>
        <v>0</v>
      </c>
      <c r="BL180" s="14" t="s">
        <v>134</v>
      </c>
      <c r="BM180" s="238" t="s">
        <v>448</v>
      </c>
    </row>
    <row r="181" s="2" customFormat="1" ht="16.5" customHeight="1">
      <c r="A181" s="35"/>
      <c r="B181" s="36"/>
      <c r="C181" s="226" t="s">
        <v>293</v>
      </c>
      <c r="D181" s="226" t="s">
        <v>136</v>
      </c>
      <c r="E181" s="227" t="s">
        <v>1046</v>
      </c>
      <c r="F181" s="228" t="s">
        <v>1047</v>
      </c>
      <c r="G181" s="229" t="s">
        <v>402</v>
      </c>
      <c r="H181" s="230">
        <v>1</v>
      </c>
      <c r="I181" s="231"/>
      <c r="J181" s="232">
        <f>ROUND(I181*H181,2)</f>
        <v>0</v>
      </c>
      <c r="K181" s="233"/>
      <c r="L181" s="41"/>
      <c r="M181" s="251" t="s">
        <v>1</v>
      </c>
      <c r="N181" s="252" t="s">
        <v>40</v>
      </c>
      <c r="O181" s="253"/>
      <c r="P181" s="254">
        <f>O181*H181</f>
        <v>0</v>
      </c>
      <c r="Q181" s="254">
        <v>0</v>
      </c>
      <c r="R181" s="254">
        <f>Q181*H181</f>
        <v>0</v>
      </c>
      <c r="S181" s="254">
        <v>0</v>
      </c>
      <c r="T181" s="25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134</v>
      </c>
      <c r="AT181" s="238" t="s">
        <v>136</v>
      </c>
      <c r="AU181" s="238" t="s">
        <v>140</v>
      </c>
      <c r="AY181" s="14" t="s">
        <v>133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140</v>
      </c>
      <c r="BK181" s="239">
        <f>ROUND(I181*H181,2)</f>
        <v>0</v>
      </c>
      <c r="BL181" s="14" t="s">
        <v>134</v>
      </c>
      <c r="BM181" s="238" t="s">
        <v>462</v>
      </c>
    </row>
    <row r="182" s="2" customFormat="1" ht="6.96" customHeight="1">
      <c r="A182" s="35"/>
      <c r="B182" s="69"/>
      <c r="C182" s="70"/>
      <c r="D182" s="70"/>
      <c r="E182" s="70"/>
      <c r="F182" s="70"/>
      <c r="G182" s="70"/>
      <c r="H182" s="70"/>
      <c r="I182" s="70"/>
      <c r="J182" s="70"/>
      <c r="K182" s="70"/>
      <c r="L182" s="41"/>
      <c r="M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</row>
  </sheetData>
  <sheetProtection sheet="1" autoFilter="0" formatColumns="0" formatRows="0" objects="1" scenarios="1" spinCount="100000" saltValue="BnqoMh4n36A5fM7adS+vqMi+Fd5UB1qTCasiFdUm/PSLV/1aN80Q0gjHENS7M4lUw6XE0Cypk3Q6D2lH5cSvdQ==" hashValue="AZ1ypJ/4cbcG+EEjdMN9B13feBNPEP78cfyPF+EzxtPdZGQPkIXnOmQJdfX8cnomqvJHEPvG3zQhDAjuMYGi6A==" algorithmName="SHA-512" password="CC35"/>
  <autoFilter ref="C129:K181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961EF631A78D428948EFE385643851" ma:contentTypeVersion="15" ma:contentTypeDescription="Umožňuje vytvoriť nový dokument." ma:contentTypeScope="" ma:versionID="edfc02b01989eb1a48e592033eb8d3ee">
  <xsd:schema xmlns:xsd="http://www.w3.org/2001/XMLSchema" xmlns:xs="http://www.w3.org/2001/XMLSchema" xmlns:p="http://schemas.microsoft.com/office/2006/metadata/properties" xmlns:ns2="60318949-74e6-4734-81ee-435f727dfd94" xmlns:ns3="14930cfb-9889-48d2-b23e-80a32458e3b9" targetNamespace="http://schemas.microsoft.com/office/2006/metadata/properties" ma:root="true" ma:fieldsID="17aa5019fcb1b15a00d5a57b91e2171f" ns2:_="" ns3:_="">
    <xsd:import namespace="60318949-74e6-4734-81ee-435f727dfd94"/>
    <xsd:import namespace="14930cfb-9889-48d2-b23e-80a32458e3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18949-74e6-4734-81ee-435f727dfd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8b074328-ecda-4638-8386-52874adaf8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930cfb-9889-48d2-b23e-80a32458e3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87c7e25-9548-4ce2-972e-98ba13e3528d}" ma:internalName="TaxCatchAll" ma:showField="CatchAllData" ma:web="14930cfb-9889-48d2-b23e-80a32458e3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F20FA7-6875-443B-A99F-2DA3AE3E8618}"/>
</file>

<file path=customXml/itemProps2.xml><?xml version="1.0" encoding="utf-8"?>
<ds:datastoreItem xmlns:ds="http://schemas.openxmlformats.org/officeDocument/2006/customXml" ds:itemID="{6EA47EB8-65F6-4783-9BA5-C7D4992AA7B4}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LAPTOP-QEKL81Q3\MJA</dc:creator>
  <cp:lastModifiedBy>LAPTOP-QEKL81Q3\MJA</cp:lastModifiedBy>
  <dcterms:created xsi:type="dcterms:W3CDTF">2024-01-16T10:49:10Z</dcterms:created>
  <dcterms:modified xsi:type="dcterms:W3CDTF">2024-01-16T10:49:20Z</dcterms:modified>
</cp:coreProperties>
</file>