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a.ondrikova\Documents\2024\PHM\Vysvetľovanie SP\Aktualizované SP 12.6.2024\"/>
    </mc:Choice>
  </mc:AlternateContent>
  <bookViews>
    <workbookView xWindow="0" yWindow="0" windowWidth="7530" windowHeight="9015"/>
  </bookViews>
  <sheets>
    <sheet name="časť č. 1" sheetId="1" r:id="rId1"/>
    <sheet name="časť č. 2" sheetId="2" r:id="rId2"/>
    <sheet name="časť č. 3" sheetId="3" r:id="rId3"/>
    <sheet name="časť č. 4" sheetId="4" r:id="rId4"/>
    <sheet name="časť č. 5" sheetId="5" r:id="rId5"/>
    <sheet name="časť č. 6" sheetId="6" r:id="rId6"/>
    <sheet name="časť č. 7" sheetId="7" r:id="rId7"/>
    <sheet name="časť č. 8" sheetId="8" r:id="rId8"/>
    <sheet name="časť č. 9" sheetId="9" r:id="rId9"/>
  </sheets>
  <definedNames>
    <definedName name="_Hlk17393469" localSheetId="0">'časť č. 1'!$A$2</definedName>
    <definedName name="_Hlk17393469" localSheetId="1">'časť č. 2'!$A$2</definedName>
    <definedName name="_Hlk17393469" localSheetId="2">'časť č. 3'!$A$2</definedName>
    <definedName name="_Hlk17393469" localSheetId="3">'časť č. 4'!$A$2</definedName>
    <definedName name="_Hlk17393469" localSheetId="4">'časť č. 5'!$A$2</definedName>
    <definedName name="_Hlk17393469" localSheetId="5">'časť č. 6'!$A$2</definedName>
    <definedName name="_Hlk17393469" localSheetId="6">'časť č. 7'!$A$2</definedName>
    <definedName name="_Hlk17393469" localSheetId="7">'časť č. 8'!$A$2</definedName>
    <definedName name="_Hlk17393469" localSheetId="8">'časť č. 9'!$A$2</definedName>
    <definedName name="_xlnm.Print_Area" localSheetId="0">'časť č. 1'!$A$1:$R$34</definedName>
    <definedName name="_xlnm.Print_Area" localSheetId="1">'časť č. 2'!$A$1:$R$34</definedName>
    <definedName name="_xlnm.Print_Area" localSheetId="2">'časť č. 3'!$A$1:$R$34</definedName>
    <definedName name="_xlnm.Print_Area" localSheetId="3">'časť č. 4'!$A$1:$R$34</definedName>
    <definedName name="_xlnm.Print_Area" localSheetId="4">'časť č. 5'!$A$1:$R$34</definedName>
    <definedName name="_xlnm.Print_Area" localSheetId="5">'časť č. 6'!$A$1:$R$34</definedName>
    <definedName name="_xlnm.Print_Area" localSheetId="6">'časť č. 7'!$A$1:$R$34</definedName>
    <definedName name="_xlnm.Print_Area" localSheetId="7">'časť č. 8'!$A$1:$R$34</definedName>
    <definedName name="_xlnm.Print_Area" localSheetId="8">'časť č. 9'!$A$1:$R$34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9" l="1"/>
  <c r="F17" i="8"/>
  <c r="F17" i="7"/>
  <c r="F17" i="6"/>
  <c r="F17" i="5"/>
  <c r="F17" i="4"/>
  <c r="F17" i="3"/>
  <c r="F17" i="2"/>
  <c r="H17" i="1"/>
  <c r="H16" i="1"/>
  <c r="L16" i="1" s="1"/>
  <c r="F17" i="1"/>
  <c r="E16" i="1"/>
  <c r="E17" i="9"/>
  <c r="H17" i="9" s="1"/>
  <c r="E16" i="9"/>
  <c r="L16" i="9" s="1"/>
  <c r="E17" i="8"/>
  <c r="L17" i="8" s="1"/>
  <c r="P17" i="8" s="1"/>
  <c r="E16" i="8"/>
  <c r="L16" i="8" s="1"/>
  <c r="E17" i="7"/>
  <c r="L17" i="7" s="1"/>
  <c r="P17" i="7" s="1"/>
  <c r="E16" i="7"/>
  <c r="H16" i="7" s="1"/>
  <c r="E17" i="6"/>
  <c r="L17" i="6" s="1"/>
  <c r="P17" i="6" s="1"/>
  <c r="E16" i="6"/>
  <c r="H16" i="6" s="1"/>
  <c r="E17" i="5"/>
  <c r="E16" i="5"/>
  <c r="L16" i="5" s="1"/>
  <c r="E17" i="4"/>
  <c r="L17" i="4" s="1"/>
  <c r="P17" i="4" s="1"/>
  <c r="E16" i="4"/>
  <c r="H16" i="4" s="1"/>
  <c r="E17" i="3"/>
  <c r="L17" i="3" s="1"/>
  <c r="P17" i="3" s="1"/>
  <c r="E16" i="3"/>
  <c r="H16" i="3" s="1"/>
  <c r="E17" i="2"/>
  <c r="H17" i="2" s="1"/>
  <c r="E16" i="2"/>
  <c r="L16" i="2" s="1"/>
  <c r="E17" i="1"/>
  <c r="H16" i="2" l="1"/>
  <c r="H17" i="3"/>
  <c r="H17" i="4"/>
  <c r="H16" i="5"/>
  <c r="H17" i="5"/>
  <c r="H17" i="6"/>
  <c r="H17" i="7"/>
  <c r="H16" i="8"/>
  <c r="H17" i="8"/>
  <c r="H16" i="9"/>
  <c r="L17" i="9"/>
  <c r="P17" i="9" s="1"/>
  <c r="L17" i="1"/>
  <c r="P16" i="9"/>
  <c r="L18" i="8"/>
  <c r="P16" i="8"/>
  <c r="O18" i="8" s="1"/>
  <c r="K18" i="8"/>
  <c r="L16" i="7"/>
  <c r="L16" i="6"/>
  <c r="P16" i="5"/>
  <c r="L17" i="5"/>
  <c r="P17" i="5" s="1"/>
  <c r="L16" i="4"/>
  <c r="L16" i="3"/>
  <c r="P16" i="2"/>
  <c r="L17" i="2"/>
  <c r="P17" i="2" s="1"/>
  <c r="K18" i="5" l="1"/>
  <c r="L18" i="5"/>
  <c r="O18" i="5"/>
  <c r="K18" i="2"/>
  <c r="O18" i="9"/>
  <c r="K18" i="9"/>
  <c r="L18" i="9"/>
  <c r="L18" i="7"/>
  <c r="K18" i="7"/>
  <c r="P16" i="7"/>
  <c r="O18" i="7" s="1"/>
  <c r="P16" i="6"/>
  <c r="O18" i="6" s="1"/>
  <c r="L18" i="6"/>
  <c r="K18" i="6"/>
  <c r="P16" i="4"/>
  <c r="O18" i="4" s="1"/>
  <c r="L18" i="4"/>
  <c r="K18" i="4"/>
  <c r="L18" i="3"/>
  <c r="K18" i="3"/>
  <c r="P16" i="3"/>
  <c r="O18" i="3" s="1"/>
  <c r="L18" i="2"/>
  <c r="O18" i="2"/>
  <c r="P16" i="1"/>
  <c r="L18" i="1"/>
  <c r="P17" i="1" l="1"/>
  <c r="O18" i="1" s="1"/>
  <c r="K18" i="1"/>
</calcChain>
</file>

<file path=xl/sharedStrings.xml><?xml version="1.0" encoding="utf-8"?>
<sst xmlns="http://schemas.openxmlformats.org/spreadsheetml/2006/main" count="261" uniqueCount="42">
  <si>
    <t xml:space="preserve"> </t>
  </si>
  <si>
    <t xml:space="preserve">Názov uchádzača: </t>
  </si>
  <si>
    <t xml:space="preserve">Sídlo uchádzača: </t>
  </si>
  <si>
    <t xml:space="preserve">ŠPECIFIKÁCIA A KALKULÁCIA CENY ku dňu xxxxxxxxxx : </t>
  </si>
  <si>
    <t xml:space="preserve">Nafta motorová na palivové karty </t>
  </si>
  <si>
    <t>V ................................................dňa........................</t>
  </si>
  <si>
    <t>Upozornenie:</t>
  </si>
  <si>
    <t>V EUR bez DPH spolu za predpokladaný nákup</t>
  </si>
  <si>
    <t xml:space="preserve">Sadzba DPH </t>
  </si>
  <si>
    <t xml:space="preserve">V  EUR s DPH za predpokla daný nákup </t>
  </si>
  <si>
    <t xml:space="preserve">Predpokladaný nákup v litroch  </t>
  </si>
  <si>
    <t>Podpisom potvrdzujem za uchádzača</t>
  </si>
  <si>
    <t xml:space="preserve"> .........................................................</t>
  </si>
  <si>
    <t xml:space="preserve"> Návrh uchádzača na plnenie kritérií časť č. 1</t>
  </si>
  <si>
    <t>motorová nafta</t>
  </si>
  <si>
    <t xml:space="preserve">Benzín automobilový bezolovnatý na palivové karty </t>
  </si>
  <si>
    <t xml:space="preserve">benzín natural 95 </t>
  </si>
  <si>
    <t xml:space="preserve">Stanovenie celkovej ceny </t>
  </si>
  <si>
    <t>Príloha č. 1 a)</t>
  </si>
  <si>
    <r>
      <rPr>
        <b/>
        <sz val="10"/>
        <color theme="1"/>
        <rFont val="Arial"/>
        <family val="2"/>
        <charset val="238"/>
      </rPr>
      <t>Názov zákazky:</t>
    </r>
    <r>
      <rPr>
        <sz val="10"/>
        <color theme="1"/>
        <rFont val="Arial"/>
        <family val="2"/>
        <charset val="238"/>
      </rPr>
      <t xml:space="preserve"> Nákup pohonných látok a súvisiacich produktov a služieb prostredníctvom palivových kariet (bezhotovostne) a veľkoobchodných dodávok do veľkokapacitných nádrží pre LESY Slovenskej republiky, š.p.</t>
    </r>
  </si>
  <si>
    <t xml:space="preserve">Celková informatívna ponuková cena za časť  č. 1  predmetu zákazky po zohľadnení zliav: </t>
  </si>
  <si>
    <t xml:space="preserve">Výška zľavy  v % z aktuálnej jednotkovej ceny za liter </t>
  </si>
  <si>
    <t>Uchádzač v tabuľke vypĺňa žlté políčka. Výšku zľavy v % uchádzač uvedie ako kladné číslo zaokrúhlené na dve desatinné miesta. Ostatné hodnoty v tabuľke sa automaticky prepočítajú podľa matematického vzorca.</t>
  </si>
  <si>
    <t xml:space="preserve"> Návrh uchádzača na plnenie kritérií časť č. 2</t>
  </si>
  <si>
    <t xml:space="preserve">Celková informatívna ponuková cena za časť  č. 2  predmetu zákazky po zohľadnení zľavy: </t>
  </si>
  <si>
    <t xml:space="preserve"> Návrh uchádzača na plnenie kritérií časť č. 3</t>
  </si>
  <si>
    <t xml:space="preserve">Celková informatívna ponuková cena za časť  č. 3  predmetu zákazky po zohľadnení zľavy: </t>
  </si>
  <si>
    <t xml:space="preserve"> Návrh uchádzača na plnenie kritérií časť č. 4</t>
  </si>
  <si>
    <t xml:space="preserve">Celková informatívna ponuková cena za časť  č. 4  predmetu zákazky po zohľadnení zľavy: </t>
  </si>
  <si>
    <t xml:space="preserve"> Návrh uchádzača na plnenie kritérií časť č. 5</t>
  </si>
  <si>
    <t xml:space="preserve">Celková informatívna ponuková cena za časť  č. 5  predmetu zákazky po zohľadnení zľavy: </t>
  </si>
  <si>
    <t xml:space="preserve"> Návrh uchádzača na plnenie kritérií časť č. 9</t>
  </si>
  <si>
    <t xml:space="preserve">Celková informatívna ponuková cena za časť  č. 9  predmetu zákazky po zohľadnení zľavy: </t>
  </si>
  <si>
    <t xml:space="preserve">Celková informatívna ponuková cena za časť  č. 8  predmetu zákazky po zohľadnení zľavy: </t>
  </si>
  <si>
    <t xml:space="preserve"> Návrh uchádzača na plnenie kritérií časť č. 8</t>
  </si>
  <si>
    <t xml:space="preserve"> Návrh uchádzača na plnenie kritérií časť č. 7</t>
  </si>
  <si>
    <t xml:space="preserve">Celková informatívna ponuková cena za časť  č. 7  predmetu zákazky po zohľadnení zľavy: </t>
  </si>
  <si>
    <t xml:space="preserve">Celková informatívna ponuková cena za časť  č. 6  predmetu zákazky po zohľadnení zľavy: </t>
  </si>
  <si>
    <t xml:space="preserve"> Návrh uchádzača na plnenie kritérií časť č. 6</t>
  </si>
  <si>
    <t>Jednotková cena v Eur bez DPH za liter po zohľadnení zľavy</t>
  </si>
  <si>
    <t>V Eur bez DPH za jeden liter aktuálnej ceny ku dňu termínu predkladania ponúk</t>
  </si>
  <si>
    <r>
      <t xml:space="preserve">Priemernou cenou pohonnej látky je cena za jeden liter príslušnej pohonnej látky v EUR s DPH vrátane spotrebnej dane v Slovenskej republike zverejnená Štatistickým úradom Slovenskej republiky pod názvom „Priemerné ceny pohonných látok v SR (mesačné)“ v EUR/l s DPH </t>
    </r>
    <r>
      <rPr>
        <i/>
        <sz val="10"/>
        <color theme="1"/>
        <rFont val="Arial"/>
        <family val="2"/>
        <charset val="238"/>
      </rPr>
      <t xml:space="preserve">(časť C Súťažných podkladov - spôsob určenia ceny) Vychádza sa z cien za </t>
    </r>
    <r>
      <rPr>
        <b/>
        <i/>
        <sz val="10"/>
        <color theme="1"/>
        <rFont val="Arial"/>
        <family val="2"/>
        <charset val="238"/>
      </rPr>
      <t>máj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</si>
</sst>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0" x14ac:knownFonts="1">
    <font>
      <sz val="11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3"/>
    </xf>
    <xf numFmtId="0" fontId="7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6" fillId="3" borderId="9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right" vertical="center" wrapText="1"/>
    </xf>
    <xf numFmtId="0" fontId="6" fillId="3" borderId="12" xfId="0" applyFont="1" applyFill="1" applyBorder="1" applyAlignment="1">
      <alignment horizontal="right" vertical="center" wrapText="1"/>
    </xf>
    <xf numFmtId="0" fontId="6" fillId="3" borderId="13" xfId="0" applyFont="1" applyFill="1" applyBorder="1" applyAlignment="1">
      <alignment horizontal="righ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/>
    <xf numFmtId="0" fontId="6" fillId="0" borderId="0" xfId="0" applyFont="1"/>
    <xf numFmtId="4" fontId="6" fillId="0" borderId="9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5" borderId="6" xfId="0" applyNumberFormat="1" applyFont="1" applyFill="1" applyBorder="1" applyAlignment="1">
      <alignment horizontal="center" vertical="center" wrapText="1"/>
    </xf>
    <xf numFmtId="164" fontId="4" fillId="5" borderId="24" xfId="0" applyNumberFormat="1" applyFont="1" applyFill="1" applyBorder="1" applyAlignment="1">
      <alignment horizontal="center" vertical="center" wrapText="1"/>
    </xf>
    <xf numFmtId="164" fontId="4" fillId="5" borderId="7" xfId="0" applyNumberFormat="1" applyFont="1" applyFill="1" applyBorder="1" applyAlignment="1">
      <alignment horizontal="center" vertical="center" wrapText="1"/>
    </xf>
    <xf numFmtId="164" fontId="4" fillId="5" borderId="11" xfId="0" applyNumberFormat="1" applyFont="1" applyFill="1" applyBorder="1" applyAlignment="1">
      <alignment horizontal="center" vertical="center" wrapText="1"/>
    </xf>
    <xf numFmtId="164" fontId="4" fillId="5" borderId="12" xfId="0" applyNumberFormat="1" applyFont="1" applyFill="1" applyBorder="1" applyAlignment="1">
      <alignment horizontal="center" vertical="center" wrapText="1"/>
    </xf>
    <xf numFmtId="164" fontId="4" fillId="5" borderId="1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3" borderId="18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23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right" vertical="center" wrapText="1"/>
    </xf>
    <xf numFmtId="4" fontId="6" fillId="0" borderId="24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165" fontId="6" fillId="3" borderId="14" xfId="0" applyNumberFormat="1" applyFont="1" applyFill="1" applyBorder="1" applyAlignment="1">
      <alignment horizontal="right" vertical="center" wrapText="1"/>
    </xf>
    <xf numFmtId="165" fontId="6" fillId="3" borderId="15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4" fontId="6" fillId="3" borderId="8" xfId="0" applyNumberFormat="1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6" fillId="3" borderId="1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2" fontId="6" fillId="5" borderId="8" xfId="0" applyNumberFormat="1" applyFont="1" applyFill="1" applyBorder="1" applyAlignment="1">
      <alignment horizontal="right" vertical="center" wrapText="1"/>
    </xf>
    <xf numFmtId="2" fontId="6" fillId="5" borderId="10" xfId="0" applyNumberFormat="1" applyFont="1" applyFill="1" applyBorder="1" applyAlignment="1">
      <alignment horizontal="right" vertical="center" wrapText="1"/>
    </xf>
    <xf numFmtId="2" fontId="6" fillId="2" borderId="6" xfId="0" applyNumberFormat="1" applyFont="1" applyFill="1" applyBorder="1" applyAlignment="1">
      <alignment horizontal="right" vertical="center" wrapText="1"/>
    </xf>
    <xf numFmtId="2" fontId="6" fillId="2" borderId="7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3" borderId="20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4" fontId="6" fillId="0" borderId="9" xfId="0" applyNumberFormat="1" applyFont="1" applyBorder="1" applyAlignment="1">
      <alignment horizontal="righ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Normal="100" zoomScaleSheetLayoutView="100" workbookViewId="0">
      <selection activeCell="A18" sqref="A18:J19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18</v>
      </c>
      <c r="P1" s="2"/>
    </row>
    <row r="2" spans="1:18" ht="18" x14ac:dyDescent="0.25">
      <c r="A2" s="77" t="s">
        <v>17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24" t="s">
        <v>19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85" t="s">
        <v>1</v>
      </c>
      <c r="B8" s="86"/>
      <c r="C8" s="31" t="s">
        <v>0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3"/>
    </row>
    <row r="9" spans="1:18" ht="28.5" customHeight="1" thickBot="1" x14ac:dyDescent="0.3">
      <c r="A9" s="87" t="s">
        <v>2</v>
      </c>
      <c r="B9" s="88"/>
      <c r="C9" s="22" t="s">
        <v>0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34"/>
    </row>
    <row r="10" spans="1:18" ht="42" customHeight="1" thickBot="1" x14ac:dyDescent="0.3">
      <c r="A10" s="25" t="s">
        <v>41</v>
      </c>
      <c r="B10" s="26"/>
      <c r="C10" s="26"/>
      <c r="D10" s="26"/>
      <c r="E10" s="26"/>
      <c r="F10" s="26"/>
      <c r="G10" s="26"/>
      <c r="H10" s="26"/>
      <c r="I10" s="26"/>
      <c r="J10" s="27"/>
      <c r="K10" s="22" t="s">
        <v>14</v>
      </c>
      <c r="L10" s="23"/>
      <c r="M10" s="23"/>
      <c r="N10" s="35">
        <v>1.5129999999999999</v>
      </c>
      <c r="O10" s="36"/>
      <c r="P10" s="36"/>
      <c r="Q10" s="36"/>
      <c r="R10" s="37"/>
    </row>
    <row r="11" spans="1:18" ht="37.5" customHeight="1" thickBot="1" x14ac:dyDescent="0.3">
      <c r="A11" s="28"/>
      <c r="B11" s="29"/>
      <c r="C11" s="29"/>
      <c r="D11" s="29"/>
      <c r="E11" s="29"/>
      <c r="F11" s="29"/>
      <c r="G11" s="29"/>
      <c r="H11" s="29"/>
      <c r="I11" s="29"/>
      <c r="J11" s="30"/>
      <c r="K11" s="22" t="s">
        <v>16</v>
      </c>
      <c r="L11" s="23"/>
      <c r="M11" s="23"/>
      <c r="N11" s="38">
        <v>1.629</v>
      </c>
      <c r="O11" s="39"/>
      <c r="P11" s="39"/>
      <c r="Q11" s="39"/>
      <c r="R11" s="40"/>
    </row>
    <row r="12" spans="1:18" ht="60" customHeight="1" x14ac:dyDescent="0.25">
      <c r="A12" s="89" t="s">
        <v>3</v>
      </c>
      <c r="B12" s="90"/>
      <c r="C12" s="90"/>
      <c r="D12" s="49"/>
      <c r="E12" s="43" t="s">
        <v>40</v>
      </c>
      <c r="F12" s="48" t="s">
        <v>21</v>
      </c>
      <c r="G12" s="49"/>
      <c r="H12" s="48" t="s">
        <v>39</v>
      </c>
      <c r="I12" s="49"/>
      <c r="J12" s="48" t="s">
        <v>10</v>
      </c>
      <c r="K12" s="49"/>
      <c r="L12" s="43" t="s">
        <v>7</v>
      </c>
      <c r="M12" s="105" t="s">
        <v>8</v>
      </c>
      <c r="N12" s="106"/>
      <c r="O12" s="106"/>
      <c r="P12" s="89" t="s">
        <v>9</v>
      </c>
      <c r="Q12" s="90"/>
      <c r="R12" s="95"/>
    </row>
    <row r="13" spans="1:18" ht="52.5" customHeight="1" x14ac:dyDescent="0.25">
      <c r="A13" s="91"/>
      <c r="B13" s="92"/>
      <c r="C13" s="92"/>
      <c r="D13" s="51"/>
      <c r="E13" s="44"/>
      <c r="F13" s="50"/>
      <c r="G13" s="51"/>
      <c r="H13" s="50"/>
      <c r="I13" s="51"/>
      <c r="J13" s="50"/>
      <c r="K13" s="51"/>
      <c r="L13" s="44"/>
      <c r="M13" s="107"/>
      <c r="N13" s="108"/>
      <c r="O13" s="108"/>
      <c r="P13" s="91"/>
      <c r="Q13" s="92"/>
      <c r="R13" s="96"/>
    </row>
    <row r="14" spans="1:18" ht="23.25" customHeight="1" x14ac:dyDescent="0.25">
      <c r="A14" s="91"/>
      <c r="B14" s="92"/>
      <c r="C14" s="92"/>
      <c r="D14" s="51"/>
      <c r="E14" s="44"/>
      <c r="F14" s="50"/>
      <c r="G14" s="51"/>
      <c r="H14" s="50"/>
      <c r="I14" s="51"/>
      <c r="J14" s="50"/>
      <c r="K14" s="51"/>
      <c r="L14" s="44"/>
      <c r="M14" s="107"/>
      <c r="N14" s="108"/>
      <c r="O14" s="108"/>
      <c r="P14" s="91"/>
      <c r="Q14" s="92"/>
      <c r="R14" s="96"/>
    </row>
    <row r="15" spans="1:18" ht="47.25" customHeight="1" thickBot="1" x14ac:dyDescent="0.3">
      <c r="A15" s="93"/>
      <c r="B15" s="94"/>
      <c r="C15" s="94"/>
      <c r="D15" s="53"/>
      <c r="E15" s="45"/>
      <c r="F15" s="52"/>
      <c r="G15" s="53"/>
      <c r="H15" s="52"/>
      <c r="I15" s="53"/>
      <c r="J15" s="52"/>
      <c r="K15" s="53"/>
      <c r="L15" s="45"/>
      <c r="M15" s="109"/>
      <c r="N15" s="110"/>
      <c r="O15" s="110"/>
      <c r="P15" s="93"/>
      <c r="Q15" s="94"/>
      <c r="R15" s="97"/>
    </row>
    <row r="16" spans="1:18" ht="34.5" customHeight="1" thickBot="1" x14ac:dyDescent="0.3">
      <c r="A16" s="102" t="s">
        <v>4</v>
      </c>
      <c r="B16" s="103"/>
      <c r="C16" s="103"/>
      <c r="D16" s="104"/>
      <c r="E16" s="5">
        <f>N10/1.2</f>
        <v>1.2608333333333333</v>
      </c>
      <c r="F16" s="80">
        <v>0</v>
      </c>
      <c r="G16" s="81"/>
      <c r="H16" s="54">
        <f>ROUND(E16-(E16*(F16/100)),3)</f>
        <v>1.2609999999999999</v>
      </c>
      <c r="I16" s="55"/>
      <c r="J16" s="57">
        <v>5300000</v>
      </c>
      <c r="K16" s="58"/>
      <c r="L16" s="21">
        <f>H16*J16</f>
        <v>6683299.9999999991</v>
      </c>
      <c r="M16" s="46">
        <v>0.2</v>
      </c>
      <c r="N16" s="47"/>
      <c r="O16" s="47"/>
      <c r="P16" s="56">
        <f>L16*(1.2)</f>
        <v>8019959.9999999981</v>
      </c>
      <c r="Q16" s="57"/>
      <c r="R16" s="58"/>
    </row>
    <row r="17" spans="1:18" ht="39" customHeight="1" thickBot="1" x14ac:dyDescent="0.3">
      <c r="A17" s="61" t="s">
        <v>15</v>
      </c>
      <c r="B17" s="62"/>
      <c r="C17" s="62"/>
      <c r="D17" s="62"/>
      <c r="E17" s="5">
        <f>N11/1.2</f>
        <v>1.3575000000000002</v>
      </c>
      <c r="F17" s="82">
        <f>F16</f>
        <v>0</v>
      </c>
      <c r="G17" s="83"/>
      <c r="H17" s="54">
        <f>ROUND(E17-(E17*(F17/100)),3)</f>
        <v>1.3580000000000001</v>
      </c>
      <c r="I17" s="55"/>
      <c r="J17" s="78">
        <v>325000</v>
      </c>
      <c r="K17" s="79"/>
      <c r="L17" s="21">
        <f>H17*J17</f>
        <v>441350.00000000006</v>
      </c>
      <c r="M17" s="46">
        <v>0.2</v>
      </c>
      <c r="N17" s="47"/>
      <c r="O17" s="98"/>
      <c r="P17" s="99">
        <f>L17*(1.2)</f>
        <v>529620</v>
      </c>
      <c r="Q17" s="100"/>
      <c r="R17" s="101"/>
    </row>
    <row r="18" spans="1:18" ht="15" customHeight="1" x14ac:dyDescent="0.25">
      <c r="A18" s="63" t="s">
        <v>20</v>
      </c>
      <c r="B18" s="64"/>
      <c r="C18" s="64"/>
      <c r="D18" s="64"/>
      <c r="E18" s="64"/>
      <c r="F18" s="64"/>
      <c r="G18" s="64"/>
      <c r="H18" s="64"/>
      <c r="I18" s="64"/>
      <c r="J18" s="65"/>
      <c r="K18" s="59">
        <f>SUM(L16:L17)</f>
        <v>7124649.9999999991</v>
      </c>
      <c r="L18" s="75">
        <f>SUM(L16:L17)</f>
        <v>7124649.9999999991</v>
      </c>
      <c r="M18" s="11"/>
      <c r="N18" s="12"/>
      <c r="O18" s="69">
        <f>SUM(P16:R17)</f>
        <v>8549579.9999999981</v>
      </c>
      <c r="P18" s="70"/>
      <c r="Q18" s="70"/>
      <c r="R18" s="71"/>
    </row>
    <row r="19" spans="1:18" ht="31.5" customHeight="1" thickBot="1" x14ac:dyDescent="0.3">
      <c r="A19" s="66"/>
      <c r="B19" s="67"/>
      <c r="C19" s="67"/>
      <c r="D19" s="67"/>
      <c r="E19" s="67"/>
      <c r="F19" s="67"/>
      <c r="G19" s="67"/>
      <c r="H19" s="67"/>
      <c r="I19" s="67"/>
      <c r="J19" s="68"/>
      <c r="K19" s="60"/>
      <c r="L19" s="76"/>
      <c r="M19" s="13"/>
      <c r="N19" s="14"/>
      <c r="O19" s="72"/>
      <c r="P19" s="73"/>
      <c r="Q19" s="73"/>
      <c r="R19" s="74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42" t="s">
        <v>12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42" t="s">
        <v>11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41" t="s">
        <v>22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2"/>
      <c r="R34" s="2"/>
    </row>
    <row r="35" spans="1:18" x14ac:dyDescent="0.25">
      <c r="A35" s="1"/>
    </row>
  </sheetData>
  <mergeCells count="39">
    <mergeCell ref="A2:P2"/>
    <mergeCell ref="J16:K16"/>
    <mergeCell ref="J17:K17"/>
    <mergeCell ref="F16:G16"/>
    <mergeCell ref="F17:G17"/>
    <mergeCell ref="A4:P4"/>
    <mergeCell ref="A8:B8"/>
    <mergeCell ref="A9:B9"/>
    <mergeCell ref="A12:D15"/>
    <mergeCell ref="J12:K15"/>
    <mergeCell ref="P12:R15"/>
    <mergeCell ref="M17:O17"/>
    <mergeCell ref="P17:R17"/>
    <mergeCell ref="A16:D16"/>
    <mergeCell ref="M12:O15"/>
    <mergeCell ref="E12:E15"/>
    <mergeCell ref="A34:P34"/>
    <mergeCell ref="A30:P30"/>
    <mergeCell ref="A28:P28"/>
    <mergeCell ref="L12:L15"/>
    <mergeCell ref="M16:O16"/>
    <mergeCell ref="F12:G15"/>
    <mergeCell ref="H12:I15"/>
    <mergeCell ref="H16:I16"/>
    <mergeCell ref="P16:R16"/>
    <mergeCell ref="K18:K19"/>
    <mergeCell ref="A17:D17"/>
    <mergeCell ref="H17:I17"/>
    <mergeCell ref="A18:J19"/>
    <mergeCell ref="O18:R19"/>
    <mergeCell ref="L18:L19"/>
    <mergeCell ref="K10:M10"/>
    <mergeCell ref="K11:M11"/>
    <mergeCell ref="A6:P6"/>
    <mergeCell ref="A10:J11"/>
    <mergeCell ref="C8:R8"/>
    <mergeCell ref="C9:R9"/>
    <mergeCell ref="N10:R10"/>
    <mergeCell ref="N11:R11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zoomScaleNormal="100" zoomScaleSheetLayoutView="100" workbookViewId="0">
      <selection activeCell="A18" sqref="A18:J19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18</v>
      </c>
      <c r="P1" s="2"/>
    </row>
    <row r="2" spans="1:18" ht="18" x14ac:dyDescent="0.25">
      <c r="A2" s="77" t="s">
        <v>17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84" t="s">
        <v>23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24" t="s">
        <v>19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85" t="s">
        <v>1</v>
      </c>
      <c r="B8" s="86"/>
      <c r="C8" s="31" t="s">
        <v>0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3"/>
    </row>
    <row r="9" spans="1:18" ht="28.5" customHeight="1" thickBot="1" x14ac:dyDescent="0.3">
      <c r="A9" s="87" t="s">
        <v>2</v>
      </c>
      <c r="B9" s="88"/>
      <c r="C9" s="22" t="s">
        <v>0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34"/>
    </row>
    <row r="10" spans="1:18" ht="42" customHeight="1" thickBot="1" x14ac:dyDescent="0.3">
      <c r="A10" s="25" t="s">
        <v>41</v>
      </c>
      <c r="B10" s="26"/>
      <c r="C10" s="26"/>
      <c r="D10" s="26"/>
      <c r="E10" s="26"/>
      <c r="F10" s="26"/>
      <c r="G10" s="26"/>
      <c r="H10" s="26"/>
      <c r="I10" s="26"/>
      <c r="J10" s="27"/>
      <c r="K10" s="22" t="s">
        <v>14</v>
      </c>
      <c r="L10" s="23"/>
      <c r="M10" s="23"/>
      <c r="N10" s="35">
        <v>1.5129999999999999</v>
      </c>
      <c r="O10" s="36"/>
      <c r="P10" s="36"/>
      <c r="Q10" s="36"/>
      <c r="R10" s="37"/>
    </row>
    <row r="11" spans="1:18" ht="37.5" customHeight="1" thickBot="1" x14ac:dyDescent="0.3">
      <c r="A11" s="28"/>
      <c r="B11" s="29"/>
      <c r="C11" s="29"/>
      <c r="D11" s="29"/>
      <c r="E11" s="29"/>
      <c r="F11" s="29"/>
      <c r="G11" s="29"/>
      <c r="H11" s="29"/>
      <c r="I11" s="29"/>
      <c r="J11" s="30"/>
      <c r="K11" s="22" t="s">
        <v>16</v>
      </c>
      <c r="L11" s="23"/>
      <c r="M11" s="23"/>
      <c r="N11" s="38">
        <v>1.629</v>
      </c>
      <c r="O11" s="39"/>
      <c r="P11" s="39"/>
      <c r="Q11" s="39"/>
      <c r="R11" s="40"/>
    </row>
    <row r="12" spans="1:18" ht="60" customHeight="1" x14ac:dyDescent="0.25">
      <c r="A12" s="89" t="s">
        <v>3</v>
      </c>
      <c r="B12" s="90"/>
      <c r="C12" s="90"/>
      <c r="D12" s="49"/>
      <c r="E12" s="43" t="s">
        <v>40</v>
      </c>
      <c r="F12" s="48" t="s">
        <v>21</v>
      </c>
      <c r="G12" s="49"/>
      <c r="H12" s="48" t="s">
        <v>39</v>
      </c>
      <c r="I12" s="49"/>
      <c r="J12" s="48" t="s">
        <v>10</v>
      </c>
      <c r="K12" s="49"/>
      <c r="L12" s="43" t="s">
        <v>7</v>
      </c>
      <c r="M12" s="105" t="s">
        <v>8</v>
      </c>
      <c r="N12" s="106"/>
      <c r="O12" s="106"/>
      <c r="P12" s="89" t="s">
        <v>9</v>
      </c>
      <c r="Q12" s="90"/>
      <c r="R12" s="95"/>
    </row>
    <row r="13" spans="1:18" ht="52.5" customHeight="1" x14ac:dyDescent="0.25">
      <c r="A13" s="91"/>
      <c r="B13" s="92"/>
      <c r="C13" s="92"/>
      <c r="D13" s="51"/>
      <c r="E13" s="44"/>
      <c r="F13" s="50"/>
      <c r="G13" s="51"/>
      <c r="H13" s="50"/>
      <c r="I13" s="51"/>
      <c r="J13" s="50"/>
      <c r="K13" s="51"/>
      <c r="L13" s="44"/>
      <c r="M13" s="107"/>
      <c r="N13" s="108"/>
      <c r="O13" s="108"/>
      <c r="P13" s="91"/>
      <c r="Q13" s="92"/>
      <c r="R13" s="96"/>
    </row>
    <row r="14" spans="1:18" ht="23.25" customHeight="1" x14ac:dyDescent="0.25">
      <c r="A14" s="91"/>
      <c r="B14" s="92"/>
      <c r="C14" s="92"/>
      <c r="D14" s="51"/>
      <c r="E14" s="44"/>
      <c r="F14" s="50"/>
      <c r="G14" s="51"/>
      <c r="H14" s="50"/>
      <c r="I14" s="51"/>
      <c r="J14" s="50"/>
      <c r="K14" s="51"/>
      <c r="L14" s="44"/>
      <c r="M14" s="107"/>
      <c r="N14" s="108"/>
      <c r="O14" s="108"/>
      <c r="P14" s="91"/>
      <c r="Q14" s="92"/>
      <c r="R14" s="96"/>
    </row>
    <row r="15" spans="1:18" ht="47.25" customHeight="1" thickBot="1" x14ac:dyDescent="0.3">
      <c r="A15" s="93"/>
      <c r="B15" s="94"/>
      <c r="C15" s="94"/>
      <c r="D15" s="53"/>
      <c r="E15" s="45"/>
      <c r="F15" s="52"/>
      <c r="G15" s="53"/>
      <c r="H15" s="52"/>
      <c r="I15" s="53"/>
      <c r="J15" s="52"/>
      <c r="K15" s="53"/>
      <c r="L15" s="45"/>
      <c r="M15" s="109"/>
      <c r="N15" s="110"/>
      <c r="O15" s="110"/>
      <c r="P15" s="93"/>
      <c r="Q15" s="94"/>
      <c r="R15" s="97"/>
    </row>
    <row r="16" spans="1:18" ht="34.5" customHeight="1" thickBot="1" x14ac:dyDescent="0.3">
      <c r="A16" s="102" t="s">
        <v>4</v>
      </c>
      <c r="B16" s="103"/>
      <c r="C16" s="103"/>
      <c r="D16" s="104"/>
      <c r="E16" s="5">
        <f>N10/1.2</f>
        <v>1.2608333333333333</v>
      </c>
      <c r="F16" s="80">
        <v>0</v>
      </c>
      <c r="G16" s="81"/>
      <c r="H16" s="54">
        <f>ROUND(E16-(E16*(F16/100)),3)</f>
        <v>1.2609999999999999</v>
      </c>
      <c r="I16" s="55"/>
      <c r="J16" s="57">
        <v>25000</v>
      </c>
      <c r="K16" s="58"/>
      <c r="L16" s="21">
        <f>(E16-F16)*J16</f>
        <v>31520.833333333332</v>
      </c>
      <c r="M16" s="46">
        <v>0.2</v>
      </c>
      <c r="N16" s="47"/>
      <c r="O16" s="47"/>
      <c r="P16" s="56">
        <f>L16*(1.2)</f>
        <v>37825</v>
      </c>
      <c r="Q16" s="57"/>
      <c r="R16" s="58"/>
    </row>
    <row r="17" spans="1:18" ht="39" customHeight="1" thickBot="1" x14ac:dyDescent="0.3">
      <c r="A17" s="61" t="s">
        <v>15</v>
      </c>
      <c r="B17" s="62"/>
      <c r="C17" s="62"/>
      <c r="D17" s="62"/>
      <c r="E17" s="5">
        <f>N11/1.2</f>
        <v>1.3575000000000002</v>
      </c>
      <c r="F17" s="82">
        <f>F16</f>
        <v>0</v>
      </c>
      <c r="G17" s="83"/>
      <c r="H17" s="54">
        <f>ROUND(E17-(E17*(F17/100)),3)</f>
        <v>1.3580000000000001</v>
      </c>
      <c r="I17" s="55"/>
      <c r="J17" s="78">
        <v>2500</v>
      </c>
      <c r="K17" s="79"/>
      <c r="L17" s="21">
        <f>(E17-F17)*J17</f>
        <v>3393.7500000000005</v>
      </c>
      <c r="M17" s="46">
        <v>0.2</v>
      </c>
      <c r="N17" s="47"/>
      <c r="O17" s="98"/>
      <c r="P17" s="99">
        <f>L17*(1.2)</f>
        <v>4072.5000000000005</v>
      </c>
      <c r="Q17" s="100"/>
      <c r="R17" s="101"/>
    </row>
    <row r="18" spans="1:18" ht="15" customHeight="1" x14ac:dyDescent="0.25">
      <c r="A18" s="63" t="s">
        <v>24</v>
      </c>
      <c r="B18" s="64"/>
      <c r="C18" s="64"/>
      <c r="D18" s="64"/>
      <c r="E18" s="64"/>
      <c r="F18" s="64"/>
      <c r="G18" s="64"/>
      <c r="H18" s="64"/>
      <c r="I18" s="64"/>
      <c r="J18" s="65"/>
      <c r="K18" s="59">
        <f>SUM(L16:L17)</f>
        <v>34914.583333333336</v>
      </c>
      <c r="L18" s="75">
        <f>SUM(L16:L17)</f>
        <v>34914.583333333336</v>
      </c>
      <c r="M18" s="11"/>
      <c r="N18" s="12"/>
      <c r="O18" s="69">
        <f>SUM(P16:R17)</f>
        <v>41897.5</v>
      </c>
      <c r="P18" s="70"/>
      <c r="Q18" s="70"/>
      <c r="R18" s="71"/>
    </row>
    <row r="19" spans="1:18" ht="31.5" customHeight="1" thickBot="1" x14ac:dyDescent="0.3">
      <c r="A19" s="66"/>
      <c r="B19" s="67"/>
      <c r="C19" s="67"/>
      <c r="D19" s="67"/>
      <c r="E19" s="67"/>
      <c r="F19" s="67"/>
      <c r="G19" s="67"/>
      <c r="H19" s="67"/>
      <c r="I19" s="67"/>
      <c r="J19" s="68"/>
      <c r="K19" s="60"/>
      <c r="L19" s="76"/>
      <c r="M19" s="13"/>
      <c r="N19" s="14"/>
      <c r="O19" s="72"/>
      <c r="P19" s="73"/>
      <c r="Q19" s="73"/>
      <c r="R19" s="74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42" t="s">
        <v>12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42" t="s">
        <v>11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41" t="s">
        <v>22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2"/>
      <c r="R34" s="2"/>
    </row>
    <row r="35" spans="1:18" x14ac:dyDescent="0.25">
      <c r="A35" s="1"/>
    </row>
  </sheetData>
  <mergeCells count="39">
    <mergeCell ref="A9:B9"/>
    <mergeCell ref="C9:R9"/>
    <mergeCell ref="A2:P2"/>
    <mergeCell ref="A4:P4"/>
    <mergeCell ref="A6:P6"/>
    <mergeCell ref="A8:B8"/>
    <mergeCell ref="C8:R8"/>
    <mergeCell ref="A10:J11"/>
    <mergeCell ref="K10:M10"/>
    <mergeCell ref="N10:R10"/>
    <mergeCell ref="K11:M11"/>
    <mergeCell ref="N11:R11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</mergeCell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topLeftCell="A4" zoomScaleNormal="100" zoomScaleSheetLayoutView="100" workbookViewId="0">
      <selection activeCell="A18" sqref="A18:J19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18</v>
      </c>
      <c r="P1" s="2"/>
    </row>
    <row r="2" spans="1:18" ht="18" x14ac:dyDescent="0.25">
      <c r="A2" s="77" t="s">
        <v>17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84" t="s">
        <v>25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24" t="s">
        <v>19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85" t="s">
        <v>1</v>
      </c>
      <c r="B8" s="86"/>
      <c r="C8" s="31" t="s">
        <v>0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3"/>
    </row>
    <row r="9" spans="1:18" ht="28.5" customHeight="1" thickBot="1" x14ac:dyDescent="0.3">
      <c r="A9" s="87" t="s">
        <v>2</v>
      </c>
      <c r="B9" s="88"/>
      <c r="C9" s="22" t="s">
        <v>0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34"/>
    </row>
    <row r="10" spans="1:18" ht="42" customHeight="1" thickBot="1" x14ac:dyDescent="0.3">
      <c r="A10" s="25" t="s">
        <v>41</v>
      </c>
      <c r="B10" s="26"/>
      <c r="C10" s="26"/>
      <c r="D10" s="26"/>
      <c r="E10" s="26"/>
      <c r="F10" s="26"/>
      <c r="G10" s="26"/>
      <c r="H10" s="26"/>
      <c r="I10" s="26"/>
      <c r="J10" s="27"/>
      <c r="K10" s="22" t="s">
        <v>14</v>
      </c>
      <c r="L10" s="23"/>
      <c r="M10" s="23"/>
      <c r="N10" s="35">
        <v>1.5129999999999999</v>
      </c>
      <c r="O10" s="36"/>
      <c r="P10" s="36"/>
      <c r="Q10" s="36"/>
      <c r="R10" s="37"/>
    </row>
    <row r="11" spans="1:18" ht="37.5" customHeight="1" thickBot="1" x14ac:dyDescent="0.3">
      <c r="A11" s="28"/>
      <c r="B11" s="29"/>
      <c r="C11" s="29"/>
      <c r="D11" s="29"/>
      <c r="E11" s="29"/>
      <c r="F11" s="29"/>
      <c r="G11" s="29"/>
      <c r="H11" s="29"/>
      <c r="I11" s="29"/>
      <c r="J11" s="30"/>
      <c r="K11" s="22" t="s">
        <v>16</v>
      </c>
      <c r="L11" s="23"/>
      <c r="M11" s="23"/>
      <c r="N11" s="38">
        <v>1.629</v>
      </c>
      <c r="O11" s="39"/>
      <c r="P11" s="39"/>
      <c r="Q11" s="39"/>
      <c r="R11" s="40"/>
    </row>
    <row r="12" spans="1:18" ht="60" customHeight="1" x14ac:dyDescent="0.25">
      <c r="A12" s="89" t="s">
        <v>3</v>
      </c>
      <c r="B12" s="90"/>
      <c r="C12" s="90"/>
      <c r="D12" s="49"/>
      <c r="E12" s="43" t="s">
        <v>40</v>
      </c>
      <c r="F12" s="48" t="s">
        <v>21</v>
      </c>
      <c r="G12" s="49"/>
      <c r="H12" s="48" t="s">
        <v>39</v>
      </c>
      <c r="I12" s="49"/>
      <c r="J12" s="48" t="s">
        <v>10</v>
      </c>
      <c r="K12" s="49"/>
      <c r="L12" s="43" t="s">
        <v>7</v>
      </c>
      <c r="M12" s="105" t="s">
        <v>8</v>
      </c>
      <c r="N12" s="106"/>
      <c r="O12" s="106"/>
      <c r="P12" s="89" t="s">
        <v>9</v>
      </c>
      <c r="Q12" s="90"/>
      <c r="R12" s="95"/>
    </row>
    <row r="13" spans="1:18" ht="52.5" customHeight="1" x14ac:dyDescent="0.25">
      <c r="A13" s="91"/>
      <c r="B13" s="92"/>
      <c r="C13" s="92"/>
      <c r="D13" s="51"/>
      <c r="E13" s="44"/>
      <c r="F13" s="50"/>
      <c r="G13" s="51"/>
      <c r="H13" s="50"/>
      <c r="I13" s="51"/>
      <c r="J13" s="50"/>
      <c r="K13" s="51"/>
      <c r="L13" s="44"/>
      <c r="M13" s="107"/>
      <c r="N13" s="108"/>
      <c r="O13" s="108"/>
      <c r="P13" s="91"/>
      <c r="Q13" s="92"/>
      <c r="R13" s="96"/>
    </row>
    <row r="14" spans="1:18" ht="23.25" customHeight="1" x14ac:dyDescent="0.25">
      <c r="A14" s="91"/>
      <c r="B14" s="92"/>
      <c r="C14" s="92"/>
      <c r="D14" s="51"/>
      <c r="E14" s="44"/>
      <c r="F14" s="50"/>
      <c r="G14" s="51"/>
      <c r="H14" s="50"/>
      <c r="I14" s="51"/>
      <c r="J14" s="50"/>
      <c r="K14" s="51"/>
      <c r="L14" s="44"/>
      <c r="M14" s="107"/>
      <c r="N14" s="108"/>
      <c r="O14" s="108"/>
      <c r="P14" s="91"/>
      <c r="Q14" s="92"/>
      <c r="R14" s="96"/>
    </row>
    <row r="15" spans="1:18" ht="47.25" customHeight="1" thickBot="1" x14ac:dyDescent="0.3">
      <c r="A15" s="93"/>
      <c r="B15" s="94"/>
      <c r="C15" s="94"/>
      <c r="D15" s="53"/>
      <c r="E15" s="45"/>
      <c r="F15" s="52"/>
      <c r="G15" s="53"/>
      <c r="H15" s="52"/>
      <c r="I15" s="53"/>
      <c r="J15" s="52"/>
      <c r="K15" s="53"/>
      <c r="L15" s="45"/>
      <c r="M15" s="109"/>
      <c r="N15" s="110"/>
      <c r="O15" s="110"/>
      <c r="P15" s="93"/>
      <c r="Q15" s="94"/>
      <c r="R15" s="97"/>
    </row>
    <row r="16" spans="1:18" ht="34.5" customHeight="1" thickBot="1" x14ac:dyDescent="0.3">
      <c r="A16" s="102" t="s">
        <v>4</v>
      </c>
      <c r="B16" s="103"/>
      <c r="C16" s="103"/>
      <c r="D16" s="104"/>
      <c r="E16" s="5">
        <f>N10/1.2</f>
        <v>1.2608333333333333</v>
      </c>
      <c r="F16" s="80">
        <v>0</v>
      </c>
      <c r="G16" s="81"/>
      <c r="H16" s="54">
        <f>ROUND(E16-(E16*(F16/100)),3)</f>
        <v>1.2609999999999999</v>
      </c>
      <c r="I16" s="55"/>
      <c r="J16" s="57">
        <v>5000</v>
      </c>
      <c r="K16" s="58"/>
      <c r="L16" s="21">
        <f>(E16-F16)*J16</f>
        <v>6304.1666666666661</v>
      </c>
      <c r="M16" s="46">
        <v>0.2</v>
      </c>
      <c r="N16" s="47"/>
      <c r="O16" s="47"/>
      <c r="P16" s="56">
        <f>L16*(1.2)</f>
        <v>7564.9999999999991</v>
      </c>
      <c r="Q16" s="57"/>
      <c r="R16" s="58"/>
    </row>
    <row r="17" spans="1:18" ht="39" customHeight="1" thickBot="1" x14ac:dyDescent="0.3">
      <c r="A17" s="61" t="s">
        <v>15</v>
      </c>
      <c r="B17" s="62"/>
      <c r="C17" s="62"/>
      <c r="D17" s="62"/>
      <c r="E17" s="5">
        <f>N11/1.2</f>
        <v>1.3575000000000002</v>
      </c>
      <c r="F17" s="82">
        <f>F16</f>
        <v>0</v>
      </c>
      <c r="G17" s="83"/>
      <c r="H17" s="54">
        <f>ROUND(E17-(E17*(F17/100)),3)</f>
        <v>1.3580000000000001</v>
      </c>
      <c r="I17" s="55"/>
      <c r="J17" s="78">
        <v>500</v>
      </c>
      <c r="K17" s="79"/>
      <c r="L17" s="21">
        <f>(E17-F17)*J17</f>
        <v>678.75000000000011</v>
      </c>
      <c r="M17" s="46">
        <v>0.2</v>
      </c>
      <c r="N17" s="47"/>
      <c r="O17" s="98"/>
      <c r="P17" s="99">
        <f>L17*(1.2)</f>
        <v>814.50000000000011</v>
      </c>
      <c r="Q17" s="100"/>
      <c r="R17" s="101"/>
    </row>
    <row r="18" spans="1:18" ht="15" customHeight="1" x14ac:dyDescent="0.25">
      <c r="A18" s="63" t="s">
        <v>26</v>
      </c>
      <c r="B18" s="64"/>
      <c r="C18" s="64"/>
      <c r="D18" s="64"/>
      <c r="E18" s="64"/>
      <c r="F18" s="64"/>
      <c r="G18" s="64"/>
      <c r="H18" s="64"/>
      <c r="I18" s="64"/>
      <c r="J18" s="65"/>
      <c r="K18" s="59">
        <f>SUM(L16:L17)</f>
        <v>6982.9166666666661</v>
      </c>
      <c r="L18" s="75">
        <f>SUM(L16:L17)</f>
        <v>6982.9166666666661</v>
      </c>
      <c r="M18" s="11"/>
      <c r="N18" s="12"/>
      <c r="O18" s="69">
        <f>SUM(P16:R17)</f>
        <v>8379.5</v>
      </c>
      <c r="P18" s="70"/>
      <c r="Q18" s="70"/>
      <c r="R18" s="71"/>
    </row>
    <row r="19" spans="1:18" ht="31.5" customHeight="1" thickBot="1" x14ac:dyDescent="0.3">
      <c r="A19" s="66"/>
      <c r="B19" s="67"/>
      <c r="C19" s="67"/>
      <c r="D19" s="67"/>
      <c r="E19" s="67"/>
      <c r="F19" s="67"/>
      <c r="G19" s="67"/>
      <c r="H19" s="67"/>
      <c r="I19" s="67"/>
      <c r="J19" s="68"/>
      <c r="K19" s="60"/>
      <c r="L19" s="76"/>
      <c r="M19" s="13"/>
      <c r="N19" s="14"/>
      <c r="O19" s="72"/>
      <c r="P19" s="73"/>
      <c r="Q19" s="73"/>
      <c r="R19" s="74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42" t="s">
        <v>12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42" t="s">
        <v>11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41" t="s">
        <v>22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2"/>
      <c r="R34" s="2"/>
    </row>
    <row r="35" spans="1:18" x14ac:dyDescent="0.25">
      <c r="A35" s="1"/>
    </row>
  </sheetData>
  <mergeCells count="39">
    <mergeCell ref="A9:B9"/>
    <mergeCell ref="C9:R9"/>
    <mergeCell ref="A2:P2"/>
    <mergeCell ref="A4:P4"/>
    <mergeCell ref="A6:P6"/>
    <mergeCell ref="A8:B8"/>
    <mergeCell ref="C8:R8"/>
    <mergeCell ref="A10:J11"/>
    <mergeCell ref="K10:M10"/>
    <mergeCell ref="N10:R10"/>
    <mergeCell ref="K11:M11"/>
    <mergeCell ref="N11:R11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</mergeCells>
  <pageMargins left="0.7" right="0.7" top="0.75" bottom="0.75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topLeftCell="A4" zoomScaleNormal="100" zoomScaleSheetLayoutView="100" workbookViewId="0">
      <selection activeCell="A18" sqref="A18:J19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18</v>
      </c>
      <c r="P1" s="2"/>
    </row>
    <row r="2" spans="1:18" ht="18" x14ac:dyDescent="0.25">
      <c r="A2" s="77" t="s">
        <v>17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84" t="s">
        <v>27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24" t="s">
        <v>19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85" t="s">
        <v>1</v>
      </c>
      <c r="B8" s="86"/>
      <c r="C8" s="31" t="s">
        <v>0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3"/>
    </row>
    <row r="9" spans="1:18" ht="28.5" customHeight="1" thickBot="1" x14ac:dyDescent="0.3">
      <c r="A9" s="87" t="s">
        <v>2</v>
      </c>
      <c r="B9" s="88"/>
      <c r="C9" s="22" t="s">
        <v>0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34"/>
    </row>
    <row r="10" spans="1:18" ht="42" customHeight="1" thickBot="1" x14ac:dyDescent="0.3">
      <c r="A10" s="25" t="s">
        <v>41</v>
      </c>
      <c r="B10" s="26"/>
      <c r="C10" s="26"/>
      <c r="D10" s="26"/>
      <c r="E10" s="26"/>
      <c r="F10" s="26"/>
      <c r="G10" s="26"/>
      <c r="H10" s="26"/>
      <c r="I10" s="26"/>
      <c r="J10" s="27"/>
      <c r="K10" s="22" t="s">
        <v>14</v>
      </c>
      <c r="L10" s="23"/>
      <c r="M10" s="23"/>
      <c r="N10" s="35">
        <v>1.5129999999999999</v>
      </c>
      <c r="O10" s="36"/>
      <c r="P10" s="36"/>
      <c r="Q10" s="36"/>
      <c r="R10" s="37"/>
    </row>
    <row r="11" spans="1:18" ht="37.5" customHeight="1" thickBot="1" x14ac:dyDescent="0.3">
      <c r="A11" s="28"/>
      <c r="B11" s="29"/>
      <c r="C11" s="29"/>
      <c r="D11" s="29"/>
      <c r="E11" s="29"/>
      <c r="F11" s="29"/>
      <c r="G11" s="29"/>
      <c r="H11" s="29"/>
      <c r="I11" s="29"/>
      <c r="J11" s="30"/>
      <c r="K11" s="22" t="s">
        <v>16</v>
      </c>
      <c r="L11" s="23"/>
      <c r="M11" s="23"/>
      <c r="N11" s="38">
        <v>1.629</v>
      </c>
      <c r="O11" s="39"/>
      <c r="P11" s="39"/>
      <c r="Q11" s="39"/>
      <c r="R11" s="40"/>
    </row>
    <row r="12" spans="1:18" ht="60" customHeight="1" x14ac:dyDescent="0.25">
      <c r="A12" s="89" t="s">
        <v>3</v>
      </c>
      <c r="B12" s="90"/>
      <c r="C12" s="90"/>
      <c r="D12" s="49"/>
      <c r="E12" s="43" t="s">
        <v>40</v>
      </c>
      <c r="F12" s="48" t="s">
        <v>21</v>
      </c>
      <c r="G12" s="49"/>
      <c r="H12" s="48" t="s">
        <v>39</v>
      </c>
      <c r="I12" s="49"/>
      <c r="J12" s="48" t="s">
        <v>10</v>
      </c>
      <c r="K12" s="49"/>
      <c r="L12" s="43" t="s">
        <v>7</v>
      </c>
      <c r="M12" s="105" t="s">
        <v>8</v>
      </c>
      <c r="N12" s="106"/>
      <c r="O12" s="106"/>
      <c r="P12" s="89" t="s">
        <v>9</v>
      </c>
      <c r="Q12" s="90"/>
      <c r="R12" s="95"/>
    </row>
    <row r="13" spans="1:18" ht="52.5" customHeight="1" x14ac:dyDescent="0.25">
      <c r="A13" s="91"/>
      <c r="B13" s="92"/>
      <c r="C13" s="92"/>
      <c r="D13" s="51"/>
      <c r="E13" s="44"/>
      <c r="F13" s="50"/>
      <c r="G13" s="51"/>
      <c r="H13" s="50"/>
      <c r="I13" s="51"/>
      <c r="J13" s="50"/>
      <c r="K13" s="51"/>
      <c r="L13" s="44"/>
      <c r="M13" s="107"/>
      <c r="N13" s="108"/>
      <c r="O13" s="108"/>
      <c r="P13" s="91"/>
      <c r="Q13" s="92"/>
      <c r="R13" s="96"/>
    </row>
    <row r="14" spans="1:18" ht="23.25" customHeight="1" x14ac:dyDescent="0.25">
      <c r="A14" s="91"/>
      <c r="B14" s="92"/>
      <c r="C14" s="92"/>
      <c r="D14" s="51"/>
      <c r="E14" s="44"/>
      <c r="F14" s="50"/>
      <c r="G14" s="51"/>
      <c r="H14" s="50"/>
      <c r="I14" s="51"/>
      <c r="J14" s="50"/>
      <c r="K14" s="51"/>
      <c r="L14" s="44"/>
      <c r="M14" s="107"/>
      <c r="N14" s="108"/>
      <c r="O14" s="108"/>
      <c r="P14" s="91"/>
      <c r="Q14" s="92"/>
      <c r="R14" s="96"/>
    </row>
    <row r="15" spans="1:18" ht="47.25" customHeight="1" thickBot="1" x14ac:dyDescent="0.3">
      <c r="A15" s="93"/>
      <c r="B15" s="94"/>
      <c r="C15" s="94"/>
      <c r="D15" s="53"/>
      <c r="E15" s="45"/>
      <c r="F15" s="52"/>
      <c r="G15" s="53"/>
      <c r="H15" s="52"/>
      <c r="I15" s="53"/>
      <c r="J15" s="52"/>
      <c r="K15" s="53"/>
      <c r="L15" s="45"/>
      <c r="M15" s="109"/>
      <c r="N15" s="110"/>
      <c r="O15" s="110"/>
      <c r="P15" s="93"/>
      <c r="Q15" s="94"/>
      <c r="R15" s="97"/>
    </row>
    <row r="16" spans="1:18" ht="34.5" customHeight="1" thickBot="1" x14ac:dyDescent="0.3">
      <c r="A16" s="102" t="s">
        <v>4</v>
      </c>
      <c r="B16" s="103"/>
      <c r="C16" s="103"/>
      <c r="D16" s="104"/>
      <c r="E16" s="5">
        <f>N10/1.2</f>
        <v>1.2608333333333333</v>
      </c>
      <c r="F16" s="80">
        <v>0</v>
      </c>
      <c r="G16" s="81"/>
      <c r="H16" s="54">
        <f>ROUND(E16-(E16*(F16/100)),3)</f>
        <v>1.2609999999999999</v>
      </c>
      <c r="I16" s="55"/>
      <c r="J16" s="57">
        <v>13750</v>
      </c>
      <c r="K16" s="58"/>
      <c r="L16" s="21">
        <f>(E16-F16)*J16</f>
        <v>17336.458333333332</v>
      </c>
      <c r="M16" s="46">
        <v>0.2</v>
      </c>
      <c r="N16" s="47"/>
      <c r="O16" s="47"/>
      <c r="P16" s="56">
        <f>L16*(1.2)</f>
        <v>20803.749999999996</v>
      </c>
      <c r="Q16" s="57"/>
      <c r="R16" s="58"/>
    </row>
    <row r="17" spans="1:18" ht="39" customHeight="1" thickBot="1" x14ac:dyDescent="0.3">
      <c r="A17" s="61" t="s">
        <v>15</v>
      </c>
      <c r="B17" s="62"/>
      <c r="C17" s="62"/>
      <c r="D17" s="62"/>
      <c r="E17" s="5">
        <f>N11/1.2</f>
        <v>1.3575000000000002</v>
      </c>
      <c r="F17" s="82">
        <f>F16</f>
        <v>0</v>
      </c>
      <c r="G17" s="83"/>
      <c r="H17" s="54">
        <f>ROUND(E17-(E17*(F17/100)),3)</f>
        <v>1.3580000000000001</v>
      </c>
      <c r="I17" s="55"/>
      <c r="J17" s="78">
        <v>1250</v>
      </c>
      <c r="K17" s="79"/>
      <c r="L17" s="21">
        <f>(E17-F17)*J17</f>
        <v>1696.8750000000002</v>
      </c>
      <c r="M17" s="46">
        <v>0.2</v>
      </c>
      <c r="N17" s="47"/>
      <c r="O17" s="98"/>
      <c r="P17" s="99">
        <f>L17*(1.2)</f>
        <v>2036.2500000000002</v>
      </c>
      <c r="Q17" s="100"/>
      <c r="R17" s="101"/>
    </row>
    <row r="18" spans="1:18" ht="15" customHeight="1" x14ac:dyDescent="0.25">
      <c r="A18" s="63" t="s">
        <v>28</v>
      </c>
      <c r="B18" s="64"/>
      <c r="C18" s="64"/>
      <c r="D18" s="64"/>
      <c r="E18" s="64"/>
      <c r="F18" s="64"/>
      <c r="G18" s="64"/>
      <c r="H18" s="64"/>
      <c r="I18" s="64"/>
      <c r="J18" s="65"/>
      <c r="K18" s="59">
        <f>SUM(L16:L17)</f>
        <v>19033.333333333332</v>
      </c>
      <c r="L18" s="75">
        <f>SUM(L16:L17)</f>
        <v>19033.333333333332</v>
      </c>
      <c r="M18" s="11"/>
      <c r="N18" s="12"/>
      <c r="O18" s="69">
        <f>SUM(P16:R17)</f>
        <v>22839.999999999996</v>
      </c>
      <c r="P18" s="70"/>
      <c r="Q18" s="70"/>
      <c r="R18" s="71"/>
    </row>
    <row r="19" spans="1:18" ht="31.5" customHeight="1" thickBot="1" x14ac:dyDescent="0.3">
      <c r="A19" s="66"/>
      <c r="B19" s="67"/>
      <c r="C19" s="67"/>
      <c r="D19" s="67"/>
      <c r="E19" s="67"/>
      <c r="F19" s="67"/>
      <c r="G19" s="67"/>
      <c r="H19" s="67"/>
      <c r="I19" s="67"/>
      <c r="J19" s="68"/>
      <c r="K19" s="60"/>
      <c r="L19" s="76"/>
      <c r="M19" s="13"/>
      <c r="N19" s="14"/>
      <c r="O19" s="72"/>
      <c r="P19" s="73"/>
      <c r="Q19" s="73"/>
      <c r="R19" s="74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42" t="s">
        <v>12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42" t="s">
        <v>11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41" t="s">
        <v>22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2"/>
      <c r="R34" s="2"/>
    </row>
    <row r="35" spans="1:18" x14ac:dyDescent="0.25">
      <c r="A35" s="1"/>
    </row>
  </sheetData>
  <mergeCells count="39">
    <mergeCell ref="A9:B9"/>
    <mergeCell ref="C9:R9"/>
    <mergeCell ref="A2:P2"/>
    <mergeCell ref="A4:P4"/>
    <mergeCell ref="A6:P6"/>
    <mergeCell ref="A8:B8"/>
    <mergeCell ref="C8:R8"/>
    <mergeCell ref="A10:J11"/>
    <mergeCell ref="K10:M10"/>
    <mergeCell ref="N10:R10"/>
    <mergeCell ref="K11:M11"/>
    <mergeCell ref="N11:R11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</mergeCells>
  <pageMargins left="0.7" right="0.7" top="0.75" bottom="0.75" header="0.3" footer="0.3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topLeftCell="A4" zoomScaleNormal="100" zoomScaleSheetLayoutView="100" workbookViewId="0">
      <selection activeCell="J22" sqref="J22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18</v>
      </c>
      <c r="P1" s="2"/>
    </row>
    <row r="2" spans="1:18" ht="18" x14ac:dyDescent="0.25">
      <c r="A2" s="77" t="s">
        <v>17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84" t="s">
        <v>29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24" t="s">
        <v>19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85" t="s">
        <v>1</v>
      </c>
      <c r="B8" s="86"/>
      <c r="C8" s="31" t="s">
        <v>0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3"/>
    </row>
    <row r="9" spans="1:18" ht="28.5" customHeight="1" thickBot="1" x14ac:dyDescent="0.3">
      <c r="A9" s="87" t="s">
        <v>2</v>
      </c>
      <c r="B9" s="88"/>
      <c r="C9" s="22" t="s">
        <v>0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34"/>
    </row>
    <row r="10" spans="1:18" ht="42" customHeight="1" thickBot="1" x14ac:dyDescent="0.3">
      <c r="A10" s="25" t="s">
        <v>41</v>
      </c>
      <c r="B10" s="26"/>
      <c r="C10" s="26"/>
      <c r="D10" s="26"/>
      <c r="E10" s="26"/>
      <c r="F10" s="26"/>
      <c r="G10" s="26"/>
      <c r="H10" s="26"/>
      <c r="I10" s="26"/>
      <c r="J10" s="27"/>
      <c r="K10" s="22" t="s">
        <v>14</v>
      </c>
      <c r="L10" s="23"/>
      <c r="M10" s="23"/>
      <c r="N10" s="35">
        <v>1.5129999999999999</v>
      </c>
      <c r="O10" s="36"/>
      <c r="P10" s="36"/>
      <c r="Q10" s="36"/>
      <c r="R10" s="37"/>
    </row>
    <row r="11" spans="1:18" ht="37.5" customHeight="1" thickBot="1" x14ac:dyDescent="0.3">
      <c r="A11" s="28"/>
      <c r="B11" s="29"/>
      <c r="C11" s="29"/>
      <c r="D11" s="29"/>
      <c r="E11" s="29"/>
      <c r="F11" s="29"/>
      <c r="G11" s="29"/>
      <c r="H11" s="29"/>
      <c r="I11" s="29"/>
      <c r="J11" s="30"/>
      <c r="K11" s="22" t="s">
        <v>16</v>
      </c>
      <c r="L11" s="23"/>
      <c r="M11" s="23"/>
      <c r="N11" s="38">
        <v>1.629</v>
      </c>
      <c r="O11" s="39"/>
      <c r="P11" s="39"/>
      <c r="Q11" s="39"/>
      <c r="R11" s="40"/>
    </row>
    <row r="12" spans="1:18" ht="60" customHeight="1" x14ac:dyDescent="0.25">
      <c r="A12" s="89" t="s">
        <v>3</v>
      </c>
      <c r="B12" s="90"/>
      <c r="C12" s="90"/>
      <c r="D12" s="49"/>
      <c r="E12" s="43" t="s">
        <v>40</v>
      </c>
      <c r="F12" s="48" t="s">
        <v>21</v>
      </c>
      <c r="G12" s="49"/>
      <c r="H12" s="48" t="s">
        <v>39</v>
      </c>
      <c r="I12" s="49"/>
      <c r="J12" s="48" t="s">
        <v>10</v>
      </c>
      <c r="K12" s="49"/>
      <c r="L12" s="43" t="s">
        <v>7</v>
      </c>
      <c r="M12" s="105" t="s">
        <v>8</v>
      </c>
      <c r="N12" s="106"/>
      <c r="O12" s="106"/>
      <c r="P12" s="89" t="s">
        <v>9</v>
      </c>
      <c r="Q12" s="90"/>
      <c r="R12" s="95"/>
    </row>
    <row r="13" spans="1:18" ht="52.5" customHeight="1" x14ac:dyDescent="0.25">
      <c r="A13" s="91"/>
      <c r="B13" s="92"/>
      <c r="C13" s="92"/>
      <c r="D13" s="51"/>
      <c r="E13" s="44"/>
      <c r="F13" s="50"/>
      <c r="G13" s="51"/>
      <c r="H13" s="50"/>
      <c r="I13" s="51"/>
      <c r="J13" s="50"/>
      <c r="K13" s="51"/>
      <c r="L13" s="44"/>
      <c r="M13" s="107"/>
      <c r="N13" s="108"/>
      <c r="O13" s="108"/>
      <c r="P13" s="91"/>
      <c r="Q13" s="92"/>
      <c r="R13" s="96"/>
    </row>
    <row r="14" spans="1:18" ht="23.25" customHeight="1" x14ac:dyDescent="0.25">
      <c r="A14" s="91"/>
      <c r="B14" s="92"/>
      <c r="C14" s="92"/>
      <c r="D14" s="51"/>
      <c r="E14" s="44"/>
      <c r="F14" s="50"/>
      <c r="G14" s="51"/>
      <c r="H14" s="50"/>
      <c r="I14" s="51"/>
      <c r="J14" s="50"/>
      <c r="K14" s="51"/>
      <c r="L14" s="44"/>
      <c r="M14" s="107"/>
      <c r="N14" s="108"/>
      <c r="O14" s="108"/>
      <c r="P14" s="91"/>
      <c r="Q14" s="92"/>
      <c r="R14" s="96"/>
    </row>
    <row r="15" spans="1:18" ht="47.25" customHeight="1" thickBot="1" x14ac:dyDescent="0.3">
      <c r="A15" s="93"/>
      <c r="B15" s="94"/>
      <c r="C15" s="94"/>
      <c r="D15" s="53"/>
      <c r="E15" s="45"/>
      <c r="F15" s="52"/>
      <c r="G15" s="53"/>
      <c r="H15" s="52"/>
      <c r="I15" s="53"/>
      <c r="J15" s="52"/>
      <c r="K15" s="53"/>
      <c r="L15" s="45"/>
      <c r="M15" s="109"/>
      <c r="N15" s="110"/>
      <c r="O15" s="110"/>
      <c r="P15" s="93"/>
      <c r="Q15" s="94"/>
      <c r="R15" s="97"/>
    </row>
    <row r="16" spans="1:18" ht="34.5" customHeight="1" thickBot="1" x14ac:dyDescent="0.3">
      <c r="A16" s="102" t="s">
        <v>4</v>
      </c>
      <c r="B16" s="103"/>
      <c r="C16" s="103"/>
      <c r="D16" s="104"/>
      <c r="E16" s="5">
        <f>N10/1.2</f>
        <v>1.2608333333333333</v>
      </c>
      <c r="F16" s="80">
        <v>0</v>
      </c>
      <c r="G16" s="81"/>
      <c r="H16" s="54">
        <f>ROUND(E16-(E16*(F16/100)),3)</f>
        <v>1.2609999999999999</v>
      </c>
      <c r="I16" s="55"/>
      <c r="J16" s="57">
        <v>8500</v>
      </c>
      <c r="K16" s="58"/>
      <c r="L16" s="21">
        <f>(E16-F16)*J16</f>
        <v>10717.083333333332</v>
      </c>
      <c r="M16" s="46">
        <v>0.2</v>
      </c>
      <c r="N16" s="47"/>
      <c r="O16" s="47"/>
      <c r="P16" s="56">
        <f>L16*(1.2)</f>
        <v>12860.499999999998</v>
      </c>
      <c r="Q16" s="57"/>
      <c r="R16" s="58"/>
    </row>
    <row r="17" spans="1:18" ht="39" customHeight="1" thickBot="1" x14ac:dyDescent="0.3">
      <c r="A17" s="61" t="s">
        <v>15</v>
      </c>
      <c r="B17" s="62"/>
      <c r="C17" s="62"/>
      <c r="D17" s="62"/>
      <c r="E17" s="5">
        <f>N11/1.2</f>
        <v>1.3575000000000002</v>
      </c>
      <c r="F17" s="82">
        <f>F16</f>
        <v>0</v>
      </c>
      <c r="G17" s="83"/>
      <c r="H17" s="54">
        <f>ROUND(E17-(E17*(F17/100)),3)</f>
        <v>1.3580000000000001</v>
      </c>
      <c r="I17" s="55"/>
      <c r="J17" s="78">
        <v>500</v>
      </c>
      <c r="K17" s="79"/>
      <c r="L17" s="21">
        <f>(E17-F17)*J17</f>
        <v>678.75000000000011</v>
      </c>
      <c r="M17" s="46">
        <v>0.2</v>
      </c>
      <c r="N17" s="47"/>
      <c r="O17" s="98"/>
      <c r="P17" s="99">
        <f>L17*(1.2)</f>
        <v>814.50000000000011</v>
      </c>
      <c r="Q17" s="100"/>
      <c r="R17" s="101"/>
    </row>
    <row r="18" spans="1:18" ht="15" customHeight="1" x14ac:dyDescent="0.25">
      <c r="A18" s="63" t="s">
        <v>30</v>
      </c>
      <c r="B18" s="64"/>
      <c r="C18" s="64"/>
      <c r="D18" s="64"/>
      <c r="E18" s="64"/>
      <c r="F18" s="64"/>
      <c r="G18" s="64"/>
      <c r="H18" s="64"/>
      <c r="I18" s="64"/>
      <c r="J18" s="65"/>
      <c r="K18" s="59">
        <f>SUM(L16:L17)</f>
        <v>11395.833333333332</v>
      </c>
      <c r="L18" s="75">
        <f>SUM(L16:L17)</f>
        <v>11395.833333333332</v>
      </c>
      <c r="M18" s="11"/>
      <c r="N18" s="12"/>
      <c r="O18" s="69">
        <f>SUM(P16:R17)</f>
        <v>13674.999999999998</v>
      </c>
      <c r="P18" s="70"/>
      <c r="Q18" s="70"/>
      <c r="R18" s="71"/>
    </row>
    <row r="19" spans="1:18" ht="31.5" customHeight="1" thickBot="1" x14ac:dyDescent="0.3">
      <c r="A19" s="66"/>
      <c r="B19" s="67"/>
      <c r="C19" s="67"/>
      <c r="D19" s="67"/>
      <c r="E19" s="67"/>
      <c r="F19" s="67"/>
      <c r="G19" s="67"/>
      <c r="H19" s="67"/>
      <c r="I19" s="67"/>
      <c r="J19" s="68"/>
      <c r="K19" s="60"/>
      <c r="L19" s="76"/>
      <c r="M19" s="13"/>
      <c r="N19" s="14"/>
      <c r="O19" s="72"/>
      <c r="P19" s="73"/>
      <c r="Q19" s="73"/>
      <c r="R19" s="74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42" t="s">
        <v>12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42" t="s">
        <v>11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41" t="s">
        <v>22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2"/>
      <c r="R34" s="2"/>
    </row>
    <row r="35" spans="1:18" x14ac:dyDescent="0.25">
      <c r="A35" s="1"/>
    </row>
  </sheetData>
  <mergeCells count="39">
    <mergeCell ref="A9:B9"/>
    <mergeCell ref="C9:R9"/>
    <mergeCell ref="A2:P2"/>
    <mergeCell ref="A4:P4"/>
    <mergeCell ref="A6:P6"/>
    <mergeCell ref="A8:B8"/>
    <mergeCell ref="C8:R8"/>
    <mergeCell ref="A10:J11"/>
    <mergeCell ref="K10:M10"/>
    <mergeCell ref="N10:R10"/>
    <mergeCell ref="K11:M11"/>
    <mergeCell ref="N11:R11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</mergeCells>
  <pageMargins left="0.7" right="0.7" top="0.75" bottom="0.75" header="0.3" footer="0.3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topLeftCell="A4" zoomScaleNormal="100" zoomScaleSheetLayoutView="100" workbookViewId="0">
      <selection activeCell="J24" sqref="J24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18</v>
      </c>
      <c r="P1" s="2"/>
    </row>
    <row r="2" spans="1:18" ht="18" x14ac:dyDescent="0.25">
      <c r="A2" s="77" t="s">
        <v>17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84" t="s">
        <v>38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24" t="s">
        <v>19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85" t="s">
        <v>1</v>
      </c>
      <c r="B8" s="86"/>
      <c r="C8" s="31" t="s">
        <v>0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3"/>
    </row>
    <row r="9" spans="1:18" ht="28.5" customHeight="1" thickBot="1" x14ac:dyDescent="0.3">
      <c r="A9" s="87" t="s">
        <v>2</v>
      </c>
      <c r="B9" s="88"/>
      <c r="C9" s="22" t="s">
        <v>0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34"/>
    </row>
    <row r="10" spans="1:18" ht="42" customHeight="1" thickBot="1" x14ac:dyDescent="0.3">
      <c r="A10" s="25" t="s">
        <v>41</v>
      </c>
      <c r="B10" s="26"/>
      <c r="C10" s="26"/>
      <c r="D10" s="26"/>
      <c r="E10" s="26"/>
      <c r="F10" s="26"/>
      <c r="G10" s="26"/>
      <c r="H10" s="26"/>
      <c r="I10" s="26"/>
      <c r="J10" s="27"/>
      <c r="K10" s="22" t="s">
        <v>14</v>
      </c>
      <c r="L10" s="23"/>
      <c r="M10" s="23"/>
      <c r="N10" s="35">
        <v>1.5129999999999999</v>
      </c>
      <c r="O10" s="36"/>
      <c r="P10" s="36"/>
      <c r="Q10" s="36"/>
      <c r="R10" s="37"/>
    </row>
    <row r="11" spans="1:18" ht="37.5" customHeight="1" thickBot="1" x14ac:dyDescent="0.3">
      <c r="A11" s="28"/>
      <c r="B11" s="29"/>
      <c r="C11" s="29"/>
      <c r="D11" s="29"/>
      <c r="E11" s="29"/>
      <c r="F11" s="29"/>
      <c r="G11" s="29"/>
      <c r="H11" s="29"/>
      <c r="I11" s="29"/>
      <c r="J11" s="30"/>
      <c r="K11" s="22" t="s">
        <v>16</v>
      </c>
      <c r="L11" s="23"/>
      <c r="M11" s="23"/>
      <c r="N11" s="38">
        <v>1.629</v>
      </c>
      <c r="O11" s="39"/>
      <c r="P11" s="39"/>
      <c r="Q11" s="39"/>
      <c r="R11" s="40"/>
    </row>
    <row r="12" spans="1:18" ht="60" customHeight="1" x14ac:dyDescent="0.25">
      <c r="A12" s="89" t="s">
        <v>3</v>
      </c>
      <c r="B12" s="90"/>
      <c r="C12" s="90"/>
      <c r="D12" s="49"/>
      <c r="E12" s="43" t="s">
        <v>40</v>
      </c>
      <c r="F12" s="48" t="s">
        <v>21</v>
      </c>
      <c r="G12" s="49"/>
      <c r="H12" s="48" t="s">
        <v>39</v>
      </c>
      <c r="I12" s="49"/>
      <c r="J12" s="48" t="s">
        <v>10</v>
      </c>
      <c r="K12" s="49"/>
      <c r="L12" s="43" t="s">
        <v>7</v>
      </c>
      <c r="M12" s="105" t="s">
        <v>8</v>
      </c>
      <c r="N12" s="106"/>
      <c r="O12" s="106"/>
      <c r="P12" s="89" t="s">
        <v>9</v>
      </c>
      <c r="Q12" s="90"/>
      <c r="R12" s="95"/>
    </row>
    <row r="13" spans="1:18" ht="52.5" customHeight="1" x14ac:dyDescent="0.25">
      <c r="A13" s="91"/>
      <c r="B13" s="92"/>
      <c r="C13" s="92"/>
      <c r="D13" s="51"/>
      <c r="E13" s="44"/>
      <c r="F13" s="50"/>
      <c r="G13" s="51"/>
      <c r="H13" s="50"/>
      <c r="I13" s="51"/>
      <c r="J13" s="50"/>
      <c r="K13" s="51"/>
      <c r="L13" s="44"/>
      <c r="M13" s="107"/>
      <c r="N13" s="108"/>
      <c r="O13" s="108"/>
      <c r="P13" s="91"/>
      <c r="Q13" s="92"/>
      <c r="R13" s="96"/>
    </row>
    <row r="14" spans="1:18" ht="23.25" customHeight="1" x14ac:dyDescent="0.25">
      <c r="A14" s="91"/>
      <c r="B14" s="92"/>
      <c r="C14" s="92"/>
      <c r="D14" s="51"/>
      <c r="E14" s="44"/>
      <c r="F14" s="50"/>
      <c r="G14" s="51"/>
      <c r="H14" s="50"/>
      <c r="I14" s="51"/>
      <c r="J14" s="50"/>
      <c r="K14" s="51"/>
      <c r="L14" s="44"/>
      <c r="M14" s="107"/>
      <c r="N14" s="108"/>
      <c r="O14" s="108"/>
      <c r="P14" s="91"/>
      <c r="Q14" s="92"/>
      <c r="R14" s="96"/>
    </row>
    <row r="15" spans="1:18" ht="47.25" customHeight="1" thickBot="1" x14ac:dyDescent="0.3">
      <c r="A15" s="93"/>
      <c r="B15" s="94"/>
      <c r="C15" s="94"/>
      <c r="D15" s="53"/>
      <c r="E15" s="45"/>
      <c r="F15" s="52"/>
      <c r="G15" s="53"/>
      <c r="H15" s="52"/>
      <c r="I15" s="53"/>
      <c r="J15" s="52"/>
      <c r="K15" s="53"/>
      <c r="L15" s="45"/>
      <c r="M15" s="109"/>
      <c r="N15" s="110"/>
      <c r="O15" s="110"/>
      <c r="P15" s="93"/>
      <c r="Q15" s="94"/>
      <c r="R15" s="97"/>
    </row>
    <row r="16" spans="1:18" ht="34.5" customHeight="1" thickBot="1" x14ac:dyDescent="0.3">
      <c r="A16" s="102" t="s">
        <v>4</v>
      </c>
      <c r="B16" s="103"/>
      <c r="C16" s="103"/>
      <c r="D16" s="104"/>
      <c r="E16" s="5">
        <f>N10/1.2</f>
        <v>1.2608333333333333</v>
      </c>
      <c r="F16" s="80">
        <v>0</v>
      </c>
      <c r="G16" s="81"/>
      <c r="H16" s="54">
        <f>ROUND(E16-(E16*(F16/100)),3)</f>
        <v>1.2609999999999999</v>
      </c>
      <c r="I16" s="55"/>
      <c r="J16" s="57">
        <v>175000</v>
      </c>
      <c r="K16" s="58"/>
      <c r="L16" s="21">
        <f>(E16-F16)*J16</f>
        <v>220645.83333333331</v>
      </c>
      <c r="M16" s="46">
        <v>0.2</v>
      </c>
      <c r="N16" s="47"/>
      <c r="O16" s="47"/>
      <c r="P16" s="56">
        <f>L16*(1.2)</f>
        <v>264774.99999999994</v>
      </c>
      <c r="Q16" s="57"/>
      <c r="R16" s="58"/>
    </row>
    <row r="17" spans="1:18" ht="39" customHeight="1" thickBot="1" x14ac:dyDescent="0.3">
      <c r="A17" s="61" t="s">
        <v>15</v>
      </c>
      <c r="B17" s="62"/>
      <c r="C17" s="62"/>
      <c r="D17" s="62"/>
      <c r="E17" s="5">
        <f>N11/1.2</f>
        <v>1.3575000000000002</v>
      </c>
      <c r="F17" s="82">
        <f>F16</f>
        <v>0</v>
      </c>
      <c r="G17" s="83"/>
      <c r="H17" s="54">
        <f>ROUND(E17-(E17*(F17/100)),3)</f>
        <v>1.3580000000000001</v>
      </c>
      <c r="I17" s="55"/>
      <c r="J17" s="78">
        <v>2500</v>
      </c>
      <c r="K17" s="79"/>
      <c r="L17" s="21">
        <f>(E17-F17)*J17</f>
        <v>3393.7500000000005</v>
      </c>
      <c r="M17" s="46">
        <v>0.2</v>
      </c>
      <c r="N17" s="47"/>
      <c r="O17" s="98"/>
      <c r="P17" s="99">
        <f>L17*(1.2)</f>
        <v>4072.5000000000005</v>
      </c>
      <c r="Q17" s="100"/>
      <c r="R17" s="101"/>
    </row>
    <row r="18" spans="1:18" ht="15" customHeight="1" x14ac:dyDescent="0.25">
      <c r="A18" s="63" t="s">
        <v>37</v>
      </c>
      <c r="B18" s="64"/>
      <c r="C18" s="64"/>
      <c r="D18" s="64"/>
      <c r="E18" s="64"/>
      <c r="F18" s="64"/>
      <c r="G18" s="64"/>
      <c r="H18" s="64"/>
      <c r="I18" s="64"/>
      <c r="J18" s="65"/>
      <c r="K18" s="59">
        <f>SUM(L16:L17)</f>
        <v>224039.58333333331</v>
      </c>
      <c r="L18" s="75">
        <f>SUM(L16:L17)</f>
        <v>224039.58333333331</v>
      </c>
      <c r="M18" s="11"/>
      <c r="N18" s="12"/>
      <c r="O18" s="69">
        <f>SUM(P16:R17)</f>
        <v>268847.49999999994</v>
      </c>
      <c r="P18" s="70"/>
      <c r="Q18" s="70"/>
      <c r="R18" s="71"/>
    </row>
    <row r="19" spans="1:18" ht="31.5" customHeight="1" thickBot="1" x14ac:dyDescent="0.3">
      <c r="A19" s="66"/>
      <c r="B19" s="67"/>
      <c r="C19" s="67"/>
      <c r="D19" s="67"/>
      <c r="E19" s="67"/>
      <c r="F19" s="67"/>
      <c r="G19" s="67"/>
      <c r="H19" s="67"/>
      <c r="I19" s="67"/>
      <c r="J19" s="68"/>
      <c r="K19" s="60"/>
      <c r="L19" s="76"/>
      <c r="M19" s="13"/>
      <c r="N19" s="14"/>
      <c r="O19" s="72"/>
      <c r="P19" s="73"/>
      <c r="Q19" s="73"/>
      <c r="R19" s="74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42" t="s">
        <v>12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42" t="s">
        <v>11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41" t="s">
        <v>22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2"/>
      <c r="R34" s="2"/>
    </row>
    <row r="35" spans="1:18" x14ac:dyDescent="0.25">
      <c r="A35" s="1"/>
    </row>
  </sheetData>
  <mergeCells count="39">
    <mergeCell ref="A9:B9"/>
    <mergeCell ref="C9:R9"/>
    <mergeCell ref="A2:P2"/>
    <mergeCell ref="A4:P4"/>
    <mergeCell ref="A6:P6"/>
    <mergeCell ref="A8:B8"/>
    <mergeCell ref="C8:R8"/>
    <mergeCell ref="A10:J11"/>
    <mergeCell ref="K10:M10"/>
    <mergeCell ref="N10:R10"/>
    <mergeCell ref="K11:M11"/>
    <mergeCell ref="N11:R11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</mergeCells>
  <pageMargins left="0.7" right="0.7" top="0.75" bottom="0.75" header="0.3" footer="0.3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topLeftCell="A4" zoomScaleNormal="100" zoomScaleSheetLayoutView="100" workbookViewId="0">
      <selection activeCell="J24" sqref="J24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18</v>
      </c>
      <c r="P1" s="2"/>
    </row>
    <row r="2" spans="1:18" ht="18" x14ac:dyDescent="0.25">
      <c r="A2" s="77" t="s">
        <v>17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84" t="s">
        <v>35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24" t="s">
        <v>19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85" t="s">
        <v>1</v>
      </c>
      <c r="B8" s="86"/>
      <c r="C8" s="31" t="s">
        <v>0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3"/>
    </row>
    <row r="9" spans="1:18" ht="28.5" customHeight="1" thickBot="1" x14ac:dyDescent="0.3">
      <c r="A9" s="87" t="s">
        <v>2</v>
      </c>
      <c r="B9" s="88"/>
      <c r="C9" s="22" t="s">
        <v>0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34"/>
    </row>
    <row r="10" spans="1:18" ht="42" customHeight="1" thickBot="1" x14ac:dyDescent="0.3">
      <c r="A10" s="25" t="s">
        <v>41</v>
      </c>
      <c r="B10" s="26"/>
      <c r="C10" s="26"/>
      <c r="D10" s="26"/>
      <c r="E10" s="26"/>
      <c r="F10" s="26"/>
      <c r="G10" s="26"/>
      <c r="H10" s="26"/>
      <c r="I10" s="26"/>
      <c r="J10" s="27"/>
      <c r="K10" s="22" t="s">
        <v>14</v>
      </c>
      <c r="L10" s="23"/>
      <c r="M10" s="23"/>
      <c r="N10" s="35">
        <v>1.5129999999999999</v>
      </c>
      <c r="O10" s="36"/>
      <c r="P10" s="36"/>
      <c r="Q10" s="36"/>
      <c r="R10" s="37"/>
    </row>
    <row r="11" spans="1:18" ht="37.5" customHeight="1" thickBot="1" x14ac:dyDescent="0.3">
      <c r="A11" s="28"/>
      <c r="B11" s="29"/>
      <c r="C11" s="29"/>
      <c r="D11" s="29"/>
      <c r="E11" s="29"/>
      <c r="F11" s="29"/>
      <c r="G11" s="29"/>
      <c r="H11" s="29"/>
      <c r="I11" s="29"/>
      <c r="J11" s="30"/>
      <c r="K11" s="22" t="s">
        <v>16</v>
      </c>
      <c r="L11" s="23"/>
      <c r="M11" s="23"/>
      <c r="N11" s="38">
        <v>1.629</v>
      </c>
      <c r="O11" s="39"/>
      <c r="P11" s="39"/>
      <c r="Q11" s="39"/>
      <c r="R11" s="40"/>
    </row>
    <row r="12" spans="1:18" ht="60" customHeight="1" x14ac:dyDescent="0.25">
      <c r="A12" s="89" t="s">
        <v>3</v>
      </c>
      <c r="B12" s="90"/>
      <c r="C12" s="90"/>
      <c r="D12" s="49"/>
      <c r="E12" s="43" t="s">
        <v>40</v>
      </c>
      <c r="F12" s="48" t="s">
        <v>21</v>
      </c>
      <c r="G12" s="49"/>
      <c r="H12" s="48" t="s">
        <v>39</v>
      </c>
      <c r="I12" s="49"/>
      <c r="J12" s="48" t="s">
        <v>10</v>
      </c>
      <c r="K12" s="49"/>
      <c r="L12" s="43" t="s">
        <v>7</v>
      </c>
      <c r="M12" s="105" t="s">
        <v>8</v>
      </c>
      <c r="N12" s="106"/>
      <c r="O12" s="106"/>
      <c r="P12" s="89" t="s">
        <v>9</v>
      </c>
      <c r="Q12" s="90"/>
      <c r="R12" s="95"/>
    </row>
    <row r="13" spans="1:18" ht="52.5" customHeight="1" x14ac:dyDescent="0.25">
      <c r="A13" s="91"/>
      <c r="B13" s="92"/>
      <c r="C13" s="92"/>
      <c r="D13" s="51"/>
      <c r="E13" s="44"/>
      <c r="F13" s="50"/>
      <c r="G13" s="51"/>
      <c r="H13" s="50"/>
      <c r="I13" s="51"/>
      <c r="J13" s="50"/>
      <c r="K13" s="51"/>
      <c r="L13" s="44"/>
      <c r="M13" s="107"/>
      <c r="N13" s="108"/>
      <c r="O13" s="108"/>
      <c r="P13" s="91"/>
      <c r="Q13" s="92"/>
      <c r="R13" s="96"/>
    </row>
    <row r="14" spans="1:18" ht="23.25" customHeight="1" x14ac:dyDescent="0.25">
      <c r="A14" s="91"/>
      <c r="B14" s="92"/>
      <c r="C14" s="92"/>
      <c r="D14" s="51"/>
      <c r="E14" s="44"/>
      <c r="F14" s="50"/>
      <c r="G14" s="51"/>
      <c r="H14" s="50"/>
      <c r="I14" s="51"/>
      <c r="J14" s="50"/>
      <c r="K14" s="51"/>
      <c r="L14" s="44"/>
      <c r="M14" s="107"/>
      <c r="N14" s="108"/>
      <c r="O14" s="108"/>
      <c r="P14" s="91"/>
      <c r="Q14" s="92"/>
      <c r="R14" s="96"/>
    </row>
    <row r="15" spans="1:18" ht="47.25" customHeight="1" thickBot="1" x14ac:dyDescent="0.3">
      <c r="A15" s="93"/>
      <c r="B15" s="94"/>
      <c r="C15" s="94"/>
      <c r="D15" s="53"/>
      <c r="E15" s="45"/>
      <c r="F15" s="52"/>
      <c r="G15" s="53"/>
      <c r="H15" s="52"/>
      <c r="I15" s="53"/>
      <c r="J15" s="52"/>
      <c r="K15" s="53"/>
      <c r="L15" s="45"/>
      <c r="M15" s="109"/>
      <c r="N15" s="110"/>
      <c r="O15" s="110"/>
      <c r="P15" s="93"/>
      <c r="Q15" s="94"/>
      <c r="R15" s="97"/>
    </row>
    <row r="16" spans="1:18" ht="34.5" customHeight="1" thickBot="1" x14ac:dyDescent="0.3">
      <c r="A16" s="102" t="s">
        <v>4</v>
      </c>
      <c r="B16" s="103"/>
      <c r="C16" s="103"/>
      <c r="D16" s="104"/>
      <c r="E16" s="5">
        <f>N10/1.2</f>
        <v>1.2608333333333333</v>
      </c>
      <c r="F16" s="80">
        <v>0</v>
      </c>
      <c r="G16" s="81"/>
      <c r="H16" s="54">
        <f>ROUND(E16-(E16*(F16/100)),3)</f>
        <v>1.2609999999999999</v>
      </c>
      <c r="I16" s="55"/>
      <c r="J16" s="57">
        <v>95000</v>
      </c>
      <c r="K16" s="58"/>
      <c r="L16" s="21">
        <f>(E16-F16)*J16</f>
        <v>119779.16666666666</v>
      </c>
      <c r="M16" s="46">
        <v>0.2</v>
      </c>
      <c r="N16" s="47"/>
      <c r="O16" s="47"/>
      <c r="P16" s="56">
        <f>L16*(1.2)</f>
        <v>143734.99999999997</v>
      </c>
      <c r="Q16" s="57"/>
      <c r="R16" s="58"/>
    </row>
    <row r="17" spans="1:18" ht="39" customHeight="1" thickBot="1" x14ac:dyDescent="0.3">
      <c r="A17" s="61" t="s">
        <v>15</v>
      </c>
      <c r="B17" s="62"/>
      <c r="C17" s="62"/>
      <c r="D17" s="62"/>
      <c r="E17" s="5">
        <f>N11/1.2</f>
        <v>1.3575000000000002</v>
      </c>
      <c r="F17" s="82">
        <f>F16</f>
        <v>0</v>
      </c>
      <c r="G17" s="83"/>
      <c r="H17" s="54">
        <f>ROUND(E17-(E17*(F17/100)),3)</f>
        <v>1.3580000000000001</v>
      </c>
      <c r="I17" s="55"/>
      <c r="J17" s="78">
        <v>1250</v>
      </c>
      <c r="K17" s="79"/>
      <c r="L17" s="21">
        <f>(E17-F17)*J17</f>
        <v>1696.8750000000002</v>
      </c>
      <c r="M17" s="46">
        <v>0.2</v>
      </c>
      <c r="N17" s="47"/>
      <c r="O17" s="98"/>
      <c r="P17" s="99">
        <f>L17*(1.2)</f>
        <v>2036.2500000000002</v>
      </c>
      <c r="Q17" s="100"/>
      <c r="R17" s="101"/>
    </row>
    <row r="18" spans="1:18" ht="15" customHeight="1" x14ac:dyDescent="0.25">
      <c r="A18" s="63" t="s">
        <v>36</v>
      </c>
      <c r="B18" s="64"/>
      <c r="C18" s="64"/>
      <c r="D18" s="64"/>
      <c r="E18" s="64"/>
      <c r="F18" s="64"/>
      <c r="G18" s="64"/>
      <c r="H18" s="64"/>
      <c r="I18" s="64"/>
      <c r="J18" s="65"/>
      <c r="K18" s="59">
        <f>SUM(L16:L17)</f>
        <v>121476.04166666666</v>
      </c>
      <c r="L18" s="75">
        <f>SUM(L16:L17)</f>
        <v>121476.04166666666</v>
      </c>
      <c r="M18" s="11"/>
      <c r="N18" s="12"/>
      <c r="O18" s="69">
        <f>SUM(P16:R17)</f>
        <v>145771.24999999997</v>
      </c>
      <c r="P18" s="70"/>
      <c r="Q18" s="70"/>
      <c r="R18" s="71"/>
    </row>
    <row r="19" spans="1:18" ht="31.5" customHeight="1" thickBot="1" x14ac:dyDescent="0.3">
      <c r="A19" s="66"/>
      <c r="B19" s="67"/>
      <c r="C19" s="67"/>
      <c r="D19" s="67"/>
      <c r="E19" s="67"/>
      <c r="F19" s="67"/>
      <c r="G19" s="67"/>
      <c r="H19" s="67"/>
      <c r="I19" s="67"/>
      <c r="J19" s="68"/>
      <c r="K19" s="60"/>
      <c r="L19" s="76"/>
      <c r="M19" s="13"/>
      <c r="N19" s="14"/>
      <c r="O19" s="72"/>
      <c r="P19" s="73"/>
      <c r="Q19" s="73"/>
      <c r="R19" s="74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42" t="s">
        <v>12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42" t="s">
        <v>11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41" t="s">
        <v>22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2"/>
      <c r="R34" s="2"/>
    </row>
    <row r="35" spans="1:18" x14ac:dyDescent="0.25">
      <c r="A35" s="1"/>
    </row>
  </sheetData>
  <mergeCells count="39">
    <mergeCell ref="A9:B9"/>
    <mergeCell ref="C9:R9"/>
    <mergeCell ref="A2:P2"/>
    <mergeCell ref="A4:P4"/>
    <mergeCell ref="A6:P6"/>
    <mergeCell ref="A8:B8"/>
    <mergeCell ref="C8:R8"/>
    <mergeCell ref="A10:J11"/>
    <mergeCell ref="K10:M10"/>
    <mergeCell ref="N10:R10"/>
    <mergeCell ref="K11:M11"/>
    <mergeCell ref="N11:R11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</mergeCells>
  <pageMargins left="0.7" right="0.7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topLeftCell="A4" zoomScaleNormal="100" zoomScaleSheetLayoutView="100" workbookViewId="0">
      <selection activeCell="L23" sqref="L23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18</v>
      </c>
      <c r="P1" s="2"/>
    </row>
    <row r="2" spans="1:18" ht="18" x14ac:dyDescent="0.25">
      <c r="A2" s="77" t="s">
        <v>17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84" t="s">
        <v>34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24" t="s">
        <v>19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85" t="s">
        <v>1</v>
      </c>
      <c r="B8" s="86"/>
      <c r="C8" s="31" t="s">
        <v>0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3"/>
    </row>
    <row r="9" spans="1:18" ht="28.5" customHeight="1" thickBot="1" x14ac:dyDescent="0.3">
      <c r="A9" s="87" t="s">
        <v>2</v>
      </c>
      <c r="B9" s="88"/>
      <c r="C9" s="22" t="s">
        <v>0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34"/>
    </row>
    <row r="10" spans="1:18" ht="42" customHeight="1" thickBot="1" x14ac:dyDescent="0.3">
      <c r="A10" s="25" t="s">
        <v>41</v>
      </c>
      <c r="B10" s="26"/>
      <c r="C10" s="26"/>
      <c r="D10" s="26"/>
      <c r="E10" s="26"/>
      <c r="F10" s="26"/>
      <c r="G10" s="26"/>
      <c r="H10" s="26"/>
      <c r="I10" s="26"/>
      <c r="J10" s="27"/>
      <c r="K10" s="22" t="s">
        <v>14</v>
      </c>
      <c r="L10" s="23"/>
      <c r="M10" s="23"/>
      <c r="N10" s="35">
        <v>1.5129999999999999</v>
      </c>
      <c r="O10" s="36"/>
      <c r="P10" s="36"/>
      <c r="Q10" s="36"/>
      <c r="R10" s="37"/>
    </row>
    <row r="11" spans="1:18" ht="37.5" customHeight="1" thickBot="1" x14ac:dyDescent="0.3">
      <c r="A11" s="28"/>
      <c r="B11" s="29"/>
      <c r="C11" s="29"/>
      <c r="D11" s="29"/>
      <c r="E11" s="29"/>
      <c r="F11" s="29"/>
      <c r="G11" s="29"/>
      <c r="H11" s="29"/>
      <c r="I11" s="29"/>
      <c r="J11" s="30"/>
      <c r="K11" s="22" t="s">
        <v>16</v>
      </c>
      <c r="L11" s="23"/>
      <c r="M11" s="23"/>
      <c r="N11" s="38">
        <v>1.629</v>
      </c>
      <c r="O11" s="39"/>
      <c r="P11" s="39"/>
      <c r="Q11" s="39"/>
      <c r="R11" s="40"/>
    </row>
    <row r="12" spans="1:18" ht="60" customHeight="1" x14ac:dyDescent="0.25">
      <c r="A12" s="89" t="s">
        <v>3</v>
      </c>
      <c r="B12" s="90"/>
      <c r="C12" s="90"/>
      <c r="D12" s="49"/>
      <c r="E12" s="43" t="s">
        <v>40</v>
      </c>
      <c r="F12" s="48" t="s">
        <v>21</v>
      </c>
      <c r="G12" s="49"/>
      <c r="H12" s="48" t="s">
        <v>39</v>
      </c>
      <c r="I12" s="49"/>
      <c r="J12" s="48" t="s">
        <v>10</v>
      </c>
      <c r="K12" s="49"/>
      <c r="L12" s="43" t="s">
        <v>7</v>
      </c>
      <c r="M12" s="105" t="s">
        <v>8</v>
      </c>
      <c r="N12" s="106"/>
      <c r="O12" s="106"/>
      <c r="P12" s="89" t="s">
        <v>9</v>
      </c>
      <c r="Q12" s="90"/>
      <c r="R12" s="95"/>
    </row>
    <row r="13" spans="1:18" ht="52.5" customHeight="1" x14ac:dyDescent="0.25">
      <c r="A13" s="91"/>
      <c r="B13" s="92"/>
      <c r="C13" s="92"/>
      <c r="D13" s="51"/>
      <c r="E13" s="44"/>
      <c r="F13" s="50"/>
      <c r="G13" s="51"/>
      <c r="H13" s="50"/>
      <c r="I13" s="51"/>
      <c r="J13" s="50"/>
      <c r="K13" s="51"/>
      <c r="L13" s="44"/>
      <c r="M13" s="107"/>
      <c r="N13" s="108"/>
      <c r="O13" s="108"/>
      <c r="P13" s="91"/>
      <c r="Q13" s="92"/>
      <c r="R13" s="96"/>
    </row>
    <row r="14" spans="1:18" ht="23.25" customHeight="1" x14ac:dyDescent="0.25">
      <c r="A14" s="91"/>
      <c r="B14" s="92"/>
      <c r="C14" s="92"/>
      <c r="D14" s="51"/>
      <c r="E14" s="44"/>
      <c r="F14" s="50"/>
      <c r="G14" s="51"/>
      <c r="H14" s="50"/>
      <c r="I14" s="51"/>
      <c r="J14" s="50"/>
      <c r="K14" s="51"/>
      <c r="L14" s="44"/>
      <c r="M14" s="107"/>
      <c r="N14" s="108"/>
      <c r="O14" s="108"/>
      <c r="P14" s="91"/>
      <c r="Q14" s="92"/>
      <c r="R14" s="96"/>
    </row>
    <row r="15" spans="1:18" ht="47.25" customHeight="1" thickBot="1" x14ac:dyDescent="0.3">
      <c r="A15" s="93"/>
      <c r="B15" s="94"/>
      <c r="C15" s="94"/>
      <c r="D15" s="53"/>
      <c r="E15" s="45"/>
      <c r="F15" s="52"/>
      <c r="G15" s="53"/>
      <c r="H15" s="52"/>
      <c r="I15" s="53"/>
      <c r="J15" s="52"/>
      <c r="K15" s="53"/>
      <c r="L15" s="45"/>
      <c r="M15" s="109"/>
      <c r="N15" s="110"/>
      <c r="O15" s="110"/>
      <c r="P15" s="93"/>
      <c r="Q15" s="94"/>
      <c r="R15" s="97"/>
    </row>
    <row r="16" spans="1:18" ht="34.5" customHeight="1" thickBot="1" x14ac:dyDescent="0.3">
      <c r="A16" s="102" t="s">
        <v>4</v>
      </c>
      <c r="B16" s="103"/>
      <c r="C16" s="103"/>
      <c r="D16" s="104"/>
      <c r="E16" s="5">
        <f>N10/1.2</f>
        <v>1.2608333333333333</v>
      </c>
      <c r="F16" s="80">
        <v>0</v>
      </c>
      <c r="G16" s="81"/>
      <c r="H16" s="54">
        <f>ROUND(E16-(E16*(F16/100)),3)</f>
        <v>1.2609999999999999</v>
      </c>
      <c r="I16" s="55"/>
      <c r="J16" s="57">
        <v>77500</v>
      </c>
      <c r="K16" s="58"/>
      <c r="L16" s="21">
        <f>(E16-F16)*J16</f>
        <v>97714.583333333328</v>
      </c>
      <c r="M16" s="46">
        <v>0.2</v>
      </c>
      <c r="N16" s="47"/>
      <c r="O16" s="47"/>
      <c r="P16" s="56">
        <f>L16*(1.2)</f>
        <v>117257.49999999999</v>
      </c>
      <c r="Q16" s="57"/>
      <c r="R16" s="58"/>
    </row>
    <row r="17" spans="1:18" ht="39" customHeight="1" thickBot="1" x14ac:dyDescent="0.3">
      <c r="A17" s="61" t="s">
        <v>15</v>
      </c>
      <c r="B17" s="62"/>
      <c r="C17" s="62"/>
      <c r="D17" s="62"/>
      <c r="E17" s="5">
        <f>N11/1.2</f>
        <v>1.3575000000000002</v>
      </c>
      <c r="F17" s="82">
        <f>F16</f>
        <v>0</v>
      </c>
      <c r="G17" s="83"/>
      <c r="H17" s="54">
        <f>ROUND(E17-(E17*(F17/100)),3)</f>
        <v>1.3580000000000001</v>
      </c>
      <c r="I17" s="55"/>
      <c r="J17" s="78">
        <v>1250</v>
      </c>
      <c r="K17" s="79"/>
      <c r="L17" s="21">
        <f>(E17-F17)*J17</f>
        <v>1696.8750000000002</v>
      </c>
      <c r="M17" s="46">
        <v>0.2</v>
      </c>
      <c r="N17" s="47"/>
      <c r="O17" s="98"/>
      <c r="P17" s="99">
        <f>L17*(1.2)</f>
        <v>2036.2500000000002</v>
      </c>
      <c r="Q17" s="100"/>
      <c r="R17" s="101"/>
    </row>
    <row r="18" spans="1:18" ht="15" customHeight="1" x14ac:dyDescent="0.25">
      <c r="A18" s="63" t="s">
        <v>33</v>
      </c>
      <c r="B18" s="64"/>
      <c r="C18" s="64"/>
      <c r="D18" s="64"/>
      <c r="E18" s="64"/>
      <c r="F18" s="64"/>
      <c r="G18" s="64"/>
      <c r="H18" s="64"/>
      <c r="I18" s="64"/>
      <c r="J18" s="65"/>
      <c r="K18" s="59">
        <f>SUM(L16:L17)</f>
        <v>99411.458333333328</v>
      </c>
      <c r="L18" s="75">
        <f>SUM(L16:L17)</f>
        <v>99411.458333333328</v>
      </c>
      <c r="M18" s="11"/>
      <c r="N18" s="12"/>
      <c r="O18" s="69">
        <f>SUM(P16:R17)</f>
        <v>119293.74999999999</v>
      </c>
      <c r="P18" s="70"/>
      <c r="Q18" s="70"/>
      <c r="R18" s="71"/>
    </row>
    <row r="19" spans="1:18" ht="31.5" customHeight="1" thickBot="1" x14ac:dyDescent="0.3">
      <c r="A19" s="66"/>
      <c r="B19" s="67"/>
      <c r="C19" s="67"/>
      <c r="D19" s="67"/>
      <c r="E19" s="67"/>
      <c r="F19" s="67"/>
      <c r="G19" s="67"/>
      <c r="H19" s="67"/>
      <c r="I19" s="67"/>
      <c r="J19" s="68"/>
      <c r="K19" s="60"/>
      <c r="L19" s="76"/>
      <c r="M19" s="13"/>
      <c r="N19" s="14"/>
      <c r="O19" s="72"/>
      <c r="P19" s="73"/>
      <c r="Q19" s="73"/>
      <c r="R19" s="74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42" t="s">
        <v>12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42" t="s">
        <v>11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41" t="s">
        <v>22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2"/>
      <c r="R34" s="2"/>
    </row>
    <row r="35" spans="1:18" x14ac:dyDescent="0.25">
      <c r="A35" s="1"/>
    </row>
  </sheetData>
  <mergeCells count="39">
    <mergeCell ref="A9:B9"/>
    <mergeCell ref="C9:R9"/>
    <mergeCell ref="A2:P2"/>
    <mergeCell ref="A4:P4"/>
    <mergeCell ref="A6:P6"/>
    <mergeCell ref="A8:B8"/>
    <mergeCell ref="C8:R8"/>
    <mergeCell ref="A10:J11"/>
    <mergeCell ref="K10:M10"/>
    <mergeCell ref="N10:R10"/>
    <mergeCell ref="K11:M11"/>
    <mergeCell ref="N11:R11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</mergeCells>
  <pageMargins left="0.7" right="0.7" top="0.75" bottom="0.75" header="0.3" footer="0.3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topLeftCell="A4" zoomScaleNormal="100" zoomScaleSheetLayoutView="100" workbookViewId="0">
      <selection activeCell="L24" sqref="L24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18</v>
      </c>
      <c r="P1" s="2"/>
    </row>
    <row r="2" spans="1:18" ht="18" x14ac:dyDescent="0.25">
      <c r="A2" s="77" t="s">
        <v>17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84" t="s">
        <v>31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24" t="s">
        <v>19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85" t="s">
        <v>1</v>
      </c>
      <c r="B8" s="86"/>
      <c r="C8" s="31" t="s">
        <v>0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3"/>
    </row>
    <row r="9" spans="1:18" ht="28.5" customHeight="1" thickBot="1" x14ac:dyDescent="0.3">
      <c r="A9" s="87" t="s">
        <v>2</v>
      </c>
      <c r="B9" s="88"/>
      <c r="C9" s="22" t="s">
        <v>0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34"/>
    </row>
    <row r="10" spans="1:18" ht="42" customHeight="1" thickBot="1" x14ac:dyDescent="0.3">
      <c r="A10" s="25" t="s">
        <v>41</v>
      </c>
      <c r="B10" s="26"/>
      <c r="C10" s="26"/>
      <c r="D10" s="26"/>
      <c r="E10" s="26"/>
      <c r="F10" s="26"/>
      <c r="G10" s="26"/>
      <c r="H10" s="26"/>
      <c r="I10" s="26"/>
      <c r="J10" s="27"/>
      <c r="K10" s="22" t="s">
        <v>14</v>
      </c>
      <c r="L10" s="23"/>
      <c r="M10" s="23"/>
      <c r="N10" s="35">
        <v>1.5129999999999999</v>
      </c>
      <c r="O10" s="36"/>
      <c r="P10" s="36"/>
      <c r="Q10" s="36"/>
      <c r="R10" s="37"/>
    </row>
    <row r="11" spans="1:18" ht="37.5" customHeight="1" thickBot="1" x14ac:dyDescent="0.3">
      <c r="A11" s="28"/>
      <c r="B11" s="29"/>
      <c r="C11" s="29"/>
      <c r="D11" s="29"/>
      <c r="E11" s="29"/>
      <c r="F11" s="29"/>
      <c r="G11" s="29"/>
      <c r="H11" s="29"/>
      <c r="I11" s="29"/>
      <c r="J11" s="30"/>
      <c r="K11" s="22" t="s">
        <v>16</v>
      </c>
      <c r="L11" s="23"/>
      <c r="M11" s="23"/>
      <c r="N11" s="38">
        <v>1.629</v>
      </c>
      <c r="O11" s="39"/>
      <c r="P11" s="39"/>
      <c r="Q11" s="39"/>
      <c r="R11" s="40"/>
    </row>
    <row r="12" spans="1:18" ht="60" customHeight="1" x14ac:dyDescent="0.25">
      <c r="A12" s="89" t="s">
        <v>3</v>
      </c>
      <c r="B12" s="90"/>
      <c r="C12" s="90"/>
      <c r="D12" s="49"/>
      <c r="E12" s="43" t="s">
        <v>40</v>
      </c>
      <c r="F12" s="48" t="s">
        <v>21</v>
      </c>
      <c r="G12" s="49"/>
      <c r="H12" s="48" t="s">
        <v>39</v>
      </c>
      <c r="I12" s="49"/>
      <c r="J12" s="48" t="s">
        <v>10</v>
      </c>
      <c r="K12" s="49"/>
      <c r="L12" s="43" t="s">
        <v>7</v>
      </c>
      <c r="M12" s="105" t="s">
        <v>8</v>
      </c>
      <c r="N12" s="106"/>
      <c r="O12" s="106"/>
      <c r="P12" s="89" t="s">
        <v>9</v>
      </c>
      <c r="Q12" s="90"/>
      <c r="R12" s="95"/>
    </row>
    <row r="13" spans="1:18" ht="52.5" customHeight="1" x14ac:dyDescent="0.25">
      <c r="A13" s="91"/>
      <c r="B13" s="92"/>
      <c r="C13" s="92"/>
      <c r="D13" s="51"/>
      <c r="E13" s="44"/>
      <c r="F13" s="50"/>
      <c r="G13" s="51"/>
      <c r="H13" s="50"/>
      <c r="I13" s="51"/>
      <c r="J13" s="50"/>
      <c r="K13" s="51"/>
      <c r="L13" s="44"/>
      <c r="M13" s="107"/>
      <c r="N13" s="108"/>
      <c r="O13" s="108"/>
      <c r="P13" s="91"/>
      <c r="Q13" s="92"/>
      <c r="R13" s="96"/>
    </row>
    <row r="14" spans="1:18" ht="23.25" customHeight="1" x14ac:dyDescent="0.25">
      <c r="A14" s="91"/>
      <c r="B14" s="92"/>
      <c r="C14" s="92"/>
      <c r="D14" s="51"/>
      <c r="E14" s="44"/>
      <c r="F14" s="50"/>
      <c r="G14" s="51"/>
      <c r="H14" s="50"/>
      <c r="I14" s="51"/>
      <c r="J14" s="50"/>
      <c r="K14" s="51"/>
      <c r="L14" s="44"/>
      <c r="M14" s="107"/>
      <c r="N14" s="108"/>
      <c r="O14" s="108"/>
      <c r="P14" s="91"/>
      <c r="Q14" s="92"/>
      <c r="R14" s="96"/>
    </row>
    <row r="15" spans="1:18" ht="47.25" customHeight="1" thickBot="1" x14ac:dyDescent="0.3">
      <c r="A15" s="93"/>
      <c r="B15" s="94"/>
      <c r="C15" s="94"/>
      <c r="D15" s="53"/>
      <c r="E15" s="45"/>
      <c r="F15" s="52"/>
      <c r="G15" s="53"/>
      <c r="H15" s="52"/>
      <c r="I15" s="53"/>
      <c r="J15" s="52"/>
      <c r="K15" s="53"/>
      <c r="L15" s="45"/>
      <c r="M15" s="109"/>
      <c r="N15" s="110"/>
      <c r="O15" s="110"/>
      <c r="P15" s="93"/>
      <c r="Q15" s="94"/>
      <c r="R15" s="97"/>
    </row>
    <row r="16" spans="1:18" ht="34.5" customHeight="1" thickBot="1" x14ac:dyDescent="0.3">
      <c r="A16" s="102" t="s">
        <v>4</v>
      </c>
      <c r="B16" s="103"/>
      <c r="C16" s="103"/>
      <c r="D16" s="104"/>
      <c r="E16" s="5">
        <f>N10/1.2</f>
        <v>1.2608333333333333</v>
      </c>
      <c r="F16" s="80">
        <v>0</v>
      </c>
      <c r="G16" s="81"/>
      <c r="H16" s="54">
        <f>ROUND(E16-(E16*(F16/100)),3)</f>
        <v>1.2609999999999999</v>
      </c>
      <c r="I16" s="55"/>
      <c r="J16" s="57">
        <v>1425000</v>
      </c>
      <c r="K16" s="58"/>
      <c r="L16" s="21">
        <f>(E16-F16)*J16</f>
        <v>1796687.4999999998</v>
      </c>
      <c r="M16" s="46">
        <v>0.2</v>
      </c>
      <c r="N16" s="47"/>
      <c r="O16" s="47"/>
      <c r="P16" s="56">
        <f>L16*(1.2)</f>
        <v>2156024.9999999995</v>
      </c>
      <c r="Q16" s="57"/>
      <c r="R16" s="58"/>
    </row>
    <row r="17" spans="1:18" ht="39" customHeight="1" thickBot="1" x14ac:dyDescent="0.3">
      <c r="A17" s="61" t="s">
        <v>15</v>
      </c>
      <c r="B17" s="62"/>
      <c r="C17" s="62"/>
      <c r="D17" s="62"/>
      <c r="E17" s="5">
        <f>N11/1.2</f>
        <v>1.3575000000000002</v>
      </c>
      <c r="F17" s="82">
        <f>F16</f>
        <v>0</v>
      </c>
      <c r="G17" s="83"/>
      <c r="H17" s="54">
        <f>ROUND(E17-(E17*(F17/100)),3)</f>
        <v>1.3580000000000001</v>
      </c>
      <c r="I17" s="55"/>
      <c r="J17" s="78">
        <v>5000</v>
      </c>
      <c r="K17" s="79"/>
      <c r="L17" s="21">
        <f>(E17-F17)*J17</f>
        <v>6787.5000000000009</v>
      </c>
      <c r="M17" s="46">
        <v>0.2</v>
      </c>
      <c r="N17" s="47"/>
      <c r="O17" s="98"/>
      <c r="P17" s="99">
        <f>L17*(1.2)</f>
        <v>8145.0000000000009</v>
      </c>
      <c r="Q17" s="100"/>
      <c r="R17" s="101"/>
    </row>
    <row r="18" spans="1:18" ht="15" customHeight="1" x14ac:dyDescent="0.25">
      <c r="A18" s="63" t="s">
        <v>32</v>
      </c>
      <c r="B18" s="64"/>
      <c r="C18" s="64"/>
      <c r="D18" s="64"/>
      <c r="E18" s="64"/>
      <c r="F18" s="64"/>
      <c r="G18" s="64"/>
      <c r="H18" s="64"/>
      <c r="I18" s="64"/>
      <c r="J18" s="65"/>
      <c r="K18" s="59">
        <f>SUM(L16:L17)</f>
        <v>1803474.9999999998</v>
      </c>
      <c r="L18" s="75">
        <f>SUM(L16:L17)</f>
        <v>1803474.9999999998</v>
      </c>
      <c r="M18" s="11"/>
      <c r="N18" s="12"/>
      <c r="O18" s="69">
        <f>SUM(P16:R17)</f>
        <v>2164169.9999999995</v>
      </c>
      <c r="P18" s="70"/>
      <c r="Q18" s="70"/>
      <c r="R18" s="71"/>
    </row>
    <row r="19" spans="1:18" ht="31.5" customHeight="1" thickBot="1" x14ac:dyDescent="0.3">
      <c r="A19" s="66"/>
      <c r="B19" s="67"/>
      <c r="C19" s="67"/>
      <c r="D19" s="67"/>
      <c r="E19" s="67"/>
      <c r="F19" s="67"/>
      <c r="G19" s="67"/>
      <c r="H19" s="67"/>
      <c r="I19" s="67"/>
      <c r="J19" s="68"/>
      <c r="K19" s="60"/>
      <c r="L19" s="76"/>
      <c r="M19" s="13"/>
      <c r="N19" s="14"/>
      <c r="O19" s="72"/>
      <c r="P19" s="73"/>
      <c r="Q19" s="73"/>
      <c r="R19" s="74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42" t="s">
        <v>12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42" t="s">
        <v>11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41" t="s">
        <v>22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2"/>
      <c r="R34" s="2"/>
    </row>
    <row r="35" spans="1:18" x14ac:dyDescent="0.25">
      <c r="A35" s="1"/>
    </row>
  </sheetData>
  <mergeCells count="39">
    <mergeCell ref="A9:B9"/>
    <mergeCell ref="C9:R9"/>
    <mergeCell ref="A2:P2"/>
    <mergeCell ref="A4:P4"/>
    <mergeCell ref="A6:P6"/>
    <mergeCell ref="A8:B8"/>
    <mergeCell ref="C8:R8"/>
    <mergeCell ref="A10:J11"/>
    <mergeCell ref="K10:M10"/>
    <mergeCell ref="N10:R10"/>
    <mergeCell ref="K11:M11"/>
    <mergeCell ref="N11:R11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18</vt:i4>
      </vt:variant>
    </vt:vector>
  </HeadingPairs>
  <TitlesOfParts>
    <vt:vector size="27" baseType="lpstr">
      <vt:lpstr>časť č. 1</vt:lpstr>
      <vt:lpstr>časť č. 2</vt:lpstr>
      <vt:lpstr>časť č. 3</vt:lpstr>
      <vt:lpstr>časť č. 4</vt:lpstr>
      <vt:lpstr>časť č. 5</vt:lpstr>
      <vt:lpstr>časť č. 6</vt:lpstr>
      <vt:lpstr>časť č. 7</vt:lpstr>
      <vt:lpstr>časť č. 8</vt:lpstr>
      <vt:lpstr>časť č. 9</vt:lpstr>
      <vt:lpstr>'časť č. 1'!_Hlk17393469</vt:lpstr>
      <vt:lpstr>'časť č. 2'!_Hlk17393469</vt:lpstr>
      <vt:lpstr>'časť č. 3'!_Hlk17393469</vt:lpstr>
      <vt:lpstr>'časť č. 4'!_Hlk17393469</vt:lpstr>
      <vt:lpstr>'časť č. 5'!_Hlk17393469</vt:lpstr>
      <vt:lpstr>'časť č. 6'!_Hlk17393469</vt:lpstr>
      <vt:lpstr>'časť č. 7'!_Hlk17393469</vt:lpstr>
      <vt:lpstr>'časť č. 8'!_Hlk17393469</vt:lpstr>
      <vt:lpstr>'časť č. 9'!_Hlk17393469</vt:lpstr>
      <vt:lpstr>'časť č. 1'!Oblasť_tlače</vt:lpstr>
      <vt:lpstr>'časť č. 2'!Oblasť_tlače</vt:lpstr>
      <vt:lpstr>'časť č. 3'!Oblasť_tlače</vt:lpstr>
      <vt:lpstr>'časť č. 4'!Oblasť_tlače</vt:lpstr>
      <vt:lpstr>'časť č. 5'!Oblasť_tlače</vt:lpstr>
      <vt:lpstr>'časť č. 6'!Oblasť_tlače</vt:lpstr>
      <vt:lpstr>'časť č. 7'!Oblasť_tlače</vt:lpstr>
      <vt:lpstr>'časť č. 8'!Oblasť_tlače</vt:lpstr>
      <vt:lpstr>'časť č. 9'!Oblasť_tlače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adriana.ondrikova</dc:creator>
  <cp:lastModifiedBy>adriana.ondrikova</cp:lastModifiedBy>
  <cp:lastPrinted>2024-04-24T10:04:29Z</cp:lastPrinted>
  <dcterms:created xsi:type="dcterms:W3CDTF">2019-09-12T07:47:18Z</dcterms:created>
  <dcterms:modified xsi:type="dcterms:W3CDTF">2024-06-18T08:44:07Z</dcterms:modified>
</cp:coreProperties>
</file>