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ryci list" sheetId="1" state="visible" r:id="rId2"/>
    <sheet name="Zoznam" sheetId="2" state="hidden" r:id="rId3"/>
    <sheet name="Súhrnný list stavby" sheetId="3" state="visible" r:id="rId4"/>
    <sheet name="01 - Turistická útulňa Jezofčie, vlastná stavba" sheetId="4" state="visible" r:id="rId5"/>
    <sheet name="02 - Turistický prístrešok Jezofčie" sheetId="5" state="visible" r:id="rId6"/>
    <sheet name="03 - Strieška na studničku" sheetId="6" state="visible" r:id="rId7"/>
    <sheet name="04 - Ohnisko so sedením" sheetId="7" state="visible" r:id="rId8"/>
  </sheets>
  <definedNames>
    <definedName function="false" hidden="false" localSheetId="3" name="_xlnm.Print_Area" vbProcedure="false">'01 - Turistická útulňa Jezofčie, vlastná stavba'!$A:$AH</definedName>
    <definedName function="false" hidden="false" localSheetId="3" name="_xlnm.Print_Titles" vbProcedure="false">'01 - Turistická útulňa Jezofčie, vlastná stavba'!$8:$10</definedName>
    <definedName function="false" hidden="false" localSheetId="4" name="_xlnm.Print_Area" vbProcedure="false">'02 - Turistický prístrešok Jezofčie'!$A:$AH</definedName>
    <definedName function="false" hidden="false" localSheetId="4" name="_xlnm.Print_Titles" vbProcedure="false">'02 - Turistický prístrešok Jezofčie'!$8:$10</definedName>
    <definedName function="false" hidden="false" localSheetId="5" name="_xlnm.Print_Area" vbProcedure="false">'03 - Strieška na studničku'!$A:$AH</definedName>
    <definedName function="false" hidden="false" localSheetId="5" name="_xlnm.Print_Titles" vbProcedure="false">'03 - Strieška na studničku'!$8:$10</definedName>
    <definedName function="false" hidden="false" localSheetId="6" name="_xlnm.Print_Area" vbProcedure="false">'04 - Ohnisko so sedením'!$A:$AH</definedName>
    <definedName function="false" hidden="false" localSheetId="6" name="_xlnm.Print_Titles" vbProcedure="false">'04 - Ohnisko so sedením'!$8:$10</definedName>
    <definedName function="false" hidden="false" localSheetId="0" name="_xlnm.Print_Area" vbProcedure="false">'Kryci list'!$A:$M</definedName>
    <definedName function="false" hidden="false" localSheetId="2" name="_xlnm.Print_Area" vbProcedure="false">'Súhrnný list stavby'!$A:$M</definedName>
    <definedName function="false" hidden="false" name="fakt1R" vbProcedure="false">#REF!</definedName>
    <definedName function="false" hidden="false" name="_xlnm._FilterDatabase" vbProcedure="false">#REF!</definedName>
    <definedName function="false" hidden="false" localSheetId="0" name="_xlnm.Print_Area" vbProcedure="false">'Kryci list'!$A:$M</definedName>
    <definedName function="false" hidden="false" localSheetId="0" name="_xlnm.Print_Area_0" vbProcedure="false">'Kryci list'!$A:$M</definedName>
    <definedName function="false" hidden="false" localSheetId="0" name="_xlnm.Print_Area_0_0" vbProcedure="false">'Kryci list'!$A:$M</definedName>
    <definedName function="false" hidden="false" localSheetId="0" name="_xlnm.Print_Area_0_0_0" vbProcedure="false">'Kryci list'!$A:$M</definedName>
    <definedName function="false" hidden="false" localSheetId="0" name="_xlnm.Print_Area_0_0_0_0" vbProcedure="false">'Kryci list'!$A:$M</definedName>
    <definedName function="false" hidden="false" localSheetId="0" name="_xlnm.Print_Area_0_0_0_0_0" vbProcedure="false">'Kryci list'!$A:$M</definedName>
    <definedName function="false" hidden="false" localSheetId="0" name="_xlnm.Print_Area_0_0_0_0_0_0" vbProcedure="false">'Kryci list'!$A:$M</definedName>
    <definedName function="false" hidden="false" localSheetId="2" name="_xlnm.Print_Area" vbProcedure="false">'Súhrnný list stavby'!$A:$M</definedName>
    <definedName function="false" hidden="false" localSheetId="2" name="_xlnm.Print_Area_0" vbProcedure="false">'Súhrnný list stavby'!$A:$M</definedName>
    <definedName function="false" hidden="false" localSheetId="2" name="_xlnm.Print_Area_0_0" vbProcedure="false">'Súhrnný list stavby'!$A:$M</definedName>
    <definedName function="false" hidden="false" localSheetId="2" name="_xlnm.Print_Area_0_0_0" vbProcedure="false">'Súhrnný list stavby'!$A:$M</definedName>
    <definedName function="false" hidden="false" localSheetId="2" name="_xlnm.Print_Area_0_0_0_0" vbProcedure="false">'Súhrnný list stavby'!$A:$M</definedName>
    <definedName function="false" hidden="false" localSheetId="2" name="_xlnm.Print_Area_0_0_0_0_0" vbProcedure="false">'Súhrnný list stavby'!$A:$M</definedName>
    <definedName function="false" hidden="false" localSheetId="2" name="_xlnm.Print_Area_0_0_0_0_0_0" vbProcedure="false">'Súhrnný list stavby'!$A:$M</definedName>
    <definedName function="false" hidden="false" localSheetId="3" name="_xlnm.Print_Area" vbProcedure="false">'01 - Turistická útulňa Jezofčie, vlastná stavba'!$A:$AH</definedName>
    <definedName function="false" hidden="false" localSheetId="3" name="_xlnm.Print_Area_0" vbProcedure="false">'01 - Turistická útulňa Jezofčie, vlastná stavba'!$A:$AH</definedName>
    <definedName function="false" hidden="false" localSheetId="3" name="_xlnm.Print_Area_0_0" vbProcedure="false">'01 - Turistická útulňa Jezofčie, vlastná stavba'!$A:$AH</definedName>
    <definedName function="false" hidden="false" localSheetId="3" name="_xlnm.Print_Area_0_0_0" vbProcedure="false">'01 - Turistická útulňa Jezofčie, vlastná stavba'!$A:$AH</definedName>
    <definedName function="false" hidden="false" localSheetId="3" name="_xlnm.Print_Area_0_0_0_0" vbProcedure="false">'01 - Turistická útulňa Jezofčie, vlastná stavba'!$A:$AH</definedName>
    <definedName function="false" hidden="false" localSheetId="3" name="_xlnm.Print_Area_0_0_0_0_0" vbProcedure="false">'01 - Turistická útulňa Jezofčie, vlastná stavba'!$A:$AH</definedName>
    <definedName function="false" hidden="false" localSheetId="3" name="_xlnm.Print_Area_0_0_0_0_0_0" vbProcedure="false">'01 - Turistická útulňa Jezofčie, vlastná stavba'!$A:$AH</definedName>
    <definedName function="false" hidden="false" localSheetId="3" name="_xlnm.Print_Titles" vbProcedure="false">'01 - Turistická útulňa Jezofčie, vlastná stavba'!$8:$10</definedName>
    <definedName function="false" hidden="false" localSheetId="3" name="_xlnm.Print_Titles_0" vbProcedure="false">'01 - Turistická útulňa Jezofčie, vlastná stavba'!$8:$10</definedName>
    <definedName function="false" hidden="false" localSheetId="3" name="_xlnm.Print_Titles_0_0" vbProcedure="false">'01 - Turistická útulňa Jezofčie, vlastná stavba'!$8:$10</definedName>
    <definedName function="false" hidden="false" localSheetId="3" name="_xlnm.Print_Titles_0_0_0" vbProcedure="false">'01 - Turistická útulňa Jezofčie, vlastná stavba'!$8:$10</definedName>
    <definedName function="false" hidden="false" localSheetId="3" name="_xlnm.Print_Titles_0_0_0_0" vbProcedure="false">'01 - Turistická útulňa Jezofčie, vlastná stavba'!$8:$10</definedName>
    <definedName function="false" hidden="false" localSheetId="3" name="_xlnm.Print_Titles_0_0_0_0_0" vbProcedure="false">'01 - Turistická útulňa Jezofčie, vlastná stavba'!$8:$10</definedName>
    <definedName function="false" hidden="false" localSheetId="3" name="_xlnm.Print_Titles_0_0_0_0_0_0" vbProcedure="false">'01 - Turistická útulňa Jezofčie, vlastná stavba'!$8:$10</definedName>
    <definedName function="false" hidden="false" localSheetId="4" name="_xlnm.Print_Area" vbProcedure="false">'02 - Turistický prístrešok Jezofčie'!$A:$AH</definedName>
    <definedName function="false" hidden="false" localSheetId="4" name="_xlnm.Print_Area_0" vbProcedure="false">'02 - Turistický prístrešok Jezofčie'!$A:$AH</definedName>
    <definedName function="false" hidden="false" localSheetId="4" name="_xlnm.Print_Area_0_0" vbProcedure="false">'02 - Turistický prístrešok Jezofčie'!$A:$AH</definedName>
    <definedName function="false" hidden="false" localSheetId="4" name="_xlnm.Print_Area_0_0_0" vbProcedure="false">'02 - Turistický prístrešok Jezofčie'!$A:$AH</definedName>
    <definedName function="false" hidden="false" localSheetId="4" name="_xlnm.Print_Area_0_0_0_0" vbProcedure="false">'02 - Turistický prístrešok Jezofčie'!$A:$AH</definedName>
    <definedName function="false" hidden="false" localSheetId="4" name="_xlnm.Print_Area_0_0_0_0_0" vbProcedure="false">'02 - Turistický prístrešok Jezofčie'!$A:$AH</definedName>
    <definedName function="false" hidden="false" localSheetId="4" name="_xlnm.Print_Area_0_0_0_0_0_0" vbProcedure="false">'02 - Turistický prístrešok Jezofčie'!$A:$AH</definedName>
    <definedName function="false" hidden="false" localSheetId="4" name="_xlnm.Print_Titles" vbProcedure="false">'02 - Turistický prístrešok Jezofčie'!$8:$10</definedName>
    <definedName function="false" hidden="false" localSheetId="4" name="_xlnm.Print_Titles_0" vbProcedure="false">'02 - Turistický prístrešok Jezofčie'!$8:$10</definedName>
    <definedName function="false" hidden="false" localSheetId="4" name="_xlnm.Print_Titles_0_0" vbProcedure="false">'02 - Turistický prístrešok Jezofčie'!$8:$10</definedName>
    <definedName function="false" hidden="false" localSheetId="4" name="_xlnm.Print_Titles_0_0_0" vbProcedure="false">'02 - Turistický prístrešok Jezofčie'!$8:$10</definedName>
    <definedName function="false" hidden="false" localSheetId="4" name="_xlnm.Print_Titles_0_0_0_0" vbProcedure="false">'02 - Turistický prístrešok Jezofčie'!$8:$10</definedName>
    <definedName function="false" hidden="false" localSheetId="4" name="_xlnm.Print_Titles_0_0_0_0_0" vbProcedure="false">'02 - Turistický prístrešok Jezofčie'!$8:$10</definedName>
    <definedName function="false" hidden="false" localSheetId="4" name="_xlnm.Print_Titles_0_0_0_0_0_0" vbProcedure="false">'02 - Turistický prístrešok Jezofčie'!$8:$10</definedName>
    <definedName function="false" hidden="false" localSheetId="5" name="_xlnm.Print_Area" vbProcedure="false">'03 - Strieška na studničku'!$A:$AH</definedName>
    <definedName function="false" hidden="false" localSheetId="5" name="_xlnm.Print_Area_0" vbProcedure="false">'03 - Strieška na studničku'!$A:$AH</definedName>
    <definedName function="false" hidden="false" localSheetId="5" name="_xlnm.Print_Area_0_0" vbProcedure="false">'03 - Strieška na studničku'!$A:$AH</definedName>
    <definedName function="false" hidden="false" localSheetId="5" name="_xlnm.Print_Area_0_0_0" vbProcedure="false">'03 - Strieška na studničku'!$A:$AH</definedName>
    <definedName function="false" hidden="false" localSheetId="5" name="_xlnm.Print_Area_0_0_0_0" vbProcedure="false">'03 - Strieška na studničku'!$A:$AH</definedName>
    <definedName function="false" hidden="false" localSheetId="5" name="_xlnm.Print_Area_0_0_0_0_0" vbProcedure="false">'03 - Strieška na studničku'!$A:$AH</definedName>
    <definedName function="false" hidden="false" localSheetId="5" name="_xlnm.Print_Area_0_0_0_0_0_0" vbProcedure="false">'03 - Strieška na studničku'!$A:$AH</definedName>
    <definedName function="false" hidden="false" localSheetId="5" name="_xlnm.Print_Titles" vbProcedure="false">'03 - Strieška na studničku'!$8:$10</definedName>
    <definedName function="false" hidden="false" localSheetId="5" name="_xlnm.Print_Titles_0" vbProcedure="false">'03 - Strieška na studničku'!$8:$10</definedName>
    <definedName function="false" hidden="false" localSheetId="5" name="_xlnm.Print_Titles_0_0" vbProcedure="false">'03 - Strieška na studničku'!$8:$10</definedName>
    <definedName function="false" hidden="false" localSheetId="5" name="_xlnm.Print_Titles_0_0_0" vbProcedure="false">'03 - Strieška na studničku'!$8:$10</definedName>
    <definedName function="false" hidden="false" localSheetId="5" name="_xlnm.Print_Titles_0_0_0_0" vbProcedure="false">'03 - Strieška na studničku'!$8:$10</definedName>
    <definedName function="false" hidden="false" localSheetId="5" name="_xlnm.Print_Titles_0_0_0_0_0" vbProcedure="false">'03 - Strieška na studničku'!$8:$10</definedName>
    <definedName function="false" hidden="false" localSheetId="5" name="_xlnm.Print_Titles_0_0_0_0_0_0" vbProcedure="false">'03 - Strieška na studničku'!$8:$10</definedName>
    <definedName function="false" hidden="false" localSheetId="6" name="_xlnm.Print_Area" vbProcedure="false">'04 - Ohnisko so sedením'!$A:$AH</definedName>
    <definedName function="false" hidden="false" localSheetId="6" name="_xlnm.Print_Area_0" vbProcedure="false">'04 - Ohnisko so sedením'!$A:$AH</definedName>
    <definedName function="false" hidden="false" localSheetId="6" name="_xlnm.Print_Area_0_0" vbProcedure="false">'04 - Ohnisko so sedením'!$A:$AH</definedName>
    <definedName function="false" hidden="false" localSheetId="6" name="_xlnm.Print_Area_0_0_0" vbProcedure="false">'04 - Ohnisko so sedením'!$A:$AH</definedName>
    <definedName function="false" hidden="false" localSheetId="6" name="_xlnm.Print_Area_0_0_0_0" vbProcedure="false">'04 - Ohnisko so sedením'!$A:$AH</definedName>
    <definedName function="false" hidden="false" localSheetId="6" name="_xlnm.Print_Area_0_0_0_0_0" vbProcedure="false">'04 - Ohnisko so sedením'!$A:$AH</definedName>
    <definedName function="false" hidden="false" localSheetId="6" name="_xlnm.Print_Area_0_0_0_0_0_0" vbProcedure="false">'04 - Ohnisko so sedením'!$A:$AH</definedName>
    <definedName function="false" hidden="false" localSheetId="6" name="_xlnm.Print_Titles" vbProcedure="false">'04 - Ohnisko so sedením'!$8:$10</definedName>
    <definedName function="false" hidden="false" localSheetId="6" name="_xlnm.Print_Titles_0" vbProcedure="false">'04 - Ohnisko so sedením'!$8:$10</definedName>
    <definedName function="false" hidden="false" localSheetId="6" name="_xlnm.Print_Titles_0_0" vbProcedure="false">'04 - Ohnisko so sedením'!$8:$10</definedName>
    <definedName function="false" hidden="false" localSheetId="6" name="_xlnm.Print_Titles_0_0_0" vbProcedure="false">'04 - Ohnisko so sedením'!$8:$10</definedName>
    <definedName function="false" hidden="false" localSheetId="6" name="_xlnm.Print_Titles_0_0_0_0" vbProcedure="false">'04 - Ohnisko so sedením'!$8:$10</definedName>
    <definedName function="false" hidden="false" localSheetId="6" name="_xlnm.Print_Titles_0_0_0_0_0" vbProcedure="false">'04 - Ohnisko so sedením'!$8:$10</definedName>
    <definedName function="false" hidden="false" localSheetId="6" name="_xlnm.Print_Titles_0_0_0_0_0_0" vbProcedure="false">'04 - Ohnisko so sedením'!$8:$10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<sst xmlns="http://schemas.openxmlformats.org/spreadsheetml/2006/main" count="2460" uniqueCount="725">
  <si>
    <t xml:space="preserve">V module</t>
  </si>
  <si>
    <t xml:space="preserve">Hlavička1</t>
  </si>
  <si>
    <t xml:space="preserve">Mena</t>
  </si>
  <si>
    <t xml:space="preserve">Hlavička2</t>
  </si>
  <si>
    <t xml:space="preserve">Obdobie</t>
  </si>
  <si>
    <t xml:space="preserve"> Stavba : Turistická útulňa Jezofčie</t>
  </si>
  <si>
    <t xml:space="preserve">Miesto:</t>
  </si>
  <si>
    <t xml:space="preserve">Rozpočet:</t>
  </si>
  <si>
    <t xml:space="preserve">Rozpočet</t>
  </si>
  <si>
    <t xml:space="preserve">Krycí list rozpočtu v</t>
  </si>
  <si>
    <t xml:space="preserve">EUR</t>
  </si>
  <si>
    <t xml:space="preserve"> </t>
  </si>
  <si>
    <t xml:space="preserve">JKSO:</t>
  </si>
  <si>
    <t xml:space="preserve">Spracoval:</t>
  </si>
  <si>
    <t xml:space="preserve">Čerpanie</t>
  </si>
  <si>
    <t xml:space="preserve">Krycí list splátky v</t>
  </si>
  <si>
    <t xml:space="preserve">za obdobie</t>
  </si>
  <si>
    <t xml:space="preserve">Mesiac 2011</t>
  </si>
  <si>
    <t xml:space="preserve">Dňa:</t>
  </si>
  <si>
    <t xml:space="preserve">03.06.2024</t>
  </si>
  <si>
    <t xml:space="preserve">Zmluva č.:</t>
  </si>
  <si>
    <t xml:space="preserve">VK</t>
  </si>
  <si>
    <t xml:space="preserve">Krycí list výrobnej kalkulácie v</t>
  </si>
  <si>
    <t xml:space="preserve"> Odberateľ:</t>
  </si>
  <si>
    <t xml:space="preserve">Pozemkové spoločenstvo Vallovské Terchová </t>
  </si>
  <si>
    <t xml:space="preserve">01306</t>
  </si>
  <si>
    <t xml:space="preserve">Terchová</t>
  </si>
  <si>
    <t xml:space="preserve">IČO:</t>
  </si>
  <si>
    <t xml:space="preserve">DIČ:</t>
  </si>
  <si>
    <t xml:space="preserve">VF</t>
  </si>
  <si>
    <t xml:space="preserve"> Dodávateľ:</t>
  </si>
  <si>
    <t xml:space="preserve"> Projektant:</t>
  </si>
  <si>
    <t xml:space="preserve">OK projekcia,  ing.Oto Kovalčík </t>
  </si>
  <si>
    <t xml:space="preserve">02601</t>
  </si>
  <si>
    <t xml:space="preserve">Dolný Kubín</t>
  </si>
  <si>
    <t xml:space="preserve">A</t>
  </si>
  <si>
    <t xml:space="preserve"> ZRN</t>
  </si>
  <si>
    <t xml:space="preserve">Konštrukcie</t>
  </si>
  <si>
    <t xml:space="preserve">Špecifikovaný materiál</t>
  </si>
  <si>
    <t xml:space="preserve">Spolu ZRN</t>
  </si>
  <si>
    <t xml:space="preserve">B</t>
  </si>
  <si>
    <t xml:space="preserve">IN - Individuálne náklady</t>
  </si>
  <si>
    <t xml:space="preserve">C</t>
  </si>
  <si>
    <t xml:space="preserve">NUS - náklady umiestnenia stavby</t>
  </si>
  <si>
    <t xml:space="preserve"> HSV:</t>
  </si>
  <si>
    <t xml:space="preserve"> IN celkom</t>
  </si>
  <si>
    <t xml:space="preserve"> NUS celkom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</si>
  <si>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</si>
  <si>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</si>
  <si>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</si>
  <si>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</si>
  <si>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</si>
  <si>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</si>
  <si>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 xml:space="preserve">projektant, rozpočtár, cenár</t>
  </si>
  <si>
    <t xml:space="preserve">dodávateľ, zhotoviteľ</t>
  </si>
  <si>
    <t xml:space="preserve">D</t>
  </si>
  <si>
    <t xml:space="preserve">ON - ostatné náklady</t>
  </si>
  <si>
    <t xml:space="preserve">dátum:</t>
  </si>
  <si>
    <t xml:space="preserve">podpis:</t>
  </si>
  <si>
    <t xml:space="preserve"> Ostatné náklady uvedené v rozpočte</t>
  </si>
  <si>
    <t xml:space="preserve">pečiatka:</t>
  </si>
  <si>
    <t xml:space="preserve"> ON celkom</t>
  </si>
  <si>
    <t xml:space="preserve">Súčet riadkov 16 až 19: </t>
  </si>
  <si>
    <t xml:space="preserve">odberateľ, obstarávateľ</t>
  </si>
  <si>
    <t xml:space="preserve">E</t>
  </si>
  <si>
    <t xml:space="preserve">Celkové náklady</t>
  </si>
  <si>
    <t xml:space="preserve">Súčet riadkov 5, 10, 15 a 20: </t>
  </si>
  <si>
    <t xml:space="preserve">DPH 1. sadzba</t>
  </si>
  <si>
    <t xml:space="preserve">DPH 2. sadzba</t>
  </si>
  <si>
    <t xml:space="preserve">Súčet riadkov 21 až 23: </t>
  </si>
  <si>
    <t xml:space="preserve">F</t>
  </si>
  <si>
    <t xml:space="preserve"> Odpočet - prípočet</t>
  </si>
  <si>
    <t xml:space="preserve">Nazov harku</t>
  </si>
  <si>
    <t xml:space="preserve">Nazov stavby</t>
  </si>
  <si>
    <t xml:space="preserve">Nazov objektu</t>
  </si>
  <si>
    <t xml:space="preserve">Nazov casti</t>
  </si>
  <si>
    <t xml:space="preserve">Nazov oddielu</t>
  </si>
  <si>
    <t xml:space="preserve">Nazov odboru</t>
  </si>
  <si>
    <t xml:space="preserve">Kod objektu</t>
  </si>
  <si>
    <t xml:space="preserve">Kod casti</t>
  </si>
  <si>
    <t xml:space="preserve">Kod oddielu</t>
  </si>
  <si>
    <t xml:space="preserve">Kod odboru</t>
  </si>
  <si>
    <t xml:space="preserve">Cislo objektu</t>
  </si>
  <si>
    <t xml:space="preserve">Cislo casti</t>
  </si>
  <si>
    <t xml:space="preserve">Cislo oddielu</t>
  </si>
  <si>
    <t xml:space="preserve">Cislo odboru</t>
  </si>
  <si>
    <t xml:space="preserve">HSVm</t>
  </si>
  <si>
    <t xml:space="preserve">HSVd</t>
  </si>
  <si>
    <t xml:space="preserve">PSVm</t>
  </si>
  <si>
    <t xml:space="preserve">PSVd</t>
  </si>
  <si>
    <t xml:space="preserve">MCEm</t>
  </si>
  <si>
    <t xml:space="preserve">MCEd</t>
  </si>
  <si>
    <t xml:space="preserve">INEm</t>
  </si>
  <si>
    <t xml:space="preserve">INEd</t>
  </si>
  <si>
    <t xml:space="preserve">ZRN</t>
  </si>
  <si>
    <t xml:space="preserve">ORN</t>
  </si>
  <si>
    <t xml:space="preserve">NUS</t>
  </si>
  <si>
    <t xml:space="preserve">IN</t>
  </si>
  <si>
    <t xml:space="preserve">ON</t>
  </si>
  <si>
    <t xml:space="preserve">DPH 1.sadzba</t>
  </si>
  <si>
    <t xml:space="preserve">DPH 2.sadzba</t>
  </si>
  <si>
    <t xml:space="preserve">Spolu</t>
  </si>
  <si>
    <t xml:space="preserve">Vzorec</t>
  </si>
  <si>
    <t xml:space="preserve">Edit !</t>
  </si>
  <si>
    <t xml:space="preserve">Stavba : Turistická útulňa Jezofčie</t>
  </si>
  <si>
    <t xml:space="preserve">Prehlad_1___</t>
  </si>
  <si>
    <t xml:space="preserve">Objekt : 01 - Turistická útulňa Jezofčie vlastná stavba</t>
  </si>
  <si>
    <t xml:space="preserve">1</t>
  </si>
  <si>
    <t xml:space="preserve">Prehlad_4___</t>
  </si>
  <si>
    <t xml:space="preserve">Objekt : 02 - Turistický prístrešok Jezofčie</t>
  </si>
  <si>
    <t xml:space="preserve">4</t>
  </si>
  <si>
    <t xml:space="preserve">Prehlad_6___</t>
  </si>
  <si>
    <t xml:space="preserve">Objekt : 03 - Strieška na studničku</t>
  </si>
  <si>
    <t xml:space="preserve">6</t>
  </si>
  <si>
    <t xml:space="preserve">Prehlad_7___</t>
  </si>
  <si>
    <t xml:space="preserve">Objekt : 04 - Ohnisko so sedením</t>
  </si>
  <si>
    <t xml:space="preserve">7</t>
  </si>
  <si>
    <t xml:space="preserve">Spolu:</t>
  </si>
  <si>
    <t xml:space="preserve">Súhrnný list stavby - prehľad podzákaziek ( objektov, častí )</t>
  </si>
  <si>
    <t xml:space="preserve">ZRN+ORN</t>
  </si>
  <si>
    <t xml:space="preserve">Spolu bez DPH</t>
  </si>
  <si>
    <t xml:space="preserve">DPH - 1.sadzba</t>
  </si>
  <si>
    <t xml:space="preserve">DPH – 2.sadzba</t>
  </si>
  <si>
    <t xml:space="preserve">Spolu s DPH</t>
  </si>
  <si>
    <t xml:space="preserve">Názov stavby, objektu, časti</t>
  </si>
  <si>
    <t xml:space="preserve">..Objekt : 01 - Turistická útulňa Jezofčie vlastná stavba</t>
  </si>
  <si>
    <t xml:space="preserve">..Objekt : 02 - Turistický prístrešok Jezofčie</t>
  </si>
  <si>
    <t xml:space="preserve">..Objekt : 03 - Strieška na studničku</t>
  </si>
  <si>
    <t xml:space="preserve">..Objekt : 04 - Ohnisko so sedením</t>
  </si>
  <si>
    <t xml:space="preserve">Odberateľ: Pozemkové spoločenstvo Vallovské Terchová </t>
  </si>
  <si>
    <t xml:space="preserve">Spracoval:                                         </t>
  </si>
  <si>
    <t xml:space="preserve">Projektant: OK projekcia,  ing.Oto Kovalčík </t>
  </si>
  <si>
    <t xml:space="preserve">JKSO: </t>
  </si>
  <si>
    <t xml:space="preserve">Prehľad rozpočtových nákladov v</t>
  </si>
  <si>
    <t xml:space="preserve">Dodávateľ: </t>
  </si>
  <si>
    <t xml:space="preserve">Dátum: 03.06.2024</t>
  </si>
  <si>
    <t xml:space="preserve">Súpis vykonaných prác a dodávok v</t>
  </si>
  <si>
    <t xml:space="preserve">Prehľad kalkulovaných nákladov v</t>
  </si>
  <si>
    <t xml:space="preserve">Objekt : 01 - Turistická útulňa Jezofčie, vlastná stavba</t>
  </si>
  <si>
    <t xml:space="preserve">Por.</t>
  </si>
  <si>
    <t xml:space="preserve">Kód</t>
  </si>
  <si>
    <t xml:space="preserve">Kód položky</t>
  </si>
  <si>
    <t xml:space="preserve">Popis položky, stavebného dielu, remesla,</t>
  </si>
  <si>
    <t xml:space="preserve">Množstvo</t>
  </si>
  <si>
    <t xml:space="preserve">Merná</t>
  </si>
  <si>
    <t xml:space="preserve">Jednotková</t>
  </si>
  <si>
    <t xml:space="preserve">Špecifikovaný</t>
  </si>
  <si>
    <t xml:space="preserve">DPH</t>
  </si>
  <si>
    <t xml:space="preserve">Typ</t>
  </si>
  <si>
    <t xml:space="preserve">Nh</t>
  </si>
  <si>
    <t xml:space="preserve">Klasifikácia</t>
  </si>
  <si>
    <t xml:space="preserve">Katalógové</t>
  </si>
  <si>
    <t xml:space="preserve">AC</t>
  </si>
  <si>
    <t xml:space="preserve">AD</t>
  </si>
  <si>
    <t xml:space="preserve">Zaradenie</t>
  </si>
  <si>
    <t xml:space="preserve">Lev0</t>
  </si>
  <si>
    <t xml:space="preserve">číslo</t>
  </si>
  <si>
    <t xml:space="preserve">cen.</t>
  </si>
  <si>
    <t xml:space="preserve">výkaz-výmer</t>
  </si>
  <si>
    <t xml:space="preserve">výmera</t>
  </si>
  <si>
    <t xml:space="preserve">jednotka</t>
  </si>
  <si>
    <t xml:space="preserve">cena</t>
  </si>
  <si>
    <t xml:space="preserve">materiál</t>
  </si>
  <si>
    <t xml:space="preserve">%</t>
  </si>
  <si>
    <t xml:space="preserve">položky</t>
  </si>
  <si>
    <t xml:space="preserve">pre tlač</t>
  </si>
  <si>
    <t xml:space="preserve">produkcie</t>
  </si>
  <si>
    <t xml:space="preserve">ceny</t>
  </si>
  <si>
    <t xml:space="preserve">pre KL</t>
  </si>
  <si>
    <t xml:space="preserve">pozícia</t>
  </si>
  <si>
    <t xml:space="preserve">PRÁCE A DODÁVKY HSV</t>
  </si>
  <si>
    <t xml:space="preserve">1 - ZEMNE PRÁCE</t>
  </si>
  <si>
    <t xml:space="preserve">001</t>
  </si>
  <si>
    <t xml:space="preserve">122201101</t>
  </si>
  <si>
    <t xml:space="preserve">Odkopávky a prekopávky nezapaž. v horn. tr. 3 do 100 m3</t>
  </si>
  <si>
    <t xml:space="preserve">m3</t>
  </si>
  <si>
    <t xml:space="preserve">12220-1101</t>
  </si>
  <si>
    <t xml:space="preserve">45.11.21</t>
  </si>
  <si>
    <t xml:space="preserve">EK</t>
  </si>
  <si>
    <t xml:space="preserve">S</t>
  </si>
  <si>
    <t xml:space="preserve">122201109</t>
  </si>
  <si>
    <t xml:space="preserve">Príplatok za lepivosť horniny tr.3</t>
  </si>
  <si>
    <t xml:space="preserve">12220-1109</t>
  </si>
  <si>
    <t xml:space="preserve">272</t>
  </si>
  <si>
    <t xml:space="preserve">132201101</t>
  </si>
  <si>
    <t xml:space="preserve">Hĺbenie rýh šírka do 60 cm v horn. tr. 3 do 100 m3</t>
  </si>
  <si>
    <t xml:space="preserve">45.11.24</t>
  </si>
  <si>
    <t xml:space="preserve">132202519</t>
  </si>
  <si>
    <t xml:space="preserve">13220-2519</t>
  </si>
  <si>
    <t xml:space="preserve">133201101</t>
  </si>
  <si>
    <t xml:space="preserve">Hĺbenie šachiet v horn. tr. 3 do 100 m3</t>
  </si>
  <si>
    <t xml:space="preserve">13320-1101</t>
  </si>
  <si>
    <t xml:space="preserve">253</t>
  </si>
  <si>
    <t xml:space="preserve">133302119</t>
  </si>
  <si>
    <t xml:space="preserve">Príplatok za lepivosť</t>
  </si>
  <si>
    <t xml:space="preserve">13330-2119</t>
  </si>
  <si>
    <t xml:space="preserve">45.21.22</t>
  </si>
  <si>
    <t xml:space="preserve">162301102</t>
  </si>
  <si>
    <t xml:space="preserve">Vodorovné premiestnenie výkopu do 1000 m horn. tr. 1-4</t>
  </si>
  <si>
    <t xml:space="preserve">16230-1102</t>
  </si>
  <si>
    <t xml:space="preserve">1 - ZEMNE PRÁCE  spolu: </t>
  </si>
  <si>
    <t xml:space="preserve">2 - ZÁKLADY</t>
  </si>
  <si>
    <t xml:space="preserve">271</t>
  </si>
  <si>
    <t xml:space="preserve">212752125</t>
  </si>
  <si>
    <t xml:space="preserve">Trativody z flexodrenážnych rúr DN 100 so štrkopieskovým lôžkom a obsypom</t>
  </si>
  <si>
    <t xml:space="preserve">m</t>
  </si>
  <si>
    <t xml:space="preserve">21275-2125</t>
  </si>
  <si>
    <t xml:space="preserve">45.25.21</t>
  </si>
  <si>
    <t xml:space="preserve">011</t>
  </si>
  <si>
    <t xml:space="preserve">271511121</t>
  </si>
  <si>
    <t xml:space="preserve">Násyp pod základové konštrukcie so zhutnením zo štrkopiesku fr.0-32 mm</t>
  </si>
  <si>
    <t xml:space="preserve">27151-1121</t>
  </si>
  <si>
    <t xml:space="preserve">  .  .  </t>
  </si>
  <si>
    <t xml:space="preserve">273313711</t>
  </si>
  <si>
    <t xml:space="preserve">Základové dosky z betónu prostého tr. C25/30</t>
  </si>
  <si>
    <t xml:space="preserve">27331-3711</t>
  </si>
  <si>
    <t xml:space="preserve">45.25.32</t>
  </si>
  <si>
    <t xml:space="preserve">273351215</t>
  </si>
  <si>
    <t xml:space="preserve">Debnenie základových dosiek zhotovenie</t>
  </si>
  <si>
    <t xml:space="preserve">m2</t>
  </si>
  <si>
    <t xml:space="preserve">27335-1215</t>
  </si>
  <si>
    <t xml:space="preserve">273351216</t>
  </si>
  <si>
    <t xml:space="preserve">Debnenie základových dosiek odstránenie</t>
  </si>
  <si>
    <t xml:space="preserve">27335-1216</t>
  </si>
  <si>
    <t xml:space="preserve">273362033</t>
  </si>
  <si>
    <t xml:space="preserve">Výstuž základových dosiek zo zvarovaných sietí KARI d 8/8 mm, oko 150x150 mm</t>
  </si>
  <si>
    <t xml:space="preserve">27336-2033</t>
  </si>
  <si>
    <t xml:space="preserve">274313711</t>
  </si>
  <si>
    <t xml:space="preserve">Základové pásy z betónu prostého tr. C20/25</t>
  </si>
  <si>
    <t xml:space="preserve">27431-3711</t>
  </si>
  <si>
    <t xml:space="preserve">279361821</t>
  </si>
  <si>
    <t xml:space="preserve">Výstuž základových múrov BSt 500 (10505)</t>
  </si>
  <si>
    <t xml:space="preserve">t</t>
  </si>
  <si>
    <t xml:space="preserve">27936-1821</t>
  </si>
  <si>
    <t xml:space="preserve">2 - ZÁKLADY  spolu: </t>
  </si>
  <si>
    <t xml:space="preserve">3 - ZVISLÉ A KOMPLETNÉ KONŠTRUKCIE</t>
  </si>
  <si>
    <t xml:space="preserve">311272203</t>
  </si>
  <si>
    <t xml:space="preserve">Murivo nosné z betónových tvárnic PREMAC DT30 hr. 300mm s výplňou C16/20</t>
  </si>
  <si>
    <t xml:space="preserve">31127-2203</t>
  </si>
  <si>
    <t xml:space="preserve">45.25.50</t>
  </si>
  <si>
    <t xml:space="preserve">314276030</t>
  </si>
  <si>
    <t xml:space="preserve">Komín Schiedel  jednoprieduchový priemer 20cm výška 6m s prefabrikovanou pätou</t>
  </si>
  <si>
    <t xml:space="preserve">ks</t>
  </si>
  <si>
    <t xml:space="preserve">31427-6030</t>
  </si>
  <si>
    <t xml:space="preserve">3 - ZVISLÉ A KOMPLETNÉ KONŠTRUKCIE  spolu: </t>
  </si>
  <si>
    <t xml:space="preserve">6 - ÚPRAVY POVRCHOV, PODLAHY, VÝPLNE</t>
  </si>
  <si>
    <t xml:space="preserve">632481213</t>
  </si>
  <si>
    <t xml:space="preserve">Separačná vrstva z PE fólie</t>
  </si>
  <si>
    <t xml:space="preserve">63248-1213</t>
  </si>
  <si>
    <t xml:space="preserve">6 - ÚPRAVY POVRCHOV, PODLAHY, VÝPLNE  spolu: </t>
  </si>
  <si>
    <t xml:space="preserve">9 - OSTATNÉ KONŠTRUKCIE A PRÁCE</t>
  </si>
  <si>
    <t xml:space="preserve">221</t>
  </si>
  <si>
    <t xml:space="preserve">916561111</t>
  </si>
  <si>
    <t xml:space="preserve">Osadenie záhon. obrubníka betón. do lôžka z betónu tr. C 12/15 s bočnou oporou</t>
  </si>
  <si>
    <t xml:space="preserve">91656-1111</t>
  </si>
  <si>
    <t xml:space="preserve">45.23.12</t>
  </si>
  <si>
    <t xml:space="preserve">MAT</t>
  </si>
  <si>
    <t xml:space="preserve">592173208</t>
  </si>
  <si>
    <t xml:space="preserve">Obrubník záhonový 100x5x20</t>
  </si>
  <si>
    <t xml:space="preserve">kus</t>
  </si>
  <si>
    <t xml:space="preserve">26.61.11</t>
  </si>
  <si>
    <t xml:space="preserve">                    </t>
  </si>
  <si>
    <t xml:space="preserve">EZ</t>
  </si>
  <si>
    <t xml:space="preserve">918101111</t>
  </si>
  <si>
    <t xml:space="preserve">Lôžko pod obrubníky, krajníky, obruby z betónu tr. C 12/15</t>
  </si>
  <si>
    <t xml:space="preserve">91810-1111</t>
  </si>
  <si>
    <t xml:space="preserve">003</t>
  </si>
  <si>
    <t xml:space="preserve">941941031</t>
  </si>
  <si>
    <t xml:space="preserve">Montáž lešenia ľahk. radového s podlahami š. do 1 m v. do 10 m</t>
  </si>
  <si>
    <t xml:space="preserve">94194-1031</t>
  </si>
  <si>
    <t xml:space="preserve">45.25.10</t>
  </si>
  <si>
    <t xml:space="preserve">941941191</t>
  </si>
  <si>
    <t xml:space="preserve">Príplatok za prvý a každý ďalší mesiac použitia lešenia k pol. -1031</t>
  </si>
  <si>
    <t xml:space="preserve">94194-1191</t>
  </si>
  <si>
    <t xml:space="preserve">941941831</t>
  </si>
  <si>
    <t xml:space="preserve">Demontáž lešenia ľahk. radového s podlahami š. do 1 m v. do 10 m</t>
  </si>
  <si>
    <t xml:space="preserve">94194-1831</t>
  </si>
  <si>
    <t xml:space="preserve">941955002</t>
  </si>
  <si>
    <t xml:space="preserve">Lešenie ľahké prac. pomocné výš. podlahy do 1,9 m</t>
  </si>
  <si>
    <t xml:space="preserve">94195-5002</t>
  </si>
  <si>
    <t xml:space="preserve">013</t>
  </si>
  <si>
    <t xml:space="preserve">9610213111</t>
  </si>
  <si>
    <t xml:space="preserve">Búranie stávajúcich základov kamenných s odvozom na skládku</t>
  </si>
  <si>
    <t xml:space="preserve">súb</t>
  </si>
  <si>
    <t xml:space="preserve">96102-1311</t>
  </si>
  <si>
    <t xml:space="preserve">45.11.11</t>
  </si>
  <si>
    <t xml:space="preserve">998011001</t>
  </si>
  <si>
    <t xml:space="preserve">Presun hmôt pre budovy murované výšky do 6 m</t>
  </si>
  <si>
    <t xml:space="preserve">99801-1001</t>
  </si>
  <si>
    <t xml:space="preserve">45.21.6*</t>
  </si>
  <si>
    <t xml:space="preserve">9 - OSTATNÉ KONŠTRUKCIE A PRÁCE  spolu: </t>
  </si>
  <si>
    <t xml:space="preserve">PRÁCE A DODÁVKY HSV  spolu: </t>
  </si>
  <si>
    <t xml:space="preserve">PRÁCE A DODÁVKY PSV</t>
  </si>
  <si>
    <t xml:space="preserve">711 - Izolácie proti vode a vlhkosti</t>
  </si>
  <si>
    <t xml:space="preserve">711</t>
  </si>
  <si>
    <t xml:space="preserve">711111001</t>
  </si>
  <si>
    <t xml:space="preserve">Zhotovenie izolácie proti vlhkosti za studena vodor. náterom asfalt. penetr.</t>
  </si>
  <si>
    <t xml:space="preserve">I</t>
  </si>
  <si>
    <t xml:space="preserve">71111-1001</t>
  </si>
  <si>
    <t xml:space="preserve">45.22.20</t>
  </si>
  <si>
    <t xml:space="preserve">IK</t>
  </si>
  <si>
    <t xml:space="preserve">111631500</t>
  </si>
  <si>
    <t xml:space="preserve">Lak asfaltový ALP-PENETRAL sudy</t>
  </si>
  <si>
    <t xml:space="preserve">26.82.13</t>
  </si>
  <si>
    <t xml:space="preserve">IZ</t>
  </si>
  <si>
    <t xml:space="preserve">711112001</t>
  </si>
  <si>
    <t xml:space="preserve">Zhotovenie izolácie proti vlhkosti za studena zvislá náterom asfalt. penetr.</t>
  </si>
  <si>
    <t xml:space="preserve">71111-2001</t>
  </si>
  <si>
    <t xml:space="preserve">711141559</t>
  </si>
  <si>
    <t xml:space="preserve">Zhotovenie izolácie proti vlhkosti pritavením NAIP vodor.</t>
  </si>
  <si>
    <t xml:space="preserve">6282G0105</t>
  </si>
  <si>
    <t xml:space="preserve">Lepenka asfaltová Glasbit S40</t>
  </si>
  <si>
    <t xml:space="preserve">26.82.12</t>
  </si>
  <si>
    <t xml:space="preserve">711142559</t>
  </si>
  <si>
    <t xml:space="preserve">Zhotovenie izolácie proti vlhkosti pritavením NAIP zvislá</t>
  </si>
  <si>
    <t xml:space="preserve">711161312</t>
  </si>
  <si>
    <t xml:space="preserve">Izolácia proti zemnej vlhkosti stien fóliami pre bežné podmienky Fondaline S 500 šírky 1,0 m</t>
  </si>
  <si>
    <t xml:space="preserve">71116-1312</t>
  </si>
  <si>
    <t xml:space="preserve">711171190</t>
  </si>
  <si>
    <t xml:space="preserve">Ukončovací profil</t>
  </si>
  <si>
    <t xml:space="preserve">71117-1208</t>
  </si>
  <si>
    <t xml:space="preserve">711491272</t>
  </si>
  <si>
    <t xml:space="preserve">Zhotovenie izolácie tlakovej položením ochrannej textílie zvislej</t>
  </si>
  <si>
    <t xml:space="preserve">71149-1272</t>
  </si>
  <si>
    <t xml:space="preserve">693665120</t>
  </si>
  <si>
    <t xml:space="preserve">Geotextília polypropylénová TATRATEX PP 300g/m2</t>
  </si>
  <si>
    <t xml:space="preserve">17.20.10</t>
  </si>
  <si>
    <t xml:space="preserve">998711201</t>
  </si>
  <si>
    <t xml:space="preserve">Presun hmôt pre izolácie proti vode v objektoch výšky do 6 m</t>
  </si>
  <si>
    <t xml:space="preserve">99871-1201</t>
  </si>
  <si>
    <t xml:space="preserve">711 - Izolácie proti vode a vlhkosti  spolu: </t>
  </si>
  <si>
    <t xml:space="preserve">713 - Izolácie tepelné</t>
  </si>
  <si>
    <t xml:space="preserve">713</t>
  </si>
  <si>
    <t xml:space="preserve">713121111</t>
  </si>
  <si>
    <t xml:space="preserve">Montáž tep. izolácie podláh 1 x položenie</t>
  </si>
  <si>
    <t xml:space="preserve">71312-1111</t>
  </si>
  <si>
    <t xml:space="preserve">45.32.11</t>
  </si>
  <si>
    <t xml:space="preserve">2831B0307</t>
  </si>
  <si>
    <t xml:space="preserve">Polystyrén extrudovaný Styrodur 2800 C hr.100 mm</t>
  </si>
  <si>
    <t xml:space="preserve">25.21.41</t>
  </si>
  <si>
    <t xml:space="preserve">713111121</t>
  </si>
  <si>
    <t xml:space="preserve">Montáž tep. izolácie stropov rovných spodom, pripevnenie drôtom</t>
  </si>
  <si>
    <t xml:space="preserve">71311-1121</t>
  </si>
  <si>
    <t xml:space="preserve">713131121</t>
  </si>
  <si>
    <t xml:space="preserve">Montáž tep. izolácie stien, pripevnenie drôtom</t>
  </si>
  <si>
    <t xml:space="preserve">71313-1121</t>
  </si>
  <si>
    <t xml:space="preserve">631411750</t>
  </si>
  <si>
    <t xml:space="preserve">Doska čadičová NOBASIL MPE(M) 40kg/m3 hr. 10 cm</t>
  </si>
  <si>
    <t xml:space="preserve">26.82.16</t>
  </si>
  <si>
    <t xml:space="preserve">631411760</t>
  </si>
  <si>
    <t xml:space="preserve">Doska čadičová NOBASIL MPE(M) 40kg/m3 hr. 12 cm</t>
  </si>
  <si>
    <t xml:space="preserve">631411780</t>
  </si>
  <si>
    <t xml:space="preserve">Doska čadičová NOBASIL MPE(M) 40kg/m3 hr. 15 cm</t>
  </si>
  <si>
    <t xml:space="preserve">713133105</t>
  </si>
  <si>
    <t xml:space="preserve">Montáž tepel. izolácie podzem. stien a základov polystyrénom prikotvením a do lepidla</t>
  </si>
  <si>
    <t xml:space="preserve">71313-3105</t>
  </si>
  <si>
    <t xml:space="preserve">2831B0201</t>
  </si>
  <si>
    <t xml:space="preserve">Doska Styrodur 3035 CS.3 hr.30mm</t>
  </si>
  <si>
    <t xml:space="preserve">713191134</t>
  </si>
  <si>
    <t xml:space="preserve">D+M fólia DELTA-VENT S PLUS hydroizolačná difúzna stien</t>
  </si>
  <si>
    <t xml:space="preserve">71319-1131</t>
  </si>
  <si>
    <t xml:space="preserve">382</t>
  </si>
  <si>
    <t xml:space="preserve">021534335</t>
  </si>
  <si>
    <t xml:space="preserve">Montáž parozábrany Al</t>
  </si>
  <si>
    <t xml:space="preserve">02153-4333</t>
  </si>
  <si>
    <t xml:space="preserve">45.21.52</t>
  </si>
  <si>
    <t xml:space="preserve">2832A0101</t>
  </si>
  <si>
    <t xml:space="preserve">Fólia Isotec ALF - parozábrana</t>
  </si>
  <si>
    <t xml:space="preserve">25.21.30</t>
  </si>
  <si>
    <t xml:space="preserve">605104440</t>
  </si>
  <si>
    <t xml:space="preserve">Fošňa SM neopracovaná  50 250-300</t>
  </si>
  <si>
    <t xml:space="preserve">20.10.10</t>
  </si>
  <si>
    <t xml:space="preserve">998713201</t>
  </si>
  <si>
    <t xml:space="preserve">Presun hmôt pre izolácie tepelné v objektoch výšky do 6 m</t>
  </si>
  <si>
    <t xml:space="preserve">99871-3201</t>
  </si>
  <si>
    <t xml:space="preserve">713 - Izolácie tepelné  spolu: </t>
  </si>
  <si>
    <t xml:space="preserve">762 - Konštrukcie tesárske</t>
  </si>
  <si>
    <t xml:space="preserve">762</t>
  </si>
  <si>
    <t xml:space="preserve">762081060</t>
  </si>
  <si>
    <t xml:space="preserve">Zvláštne výkony na stavenisku, hoblovanie zrubu a trámov</t>
  </si>
  <si>
    <t xml:space="preserve">76208-3120</t>
  </si>
  <si>
    <t xml:space="preserve">45.42.13</t>
  </si>
  <si>
    <t xml:space="preserve">762081061</t>
  </si>
  <si>
    <t xml:space="preserve">Zvláštne výkony na stavenisku, vybrúsenie zrubu, trámov a pohľadových častí</t>
  </si>
  <si>
    <t xml:space="preserve">763</t>
  </si>
  <si>
    <t xml:space="preserve">763797105</t>
  </si>
  <si>
    <t xml:space="preserve">Drevostavby Tepelná izolácia škár drevitou vlnou</t>
  </si>
  <si>
    <t xml:space="preserve">76379-7103</t>
  </si>
  <si>
    <t xml:space="preserve">605911240</t>
  </si>
  <si>
    <t xml:space="preserve">Vlna drevitá</t>
  </si>
  <si>
    <t xml:space="preserve">605911230</t>
  </si>
  <si>
    <t xml:space="preserve">20.10.22</t>
  </si>
  <si>
    <t xml:space="preserve">762332110</t>
  </si>
  <si>
    <t xml:space="preserve">Montáž krovov viazaných prierez. plocha do 120 cm2</t>
  </si>
  <si>
    <t xml:space="preserve">45.22.11</t>
  </si>
  <si>
    <t xml:space="preserve">762332120</t>
  </si>
  <si>
    <t xml:space="preserve">Montáž krovov viazaných prierez. plocha nad 120 do 224 cm2</t>
  </si>
  <si>
    <t xml:space="preserve">762332130</t>
  </si>
  <si>
    <t xml:space="preserve">Montáž krovov viazaných prierez. plocha nad 224 do 288 cm2</t>
  </si>
  <si>
    <t xml:space="preserve">76233-2130</t>
  </si>
  <si>
    <t xml:space="preserve">6051521001</t>
  </si>
  <si>
    <t xml:space="preserve">Hranol SM 1, krov</t>
  </si>
  <si>
    <t xml:space="preserve">605152100</t>
  </si>
  <si>
    <t xml:space="preserve">762342203</t>
  </si>
  <si>
    <t xml:space="preserve">Montáž latovania striech, rozpätie 22 až 36 cm, vrátane vyrez. otvor. do 0,25 m2</t>
  </si>
  <si>
    <t xml:space="preserve">762342204</t>
  </si>
  <si>
    <t xml:space="preserve">Montáž kontralatí, rozpätie 80-120 cm</t>
  </si>
  <si>
    <t xml:space="preserve">605171030</t>
  </si>
  <si>
    <t xml:space="preserve">Lata SM 1 do 25cm2 x 400-600cm</t>
  </si>
  <si>
    <t xml:space="preserve">605171127</t>
  </si>
  <si>
    <t xml:space="preserve">Kontra lata 4x6cm</t>
  </si>
  <si>
    <t xml:space="preserve">605171126</t>
  </si>
  <si>
    <t xml:space="preserve">762395000</t>
  </si>
  <si>
    <t xml:space="preserve">Spojovacie a ochranné prostriedky k montáži krovov</t>
  </si>
  <si>
    <t xml:space="preserve">76239-5000</t>
  </si>
  <si>
    <t xml:space="preserve">762411101</t>
  </si>
  <si>
    <t xml:space="preserve">Montáž olištovania škár stropov a stien</t>
  </si>
  <si>
    <t xml:space="preserve">76241-1101</t>
  </si>
  <si>
    <t xml:space="preserve">605171129</t>
  </si>
  <si>
    <t xml:space="preserve">Lišta SM 30x10 mm</t>
  </si>
  <si>
    <t xml:space="preserve">605171130</t>
  </si>
  <si>
    <t xml:space="preserve">762412110</t>
  </si>
  <si>
    <t xml:space="preserve">Montáž krycích líšt vodorovných škár</t>
  </si>
  <si>
    <t xml:space="preserve">76241-2101</t>
  </si>
  <si>
    <t xml:space="preserve">605111180</t>
  </si>
  <si>
    <t xml:space="preserve">Lišta - šparung, SM 20x50 mm , hobľovaná</t>
  </si>
  <si>
    <t xml:space="preserve">605111164</t>
  </si>
  <si>
    <t xml:space="preserve">762421002</t>
  </si>
  <si>
    <t xml:space="preserve">Montáž obloženia stropov podkladový rošt</t>
  </si>
  <si>
    <t xml:space="preserve">76242-1002</t>
  </si>
  <si>
    <t xml:space="preserve">762439001</t>
  </si>
  <si>
    <t xml:space="preserve">Montáž obloženia stien podkladový rošt</t>
  </si>
  <si>
    <t xml:space="preserve">76243-9001</t>
  </si>
  <si>
    <t xml:space="preserve">605171121</t>
  </si>
  <si>
    <t xml:space="preserve">Lata 3x5cm SM 1 200-350cm</t>
  </si>
  <si>
    <t xml:space="preserve">762511264</t>
  </si>
  <si>
    <t xml:space="preserve">Podlahy podkladové z dosiek OSB skrutk. na pero a drážku nebrús 18mm</t>
  </si>
  <si>
    <t xml:space="preserve">76251-1264</t>
  </si>
  <si>
    <t xml:space="preserve">762526110</t>
  </si>
  <si>
    <t xml:space="preserve">Položenie vankúšov pod podlahy, rozpätie do 65 mm</t>
  </si>
  <si>
    <t xml:space="preserve">76252-6110</t>
  </si>
  <si>
    <t xml:space="preserve">605163320</t>
  </si>
  <si>
    <t xml:space="preserve">Vankúš SM 100x50mm x 400-650cm</t>
  </si>
  <si>
    <t xml:space="preserve">762712140</t>
  </si>
  <si>
    <t xml:space="preserve">Montáž priestor. viazaných konštr. z hraneného reziva nad 288 do 450 cm2</t>
  </si>
  <si>
    <t xml:space="preserve">76271-2140</t>
  </si>
  <si>
    <t xml:space="preserve">762712150</t>
  </si>
  <si>
    <t xml:space="preserve">Montáž priestor. viazaných konštr. z hraneného reziva nad 450 do 600 cm2</t>
  </si>
  <si>
    <t xml:space="preserve">76271-2150</t>
  </si>
  <si>
    <t xml:space="preserve">6051554101</t>
  </si>
  <si>
    <t xml:space="preserve">Hranol SM 1 200x260, zrubové rezivo s fazetami</t>
  </si>
  <si>
    <t xml:space="preserve">605155410</t>
  </si>
  <si>
    <t xml:space="preserve">762812590</t>
  </si>
  <si>
    <t xml:space="preserve">Dlážkovica P+D obojstranne hobľovaná 40mm</t>
  </si>
  <si>
    <t xml:space="preserve">76281-2580</t>
  </si>
  <si>
    <t xml:space="preserve">7637113121</t>
  </si>
  <si>
    <t xml:space="preserve">D+M Drevená stĺpiková konštrukcia vonkajších stien</t>
  </si>
  <si>
    <t xml:space="preserve">76371-1312</t>
  </si>
  <si>
    <t xml:space="preserve">762822140</t>
  </si>
  <si>
    <t xml:space="preserve">Montáž stropníc z hraneného a polohr. reziva, prier. plocha nad 450 do 540 cm2</t>
  </si>
  <si>
    <t xml:space="preserve">76282-2140</t>
  </si>
  <si>
    <t xml:space="preserve">6051554100</t>
  </si>
  <si>
    <t xml:space="preserve">Hranol SM 1 200x240, trámy</t>
  </si>
  <si>
    <t xml:space="preserve">998762202</t>
  </si>
  <si>
    <t xml:space="preserve">Presun hmôt pre tesárske konštr. v objektoch výšky do 12 m</t>
  </si>
  <si>
    <t xml:space="preserve">99876-2202</t>
  </si>
  <si>
    <t xml:space="preserve">762 - Konštrukcie tesárske  spolu: </t>
  </si>
  <si>
    <t xml:space="preserve">764 - Konštrukcie klampiarske</t>
  </si>
  <si>
    <t xml:space="preserve">764</t>
  </si>
  <si>
    <t xml:space="preserve">764172003-R</t>
  </si>
  <si>
    <t xml:space="preserve">D+M  Krytina Jánošík + doplnky</t>
  </si>
  <si>
    <t xml:space="preserve">76417-2003</t>
  </si>
  <si>
    <t xml:space="preserve">764239310</t>
  </si>
  <si>
    <t xml:space="preserve">Klamp. Zn pl. lem. komínov  v ploche</t>
  </si>
  <si>
    <t xml:space="preserve">76423-9310</t>
  </si>
  <si>
    <t xml:space="preserve">45.22.13</t>
  </si>
  <si>
    <t xml:space="preserve">764410240</t>
  </si>
  <si>
    <t xml:space="preserve">Klamp. PZ pl. oplechovanie parapetov rš 250</t>
  </si>
  <si>
    <t xml:space="preserve">76441-0240</t>
  </si>
  <si>
    <t xml:space="preserve">998764201</t>
  </si>
  <si>
    <t xml:space="preserve">Presun hmôt pre klampiarske konštr. v objektoch výšky do 6 m</t>
  </si>
  <si>
    <t xml:space="preserve">99876-4201</t>
  </si>
  <si>
    <t xml:space="preserve">764 - Konštrukcie klampiarske  spolu: </t>
  </si>
  <si>
    <t xml:space="preserve">765 - Krytiny tvrdé</t>
  </si>
  <si>
    <t xml:space="preserve">765</t>
  </si>
  <si>
    <t xml:space="preserve">765901051</t>
  </si>
  <si>
    <t xml:space="preserve">Pokrytie striech fóliou DELTA-VENT S PLUS hydroizolačná difúzna</t>
  </si>
  <si>
    <t xml:space="preserve">76590-1050</t>
  </si>
  <si>
    <t xml:space="preserve">45.22.12</t>
  </si>
  <si>
    <t xml:space="preserve">998765201</t>
  </si>
  <si>
    <t xml:space="preserve">Presun hmôt pre krytiny tvrdé na objektoch výšky do 6 m</t>
  </si>
  <si>
    <t xml:space="preserve">99876-5201</t>
  </si>
  <si>
    <t xml:space="preserve">765 - Krytiny tvrdé  spolu: </t>
  </si>
  <si>
    <t xml:space="preserve">766 - Konštrukcie stolárske</t>
  </si>
  <si>
    <t xml:space="preserve">766</t>
  </si>
  <si>
    <t xml:space="preserve">766412113-S</t>
  </si>
  <si>
    <t xml:space="preserve">Štítové steny z mäk. dreva s ozdobným lištovaním</t>
  </si>
  <si>
    <t xml:space="preserve">76641-2113</t>
  </si>
  <si>
    <t xml:space="preserve">766412113</t>
  </si>
  <si>
    <t xml:space="preserve">Montáž oblož. stien palub. z mäk. dreva</t>
  </si>
  <si>
    <t xml:space="preserve">766417111</t>
  </si>
  <si>
    <t xml:space="preserve">Montáž podkladového roštu pre obloženie stien</t>
  </si>
  <si>
    <t xml:space="preserve">76641-7111</t>
  </si>
  <si>
    <t xml:space="preserve">762341260</t>
  </si>
  <si>
    <t xml:space="preserve">Montáž debnenia striech striech rovných a šikmých z palubiek</t>
  </si>
  <si>
    <t xml:space="preserve">76234-1260</t>
  </si>
  <si>
    <t xml:space="preserve">611916870</t>
  </si>
  <si>
    <t xml:space="preserve">Obloženie palubové smrek hr. 20mm š. nad 100mm</t>
  </si>
  <si>
    <t xml:space="preserve">20.30.13</t>
  </si>
  <si>
    <t xml:space="preserve">766421214</t>
  </si>
  <si>
    <t xml:space="preserve">Montáž oblož. podhľadov palub. z mäk. dreva š. nad 100mm</t>
  </si>
  <si>
    <t xml:space="preserve">76642-1213</t>
  </si>
  <si>
    <t xml:space="preserve">6111A03 01</t>
  </si>
  <si>
    <t xml:space="preserve">D+M  Okno drevené 1-krídlové  OS - výš.700 x šír.700, vnútorné a vonkajšie obložky</t>
  </si>
  <si>
    <t xml:space="preserve">6111A0315</t>
  </si>
  <si>
    <t xml:space="preserve">20.30.11</t>
  </si>
  <si>
    <t xml:space="preserve">6111A03 02</t>
  </si>
  <si>
    <t xml:space="preserve">D+M  Okno drevené 1-krídlové  OS - výš.1000 x šír.1000, vnútorné a vonkajšie obložky</t>
  </si>
  <si>
    <t xml:space="preserve">6111A03 03</t>
  </si>
  <si>
    <t xml:space="preserve">D+M  Dvere vchodové 800x1970, vnútorné a vonkajšie lemovky</t>
  </si>
  <si>
    <t xml:space="preserve">6111A03 04</t>
  </si>
  <si>
    <t xml:space="preserve">D+M  Schodisko drevené, vrátane zábradlia</t>
  </si>
  <si>
    <t xml:space="preserve">998766201</t>
  </si>
  <si>
    <t xml:space="preserve">Presun hmôt pre konštr. stolárske v objektoch výšky do 6 m</t>
  </si>
  <si>
    <t xml:space="preserve">99876-6201</t>
  </si>
  <si>
    <t xml:space="preserve">766 - Konštrukcie stolárske  spolu: </t>
  </si>
  <si>
    <t xml:space="preserve">772 - Podlahy z prírodného kameňa</t>
  </si>
  <si>
    <t xml:space="preserve">782</t>
  </si>
  <si>
    <t xml:space="preserve">772211413</t>
  </si>
  <si>
    <t xml:space="preserve">Montáž obkl. podstupníc doskami mäk. kam.</t>
  </si>
  <si>
    <t xml:space="preserve">77221-1413</t>
  </si>
  <si>
    <t xml:space="preserve">45.43.12</t>
  </si>
  <si>
    <t xml:space="preserve">772506150</t>
  </si>
  <si>
    <t xml:space="preserve">Kladenie dlažby z kameňa nepravid. zrez. strany hr. 40-50mm</t>
  </si>
  <si>
    <t xml:space="preserve">77250-6150</t>
  </si>
  <si>
    <t xml:space="preserve">583857560-R</t>
  </si>
  <si>
    <t xml:space="preserve">Dodávka kameň prírodný hr. 30-50mm</t>
  </si>
  <si>
    <t xml:space="preserve">583857620</t>
  </si>
  <si>
    <t xml:space="preserve">26.70.12</t>
  </si>
  <si>
    <t xml:space="preserve">998772201</t>
  </si>
  <si>
    <t xml:space="preserve">Presun hmôt pre kamenné dlažby v objektoch výšky do 6 m</t>
  </si>
  <si>
    <t xml:space="preserve">99877-2201</t>
  </si>
  <si>
    <t xml:space="preserve">772 - Podlahy z prírodného kameňa  spolu: </t>
  </si>
  <si>
    <t xml:space="preserve">775 - Podlahy vlysové a parketové</t>
  </si>
  <si>
    <t xml:space="preserve">775</t>
  </si>
  <si>
    <t xml:space="preserve">775413170</t>
  </si>
  <si>
    <t xml:space="preserve">Okrajová lišta SM</t>
  </si>
  <si>
    <t xml:space="preserve">77541-3160</t>
  </si>
  <si>
    <t xml:space="preserve">45.43.22</t>
  </si>
  <si>
    <t xml:space="preserve">775570023</t>
  </si>
  <si>
    <t xml:space="preserve">Položenie podlahy palubovej š do 150 mm prilepením</t>
  </si>
  <si>
    <t xml:space="preserve">77557-0023</t>
  </si>
  <si>
    <t xml:space="preserve">6119190501</t>
  </si>
  <si>
    <t xml:space="preserve">Dlážkovica hr.28mm z tvrdého dreva</t>
  </si>
  <si>
    <t xml:space="preserve">611919020</t>
  </si>
  <si>
    <t xml:space="preserve">775591411</t>
  </si>
  <si>
    <t xml:space="preserve">Príplatok k podlahám dreveným, náter olejom a voskovanie</t>
  </si>
  <si>
    <t xml:space="preserve">77559-1411</t>
  </si>
  <si>
    <t xml:space="preserve">998775201</t>
  </si>
  <si>
    <t xml:space="preserve">Presun hmôt pre podlahy vlysové v objektoch výšky do 6 m</t>
  </si>
  <si>
    <t xml:space="preserve">99877-5201</t>
  </si>
  <si>
    <t xml:space="preserve">775 - Podlahy vlysové a parketové  spolu: </t>
  </si>
  <si>
    <t xml:space="preserve">782 - Obklady z kameňa</t>
  </si>
  <si>
    <t xml:space="preserve">782111140</t>
  </si>
  <si>
    <t xml:space="preserve">Montáž obkladov stien z mäk. kam. rovné líce hr. 25-30mm</t>
  </si>
  <si>
    <t xml:space="preserve">78211-1140</t>
  </si>
  <si>
    <t xml:space="preserve">583857550-R</t>
  </si>
  <si>
    <t xml:space="preserve">Dodávka kameň prírodný hr. 20-30mm</t>
  </si>
  <si>
    <t xml:space="preserve">998782201</t>
  </si>
  <si>
    <t xml:space="preserve">Presun hmôt pre kamenné obklady v objektoch výšky do 6 m</t>
  </si>
  <si>
    <t xml:space="preserve">99878-2201</t>
  </si>
  <si>
    <t xml:space="preserve">782 - Obklady z kameňa  spolu: </t>
  </si>
  <si>
    <t xml:space="preserve">783 - Nátery</t>
  </si>
  <si>
    <t xml:space="preserve">783</t>
  </si>
  <si>
    <t xml:space="preserve">783617100</t>
  </si>
  <si>
    <t xml:space="preserve">Nátery stolár. výrobkov olejové 2x lakovanie</t>
  </si>
  <si>
    <t xml:space="preserve">78361-7100</t>
  </si>
  <si>
    <t xml:space="preserve">45.44.22</t>
  </si>
  <si>
    <t xml:space="preserve">783782203</t>
  </si>
  <si>
    <t xml:space="preserve">Nátery tesárskych konštr. Bochemit QB</t>
  </si>
  <si>
    <t xml:space="preserve">78378-2203</t>
  </si>
  <si>
    <t xml:space="preserve">783 - Nátery  spolu: </t>
  </si>
  <si>
    <t xml:space="preserve">795 - Lokálne kúrenie</t>
  </si>
  <si>
    <t xml:space="preserve">795</t>
  </si>
  <si>
    <t xml:space="preserve">795121121</t>
  </si>
  <si>
    <t xml:space="preserve">Umiest. a osadenie prenosných kachlí na tuhé palivá do 250kg</t>
  </si>
  <si>
    <t xml:space="preserve">79512-1121</t>
  </si>
  <si>
    <t xml:space="preserve">45.34.32</t>
  </si>
  <si>
    <t xml:space="preserve">5411005001</t>
  </si>
  <si>
    <t xml:space="preserve">Kachle krbové s varnou platňou</t>
  </si>
  <si>
    <t xml:space="preserve">541100411</t>
  </si>
  <si>
    <t xml:space="preserve">29.72.12</t>
  </si>
  <si>
    <t xml:space="preserve">795 - Lokálne kúrenie  spolu: </t>
  </si>
  <si>
    <t xml:space="preserve">PRÁCE A DODÁVKY PSV  spolu: </t>
  </si>
  <si>
    <t xml:space="preserve">PRÁCE A DODÁVKY M</t>
  </si>
  <si>
    <t xml:space="preserve">M21 - 155 Elektromontáže</t>
  </si>
  <si>
    <t xml:space="preserve">921</t>
  </si>
  <si>
    <t xml:space="preserve">210220025</t>
  </si>
  <si>
    <t xml:space="preserve">Montáž uzemňovacieho vedenia v zemi, FeZn pás do 120mm2, spojenie svorkami</t>
  </si>
  <si>
    <t xml:space="preserve">M</t>
  </si>
  <si>
    <t xml:space="preserve">74531-0025</t>
  </si>
  <si>
    <t xml:space="preserve">45.31.1*</t>
  </si>
  <si>
    <t xml:space="preserve">MK</t>
  </si>
  <si>
    <t xml:space="preserve">3549000A34</t>
  </si>
  <si>
    <t xml:space="preserve">Plochá uzemňovacia (FeZn) páska 30x4</t>
  </si>
  <si>
    <t xml:space="preserve">kg</t>
  </si>
  <si>
    <t xml:space="preserve">31.20.10</t>
  </si>
  <si>
    <t xml:space="preserve">t195304             </t>
  </si>
  <si>
    <t xml:space="preserve">MZ</t>
  </si>
  <si>
    <t xml:space="preserve">3549040A42</t>
  </si>
  <si>
    <t xml:space="preserve">Svorka odbočná, spojovacia (FeZn) : SR 02, pre uzemňovaciu pásku 30x4 (4xM8)</t>
  </si>
  <si>
    <t xml:space="preserve">f616122             </t>
  </si>
  <si>
    <t xml:space="preserve">M21 - 155 Elektromontáže  spolu: </t>
  </si>
  <si>
    <t xml:space="preserve">PRÁCE A DODÁVKY M  spolu: </t>
  </si>
  <si>
    <t xml:space="preserve">OSTATNÉ</t>
  </si>
  <si>
    <t xml:space="preserve">OST - vedľajšie rozpočtové náklady</t>
  </si>
  <si>
    <t xml:space="preserve">800</t>
  </si>
  <si>
    <t xml:space="preserve">00210</t>
  </si>
  <si>
    <t xml:space="preserve">Zariadenie staveniska / nutnosť elektrocentrály /</t>
  </si>
  <si>
    <t xml:space="preserve">U</t>
  </si>
  <si>
    <t xml:space="preserve">002111</t>
  </si>
  <si>
    <t xml:space="preserve">Ostatné náklady - Sťažené podmienky realizácie diela   / dopravné náklady, nadm.výška 911 m  /</t>
  </si>
  <si>
    <t xml:space="preserve">OST - vedľajšie rozpočtové náklady  spolu: </t>
  </si>
  <si>
    <t xml:space="preserve">OSTATNÉ  spolu: </t>
  </si>
  <si>
    <t xml:space="preserve">Za rozpočet celkom</t>
  </si>
  <si>
    <t xml:space="preserve">Počet des.miest</t>
  </si>
  <si>
    <t xml:space="preserve">Formát</t>
  </si>
  <si>
    <t xml:space="preserve">N</t>
  </si>
  <si>
    <t xml:space="preserve">Suť v tonách</t>
  </si>
  <si>
    <t xml:space="preserve">Pozícia</t>
  </si>
  <si>
    <t xml:space="preserve">Vyňatý</t>
  </si>
  <si>
    <t xml:space="preserve">Vysoká sadzba</t>
  </si>
  <si>
    <t xml:space="preserve">Jedn. cena</t>
  </si>
  <si>
    <t xml:space="preserve">Index JC</t>
  </si>
  <si>
    <t xml:space="preserve">Index mn.</t>
  </si>
  <si>
    <t xml:space="preserve">rozpočtované</t>
  </si>
  <si>
    <t xml:space="preserve">od začiatku</t>
  </si>
  <si>
    <t xml:space="preserve">dodatok</t>
  </si>
  <si>
    <t xml:space="preserve">z režimu stavba</t>
  </si>
  <si>
    <t xml:space="preserve">DPH ( materiál )</t>
  </si>
  <si>
    <t xml:space="preserve">133302115</t>
  </si>
  <si>
    <t xml:space="preserve">Hĺbenie šachiet v horn. tr.4 ručné do 2,5 m2 pôdorys. plochy</t>
  </si>
  <si>
    <t xml:space="preserve">13330-2115</t>
  </si>
  <si>
    <t xml:space="preserve">211</t>
  </si>
  <si>
    <t xml:space="preserve">275311116</t>
  </si>
  <si>
    <t xml:space="preserve">Základové pätky z betónu prostého tr. C 16/20, cement portlandský</t>
  </si>
  <si>
    <t xml:space="preserve">27531-1116</t>
  </si>
  <si>
    <t xml:space="preserve">Presun hmôt pre budovy výšky do 6 m</t>
  </si>
  <si>
    <t xml:space="preserve">I76 6               </t>
  </si>
  <si>
    <t xml:space="preserve">712 - Povlakové krytiny</t>
  </si>
  <si>
    <t xml:space="preserve">712</t>
  </si>
  <si>
    <t xml:space="preserve">712451111</t>
  </si>
  <si>
    <t xml:space="preserve">Montáž asfaltových šindlov na strechy jednoduché do 30° pribitím</t>
  </si>
  <si>
    <t xml:space="preserve">71245-1111</t>
  </si>
  <si>
    <t xml:space="preserve">712451311</t>
  </si>
  <si>
    <t xml:space="preserve">Úprava asf. šindlov pri hrebeni do 30°</t>
  </si>
  <si>
    <t xml:space="preserve">71245-1311</t>
  </si>
  <si>
    <t xml:space="preserve">628220360</t>
  </si>
  <si>
    <t xml:space="preserve">Pás asflatový šindel Klasik</t>
  </si>
  <si>
    <t xml:space="preserve">21.12.56</t>
  </si>
  <si>
    <t xml:space="preserve">712451312</t>
  </si>
  <si>
    <t xml:space="preserve">Úprava asf. šindlov pri odkvape do 30°</t>
  </si>
  <si>
    <t xml:space="preserve">71245-1312</t>
  </si>
  <si>
    <t xml:space="preserve">712451511</t>
  </si>
  <si>
    <t xml:space="preserve">Montáž asfaltových šindlov do 30° pribitie podkladného pásu</t>
  </si>
  <si>
    <t xml:space="preserve">71245-1511</t>
  </si>
  <si>
    <t xml:space="preserve">628211090</t>
  </si>
  <si>
    <t xml:space="preserve">Pás asfaltovaný R 330/H</t>
  </si>
  <si>
    <t xml:space="preserve">998712201</t>
  </si>
  <si>
    <t xml:space="preserve">Presun hmôt pre izolácie povlakové v objektoch výšky do 6 m</t>
  </si>
  <si>
    <t xml:space="preserve">99871-2201</t>
  </si>
  <si>
    <t xml:space="preserve">712 - Povlakové krytiny  spolu: </t>
  </si>
  <si>
    <t xml:space="preserve">I76 2               </t>
  </si>
  <si>
    <t xml:space="preserve">605171020</t>
  </si>
  <si>
    <t xml:space="preserve">Lata SM 1 do 25cm2 x 200-375cm</t>
  </si>
  <si>
    <t xml:space="preserve">762731110</t>
  </si>
  <si>
    <t xml:space="preserve">Montáž priestor. viazaných konštr. z guľatiny do 120 cm2</t>
  </si>
  <si>
    <t xml:space="preserve">76273-1110</t>
  </si>
  <si>
    <t xml:space="preserve">762731120</t>
  </si>
  <si>
    <t xml:space="preserve">Montáž priestor. viazaných konštr. z guľatiny nad 120 do 224 cm2</t>
  </si>
  <si>
    <t xml:space="preserve">76273-1120</t>
  </si>
  <si>
    <t xml:space="preserve">762731140</t>
  </si>
  <si>
    <t xml:space="preserve">Montáž priestor. viazaných konštr. z guľatiny nad 288 do 450 cm2</t>
  </si>
  <si>
    <t xml:space="preserve">76273-1140</t>
  </si>
  <si>
    <t xml:space="preserve">762731150</t>
  </si>
  <si>
    <t xml:space="preserve">Montáž priestor. viazaných konštr. z guľatiny nad 450 cm2</t>
  </si>
  <si>
    <t xml:space="preserve">76273-1150</t>
  </si>
  <si>
    <t xml:space="preserve">605 S</t>
  </si>
  <si>
    <t xml:space="preserve">Guľatina, viazané konštrukcie</t>
  </si>
  <si>
    <t xml:space="preserve">762795000</t>
  </si>
  <si>
    <t xml:space="preserve">Spojovacie a ochranné prostriedky k montáži konštrukcií viazaných</t>
  </si>
  <si>
    <t xml:space="preserve">76279-5000</t>
  </si>
  <si>
    <t xml:space="preserve">764291320</t>
  </si>
  <si>
    <t xml:space="preserve">Klamp. Zn pl. záveterná lišta rš 330</t>
  </si>
  <si>
    <t xml:space="preserve">76429-1320</t>
  </si>
  <si>
    <t xml:space="preserve">767 - Konštrukcie doplnk. kovové stavebné</t>
  </si>
  <si>
    <t xml:space="preserve">767</t>
  </si>
  <si>
    <t xml:space="preserve">767995201 S</t>
  </si>
  <si>
    <t xml:space="preserve">D+M  Uzavretý oceľový profil 80x80x500</t>
  </si>
  <si>
    <t xml:space="preserve">76799-5103</t>
  </si>
  <si>
    <t xml:space="preserve">45.42.12</t>
  </si>
  <si>
    <t xml:space="preserve">767995202 S</t>
  </si>
  <si>
    <t xml:space="preserve">D+M  Uzavretý oceľový profil 50x100x1600</t>
  </si>
  <si>
    <t xml:space="preserve">767 - Konštrukcie doplnk. kovové stavebné  spolu: </t>
  </si>
  <si>
    <t xml:space="preserve">E1                  </t>
  </si>
  <si>
    <t xml:space="preserve">941955001</t>
  </si>
  <si>
    <t xml:space="preserve">Lešenie ľahké prac. pomocné výš. podlahy do 1,2 m</t>
  </si>
  <si>
    <t xml:space="preserve">I76 4               </t>
  </si>
  <si>
    <t xml:space="preserve">94195-5001</t>
  </si>
  <si>
    <t xml:space="preserve">762712120</t>
  </si>
  <si>
    <t xml:space="preserve">Montáž priestor. viazaných konštr. z hraneného reziva nad 120 do 224 cm2</t>
  </si>
  <si>
    <t xml:space="preserve">76271-2120</t>
  </si>
  <si>
    <t xml:space="preserve">605151500-011</t>
  </si>
  <si>
    <t xml:space="preserve">Hranol SM 1</t>
  </si>
  <si>
    <t xml:space="preserve">605151500</t>
  </si>
  <si>
    <t xml:space="preserve">5623125601</t>
  </si>
  <si>
    <t xml:space="preserve">D+M Šindel plastový</t>
  </si>
  <si>
    <t xml:space="preserve">562312530</t>
  </si>
  <si>
    <t xml:space="preserve">Nátery stolár. a tesárskych výrobkov olejové 2x lakovanie</t>
  </si>
  <si>
    <t xml:space="preserve">762 1</t>
  </si>
  <si>
    <t xml:space="preserve">D+M Drevená lavica 50x180x25  / fošňa hr.50mm osadená na zrezaných guláčoch /</t>
  </si>
  <si>
    <t xml:space="preserve">76284-1931</t>
  </si>
  <si>
    <t xml:space="preserve">772 1</t>
  </si>
  <si>
    <t xml:space="preserve">Ohnisko d=800mm , obložené kameňom, hĺbka ohniska 150mm</t>
  </si>
  <si>
    <t xml:space="preserve">77250-6170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</si>
</sst>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@"/>
    <numFmt numFmtId="166" formatCode="#,##0\ _S_k"/>
    <numFmt numFmtId="167" formatCode="#,##0&quot; Sk&quot;"/>
    <numFmt numFmtId="168" formatCode="#,##0"/>
    <numFmt numFmtId="169" formatCode="#,##0.00"/>
    <numFmt numFmtId="170" formatCode="0.00\ %"/>
    <numFmt numFmtId="171" formatCode="#,##0\ "/>
    <numFmt numFmtId="172" formatCode="#,##0.000"/>
    <numFmt numFmtId="173" formatCode="#,##0.00000"/>
    <numFmt numFmtId="174" formatCode="#,##0.0000"/>
    <numFmt numFmtId="175" formatCode="#,##0.0"/>
  </numFmts>
  <fonts count="13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name val="Arial Narrow"/>
      <family val="0"/>
      <charset val="238"/>
    </font>
    <font>
      <b val="true"/>
      <sz val="10"/>
      <name val="Arial Narrow"/>
      <family val="0"/>
      <charset val="238"/>
    </font>
    <font>
      <sz val="8"/>
      <color rgb="FFFFFFFF"/>
      <name val="Arial Narrow"/>
      <family val="0"/>
      <charset val="238"/>
    </font>
    <font>
      <b val="true"/>
      <sz val="8"/>
      <color rgb="FFFFFFFF"/>
      <name val="Arial Narrow"/>
      <family val="0"/>
      <charset val="238"/>
    </font>
    <font>
      <b val="true"/>
      <sz val="8"/>
      <name val="Arial Narrow"/>
      <family val="0"/>
      <charset val="238"/>
    </font>
    <font>
      <sz val="10"/>
      <name val="Arial"/>
      <family val="2"/>
      <charset val="238"/>
    </font>
    <font>
      <sz val="8"/>
      <color rgb="FF000000"/>
      <name val="Arial Narrow"/>
      <family val="0"/>
      <charset val="238"/>
    </font>
    <font>
      <b val="true"/>
      <sz val="8"/>
      <name val="Arial Narrow"/>
      <family val="2"/>
      <charset val="238"/>
    </font>
    <font>
      <sz val="8"/>
      <color rgb="FF0000FF"/>
      <name val="Arial Narrow"/>
      <family val="0"/>
      <charset val="238"/>
    </font>
  </fonts>
  <fills count="4">
    <fill>
      <patternFill patternType="none"/>
    </fill>
    <fill>
      <patternFill patternType="gray125"/>
    </fill>
    <fill>
      <patternFill patternType="solid">
        <fgColor rgb="FF33CCCC"/>
        <bgColor rgb="FF00CCFF"/>
      </patternFill>
    </fill>
    <fill>
      <patternFill patternType="solid">
        <fgColor rgb="FF3333CC"/>
        <bgColor rgb="FF3366FF"/>
      </patternFill>
    </fill>
  </fills>
  <borders count="53">
    <border diagonalUp="false" diagonalDown="false">
      <left/>
      <right/>
      <top/>
      <bottom/>
      <diagonal/>
    </border>
    <border diagonalUp="false" diagonalDown="false">
      <left style="double"/>
      <right/>
      <top style="double"/>
      <bottom style="hair"/>
      <diagonal/>
    </border>
    <border diagonalUp="false" diagonalDown="false">
      <left/>
      <right/>
      <top style="double"/>
      <bottom style="hair"/>
      <diagonal/>
    </border>
    <border diagonalUp="false" diagonalDown="false">
      <left/>
      <right style="double"/>
      <top style="double"/>
      <bottom style="hair"/>
      <diagonal/>
    </border>
    <border diagonalUp="false" diagonalDown="false">
      <left style="double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double"/>
      <top style="hair"/>
      <bottom style="hair"/>
      <diagonal/>
    </border>
    <border diagonalUp="false" diagonalDown="false">
      <left style="double"/>
      <right/>
      <top style="hair"/>
      <bottom style="double"/>
      <diagonal/>
    </border>
    <border diagonalUp="false" diagonalDown="false">
      <left/>
      <right/>
      <top style="hair"/>
      <bottom style="double"/>
      <diagonal/>
    </border>
    <border diagonalUp="false" diagonalDown="false">
      <left/>
      <right style="double"/>
      <top style="hair"/>
      <bottom style="double"/>
      <diagonal/>
    </border>
    <border diagonalUp="false" diagonalDown="false">
      <left/>
      <right style="hair"/>
      <top style="double"/>
      <bottom style="hair"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hair"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 style="double"/>
      <right style="hair"/>
      <top style="double"/>
      <bottom style="thin"/>
      <diagonal/>
    </border>
    <border diagonalUp="false" diagonalDown="false">
      <left style="hair"/>
      <right style="hair"/>
      <top style="double"/>
      <bottom style="thin"/>
      <diagonal/>
    </border>
    <border diagonalUp="false" diagonalDown="false">
      <left style="hair"/>
      <right style="double"/>
      <top style="double"/>
      <bottom style="thin"/>
      <diagonal/>
    </border>
    <border diagonalUp="false" diagonalDown="false">
      <left style="double"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double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double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double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double"/>
      <top style="hair"/>
      <bottom/>
      <diagonal/>
    </border>
    <border diagonalUp="false" diagonalDown="false">
      <left style="double"/>
      <right style="hair"/>
      <top style="hair"/>
      <bottom style="double"/>
      <diagonal/>
    </border>
    <border diagonalUp="false" diagonalDown="false">
      <left style="hair"/>
      <right style="hair"/>
      <top style="hair"/>
      <bottom style="double"/>
      <diagonal/>
    </border>
    <border diagonalUp="false" diagonalDown="false">
      <left style="hair"/>
      <right/>
      <top style="hair"/>
      <bottom style="double"/>
      <diagonal/>
    </border>
    <border diagonalUp="false" diagonalDown="false">
      <left style="medium"/>
      <right style="double"/>
      <top style="medium"/>
      <bottom style="double"/>
      <diagonal/>
    </border>
    <border diagonalUp="false" diagonalDown="false">
      <left/>
      <right style="hair"/>
      <top style="hair"/>
      <bottom style="double"/>
      <diagonal/>
    </border>
    <border diagonalUp="false" diagonalDown="false">
      <left style="double"/>
      <right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 style="double"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 style="double"/>
      <top/>
      <bottom style="hair"/>
      <diagonal/>
    </border>
    <border diagonalUp="false" diagonalDown="false">
      <left/>
      <right style="double"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 style="double"/>
      <right style="hair"/>
      <top style="double"/>
      <bottom style="double"/>
      <diagonal/>
    </border>
    <border diagonalUp="false" diagonalDown="false">
      <left style="hair"/>
      <right/>
      <top style="double"/>
      <bottom style="double"/>
      <diagonal/>
    </border>
    <border diagonalUp="false" diagonalDown="false">
      <left/>
      <right/>
      <top style="double"/>
      <bottom style="double"/>
      <diagonal/>
    </border>
    <border diagonalUp="false" diagonalDown="false">
      <left style="hair"/>
      <right style="double"/>
      <top style="double"/>
      <bottom style="double"/>
      <diagonal/>
    </border>
    <border diagonalUp="false" diagonalDown="false">
      <left style="double"/>
      <right style="hair"/>
      <top style="double"/>
      <bottom style="hair"/>
      <diagonal/>
    </border>
    <border diagonalUp="false" diagonalDown="false">
      <left style="hair"/>
      <right style="hair"/>
      <top style="double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4" fillId="0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4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4" fillId="0" borderId="2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4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4" fillId="0" borderId="2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4" fillId="0" borderId="2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4" fillId="0" borderId="3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4" fillId="0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4" fillId="0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4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4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4" fillId="0" borderId="2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4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4" fillId="0" borderId="4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4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4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4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3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72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4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0" borderId="4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2" fontId="4" fillId="0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0" borderId="4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9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2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3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7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5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9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2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5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5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4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4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5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5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4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49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CC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AD29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3.2" zeroHeight="false" outlineLevelRow="0" outlineLevelCol="0"/>
  <cols>
    <col collapsed="false" customWidth="true" hidden="false" outlineLevel="0" max="1" min="1" style="1" width="0.67"/>
    <col collapsed="false" customWidth="true" hidden="false" outlineLevel="0" max="2" min="2" style="1" width="3.64"/>
    <col collapsed="false" customWidth="true" hidden="false" outlineLevel="0" max="3" min="3" style="1" width="6.88"/>
    <col collapsed="false" customWidth="true" hidden="false" outlineLevel="0" max="6" min="4" style="1" width="14.01"/>
    <col collapsed="false" customWidth="true" hidden="false" outlineLevel="0" max="7" min="7" style="1" width="3.89"/>
    <col collapsed="false" customWidth="true" hidden="false" outlineLevel="0" max="8" min="8" style="1" width="22.66"/>
    <col collapsed="false" customWidth="true" hidden="false" outlineLevel="0" max="9" min="9" style="1" width="14.01"/>
    <col collapsed="false" customWidth="true" hidden="false" outlineLevel="0" max="10" min="10" style="1" width="4.33"/>
    <col collapsed="false" customWidth="true" hidden="false" outlineLevel="0" max="11" min="11" style="1" width="19.65"/>
    <col collapsed="false" customWidth="true" hidden="false" outlineLevel="0" max="12" min="12" style="1" width="9.66"/>
    <col collapsed="false" customWidth="true" hidden="false" outlineLevel="0" max="13" min="13" style="1" width="14.01"/>
    <col collapsed="false" customWidth="true" hidden="false" outlineLevel="0" max="14" min="14" style="1" width="0.67"/>
    <col collapsed="false" customWidth="true" hidden="false" outlineLevel="0" max="15" min="15" style="1" width="1.44"/>
    <col collapsed="false" customWidth="true" hidden="false" outlineLevel="0" max="23" min="16" style="1" width="9.13"/>
    <col collapsed="false" customWidth="true" hidden="false" outlineLevel="0" max="25" min="24" style="1" width="5.66"/>
    <col collapsed="false" customWidth="true" hidden="false" outlineLevel="0" max="26" min="26" style="1" width="6.56"/>
    <col collapsed="false" customWidth="true" hidden="false" outlineLevel="0" max="27" min="27" style="1" width="21.44"/>
    <col collapsed="false" customWidth="true" hidden="false" outlineLevel="0" max="28" min="28" style="1" width="4.33"/>
    <col collapsed="false" customWidth="true" hidden="false" outlineLevel="0" max="29" min="29" style="1" width="8.33"/>
    <col collapsed="false" customWidth="true" hidden="false" outlineLevel="0" max="30" min="30" style="1" width="8.67"/>
    <col collapsed="false" customWidth="true" hidden="false" outlineLevel="0" max="1025" min="31" style="1" width="9.13"/>
  </cols>
  <sheetData>
    <row r="1" customFormat="false" ht="28.5" hidden="false" customHeight="true" outlineLevel="0" collapsed="false">
      <c r="B1" s="2"/>
      <c r="C1" s="2"/>
      <c r="D1" s="2"/>
      <c r="E1" s="2"/>
      <c r="F1" s="2"/>
      <c r="G1" s="2"/>
      <c r="H1" s="3" t="str">
        <f aca="false">CONCATENATE(AA2," ",AB2," ",AC2," ",AD2)</f>
        <v>Krycí list rozpočtu v EUR</v>
      </c>
      <c r="I1" s="2"/>
      <c r="J1" s="2"/>
      <c r="K1" s="2"/>
      <c r="L1" s="2"/>
      <c r="M1" s="2"/>
      <c r="Z1" s="4" t="s">
        <v>0</v>
      </c>
      <c r="AA1" s="4" t="s">
        <v>1</v>
      </c>
      <c r="AB1" s="4" t="s">
        <v>2</v>
      </c>
      <c r="AC1" s="4" t="s">
        <v>3</v>
      </c>
      <c r="AD1" s="4" t="s">
        <v>4</v>
      </c>
    </row>
    <row r="2" customFormat="false" ht="18" hidden="false" customHeight="true" outlineLevel="0" collapsed="false">
      <c r="B2" s="5" t="s">
        <v>5</v>
      </c>
      <c r="C2" s="6"/>
      <c r="D2" s="6"/>
      <c r="E2" s="6"/>
      <c r="F2" s="6"/>
      <c r="G2" s="7" t="s">
        <v>6</v>
      </c>
      <c r="H2" s="6"/>
      <c r="I2" s="6"/>
      <c r="J2" s="7" t="s">
        <v>7</v>
      </c>
      <c r="K2" s="6"/>
      <c r="L2" s="6"/>
      <c r="M2" s="8"/>
      <c r="Z2" s="4" t="s">
        <v>8</v>
      </c>
      <c r="AA2" s="9" t="s">
        <v>9</v>
      </c>
      <c r="AB2" s="9" t="s">
        <v>10</v>
      </c>
      <c r="AC2" s="9"/>
      <c r="AD2" s="10"/>
    </row>
    <row r="3" customFormat="false" ht="18" hidden="false" customHeight="true" outlineLevel="0" collapsed="false">
      <c r="B3" s="11" t="s">
        <v>11</v>
      </c>
      <c r="C3" s="12"/>
      <c r="D3" s="12"/>
      <c r="E3" s="12"/>
      <c r="F3" s="12"/>
      <c r="G3" s="13" t="s">
        <v>12</v>
      </c>
      <c r="H3" s="12"/>
      <c r="I3" s="12"/>
      <c r="J3" s="13" t="s">
        <v>13</v>
      </c>
      <c r="K3" s="12"/>
      <c r="L3" s="12"/>
      <c r="M3" s="14"/>
      <c r="Z3" s="4" t="s">
        <v>14</v>
      </c>
      <c r="AA3" s="9" t="s">
        <v>15</v>
      </c>
      <c r="AB3" s="9" t="s">
        <v>10</v>
      </c>
      <c r="AC3" s="9" t="s">
        <v>16</v>
      </c>
      <c r="AD3" s="10" t="s">
        <v>17</v>
      </c>
    </row>
    <row r="4" customFormat="false" ht="18" hidden="false" customHeight="true" outlineLevel="0" collapsed="false">
      <c r="B4" s="15"/>
      <c r="C4" s="16"/>
      <c r="D4" s="16"/>
      <c r="E4" s="16"/>
      <c r="F4" s="16"/>
      <c r="G4" s="17"/>
      <c r="H4" s="16"/>
      <c r="I4" s="16"/>
      <c r="J4" s="17" t="s">
        <v>18</v>
      </c>
      <c r="K4" s="16" t="s">
        <v>19</v>
      </c>
      <c r="L4" s="16" t="s">
        <v>20</v>
      </c>
      <c r="M4" s="18"/>
      <c r="Z4" s="4" t="s">
        <v>21</v>
      </c>
      <c r="AA4" s="9" t="s">
        <v>22</v>
      </c>
      <c r="AB4" s="9" t="s">
        <v>10</v>
      </c>
      <c r="AC4" s="9"/>
      <c r="AD4" s="10"/>
    </row>
    <row r="5" customFormat="false" ht="18" hidden="false" customHeight="true" outlineLevel="0" collapsed="false">
      <c r="B5" s="5" t="s">
        <v>23</v>
      </c>
      <c r="C5" s="6"/>
      <c r="D5" s="6" t="s">
        <v>24</v>
      </c>
      <c r="E5" s="6"/>
      <c r="F5" s="6"/>
      <c r="G5" s="19" t="s">
        <v>25</v>
      </c>
      <c r="H5" s="6" t="s">
        <v>26</v>
      </c>
      <c r="I5" s="6"/>
      <c r="J5" s="6" t="s">
        <v>27</v>
      </c>
      <c r="K5" s="6" t="n">
        <v>42385881</v>
      </c>
      <c r="L5" s="6" t="s">
        <v>28</v>
      </c>
      <c r="M5" s="8" t="n">
        <v>2024065692</v>
      </c>
      <c r="Z5" s="4" t="s">
        <v>29</v>
      </c>
      <c r="AA5" s="9" t="s">
        <v>15</v>
      </c>
      <c r="AB5" s="9" t="s">
        <v>10</v>
      </c>
      <c r="AC5" s="9" t="s">
        <v>16</v>
      </c>
      <c r="AD5" s="10" t="s">
        <v>17</v>
      </c>
    </row>
    <row r="6" customFormat="false" ht="18" hidden="false" customHeight="true" outlineLevel="0" collapsed="false">
      <c r="B6" s="11" t="s">
        <v>30</v>
      </c>
      <c r="C6" s="12"/>
      <c r="D6" s="12"/>
      <c r="E6" s="12"/>
      <c r="F6" s="12"/>
      <c r="G6" s="20"/>
      <c r="H6" s="12"/>
      <c r="I6" s="12"/>
      <c r="J6" s="12" t="s">
        <v>27</v>
      </c>
      <c r="K6" s="12"/>
      <c r="L6" s="12" t="s">
        <v>28</v>
      </c>
      <c r="M6" s="14"/>
    </row>
    <row r="7" customFormat="false" ht="18" hidden="false" customHeight="true" outlineLevel="0" collapsed="false">
      <c r="B7" s="15" t="s">
        <v>31</v>
      </c>
      <c r="C7" s="16"/>
      <c r="D7" s="16" t="s">
        <v>32</v>
      </c>
      <c r="E7" s="16"/>
      <c r="F7" s="16"/>
      <c r="G7" s="21" t="s">
        <v>33</v>
      </c>
      <c r="H7" s="16" t="s">
        <v>34</v>
      </c>
      <c r="I7" s="16"/>
      <c r="J7" s="16" t="s">
        <v>27</v>
      </c>
      <c r="K7" s="16" t="n">
        <v>40169529</v>
      </c>
      <c r="L7" s="16" t="s">
        <v>28</v>
      </c>
      <c r="M7" s="18" t="n">
        <v>1021320135</v>
      </c>
    </row>
    <row r="8" customFormat="false" ht="18" hidden="false" customHeight="true" outlineLevel="0" collapsed="false">
      <c r="B8" s="22"/>
      <c r="C8" s="23"/>
      <c r="D8" s="24"/>
      <c r="E8" s="25"/>
      <c r="F8" s="26" t="n">
        <f aca="false">IF(B8&lt;&gt;0,ROUND($M$26/B8,0),0)</f>
        <v>0</v>
      </c>
      <c r="G8" s="19"/>
      <c r="H8" s="23"/>
      <c r="I8" s="26" t="n">
        <f aca="false">IF(G8&lt;&gt;0,ROUND($M$26/G8,0),0)</f>
        <v>0</v>
      </c>
      <c r="J8" s="7"/>
      <c r="K8" s="23"/>
      <c r="L8" s="25"/>
      <c r="M8" s="27" t="n">
        <f aca="false">IF(J8&lt;&gt;0,ROUND($M$26/J8,0),0)</f>
        <v>0</v>
      </c>
    </row>
    <row r="9" customFormat="false" ht="18" hidden="false" customHeight="true" outlineLevel="0" collapsed="false">
      <c r="B9" s="28"/>
      <c r="C9" s="29"/>
      <c r="D9" s="30"/>
      <c r="E9" s="31"/>
      <c r="F9" s="32" t="n">
        <f aca="false">IF(B9&lt;&gt;0,ROUND($M$26/B9,0),0)</f>
        <v>0</v>
      </c>
      <c r="G9" s="33"/>
      <c r="H9" s="29"/>
      <c r="I9" s="32" t="n">
        <f aca="false">IF(G9&lt;&gt;0,ROUND($M$26/G9,0),0)</f>
        <v>0</v>
      </c>
      <c r="J9" s="33"/>
      <c r="K9" s="29"/>
      <c r="L9" s="31"/>
      <c r="M9" s="34" t="n">
        <f aca="false">IF(J9&lt;&gt;0,ROUND($M$26/J9,0),0)</f>
        <v>0</v>
      </c>
    </row>
    <row r="10" customFormat="false" ht="18" hidden="false" customHeight="true" outlineLevel="0" collapsed="false">
      <c r="B10" s="35" t="s">
        <v>35</v>
      </c>
      <c r="C10" s="36" t="s">
        <v>36</v>
      </c>
      <c r="D10" s="37" t="s">
        <v>37</v>
      </c>
      <c r="E10" s="37" t="s">
        <v>38</v>
      </c>
      <c r="F10" s="38" t="s">
        <v>39</v>
      </c>
      <c r="G10" s="35" t="s">
        <v>40</v>
      </c>
      <c r="H10" s="38" t="s">
        <v>41</v>
      </c>
      <c r="I10" s="38"/>
      <c r="J10" s="35" t="s">
        <v>42</v>
      </c>
      <c r="K10" s="38" t="s">
        <v>43</v>
      </c>
      <c r="L10" s="38"/>
      <c r="M10" s="38"/>
    </row>
    <row r="11" customFormat="false" ht="18" hidden="false" customHeight="true" outlineLevel="0" collapsed="false">
      <c r="B11" s="39" t="n">
        <v>1</v>
      </c>
      <c r="C11" s="40" t="s">
        <v>44</v>
      </c>
      <c r="D11" s="41" t="n">
        <f aca="false">Zoznam!O10</f>
        <v>0</v>
      </c>
      <c r="E11" s="41" t="n">
        <f aca="false">Zoznam!P10</f>
        <v>0</v>
      </c>
      <c r="F11" s="42" t="n">
        <f aca="false">D11+E11</f>
        <v>0</v>
      </c>
      <c r="G11" s="39" t="n">
        <v>6</v>
      </c>
      <c r="H11" s="40" t="s">
        <v>45</v>
      </c>
      <c r="I11" s="42" t="n">
        <f aca="false">Zoznam!Z10</f>
        <v>0</v>
      </c>
      <c r="J11" s="39" t="n">
        <v>11</v>
      </c>
      <c r="K11" s="43" t="s">
        <v>46</v>
      </c>
      <c r="L11" s="44"/>
      <c r="M11" s="42" t="n">
        <f aca="false">Zoznam!Y10</f>
        <v>0</v>
      </c>
    </row>
    <row r="12" customFormat="false" ht="18" hidden="false" customHeight="true" outlineLevel="0" collapsed="false">
      <c r="B12" s="45" t="n">
        <v>2</v>
      </c>
      <c r="C12" s="46" t="s">
        <v>47</v>
      </c>
      <c r="D12" s="47" t="n">
        <f aca="false">Zoznam!Q10</f>
        <v>0</v>
      </c>
      <c r="E12" s="47" t="n">
        <f aca="false">Zoznam!R10</f>
        <v>0</v>
      </c>
      <c r="F12" s="42" t="n">
        <f aca="false">D12+E12</f>
        <v>0</v>
      </c>
      <c r="G12" s="45" t="n">
        <v>7</v>
      </c>
      <c r="H12" s="46"/>
      <c r="I12" s="48" t="n">
        <v>0</v>
      </c>
      <c r="J12" s="45" t="n">
        <v>12</v>
      </c>
      <c r="K12" s="49"/>
      <c r="L12" s="50" t="n">
        <v>0</v>
      </c>
      <c r="M12" s="48" t="n">
        <f aca="false">ROUND(((D11+E11+D12+E12+D13)*L12),2)</f>
        <v>0</v>
      </c>
    </row>
    <row r="13" customFormat="false" ht="18" hidden="false" customHeight="true" outlineLevel="0" collapsed="false">
      <c r="B13" s="45" t="n">
        <v>3</v>
      </c>
      <c r="C13" s="46" t="s">
        <v>48</v>
      </c>
      <c r="D13" s="47" t="n">
        <f aca="false">Zoznam!S10</f>
        <v>0</v>
      </c>
      <c r="E13" s="47" t="n">
        <f aca="false">Zoznam!T10</f>
        <v>0</v>
      </c>
      <c r="F13" s="42" t="n">
        <f aca="false">D13+E13</f>
        <v>0</v>
      </c>
      <c r="G13" s="45" t="n">
        <v>8</v>
      </c>
      <c r="H13" s="46"/>
      <c r="I13" s="48" t="n">
        <v>0</v>
      </c>
      <c r="J13" s="45" t="n">
        <v>13</v>
      </c>
      <c r="K13" s="49"/>
      <c r="L13" s="50" t="n">
        <v>0</v>
      </c>
      <c r="M13" s="48" t="n">
        <f aca="false">ROUND(((D11+E11+D12+E12+D13)*L13),2)</f>
        <v>0</v>
      </c>
    </row>
    <row r="14" customFormat="false" ht="18" hidden="false" customHeight="true" outlineLevel="0" collapsed="false">
      <c r="B14" s="45" t="n">
        <v>4</v>
      </c>
      <c r="C14" s="46" t="s">
        <v>49</v>
      </c>
      <c r="D14" s="47" t="n">
        <f aca="false">Zoznam!U10</f>
        <v>0</v>
      </c>
      <c r="E14" s="47" t="n">
        <f aca="false">Zoznam!V10</f>
        <v>0</v>
      </c>
      <c r="F14" s="51" t="n">
        <f aca="false">D14+E14</f>
        <v>0</v>
      </c>
      <c r="G14" s="45" t="n">
        <v>9</v>
      </c>
      <c r="H14" s="46"/>
      <c r="I14" s="48" t="n">
        <v>0</v>
      </c>
      <c r="J14" s="45" t="n">
        <v>14</v>
      </c>
      <c r="K14" s="49"/>
      <c r="L14" s="50" t="n">
        <v>0</v>
      </c>
      <c r="M14" s="48" t="n">
        <f aca="false">ROUND(((D11+E11+D12+E12+D13+E13)*L14),2)</f>
        <v>0</v>
      </c>
    </row>
    <row r="15" customFormat="false" ht="18" hidden="false" customHeight="true" outlineLevel="0" collapsed="false">
      <c r="B15" s="52" t="n">
        <v>5</v>
      </c>
      <c r="C15" s="53" t="s">
        <v>50</v>
      </c>
      <c r="D15" s="54" t="n">
        <f aca="false">SUM(D11:D14)</f>
        <v>0</v>
      </c>
      <c r="E15" s="55" t="n">
        <f aca="false">SUM(E11:E14)</f>
        <v>0</v>
      </c>
      <c r="F15" s="56" t="n">
        <f aca="false">SUM(F11:F14)</f>
        <v>0</v>
      </c>
      <c r="G15" s="57" t="n">
        <v>10</v>
      </c>
      <c r="H15" s="58" t="s">
        <v>51</v>
      </c>
      <c r="I15" s="56" t="n">
        <f aca="false">SUM(I11:I14)</f>
        <v>0</v>
      </c>
      <c r="J15" s="52" t="n">
        <v>15</v>
      </c>
      <c r="K15" s="59"/>
      <c r="L15" s="60" t="s">
        <v>52</v>
      </c>
      <c r="M15" s="56" t="n">
        <f aca="false">SUM(M11:M14)</f>
        <v>0</v>
      </c>
    </row>
    <row r="16" customFormat="false" ht="18" hidden="false" customHeight="true" outlineLevel="0" collapsed="false">
      <c r="B16" s="61" t="s">
        <v>53</v>
      </c>
      <c r="C16" s="61"/>
      <c r="D16" s="61"/>
      <c r="E16" s="61"/>
      <c r="F16" s="62"/>
      <c r="G16" s="63" t="s">
        <v>54</v>
      </c>
      <c r="H16" s="63"/>
      <c r="I16" s="63"/>
      <c r="J16" s="35" t="s">
        <v>55</v>
      </c>
      <c r="K16" s="38" t="s">
        <v>56</v>
      </c>
      <c r="L16" s="38"/>
      <c r="M16" s="38"/>
    </row>
    <row r="17" customFormat="false" ht="18" hidden="false" customHeight="true" outlineLevel="0" collapsed="false">
      <c r="B17" s="64"/>
      <c r="C17" s="65" t="s">
        <v>57</v>
      </c>
      <c r="D17" s="65"/>
      <c r="E17" s="65" t="s">
        <v>58</v>
      </c>
      <c r="F17" s="66"/>
      <c r="G17" s="64"/>
      <c r="H17" s="2"/>
      <c r="I17" s="67"/>
      <c r="J17" s="45" t="n">
        <v>16</v>
      </c>
      <c r="K17" s="49" t="s">
        <v>59</v>
      </c>
      <c r="L17" s="68"/>
      <c r="M17" s="48" t="n">
        <f aca="false">Zoznam!X10</f>
        <v>0</v>
      </c>
    </row>
    <row r="18" customFormat="false" ht="18" hidden="false" customHeight="true" outlineLevel="0" collapsed="false">
      <c r="B18" s="69"/>
      <c r="C18" s="2" t="s">
        <v>60</v>
      </c>
      <c r="D18" s="2"/>
      <c r="E18" s="2"/>
      <c r="F18" s="70"/>
      <c r="G18" s="69"/>
      <c r="H18" s="2" t="s">
        <v>57</v>
      </c>
      <c r="I18" s="67"/>
      <c r="J18" s="45" t="n">
        <v>17</v>
      </c>
      <c r="K18" s="49" t="s">
        <v>61</v>
      </c>
      <c r="L18" s="68"/>
      <c r="M18" s="48" t="n">
        <f aca="false">Zoznam!AA10</f>
        <v>0</v>
      </c>
    </row>
    <row r="19" customFormat="false" ht="18" hidden="false" customHeight="true" outlineLevel="0" collapsed="false">
      <c r="B19" s="69"/>
      <c r="C19" s="2"/>
      <c r="D19" s="2"/>
      <c r="E19" s="2"/>
      <c r="F19" s="70"/>
      <c r="G19" s="69"/>
      <c r="H19" s="71"/>
      <c r="I19" s="67"/>
      <c r="J19" s="45" t="n">
        <v>18</v>
      </c>
      <c r="K19" s="49"/>
      <c r="L19" s="68"/>
      <c r="M19" s="48" t="n">
        <v>0</v>
      </c>
    </row>
    <row r="20" customFormat="false" ht="18" hidden="false" customHeight="true" outlineLevel="0" collapsed="false">
      <c r="B20" s="69"/>
      <c r="C20" s="2"/>
      <c r="D20" s="2"/>
      <c r="E20" s="2"/>
      <c r="F20" s="70"/>
      <c r="G20" s="69"/>
      <c r="H20" s="65" t="s">
        <v>58</v>
      </c>
      <c r="I20" s="67"/>
      <c r="J20" s="45" t="n">
        <v>19</v>
      </c>
      <c r="K20" s="49"/>
      <c r="L20" s="68"/>
      <c r="M20" s="48" t="n">
        <v>0</v>
      </c>
    </row>
    <row r="21" customFormat="false" ht="18" hidden="false" customHeight="true" outlineLevel="0" collapsed="false">
      <c r="B21" s="64"/>
      <c r="C21" s="2"/>
      <c r="D21" s="2"/>
      <c r="E21" s="2"/>
      <c r="F21" s="2"/>
      <c r="G21" s="64"/>
      <c r="H21" s="2" t="s">
        <v>60</v>
      </c>
      <c r="I21" s="67"/>
      <c r="J21" s="52" t="n">
        <v>20</v>
      </c>
      <c r="K21" s="59"/>
      <c r="L21" s="60" t="s">
        <v>62</v>
      </c>
      <c r="M21" s="56" t="n">
        <f aca="false">SUM(M17:M20)</f>
        <v>0</v>
      </c>
    </row>
    <row r="22" customFormat="false" ht="18" hidden="false" customHeight="true" outlineLevel="0" collapsed="false">
      <c r="B22" s="61" t="s">
        <v>63</v>
      </c>
      <c r="C22" s="61"/>
      <c r="D22" s="61"/>
      <c r="E22" s="61"/>
      <c r="F22" s="62"/>
      <c r="G22" s="64"/>
      <c r="H22" s="2"/>
      <c r="I22" s="67"/>
      <c r="J22" s="35" t="s">
        <v>64</v>
      </c>
      <c r="K22" s="38" t="s">
        <v>65</v>
      </c>
      <c r="L22" s="38"/>
      <c r="M22" s="38"/>
    </row>
    <row r="23" customFormat="false" ht="18" hidden="false" customHeight="true" outlineLevel="0" collapsed="false">
      <c r="B23" s="64"/>
      <c r="C23" s="65" t="s">
        <v>57</v>
      </c>
      <c r="D23" s="65"/>
      <c r="E23" s="65" t="s">
        <v>58</v>
      </c>
      <c r="F23" s="66"/>
      <c r="G23" s="64"/>
      <c r="H23" s="2"/>
      <c r="I23" s="67"/>
      <c r="J23" s="39" t="n">
        <v>21</v>
      </c>
      <c r="K23" s="43"/>
      <c r="L23" s="72" t="s">
        <v>66</v>
      </c>
      <c r="M23" s="42" t="n">
        <f aca="false">ROUND(F15,2)+I15+M15+M21</f>
        <v>0</v>
      </c>
    </row>
    <row r="24" customFormat="false" ht="18" hidden="false" customHeight="true" outlineLevel="0" collapsed="false">
      <c r="B24" s="69"/>
      <c r="C24" s="2" t="s">
        <v>60</v>
      </c>
      <c r="D24" s="2"/>
      <c r="E24" s="2"/>
      <c r="F24" s="70"/>
      <c r="G24" s="64"/>
      <c r="H24" s="2"/>
      <c r="I24" s="67"/>
      <c r="J24" s="45" t="n">
        <v>22</v>
      </c>
      <c r="K24" s="49" t="s">
        <v>67</v>
      </c>
      <c r="L24" s="73"/>
      <c r="M24" s="48" t="n">
        <f aca="false">Zoznam!AB10</f>
        <v>0</v>
      </c>
    </row>
    <row r="25" customFormat="false" ht="18" hidden="false" customHeight="true" outlineLevel="0" collapsed="false">
      <c r="B25" s="69"/>
      <c r="C25" s="2"/>
      <c r="D25" s="2"/>
      <c r="E25" s="2"/>
      <c r="F25" s="70"/>
      <c r="G25" s="64"/>
      <c r="H25" s="2"/>
      <c r="I25" s="67"/>
      <c r="J25" s="45" t="n">
        <v>23</v>
      </c>
      <c r="K25" s="49" t="s">
        <v>68</v>
      </c>
      <c r="L25" s="73"/>
      <c r="M25" s="48" t="n">
        <f aca="false">Zoznam!AC10</f>
        <v>0</v>
      </c>
    </row>
    <row r="26" customFormat="false" ht="18" hidden="false" customHeight="true" outlineLevel="0" collapsed="false">
      <c r="B26" s="69"/>
      <c r="C26" s="2"/>
      <c r="D26" s="2"/>
      <c r="E26" s="2"/>
      <c r="F26" s="70"/>
      <c r="G26" s="64"/>
      <c r="H26" s="2"/>
      <c r="I26" s="67"/>
      <c r="J26" s="52" t="n">
        <v>24</v>
      </c>
      <c r="K26" s="59"/>
      <c r="L26" s="60" t="s">
        <v>69</v>
      </c>
      <c r="M26" s="56" t="n">
        <f aca="false">M23+M24+M25</f>
        <v>0</v>
      </c>
    </row>
    <row r="27" customFormat="false" ht="17.1" hidden="false" customHeight="true" outlineLevel="0" collapsed="false">
      <c r="B27" s="74"/>
      <c r="C27" s="75"/>
      <c r="D27" s="75"/>
      <c r="E27" s="75"/>
      <c r="F27" s="75"/>
      <c r="G27" s="74"/>
      <c r="H27" s="75"/>
      <c r="I27" s="76"/>
      <c r="J27" s="77" t="s">
        <v>70</v>
      </c>
      <c r="K27" s="78" t="s">
        <v>71</v>
      </c>
      <c r="L27" s="79"/>
      <c r="M27" s="80" t="n">
        <v>0</v>
      </c>
    </row>
    <row r="28" customFormat="false" ht="14.25" hidden="false" customHeight="true" outlineLevel="0" collapsed="false"/>
    <row r="29" customFormat="false" ht="2.25" hidden="false" customHeight="true" outlineLevel="0" collapsed="false"/>
  </sheetData>
  <mergeCells count="7">
    <mergeCell ref="H10:I10"/>
    <mergeCell ref="K10:M10"/>
    <mergeCell ref="B16:E16"/>
    <mergeCell ref="G16:I16"/>
    <mergeCell ref="K16:M16"/>
    <mergeCell ref="B22:E22"/>
    <mergeCell ref="K22:M22"/>
  </mergeCells>
  <printOptions headings="false" gridLines="false" gridLinesSet="true" horizontalCentered="true" verticalCentered="true"/>
  <pageMargins left="0.25" right="0.388888888888889" top="0.354166666666667" bottom="0.432638888888889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D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 zeroHeight="false" outlineLevelRow="0" outlineLevelCol="0"/>
  <cols>
    <col collapsed="false" customWidth="true" hidden="false" outlineLevel="0" max="1" min="1" style="0" width="12.22"/>
    <col collapsed="false" customWidth="true" hidden="false" outlineLevel="0" max="2" min="2" style="0" width="29.1"/>
    <col collapsed="false" customWidth="true" hidden="false" outlineLevel="0" max="3" min="3" style="0" width="44.58"/>
    <col collapsed="false" customWidth="true" hidden="false" outlineLevel="0" max="4" min="4" style="0" width="10.22"/>
    <col collapsed="false" customWidth="true" hidden="false" outlineLevel="0" max="5" min="5" style="0" width="12.22"/>
    <col collapsed="false" customWidth="true" hidden="false" outlineLevel="0" max="6" min="6" style="0" width="12.1"/>
    <col collapsed="false" customWidth="true" hidden="false" outlineLevel="0" max="7" min="7" style="0" width="10.45"/>
    <col collapsed="false" customWidth="true" hidden="false" outlineLevel="0" max="8" min="8" style="0" width="8.56"/>
    <col collapsed="false" customWidth="true" hidden="false" outlineLevel="0" max="9" min="9" style="0" width="10.58"/>
    <col collapsed="false" customWidth="true" hidden="false" outlineLevel="0" max="10" min="10" style="0" width="10.45"/>
    <col collapsed="false" customWidth="true" hidden="false" outlineLevel="0" max="11" min="11" style="0" width="11.22"/>
    <col collapsed="false" customWidth="true" hidden="false" outlineLevel="0" max="12" min="12" style="0" width="9.33"/>
    <col collapsed="false" customWidth="true" hidden="false" outlineLevel="0" max="13" min="13" style="0" width="11.33"/>
    <col collapsed="false" customWidth="true" hidden="false" outlineLevel="0" max="14" min="14" style="0" width="11.22"/>
    <col collapsed="false" customWidth="true" hidden="false" outlineLevel="0" max="24" min="15" style="0" width="6.78"/>
    <col collapsed="false" customWidth="true" hidden="false" outlineLevel="0" max="27" min="25" style="0" width="5.22"/>
    <col collapsed="false" customWidth="true" hidden="false" outlineLevel="0" max="29" min="28" style="0" width="12.66"/>
    <col collapsed="false" customWidth="true" hidden="false" outlineLevel="0" max="30" min="30" style="0" width="5.55"/>
    <col collapsed="false" customWidth="true" hidden="false" outlineLevel="0" max="1025" min="31" style="0" width="8.54"/>
  </cols>
  <sheetData>
    <row r="1" customFormat="false" ht="13.2" hidden="false" customHeight="false" outlineLevel="0" collapsed="false">
      <c r="A1" s="81" t="s">
        <v>72</v>
      </c>
      <c r="B1" s="0" t="s">
        <v>73</v>
      </c>
      <c r="C1" s="0" t="s">
        <v>74</v>
      </c>
      <c r="D1" s="0" t="s">
        <v>75</v>
      </c>
      <c r="E1" s="0" t="s">
        <v>76</v>
      </c>
      <c r="F1" s="0" t="s">
        <v>77</v>
      </c>
      <c r="G1" s="0" t="s">
        <v>78</v>
      </c>
      <c r="H1" s="0" t="s">
        <v>79</v>
      </c>
      <c r="I1" s="0" t="s">
        <v>80</v>
      </c>
      <c r="J1" s="0" t="s">
        <v>81</v>
      </c>
      <c r="K1" s="0" t="s">
        <v>82</v>
      </c>
      <c r="L1" s="0" t="s">
        <v>83</v>
      </c>
      <c r="M1" s="0" t="s">
        <v>84</v>
      </c>
      <c r="N1" s="0" t="s">
        <v>85</v>
      </c>
      <c r="O1" s="82" t="s">
        <v>86</v>
      </c>
      <c r="P1" s="82" t="s">
        <v>87</v>
      </c>
      <c r="Q1" s="82" t="s">
        <v>88</v>
      </c>
      <c r="R1" s="82" t="s">
        <v>89</v>
      </c>
      <c r="S1" s="82" t="s">
        <v>90</v>
      </c>
      <c r="T1" s="82" t="s">
        <v>91</v>
      </c>
      <c r="U1" s="82" t="s">
        <v>92</v>
      </c>
      <c r="V1" s="82" t="s">
        <v>93</v>
      </c>
      <c r="W1" s="82" t="s">
        <v>94</v>
      </c>
      <c r="X1" s="82" t="s">
        <v>95</v>
      </c>
      <c r="Y1" s="83" t="s">
        <v>96</v>
      </c>
      <c r="Z1" s="83" t="s">
        <v>97</v>
      </c>
      <c r="AA1" s="83" t="s">
        <v>98</v>
      </c>
      <c r="AB1" s="83" t="s">
        <v>99</v>
      </c>
      <c r="AC1" s="83" t="s">
        <v>100</v>
      </c>
      <c r="AD1" s="0" t="s">
        <v>101</v>
      </c>
    </row>
    <row r="2" customFormat="false" ht="13.2" hidden="false" customHeight="false" outlineLevel="0" collapsed="false">
      <c r="O2" s="82" t="s">
        <v>102</v>
      </c>
      <c r="P2" s="82" t="s">
        <v>102</v>
      </c>
      <c r="Q2" s="82" t="s">
        <v>102</v>
      </c>
      <c r="R2" s="82" t="s">
        <v>102</v>
      </c>
      <c r="S2" s="82" t="s">
        <v>102</v>
      </c>
      <c r="T2" s="82" t="s">
        <v>102</v>
      </c>
      <c r="U2" s="82" t="s">
        <v>102</v>
      </c>
      <c r="V2" s="82" t="s">
        <v>102</v>
      </c>
      <c r="W2" s="82" t="s">
        <v>102</v>
      </c>
      <c r="X2" s="82" t="s">
        <v>102</v>
      </c>
      <c r="Y2" s="83" t="s">
        <v>103</v>
      </c>
      <c r="Z2" s="83" t="s">
        <v>103</v>
      </c>
      <c r="AA2" s="83" t="s">
        <v>103</v>
      </c>
      <c r="AB2" s="83" t="s">
        <v>103</v>
      </c>
      <c r="AC2" s="83" t="s">
        <v>103</v>
      </c>
    </row>
    <row r="4" customFormat="false" ht="13.2" hidden="false" customHeight="false" outlineLevel="0" collapsed="false">
      <c r="A4" s="84"/>
      <c r="B4" s="0" t="s">
        <v>104</v>
      </c>
      <c r="G4" s="84"/>
      <c r="H4" s="84"/>
      <c r="I4" s="84"/>
      <c r="J4" s="84"/>
      <c r="K4" s="84"/>
      <c r="L4" s="84"/>
      <c r="M4" s="84"/>
      <c r="N4" s="84"/>
    </row>
    <row r="5" customFormat="false" ht="13.2" hidden="false" customHeight="false" outlineLevel="0" collapsed="false">
      <c r="A5" s="84" t="s">
        <v>105</v>
      </c>
      <c r="B5" s="0" t="s">
        <v>104</v>
      </c>
      <c r="C5" s="0" t="s">
        <v>106</v>
      </c>
      <c r="G5" s="84" t="s">
        <v>107</v>
      </c>
      <c r="H5" s="84"/>
      <c r="I5" s="84"/>
      <c r="J5" s="84"/>
      <c r="K5" s="84"/>
      <c r="L5" s="84"/>
      <c r="M5" s="84"/>
      <c r="N5" s="84"/>
      <c r="O5" s="0" t="n">
        <f aca="false">SUMIF('01 - Turistická útulňa Jezofčie, vlastná stavba'!AJ12:AJ199,"EK",'01 - Turistická útulňa Jezofčie, vlastná stavba'!J12:J199)</f>
        <v>0</v>
      </c>
      <c r="P5" s="0" t="n">
        <f aca="false">SUMIF('01 - Turistická útulňa Jezofčie, vlastná stavba'!AJ12:AJ199,"EZ",'01 - Turistická útulňa Jezofčie, vlastná stavba'!J12:J199)</f>
        <v>0</v>
      </c>
      <c r="Q5" s="0" t="n">
        <f aca="false">SUMIF('01 - Turistická útulňa Jezofčie, vlastná stavba'!AJ12:AJ199,"IK",'01 - Turistická útulňa Jezofčie, vlastná stavba'!J12:J199)</f>
        <v>0</v>
      </c>
      <c r="R5" s="0" t="n">
        <f aca="false">SUMIF('01 - Turistická útulňa Jezofčie, vlastná stavba'!AJ12:AJ199,"IZ",'01 - Turistická útulňa Jezofčie, vlastná stavba'!J12:J199)</f>
        <v>0</v>
      </c>
      <c r="S5" s="0" t="n">
        <f aca="false">SUMIF('01 - Turistická útulňa Jezofčie, vlastná stavba'!AJ12:AJ199,"MK",'01 - Turistická útulňa Jezofčie, vlastná stavba'!J12:J199)</f>
        <v>0</v>
      </c>
      <c r="T5" s="0" t="n">
        <f aca="false">SUMIF('01 - Turistická útulňa Jezofčie, vlastná stavba'!AJ12:AJ199,"MZ",'01 - Turistická útulňa Jezofčie, vlastná stavba'!J12:J199)</f>
        <v>0</v>
      </c>
      <c r="U5" s="0" t="n">
        <f aca="false">SUMIF('01 - Turistická útulňa Jezofčie, vlastná stavba'!AJ12:AJ199,"PK",'01 - Turistická útulňa Jezofčie, vlastná stavba'!J12:J199)</f>
        <v>0</v>
      </c>
      <c r="V5" s="0" t="n">
        <f aca="false">SUMIF('01 - Turistická útulňa Jezofčie, vlastná stavba'!AJ12:AJ199,"PZ",'01 - Turistická útulňa Jezofčie, vlastná stavba'!J12:J199)</f>
        <v>0</v>
      </c>
      <c r="W5" s="0" t="n">
        <f aca="false">SUM(O5:V5)</f>
        <v>0</v>
      </c>
      <c r="X5" s="0" t="n">
        <f aca="false">SUMIF('01 - Turistická útulňa Jezofčie, vlastná stavba'!AJ12:AJ199,"U",'01 - Turistická útulňa Jezofčie, vlastná stavba'!J12:J199)</f>
        <v>0</v>
      </c>
      <c r="AD5" s="0" t="n">
        <f aca="false">SUM(W5:AC5)</f>
        <v>0</v>
      </c>
    </row>
    <row r="6" customFormat="false" ht="13.2" hidden="false" customHeight="false" outlineLevel="0" collapsed="false">
      <c r="A6" s="84" t="s">
        <v>108</v>
      </c>
      <c r="B6" s="0" t="s">
        <v>104</v>
      </c>
      <c r="C6" s="0" t="s">
        <v>109</v>
      </c>
      <c r="G6" s="84" t="s">
        <v>110</v>
      </c>
      <c r="H6" s="84"/>
      <c r="I6" s="84"/>
      <c r="J6" s="84"/>
      <c r="K6" s="84"/>
      <c r="L6" s="84"/>
      <c r="M6" s="84"/>
      <c r="N6" s="84"/>
      <c r="O6" s="0" t="n">
        <f aca="false">SUMIF('02 - Turistický prístrešok Jezofčie'!AJ12:AJ84,"EK",'02 - Turistický prístrešok Jezofčie'!J12:J84)</f>
        <v>0</v>
      </c>
      <c r="P6" s="0" t="n">
        <f aca="false">SUMIF('02 - Turistický prístrešok Jezofčie'!AJ12:AJ84,"EZ",'02 - Turistický prístrešok Jezofčie'!J12:J84)</f>
        <v>0</v>
      </c>
      <c r="Q6" s="0" t="n">
        <f aca="false">SUMIF('02 - Turistický prístrešok Jezofčie'!AJ12:AJ84,"IK",'02 - Turistický prístrešok Jezofčie'!J12:J84)</f>
        <v>0</v>
      </c>
      <c r="R6" s="0" t="n">
        <f aca="false">SUMIF('02 - Turistický prístrešok Jezofčie'!AJ12:AJ84,"IZ",'02 - Turistický prístrešok Jezofčie'!J12:J84)</f>
        <v>0</v>
      </c>
      <c r="S6" s="0" t="n">
        <f aca="false">SUMIF('02 - Turistický prístrešok Jezofčie'!AJ12:AJ84,"MK",'02 - Turistický prístrešok Jezofčie'!J12:J84)</f>
        <v>0</v>
      </c>
      <c r="T6" s="0" t="n">
        <f aca="false">SUMIF('02 - Turistický prístrešok Jezofčie'!AJ12:AJ84,"MZ",'02 - Turistický prístrešok Jezofčie'!J12:J84)</f>
        <v>0</v>
      </c>
      <c r="U6" s="0" t="n">
        <f aca="false">SUMIF('02 - Turistický prístrešok Jezofčie'!AJ12:AJ84,"PK",'02 - Turistický prístrešok Jezofčie'!J12:J84)</f>
        <v>0</v>
      </c>
      <c r="V6" s="0" t="n">
        <f aca="false">SUMIF('02 - Turistický prístrešok Jezofčie'!AJ12:AJ84,"PZ",'02 - Turistický prístrešok Jezofčie'!J12:J84)</f>
        <v>0</v>
      </c>
      <c r="W6" s="0" t="n">
        <f aca="false">SUM(O6:V6)</f>
        <v>0</v>
      </c>
      <c r="X6" s="0" t="n">
        <f aca="false">SUMIF('02 - Turistický prístrešok Jezofčie'!AJ12:AJ84,"U",'02 - Turistický prístrešok Jezofčie'!J12:J84)</f>
        <v>0</v>
      </c>
      <c r="AD6" s="0" t="n">
        <f aca="false">SUM(W6:AC6)</f>
        <v>0</v>
      </c>
    </row>
    <row r="7" customFormat="false" ht="13.2" hidden="false" customHeight="false" outlineLevel="0" collapsed="false">
      <c r="A7" s="84" t="s">
        <v>111</v>
      </c>
      <c r="B7" s="0" t="s">
        <v>104</v>
      </c>
      <c r="C7" s="0" t="s">
        <v>112</v>
      </c>
      <c r="G7" s="84" t="s">
        <v>113</v>
      </c>
      <c r="H7" s="84"/>
      <c r="I7" s="84"/>
      <c r="J7" s="84"/>
      <c r="K7" s="84"/>
      <c r="L7" s="84"/>
      <c r="M7" s="84"/>
      <c r="N7" s="84"/>
      <c r="O7" s="0" t="n">
        <f aca="false">SUMIF('03 - Strieška na studničku'!AJ12:AJ54,"EK",'03 - Strieška na studničku'!J12:J54)</f>
        <v>0</v>
      </c>
      <c r="P7" s="0" t="n">
        <f aca="false">SUMIF('03 - Strieška na studničku'!AJ12:AJ54,"EZ",'03 - Strieška na studničku'!J12:J54)</f>
        <v>0</v>
      </c>
      <c r="Q7" s="0" t="n">
        <f aca="false">SUMIF('03 - Strieška na studničku'!AJ12:AJ54,"IK",'03 - Strieška na studničku'!J12:J54)</f>
        <v>0</v>
      </c>
      <c r="R7" s="0" t="n">
        <f aca="false">SUMIF('03 - Strieška na studničku'!AJ12:AJ54,"IZ",'03 - Strieška na studničku'!J12:J54)</f>
        <v>0</v>
      </c>
      <c r="S7" s="0" t="n">
        <f aca="false">SUMIF('03 - Strieška na studničku'!AJ12:AJ54,"MK",'03 - Strieška na studničku'!J12:J54)</f>
        <v>0</v>
      </c>
      <c r="T7" s="0" t="n">
        <f aca="false">SUMIF('03 - Strieška na studničku'!AJ12:AJ54,"MZ",'03 - Strieška na studničku'!J12:J54)</f>
        <v>0</v>
      </c>
      <c r="U7" s="0" t="n">
        <f aca="false">SUMIF('03 - Strieška na studničku'!AJ12:AJ54,"PK",'03 - Strieška na studničku'!J12:J54)</f>
        <v>0</v>
      </c>
      <c r="V7" s="0" t="n">
        <f aca="false">SUMIF('03 - Strieška na studničku'!AJ12:AJ54,"PZ",'03 - Strieška na studničku'!J12:J54)</f>
        <v>0</v>
      </c>
      <c r="W7" s="0" t="n">
        <f aca="false">SUM(O7:V7)</f>
        <v>0</v>
      </c>
      <c r="X7" s="0" t="n">
        <f aca="false">SUMIF('03 - Strieška na studničku'!AJ12:AJ54,"U",'03 - Strieška na studničku'!J12:J54)</f>
        <v>0</v>
      </c>
      <c r="AD7" s="0" t="n">
        <f aca="false">SUM(W7:AC7)</f>
        <v>0</v>
      </c>
    </row>
    <row r="8" customFormat="false" ht="13.2" hidden="false" customHeight="false" outlineLevel="0" collapsed="false">
      <c r="A8" s="84" t="s">
        <v>114</v>
      </c>
      <c r="B8" s="0" t="s">
        <v>104</v>
      </c>
      <c r="C8" s="0" t="s">
        <v>115</v>
      </c>
      <c r="G8" s="84" t="s">
        <v>116</v>
      </c>
      <c r="H8" s="84"/>
      <c r="I8" s="84"/>
      <c r="J8" s="84"/>
      <c r="K8" s="84"/>
      <c r="L8" s="84"/>
      <c r="M8" s="84"/>
      <c r="N8" s="84"/>
      <c r="O8" s="0" t="n">
        <f aca="false">SUMIF('04 - Ohnisko so sedením'!AJ12:AJ22,"EK",'04 - Ohnisko so sedením'!J12:J22)</f>
        <v>0</v>
      </c>
      <c r="P8" s="0" t="n">
        <f aca="false">SUMIF('04 - Ohnisko so sedením'!AJ12:AJ22,"EZ",'04 - Ohnisko so sedením'!J12:J22)</f>
        <v>0</v>
      </c>
      <c r="Q8" s="0" t="n">
        <f aca="false">SUMIF('04 - Ohnisko so sedením'!AJ12:AJ22,"IK",'04 - Ohnisko so sedením'!J12:J22)</f>
        <v>0</v>
      </c>
      <c r="R8" s="0" t="n">
        <f aca="false">SUMIF('04 - Ohnisko so sedením'!AJ12:AJ22,"IZ",'04 - Ohnisko so sedením'!J12:J22)</f>
        <v>0</v>
      </c>
      <c r="S8" s="0" t="n">
        <f aca="false">SUMIF('04 - Ohnisko so sedením'!AJ12:AJ22,"MK",'04 - Ohnisko so sedením'!J12:J22)</f>
        <v>0</v>
      </c>
      <c r="T8" s="0" t="n">
        <f aca="false">SUMIF('04 - Ohnisko so sedením'!AJ12:AJ22,"MZ",'04 - Ohnisko so sedením'!J12:J22)</f>
        <v>0</v>
      </c>
      <c r="U8" s="0" t="n">
        <f aca="false">SUMIF('04 - Ohnisko so sedením'!AJ12:AJ22,"PK",'04 - Ohnisko so sedením'!J12:J22)</f>
        <v>0</v>
      </c>
      <c r="V8" s="0" t="n">
        <f aca="false">SUMIF('04 - Ohnisko so sedením'!AJ12:AJ22,"PZ",'04 - Ohnisko so sedením'!J12:J22)</f>
        <v>0</v>
      </c>
      <c r="W8" s="0" t="n">
        <f aca="false">SUM(O8:V8)</f>
        <v>0</v>
      </c>
      <c r="X8" s="0" t="n">
        <f aca="false">SUMIF('04 - Ohnisko so sedením'!AJ12:AJ22,"U",'04 - Ohnisko so sedením'!J12:J22)</f>
        <v>0</v>
      </c>
      <c r="AD8" s="0" t="n">
        <f aca="false">SUM(W8:AC8)</f>
        <v>0</v>
      </c>
    </row>
    <row r="10" customFormat="false" ht="13.2" hidden="false" customHeight="false" outlineLevel="0" collapsed="false">
      <c r="A10" s="0" t="s">
        <v>117</v>
      </c>
      <c r="O10" s="0" t="n">
        <f aca="false">SUM(O3:O8)</f>
        <v>0</v>
      </c>
      <c r="P10" s="0" t="n">
        <f aca="false">SUM(P3:P8)</f>
        <v>0</v>
      </c>
      <c r="Q10" s="0" t="n">
        <f aca="false">SUM(Q3:Q8)</f>
        <v>0</v>
      </c>
      <c r="R10" s="0" t="n">
        <f aca="false">SUM(R3:R8)</f>
        <v>0</v>
      </c>
      <c r="S10" s="0" t="n">
        <f aca="false">SUM(S3:S8)</f>
        <v>0</v>
      </c>
      <c r="T10" s="0" t="n">
        <f aca="false">SUM(T3:T8)</f>
        <v>0</v>
      </c>
      <c r="U10" s="0" t="n">
        <f aca="false">SUM(U3:U8)</f>
        <v>0</v>
      </c>
      <c r="V10" s="0" t="n">
        <f aca="false">SUM(V3:V8)</f>
        <v>0</v>
      </c>
      <c r="W10" s="0" t="n">
        <f aca="false">SUM(W3:W8)</f>
        <v>0</v>
      </c>
      <c r="X10" s="0" t="n">
        <f aca="false">SUM(X3:X8)</f>
        <v>0</v>
      </c>
      <c r="Y10" s="0" t="n">
        <f aca="false">SUM(Y3:Y8)</f>
        <v>0</v>
      </c>
      <c r="Z10" s="0" t="n">
        <f aca="false">SUM(Z3:Z8)</f>
        <v>0</v>
      </c>
      <c r="AA10" s="0" t="n">
        <f aca="false">SUM(AA3:AA8)</f>
        <v>0</v>
      </c>
      <c r="AB10" s="0" t="n">
        <f aca="false">SUM(AB3:AB8)</f>
        <v>0</v>
      </c>
      <c r="AC10" s="0" t="n">
        <f aca="false">SUM(AC3:AC8)</f>
        <v>0</v>
      </c>
      <c r="AD10" s="0" t="n">
        <f aca="false">SUM(AD3:AD8)</f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E27" activeCellId="0" sqref="E27"/>
    </sheetView>
  </sheetViews>
  <sheetFormatPr defaultRowHeight="12.8" zeroHeight="false" outlineLevelRow="0" outlineLevelCol="0"/>
  <cols>
    <col collapsed="false" customWidth="true" hidden="false" outlineLevel="0" max="1" min="1" style="0" width="37.11"/>
    <col collapsed="false" customWidth="true" hidden="false" outlineLevel="0" max="8" min="2" style="0" width="9.13"/>
    <col collapsed="false" customWidth="true" hidden="false" outlineLevel="0" max="9" min="9" style="0" width="9.63"/>
    <col collapsed="false" customWidth="true" hidden="false" outlineLevel="0" max="10" min="10" style="0" width="9.32"/>
    <col collapsed="false" customWidth="true" hidden="false" outlineLevel="0" max="12" min="11" style="0" width="9.13"/>
    <col collapsed="false" customWidth="true" hidden="false" outlineLevel="0" max="13" min="13" style="0" width="3.64"/>
    <col collapsed="false" customWidth="true" hidden="false" outlineLevel="0" max="1025" min="14" style="0" width="9"/>
  </cols>
  <sheetData>
    <row r="1" s="88" customFormat="true" ht="12.8" hidden="false" customHeight="false" outlineLevel="0" collapsed="false">
      <c r="A1" s="85" t="s">
        <v>118</v>
      </c>
      <c r="B1" s="86" t="s">
        <v>94</v>
      </c>
      <c r="C1" s="86" t="s">
        <v>95</v>
      </c>
      <c r="D1" s="86" t="s">
        <v>119</v>
      </c>
      <c r="E1" s="86" t="s">
        <v>96</v>
      </c>
      <c r="F1" s="86" t="s">
        <v>97</v>
      </c>
      <c r="G1" s="86" t="s">
        <v>98</v>
      </c>
      <c r="H1" s="87" t="s">
        <v>120</v>
      </c>
      <c r="I1" s="87" t="s">
        <v>121</v>
      </c>
      <c r="J1" s="86" t="s">
        <v>122</v>
      </c>
      <c r="K1" s="87" t="s">
        <v>123</v>
      </c>
      <c r="L1" s="0"/>
      <c r="M1" s="0"/>
    </row>
    <row r="2" s="91" customFormat="true" ht="12.8" hidden="false" customHeight="false" outlineLevel="0" collapsed="false">
      <c r="A2" s="89" t="s">
        <v>124</v>
      </c>
      <c r="B2" s="90" t="s">
        <v>10</v>
      </c>
      <c r="C2" s="90" t="s">
        <v>10</v>
      </c>
      <c r="D2" s="90" t="s">
        <v>10</v>
      </c>
      <c r="E2" s="90" t="s">
        <v>10</v>
      </c>
      <c r="F2" s="90" t="s">
        <v>10</v>
      </c>
      <c r="G2" s="90" t="s">
        <v>10</v>
      </c>
      <c r="H2" s="90" t="s">
        <v>10</v>
      </c>
      <c r="I2" s="90" t="s">
        <v>10</v>
      </c>
      <c r="J2" s="90" t="s">
        <v>10</v>
      </c>
      <c r="K2" s="90" t="s">
        <v>10</v>
      </c>
      <c r="L2" s="0"/>
      <c r="M2" s="0"/>
    </row>
    <row r="3" customFormat="false" ht="13.65" hidden="false" customHeight="true" outlineLevel="0" collapsed="false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</row>
    <row r="4" customFormat="false" ht="13.65" hidden="false" customHeight="true" outlineLevel="0" collapsed="false">
      <c r="A4" s="93" t="s">
        <v>104</v>
      </c>
      <c r="B4" s="92"/>
      <c r="C4" s="92"/>
      <c r="D4" s="92"/>
      <c r="E4" s="92"/>
      <c r="F4" s="92"/>
      <c r="G4" s="92"/>
      <c r="H4" s="92"/>
      <c r="I4" s="92"/>
      <c r="J4" s="92"/>
      <c r="K4" s="92"/>
    </row>
    <row r="5" customFormat="false" ht="13.65" hidden="false" customHeight="true" outlineLevel="0" collapsed="false">
      <c r="A5" s="92" t="s">
        <v>125</v>
      </c>
      <c r="B5" s="92" t="n">
        <f aca="false">Zoznam!W5</f>
        <v>0</v>
      </c>
      <c r="C5" s="92" t="n">
        <f aca="false">Zoznam!X5</f>
        <v>0</v>
      </c>
      <c r="D5" s="92" t="n">
        <f aca="false">SUM(B5+C5)</f>
        <v>0</v>
      </c>
      <c r="E5" s="92" t="n">
        <f aca="false">Zoznam!Y5</f>
        <v>0</v>
      </c>
      <c r="F5" s="92" t="n">
        <f aca="false">Zoznam!Z5</f>
        <v>0</v>
      </c>
      <c r="G5" s="92" t="n">
        <f aca="false">Zoznam!AA5</f>
        <v>0</v>
      </c>
      <c r="H5" s="92" t="n">
        <f aca="false">SUM(D5+E5+F5+G5)</f>
        <v>0</v>
      </c>
      <c r="I5" s="92" t="n">
        <f aca="false">SUM(H5*0.2)</f>
        <v>0</v>
      </c>
      <c r="J5" s="92" t="n">
        <v>0</v>
      </c>
      <c r="K5" s="92" t="n">
        <f aca="false">SUM(H5+I5)</f>
        <v>0</v>
      </c>
    </row>
    <row r="6" customFormat="false" ht="13.65" hidden="false" customHeight="true" outlineLevel="0" collapsed="false">
      <c r="A6" s="92" t="s">
        <v>126</v>
      </c>
      <c r="B6" s="92" t="n">
        <f aca="false">Zoznam!W6</f>
        <v>0</v>
      </c>
      <c r="C6" s="92" t="n">
        <f aca="false">Zoznam!X6</f>
        <v>0</v>
      </c>
      <c r="D6" s="92" t="n">
        <f aca="false">SUM(B6+C6)</f>
        <v>0</v>
      </c>
      <c r="E6" s="92" t="n">
        <f aca="false">Zoznam!Y6</f>
        <v>0</v>
      </c>
      <c r="F6" s="92" t="n">
        <f aca="false">Zoznam!Z6</f>
        <v>0</v>
      </c>
      <c r="G6" s="92" t="n">
        <f aca="false">Zoznam!AA6</f>
        <v>0</v>
      </c>
      <c r="H6" s="92" t="n">
        <f aca="false">SUM(D6+E6+F6+G6)</f>
        <v>0</v>
      </c>
      <c r="I6" s="92" t="n">
        <f aca="false">SUM(H6*0.2)</f>
        <v>0</v>
      </c>
      <c r="J6" s="92" t="n">
        <v>0</v>
      </c>
      <c r="K6" s="92" t="n">
        <f aca="false">SUM(H6+I6)</f>
        <v>0</v>
      </c>
    </row>
    <row r="7" customFormat="false" ht="13.65" hidden="false" customHeight="true" outlineLevel="0" collapsed="false">
      <c r="A7" s="92" t="s">
        <v>127</v>
      </c>
      <c r="B7" s="92" t="n">
        <f aca="false">Zoznam!W7</f>
        <v>0</v>
      </c>
      <c r="C7" s="92" t="n">
        <f aca="false">Zoznam!X7</f>
        <v>0</v>
      </c>
      <c r="D7" s="92" t="n">
        <f aca="false">SUM(B7+C7)</f>
        <v>0</v>
      </c>
      <c r="E7" s="92" t="n">
        <f aca="false">Zoznam!Y7</f>
        <v>0</v>
      </c>
      <c r="F7" s="92" t="n">
        <f aca="false">Zoznam!Z7</f>
        <v>0</v>
      </c>
      <c r="G7" s="92" t="n">
        <f aca="false">Zoznam!AA7</f>
        <v>0</v>
      </c>
      <c r="H7" s="92" t="n">
        <f aca="false">SUM(D7+E7+F7+G7)</f>
        <v>0</v>
      </c>
      <c r="I7" s="92" t="n">
        <f aca="false">SUM(H7*0.2)</f>
        <v>0</v>
      </c>
      <c r="J7" s="92" t="n">
        <v>0</v>
      </c>
      <c r="K7" s="92" t="n">
        <f aca="false">SUM(H7+I7)</f>
        <v>0</v>
      </c>
    </row>
    <row r="8" customFormat="false" ht="13.65" hidden="false" customHeight="true" outlineLevel="0" collapsed="false">
      <c r="A8" s="92" t="s">
        <v>128</v>
      </c>
      <c r="B8" s="92" t="n">
        <f aca="false">Zoznam!W8</f>
        <v>0</v>
      </c>
      <c r="C8" s="92" t="n">
        <f aca="false">Zoznam!X8</f>
        <v>0</v>
      </c>
      <c r="D8" s="92" t="n">
        <f aca="false">SUM(B8+C8)</f>
        <v>0</v>
      </c>
      <c r="E8" s="92" t="n">
        <f aca="false">Zoznam!Y8</f>
        <v>0</v>
      </c>
      <c r="F8" s="92" t="n">
        <f aca="false">Zoznam!Z8</f>
        <v>0</v>
      </c>
      <c r="G8" s="92" t="n">
        <f aca="false">Zoznam!AA8</f>
        <v>0</v>
      </c>
      <c r="H8" s="92" t="n">
        <f aca="false">SUM(D8+E8+F8+G8)</f>
        <v>0</v>
      </c>
      <c r="I8" s="92" t="n">
        <f aca="false">SUM(H8*0.2)</f>
        <v>0</v>
      </c>
      <c r="J8" s="92" t="n">
        <v>0</v>
      </c>
      <c r="K8" s="92" t="n">
        <f aca="false">SUM(H8+I8)</f>
        <v>0</v>
      </c>
    </row>
    <row r="9" customFormat="false" ht="13.65" hidden="false" customHeight="true" outlineLevel="0" collapsed="false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</row>
    <row r="10" customFormat="false" ht="13.65" hidden="false" customHeight="true" outlineLevel="0" collapsed="false">
      <c r="A10" s="93" t="s">
        <v>117</v>
      </c>
      <c r="B10" s="92" t="n">
        <f aca="false">SUM(B3:B8)</f>
        <v>0</v>
      </c>
      <c r="C10" s="92" t="n">
        <f aca="false">SUM(C3:C8)</f>
        <v>0</v>
      </c>
      <c r="D10" s="92" t="n">
        <f aca="false">SUM(D3:D8)</f>
        <v>0</v>
      </c>
      <c r="E10" s="92" t="n">
        <f aca="false">SUM(E3:E8)</f>
        <v>0</v>
      </c>
      <c r="F10" s="92" t="n">
        <f aca="false">SUM(F3:F8)</f>
        <v>0</v>
      </c>
      <c r="G10" s="92" t="n">
        <f aca="false">SUM(G3:G8)</f>
        <v>0</v>
      </c>
      <c r="H10" s="93" t="n">
        <f aca="false">SUM(H3:H8)</f>
        <v>0</v>
      </c>
      <c r="I10" s="93" t="n">
        <f aca="false">SUM(I3:I8)</f>
        <v>0</v>
      </c>
      <c r="J10" s="92" t="n">
        <v>0</v>
      </c>
      <c r="K10" s="93" t="n">
        <f aca="false">SUM(K3:K8)</f>
        <v>0</v>
      </c>
    </row>
    <row r="11" customFormat="false" ht="13.65" hidden="false" customHeight="true" outlineLevel="0" collapsed="false"/>
    <row r="12" customFormat="false" ht="13.65" hidden="false" customHeight="true" outlineLevel="0" collapsed="false"/>
    <row r="13" customFormat="false" ht="13.65" hidden="false" customHeight="true" outlineLevel="0" collapsed="false"/>
    <row r="14" customFormat="false" ht="13.65" hidden="false" customHeight="true" outlineLevel="0" collapsed="false"/>
    <row r="15" customFormat="false" ht="13.65" hidden="false" customHeight="true" outlineLevel="0" collapsed="false"/>
    <row r="16" customFormat="false" ht="13.65" hidden="false" customHeight="true" outlineLevel="0" collapsed="false"/>
    <row r="17" customFormat="false" ht="13.65" hidden="false" customHeight="true" outlineLevel="0" collapsed="false"/>
    <row r="18" customFormat="false" ht="13.65" hidden="false" customHeight="true" outlineLevel="0" collapsed="false"/>
    <row r="19" customFormat="false" ht="13.65" hidden="false" customHeight="true" outlineLevel="0" collapsed="false"/>
    <row r="20" customFormat="false" ht="13.65" hidden="false" customHeight="true" outlineLevel="0" collapsed="false"/>
    <row r="21" customFormat="false" ht="13.65" hidden="false" customHeight="true" outlineLevel="0" collapsed="false"/>
    <row r="22" customFormat="false" ht="13.65" hidden="false" customHeight="true" outlineLevel="0" collapsed="false"/>
    <row r="23" customFormat="false" ht="13.65" hidden="false" customHeight="true" outlineLevel="0" collapsed="false"/>
    <row r="24" customFormat="false" ht="13.65" hidden="false" customHeight="true" outlineLevel="0" collapsed="false"/>
    <row r="25" customFormat="false" ht="13.65" hidden="false" customHeight="true" outlineLevel="0" collapsed="false"/>
    <row r="26" customFormat="false" ht="13.65" hidden="false" customHeight="true" outlineLevel="0" collapsed="false"/>
    <row r="27" customFormat="false" ht="13.65" hidden="false" customHeight="true" outlineLevel="0" collapsed="false"/>
    <row r="28" customFormat="false" ht="13.65" hidden="false" customHeight="true" outlineLevel="0" collapsed="false"/>
    <row r="29" customFormat="false" ht="13.65" hidden="false" customHeight="true" outlineLevel="0" collapsed="false"/>
    <row r="30" customFormat="false" ht="13.65" hidden="false" customHeight="true" outlineLevel="0" collapsed="false"/>
    <row r="31" customFormat="false" ht="13.65" hidden="false" customHeight="true" outlineLevel="0" collapsed="false"/>
    <row r="32" customFormat="false" ht="13.65" hidden="false" customHeight="true" outlineLevel="0" collapsed="false"/>
    <row r="33" customFormat="false" ht="13.65" hidden="false" customHeight="true" outlineLevel="0" collapsed="false"/>
    <row r="34" customFormat="false" ht="13.65" hidden="false" customHeight="true" outlineLevel="0" collapsed="false"/>
    <row r="35" customFormat="false" ht="13.65" hidden="false" customHeight="true" outlineLevel="0" collapsed="false"/>
    <row r="36" customFormat="false" ht="13.65" hidden="false" customHeight="true" outlineLevel="0" collapsed="false"/>
    <row r="37" customFormat="false" ht="13.65" hidden="false" customHeight="true" outlineLevel="0" collapsed="false"/>
    <row r="38" customFormat="false" ht="13.65" hidden="false" customHeight="true" outlineLevel="0" collapsed="false"/>
    <row r="39" customFormat="false" ht="13.65" hidden="false" customHeight="true" outlineLevel="0" collapsed="false"/>
    <row r="40" customFormat="false" ht="13.65" hidden="false" customHeight="true" outlineLevel="0" collapsed="false"/>
    <row r="41" customFormat="false" ht="13.65" hidden="false" customHeight="true" outlineLevel="0" collapsed="false"/>
    <row r="42" customFormat="false" ht="13.65" hidden="false" customHeight="true" outlineLevel="0" collapsed="false"/>
    <row r="43" customFormat="false" ht="13.65" hidden="false" customHeight="true" outlineLevel="0" collapsed="false"/>
    <row r="44" customFormat="false" ht="13.65" hidden="false" customHeight="true" outlineLevel="0" collapsed="false"/>
    <row r="45" customFormat="false" ht="13.65" hidden="false" customHeight="true" outlineLevel="0" collapsed="false"/>
    <row r="46" customFormat="false" ht="13.65" hidden="false" customHeight="true" outlineLevel="0" collapsed="false"/>
    <row r="47" customFormat="false" ht="13.65" hidden="false" customHeight="true" outlineLevel="0" collapsed="false"/>
    <row r="48" customFormat="false" ht="13.65" hidden="false" customHeight="true" outlineLevel="0" collapsed="false"/>
    <row r="49" customFormat="false" ht="13.65" hidden="false" customHeight="true" outlineLevel="0" collapsed="false"/>
    <row r="50" customFormat="false" ht="13.65" hidden="false" customHeight="true" outlineLevel="0" collapsed="false"/>
    <row r="51" customFormat="false" ht="13.65" hidden="false" customHeight="true" outlineLevel="0" collapsed="false"/>
    <row r="52" customFormat="false" ht="13.65" hidden="false" customHeight="true" outlineLevel="0" collapsed="false"/>
    <row r="53" customFormat="false" ht="13.65" hidden="false" customHeight="true" outlineLevel="0" collapsed="false"/>
    <row r="54" customFormat="false" ht="13.65" hidden="false" customHeight="true" outlineLevel="0" collapsed="false"/>
    <row r="55" customFormat="false" ht="13.65" hidden="false" customHeight="true" outlineLevel="0" collapsed="false"/>
    <row r="56" customFormat="false" ht="13.65" hidden="false" customHeight="true" outlineLevel="0" collapsed="false"/>
    <row r="57" customFormat="false" ht="13.65" hidden="false" customHeight="true" outlineLevel="0" collapsed="false"/>
    <row r="58" customFormat="false" ht="13.65" hidden="false" customHeight="true" outlineLevel="0" collapsed="false"/>
    <row r="59" customFormat="false" ht="13.65" hidden="false" customHeight="true" outlineLevel="0" collapsed="false"/>
    <row r="60" customFormat="false" ht="13.65" hidden="false" customHeight="true" outlineLevel="0" collapsed="false"/>
    <row r="61" customFormat="false" ht="13.65" hidden="false" customHeight="true" outlineLevel="0" collapsed="false"/>
    <row r="62" customFormat="false" ht="13.65" hidden="false" customHeight="true" outlineLevel="0" collapsed="false"/>
    <row r="63" customFormat="false" ht="13.65" hidden="false" customHeight="true" outlineLevel="0" collapsed="false"/>
    <row r="64" customFormat="false" ht="13.65" hidden="false" customHeight="true" outlineLevel="0" collapsed="false"/>
    <row r="65" customFormat="false" ht="13.65" hidden="false" customHeight="true" outlineLevel="0" collapsed="false"/>
    <row r="66" customFormat="false" ht="13.65" hidden="false" customHeight="true" outlineLevel="0" collapsed="false"/>
    <row r="67" customFormat="false" ht="13.65" hidden="false" customHeight="true" outlineLevel="0" collapsed="false"/>
    <row r="68" customFormat="false" ht="13.65" hidden="false" customHeight="true" outlineLevel="0" collapsed="false"/>
    <row r="69" customFormat="false" ht="13.65" hidden="false" customHeight="true" outlineLevel="0" collapsed="false"/>
    <row r="70" customFormat="false" ht="13.65" hidden="false" customHeight="true" outlineLevel="0" collapsed="false"/>
    <row r="71" customFormat="false" ht="13.65" hidden="false" customHeight="true" outlineLevel="0" collapsed="false"/>
    <row r="72" customFormat="false" ht="13.65" hidden="false" customHeight="true" outlineLevel="0" collapsed="false"/>
    <row r="73" customFormat="false" ht="13.65" hidden="false" customHeight="true" outlineLevel="0" collapsed="false"/>
    <row r="74" customFormat="false" ht="13.65" hidden="false" customHeight="true" outlineLevel="0" collapsed="false"/>
    <row r="75" customFormat="false" ht="13.65" hidden="false" customHeight="true" outlineLevel="0" collapsed="false"/>
    <row r="76" customFormat="false" ht="13.65" hidden="false" customHeight="true" outlineLevel="0" collapsed="false"/>
    <row r="77" customFormat="false" ht="13.65" hidden="false" customHeight="true" outlineLevel="0" collapsed="false"/>
    <row r="78" customFormat="false" ht="13.65" hidden="false" customHeight="true" outlineLevel="0" collapsed="false"/>
    <row r="79" customFormat="false" ht="13.65" hidden="false" customHeight="true" outlineLevel="0" collapsed="false"/>
    <row r="80" customFormat="false" ht="13.65" hidden="false" customHeight="true" outlineLevel="0" collapsed="false"/>
    <row r="81" customFormat="false" ht="13.65" hidden="false" customHeight="true" outlineLevel="0" collapsed="false"/>
    <row r="82" customFormat="false" ht="13.65" hidden="false" customHeight="true" outlineLevel="0" collapsed="false"/>
    <row r="83" customFormat="false" ht="13.65" hidden="false" customHeight="true" outlineLevel="0" collapsed="false"/>
    <row r="84" customFormat="false" ht="13.65" hidden="false" customHeight="true" outlineLevel="0" collapsed="false"/>
    <row r="85" customFormat="false" ht="13.65" hidden="false" customHeight="true" outlineLevel="0" collapsed="false"/>
    <row r="86" customFormat="false" ht="13.65" hidden="false" customHeight="true" outlineLevel="0" collapsed="false"/>
    <row r="87" customFormat="false" ht="13.65" hidden="false" customHeight="true" outlineLevel="0" collapsed="false"/>
    <row r="88" customFormat="false" ht="13.65" hidden="false" customHeight="true" outlineLevel="0" collapsed="false"/>
    <row r="89" customFormat="false" ht="13.65" hidden="false" customHeight="true" outlineLevel="0" collapsed="false"/>
    <row r="90" customFormat="false" ht="13.65" hidden="false" customHeight="true" outlineLevel="0" collapsed="false"/>
    <row r="91" customFormat="false" ht="13.65" hidden="false" customHeight="true" outlineLevel="0" collapsed="false"/>
    <row r="92" customFormat="false" ht="13.65" hidden="false" customHeight="true" outlineLevel="0" collapsed="false"/>
    <row r="93" customFormat="false" ht="13.65" hidden="false" customHeight="true" outlineLevel="0" collapsed="false"/>
    <row r="94" customFormat="false" ht="13.65" hidden="false" customHeight="true" outlineLevel="0" collapsed="false"/>
    <row r="95" customFormat="false" ht="13.65" hidden="false" customHeight="true" outlineLevel="0" collapsed="false"/>
    <row r="96" customFormat="false" ht="13.65" hidden="false" customHeight="true" outlineLevel="0" collapsed="false"/>
    <row r="97" customFormat="false" ht="13.65" hidden="false" customHeight="true" outlineLevel="0" collapsed="false"/>
    <row r="98" customFormat="false" ht="13.65" hidden="false" customHeight="true" outlineLevel="0" collapsed="false"/>
    <row r="99" customFormat="false" ht="13.65" hidden="false" customHeight="true" outlineLevel="0" collapsed="false"/>
    <row r="100" customFormat="false" ht="13.65" hidden="false" customHeight="true" outlineLevel="0" collapsed="false"/>
    <row r="101" customFormat="false" ht="13.65" hidden="false" customHeight="true" outlineLevel="0" collapsed="false"/>
    <row r="102" customFormat="false" ht="13.65" hidden="false" customHeight="true" outlineLevel="0" collapsed="false"/>
    <row r="103" customFormat="false" ht="13.65" hidden="false" customHeight="true" outlineLevel="0" collapsed="false"/>
    <row r="104" customFormat="false" ht="13.65" hidden="false" customHeight="true" outlineLevel="0" collapsed="false"/>
    <row r="105" customFormat="false" ht="13.65" hidden="false" customHeight="true" outlineLevel="0" collapsed="false"/>
    <row r="106" customFormat="false" ht="13.65" hidden="false" customHeight="true" outlineLevel="0" collapsed="false"/>
    <row r="107" customFormat="false" ht="13.65" hidden="false" customHeight="true" outlineLevel="0" collapsed="false"/>
    <row r="108" customFormat="false" ht="13.65" hidden="false" customHeight="true" outlineLevel="0" collapsed="false"/>
    <row r="109" customFormat="false" ht="13.65" hidden="false" customHeight="true" outlineLevel="0" collapsed="false"/>
    <row r="110" customFormat="false" ht="13.65" hidden="false" customHeight="true" outlineLevel="0" collapsed="false"/>
    <row r="111" customFormat="false" ht="13.65" hidden="false" customHeight="true" outlineLevel="0" collapsed="false"/>
    <row r="112" customFormat="false" ht="13.65" hidden="false" customHeight="true" outlineLevel="0" collapsed="false"/>
    <row r="113" customFormat="false" ht="13.65" hidden="false" customHeight="true" outlineLevel="0" collapsed="false"/>
    <row r="114" customFormat="false" ht="13.65" hidden="false" customHeight="true" outlineLevel="0" collapsed="false"/>
    <row r="115" customFormat="false" ht="13.65" hidden="false" customHeight="true" outlineLevel="0" collapsed="false"/>
    <row r="116" customFormat="false" ht="13.65" hidden="false" customHeight="true" outlineLevel="0" collapsed="false"/>
    <row r="117" customFormat="false" ht="13.65" hidden="false" customHeight="true" outlineLevel="0" collapsed="false"/>
    <row r="118" customFormat="false" ht="13.65" hidden="false" customHeight="true" outlineLevel="0" collapsed="false"/>
    <row r="119" customFormat="false" ht="13.65" hidden="false" customHeight="true" outlineLevel="0" collapsed="false"/>
    <row r="120" customFormat="false" ht="13.65" hidden="false" customHeight="true" outlineLevel="0" collapsed="false"/>
    <row r="121" customFormat="false" ht="13.65" hidden="false" customHeight="true" outlineLevel="0" collapsed="false"/>
    <row r="122" customFormat="false" ht="13.65" hidden="false" customHeight="true" outlineLevel="0" collapsed="false"/>
    <row r="123" customFormat="false" ht="13.65" hidden="false" customHeight="true" outlineLevel="0" collapsed="false"/>
    <row r="124" customFormat="false" ht="13.65" hidden="false" customHeight="true" outlineLevel="0" collapsed="false"/>
    <row r="125" customFormat="false" ht="13.65" hidden="false" customHeight="true" outlineLevel="0" collapsed="false"/>
    <row r="126" customFormat="false" ht="13.65" hidden="false" customHeight="true" outlineLevel="0" collapsed="false"/>
    <row r="127" customFormat="false" ht="13.65" hidden="false" customHeight="true" outlineLevel="0" collapsed="false"/>
    <row r="128" customFormat="false" ht="13.65" hidden="false" customHeight="true" outlineLevel="0" collapsed="false"/>
    <row r="129" customFormat="false" ht="13.65" hidden="false" customHeight="true" outlineLevel="0" collapsed="false"/>
    <row r="130" customFormat="false" ht="13.65" hidden="false" customHeight="true" outlineLevel="0" collapsed="false"/>
    <row r="131" customFormat="false" ht="13.65" hidden="false" customHeight="true" outlineLevel="0" collapsed="false"/>
    <row r="132" customFormat="false" ht="13.65" hidden="false" customHeight="true" outlineLevel="0" collapsed="false"/>
    <row r="133" customFormat="false" ht="13.65" hidden="false" customHeight="true" outlineLevel="0" collapsed="false"/>
    <row r="134" customFormat="false" ht="13.65" hidden="false" customHeight="true" outlineLevel="0" collapsed="false"/>
    <row r="135" customFormat="false" ht="13.65" hidden="false" customHeight="true" outlineLevel="0" collapsed="false"/>
    <row r="136" customFormat="false" ht="13.65" hidden="false" customHeight="true" outlineLevel="0" collapsed="false"/>
    <row r="137" customFormat="false" ht="13.65" hidden="false" customHeight="true" outlineLevel="0" collapsed="false"/>
    <row r="138" customFormat="false" ht="13.65" hidden="false" customHeight="true" outlineLevel="0" collapsed="false"/>
    <row r="139" customFormat="false" ht="13.65" hidden="false" customHeight="true" outlineLevel="0" collapsed="false"/>
    <row r="140" customFormat="false" ht="13.65" hidden="false" customHeight="true" outlineLevel="0" collapsed="false"/>
    <row r="141" customFormat="false" ht="13.65" hidden="false" customHeight="true" outlineLevel="0" collapsed="false"/>
    <row r="142" customFormat="false" ht="13.65" hidden="false" customHeight="true" outlineLevel="0" collapsed="false"/>
    <row r="143" customFormat="false" ht="13.65" hidden="false" customHeight="true" outlineLevel="0" collapsed="false"/>
    <row r="144" customFormat="false" ht="13.65" hidden="false" customHeight="true" outlineLevel="0" collapsed="false"/>
    <row r="145" customFormat="false" ht="13.65" hidden="false" customHeight="true" outlineLevel="0" collapsed="false"/>
    <row r="146" customFormat="false" ht="13.65" hidden="false" customHeight="true" outlineLevel="0" collapsed="false"/>
    <row r="147" customFormat="false" ht="13.65" hidden="false" customHeight="true" outlineLevel="0" collapsed="false"/>
    <row r="148" customFormat="false" ht="13.65" hidden="false" customHeight="true" outlineLevel="0" collapsed="false"/>
    <row r="149" customFormat="false" ht="13.65" hidden="false" customHeight="true" outlineLevel="0" collapsed="false"/>
    <row r="150" customFormat="false" ht="13.65" hidden="false" customHeight="true" outlineLevel="0" collapsed="false"/>
    <row r="151" customFormat="false" ht="13.65" hidden="false" customHeight="true" outlineLevel="0" collapsed="false"/>
    <row r="152" customFormat="false" ht="13.65" hidden="false" customHeight="true" outlineLevel="0" collapsed="false"/>
    <row r="153" customFormat="false" ht="13.65" hidden="false" customHeight="true" outlineLevel="0" collapsed="false"/>
    <row r="154" customFormat="false" ht="13.65" hidden="false" customHeight="true" outlineLevel="0" collapsed="false"/>
    <row r="155" customFormat="false" ht="13.65" hidden="false" customHeight="true" outlineLevel="0" collapsed="false"/>
    <row r="156" customFormat="false" ht="13.65" hidden="false" customHeight="true" outlineLevel="0" collapsed="false"/>
    <row r="157" customFormat="false" ht="13.65" hidden="false" customHeight="true" outlineLevel="0" collapsed="false"/>
    <row r="158" customFormat="false" ht="13.65" hidden="false" customHeight="true" outlineLevel="0" collapsed="false"/>
    <row r="159" customFormat="false" ht="13.65" hidden="false" customHeight="true" outlineLevel="0" collapsed="false"/>
    <row r="160" customFormat="false" ht="13.65" hidden="false" customHeight="true" outlineLevel="0" collapsed="false"/>
    <row r="161" customFormat="false" ht="13.65" hidden="false" customHeight="true" outlineLevel="0" collapsed="false"/>
    <row r="162" customFormat="false" ht="13.65" hidden="false" customHeight="true" outlineLevel="0" collapsed="false"/>
    <row r="163" customFormat="false" ht="13.65" hidden="false" customHeight="true" outlineLevel="0" collapsed="false"/>
    <row r="164" customFormat="false" ht="13.65" hidden="false" customHeight="true" outlineLevel="0" collapsed="false"/>
    <row r="165" customFormat="false" ht="13.65" hidden="false" customHeight="true" outlineLevel="0" collapsed="false"/>
    <row r="166" customFormat="false" ht="13.65" hidden="false" customHeight="true" outlineLevel="0" collapsed="false"/>
    <row r="167" customFormat="false" ht="13.65" hidden="false" customHeight="true" outlineLevel="0" collapsed="false"/>
    <row r="168" customFormat="false" ht="13.65" hidden="false" customHeight="true" outlineLevel="0" collapsed="false"/>
    <row r="169" customFormat="false" ht="13.65" hidden="false" customHeight="true" outlineLevel="0" collapsed="false"/>
    <row r="170" customFormat="false" ht="13.65" hidden="false" customHeight="true" outlineLevel="0" collapsed="false"/>
    <row r="171" customFormat="false" ht="13.65" hidden="false" customHeight="true" outlineLevel="0" collapsed="false"/>
    <row r="172" customFormat="false" ht="13.65" hidden="false" customHeight="true" outlineLevel="0" collapsed="false"/>
    <row r="173" customFormat="false" ht="13.65" hidden="false" customHeight="true" outlineLevel="0" collapsed="false"/>
    <row r="174" customFormat="false" ht="13.65" hidden="false" customHeight="true" outlineLevel="0" collapsed="false"/>
    <row r="175" customFormat="false" ht="13.65" hidden="false" customHeight="true" outlineLevel="0" collapsed="false"/>
    <row r="176" customFormat="false" ht="13.65" hidden="false" customHeight="true" outlineLevel="0" collapsed="false"/>
    <row r="177" customFormat="false" ht="13.65" hidden="false" customHeight="true" outlineLevel="0" collapsed="false"/>
    <row r="178" customFormat="false" ht="13.65" hidden="false" customHeight="true" outlineLevel="0" collapsed="false"/>
    <row r="179" customFormat="false" ht="13.65" hidden="false" customHeight="true" outlineLevel="0" collapsed="false"/>
    <row r="180" customFormat="false" ht="13.65" hidden="false" customHeight="true" outlineLevel="0" collapsed="false"/>
    <row r="181" customFormat="false" ht="13.65" hidden="false" customHeight="true" outlineLevel="0" collapsed="false"/>
    <row r="182" customFormat="false" ht="13.65" hidden="false" customHeight="true" outlineLevel="0" collapsed="false"/>
    <row r="183" customFormat="false" ht="13.65" hidden="false" customHeight="true" outlineLevel="0" collapsed="false"/>
    <row r="184" customFormat="false" ht="13.65" hidden="false" customHeight="true" outlineLevel="0" collapsed="false"/>
    <row r="185" customFormat="false" ht="13.65" hidden="false" customHeight="true" outlineLevel="0" collapsed="false"/>
    <row r="186" customFormat="false" ht="13.65" hidden="false" customHeight="true" outlineLevel="0" collapsed="false"/>
    <row r="187" customFormat="false" ht="13.65" hidden="false" customHeight="true" outlineLevel="0" collapsed="false"/>
    <row r="188" customFormat="false" ht="13.65" hidden="false" customHeight="true" outlineLevel="0" collapsed="false"/>
    <row r="189" customFormat="false" ht="13.65" hidden="false" customHeight="true" outlineLevel="0" collapsed="false"/>
    <row r="190" customFormat="false" ht="13.65" hidden="false" customHeight="true" outlineLevel="0" collapsed="false"/>
    <row r="191" customFormat="false" ht="13.65" hidden="false" customHeight="true" outlineLevel="0" collapsed="false"/>
    <row r="192" customFormat="false" ht="13.65" hidden="false" customHeight="true" outlineLevel="0" collapsed="false"/>
    <row r="193" customFormat="false" ht="13.65" hidden="false" customHeight="true" outlineLevel="0" collapsed="false"/>
    <row r="194" customFormat="false" ht="13.65" hidden="false" customHeight="true" outlineLevel="0" collapsed="false"/>
    <row r="195" customFormat="false" ht="13.65" hidden="false" customHeight="true" outlineLevel="0" collapsed="false"/>
    <row r="196" customFormat="false" ht="13.65" hidden="false" customHeight="true" outlineLevel="0" collapsed="false"/>
    <row r="197" customFormat="false" ht="13.65" hidden="false" customHeight="true" outlineLevel="0" collapsed="false"/>
    <row r="198" customFormat="false" ht="13.65" hidden="false" customHeight="true" outlineLevel="0" collapsed="false"/>
    <row r="199" customFormat="false" ht="13.65" hidden="false" customHeight="true" outlineLevel="0" collapsed="false"/>
    <row r="200" customFormat="false" ht="13.65" hidden="false" customHeight="true" outlineLevel="0" collapsed="false"/>
    <row r="201" customFormat="false" ht="13.65" hidden="false" customHeight="true" outlineLevel="0" collapsed="false"/>
    <row r="202" customFormat="false" ht="13.65" hidden="false" customHeight="true" outlineLevel="0" collapsed="false"/>
    <row r="203" customFormat="false" ht="13.65" hidden="false" customHeight="true" outlineLevel="0" collapsed="false"/>
    <row r="204" customFormat="false" ht="13.65" hidden="false" customHeight="true" outlineLevel="0" collapsed="false"/>
    <row r="205" customFormat="false" ht="13.65" hidden="false" customHeight="true" outlineLevel="0" collapsed="false"/>
    <row r="206" customFormat="false" ht="13.65" hidden="false" customHeight="true" outlineLevel="0" collapsed="false"/>
    <row r="207" customFormat="false" ht="13.65" hidden="false" customHeight="true" outlineLevel="0" collapsed="false"/>
    <row r="208" customFormat="false" ht="13.65" hidden="false" customHeight="true" outlineLevel="0" collapsed="false"/>
    <row r="209" customFormat="false" ht="13.65" hidden="false" customHeight="true" outlineLevel="0" collapsed="false"/>
    <row r="210" customFormat="false" ht="13.65" hidden="false" customHeight="true" outlineLevel="0" collapsed="false"/>
    <row r="211" customFormat="false" ht="13.65" hidden="false" customHeight="true" outlineLevel="0" collapsed="false"/>
    <row r="212" customFormat="false" ht="13.65" hidden="false" customHeight="true" outlineLevel="0" collapsed="false"/>
    <row r="213" customFormat="false" ht="13.65" hidden="false" customHeight="true" outlineLevel="0" collapsed="false"/>
    <row r="214" customFormat="false" ht="13.65" hidden="false" customHeight="true" outlineLevel="0" collapsed="false"/>
    <row r="215" customFormat="false" ht="13.65" hidden="false" customHeight="true" outlineLevel="0" collapsed="false"/>
    <row r="216" customFormat="false" ht="13.65" hidden="false" customHeight="true" outlineLevel="0" collapsed="false"/>
    <row r="217" customFormat="false" ht="13.65" hidden="false" customHeight="true" outlineLevel="0" collapsed="false"/>
    <row r="218" customFormat="false" ht="13.65" hidden="false" customHeight="true" outlineLevel="0" collapsed="false"/>
    <row r="219" customFormat="false" ht="13.65" hidden="false" customHeight="true" outlineLevel="0" collapsed="false"/>
    <row r="220" customFormat="false" ht="13.65" hidden="false" customHeight="true" outlineLevel="0" collapsed="false"/>
    <row r="221" customFormat="false" ht="13.65" hidden="false" customHeight="true" outlineLevel="0" collapsed="false"/>
    <row r="222" customFormat="false" ht="13.65" hidden="false" customHeight="true" outlineLevel="0" collapsed="false"/>
    <row r="223" customFormat="false" ht="13.65" hidden="false" customHeight="true" outlineLevel="0" collapsed="false"/>
    <row r="224" customFormat="false" ht="13.65" hidden="false" customHeight="true" outlineLevel="0" collapsed="false"/>
    <row r="225" customFormat="false" ht="13.65" hidden="false" customHeight="true" outlineLevel="0" collapsed="false"/>
    <row r="226" customFormat="false" ht="13.65" hidden="false" customHeight="true" outlineLevel="0" collapsed="false"/>
    <row r="227" customFormat="false" ht="13.65" hidden="false" customHeight="true" outlineLevel="0" collapsed="false"/>
    <row r="228" customFormat="false" ht="13.65" hidden="false" customHeight="true" outlineLevel="0" collapsed="false"/>
    <row r="229" customFormat="false" ht="13.65" hidden="false" customHeight="true" outlineLevel="0" collapsed="false"/>
    <row r="230" customFormat="false" ht="13.65" hidden="false" customHeight="true" outlineLevel="0" collapsed="false"/>
    <row r="231" customFormat="false" ht="13.65" hidden="false" customHeight="true" outlineLevel="0" collapsed="false"/>
    <row r="232" customFormat="false" ht="13.65" hidden="false" customHeight="true" outlineLevel="0" collapsed="false"/>
    <row r="233" customFormat="false" ht="13.65" hidden="false" customHeight="true" outlineLevel="0" collapsed="false"/>
    <row r="234" customFormat="false" ht="13.65" hidden="false" customHeight="true" outlineLevel="0" collapsed="false"/>
    <row r="235" customFormat="false" ht="13.65" hidden="false" customHeight="true" outlineLevel="0" collapsed="false"/>
    <row r="236" customFormat="false" ht="13.65" hidden="false" customHeight="true" outlineLevel="0" collapsed="false"/>
    <row r="237" customFormat="false" ht="13.65" hidden="false" customHeight="true" outlineLevel="0" collapsed="false"/>
    <row r="238" customFormat="false" ht="13.65" hidden="false" customHeight="true" outlineLevel="0" collapsed="false"/>
    <row r="239" customFormat="false" ht="13.65" hidden="false" customHeight="true" outlineLevel="0" collapsed="false"/>
    <row r="240" customFormat="false" ht="13.65" hidden="false" customHeight="true" outlineLevel="0" collapsed="false"/>
    <row r="241" customFormat="false" ht="13.65" hidden="false" customHeight="true" outlineLevel="0" collapsed="false"/>
    <row r="242" customFormat="false" ht="13.65" hidden="false" customHeight="true" outlineLevel="0" collapsed="false"/>
    <row r="243" customFormat="false" ht="13.65" hidden="false" customHeight="true" outlineLevel="0" collapsed="false"/>
    <row r="244" customFormat="false" ht="13.65" hidden="false" customHeight="true" outlineLevel="0" collapsed="false"/>
    <row r="245" customFormat="false" ht="13.65" hidden="false" customHeight="true" outlineLevel="0" collapsed="false"/>
    <row r="246" customFormat="false" ht="13.65" hidden="false" customHeight="true" outlineLevel="0" collapsed="false"/>
    <row r="247" customFormat="false" ht="13.65" hidden="false" customHeight="true" outlineLevel="0" collapsed="false"/>
    <row r="248" customFormat="false" ht="13.65" hidden="false" customHeight="true" outlineLevel="0" collapsed="false"/>
    <row r="249" customFormat="false" ht="13.65" hidden="false" customHeight="true" outlineLevel="0" collapsed="false"/>
    <row r="250" customFormat="false" ht="13.65" hidden="false" customHeight="true" outlineLevel="0" collapsed="false"/>
    <row r="251" customFormat="false" ht="13.65" hidden="false" customHeight="true" outlineLevel="0" collapsed="false"/>
    <row r="252" customFormat="false" ht="13.65" hidden="false" customHeight="true" outlineLevel="0" collapsed="false"/>
    <row r="253" customFormat="false" ht="13.65" hidden="false" customHeight="true" outlineLevel="0" collapsed="false"/>
    <row r="254" customFormat="false" ht="13.65" hidden="false" customHeight="true" outlineLevel="0" collapsed="false"/>
    <row r="255" customFormat="false" ht="13.65" hidden="false" customHeight="true" outlineLevel="0" collapsed="false"/>
    <row r="256" customFormat="false" ht="13.65" hidden="false" customHeight="true" outlineLevel="0" collapsed="false"/>
    <row r="257" customFormat="false" ht="13.65" hidden="false" customHeight="true" outlineLevel="0" collapsed="false"/>
    <row r="258" customFormat="false" ht="13.65" hidden="false" customHeight="true" outlineLevel="0" collapsed="false"/>
    <row r="259" customFormat="false" ht="13.65" hidden="false" customHeight="true" outlineLevel="0" collapsed="false"/>
    <row r="260" customFormat="false" ht="13.65" hidden="false" customHeight="true" outlineLevel="0" collapsed="false"/>
    <row r="261" customFormat="false" ht="13.65" hidden="false" customHeight="true" outlineLevel="0" collapsed="false"/>
    <row r="262" customFormat="false" ht="13.65" hidden="false" customHeight="true" outlineLevel="0" collapsed="false"/>
    <row r="263" customFormat="false" ht="13.65" hidden="false" customHeight="true" outlineLevel="0" collapsed="false"/>
    <row r="264" customFormat="false" ht="13.65" hidden="false" customHeight="true" outlineLevel="0" collapsed="false"/>
    <row r="265" customFormat="false" ht="13.65" hidden="false" customHeight="true" outlineLevel="0" collapsed="false"/>
    <row r="266" customFormat="false" ht="13.65" hidden="false" customHeight="true" outlineLevel="0" collapsed="false"/>
    <row r="267" customFormat="false" ht="13.65" hidden="false" customHeight="true" outlineLevel="0" collapsed="false"/>
    <row r="268" customFormat="false" ht="13.65" hidden="false" customHeight="true" outlineLevel="0" collapsed="false"/>
    <row r="269" customFormat="false" ht="13.65" hidden="false" customHeight="true" outlineLevel="0" collapsed="false"/>
    <row r="270" customFormat="false" ht="13.65" hidden="false" customHeight="true" outlineLevel="0" collapsed="false"/>
    <row r="271" customFormat="false" ht="13.65" hidden="false" customHeight="true" outlineLevel="0" collapsed="false"/>
    <row r="272" customFormat="false" ht="13.65" hidden="false" customHeight="true" outlineLevel="0" collapsed="false"/>
    <row r="273" customFormat="false" ht="13.65" hidden="false" customHeight="true" outlineLevel="0" collapsed="false"/>
    <row r="274" customFormat="false" ht="13.65" hidden="false" customHeight="true" outlineLevel="0" collapsed="false"/>
    <row r="275" customFormat="false" ht="13.65" hidden="false" customHeight="true" outlineLevel="0" collapsed="false"/>
    <row r="276" customFormat="false" ht="13.65" hidden="false" customHeight="true" outlineLevel="0" collapsed="false"/>
    <row r="277" customFormat="false" ht="13.65" hidden="false" customHeight="true" outlineLevel="0" collapsed="false"/>
    <row r="278" customFormat="false" ht="13.65" hidden="false" customHeight="true" outlineLevel="0" collapsed="false"/>
    <row r="279" customFormat="false" ht="13.65" hidden="false" customHeight="true" outlineLevel="0" collapsed="false"/>
    <row r="280" customFormat="false" ht="13.65" hidden="false" customHeight="true" outlineLevel="0" collapsed="false"/>
    <row r="281" customFormat="false" ht="13.65" hidden="false" customHeight="true" outlineLevel="0" collapsed="false"/>
    <row r="282" customFormat="false" ht="13.65" hidden="false" customHeight="true" outlineLevel="0" collapsed="false"/>
    <row r="283" customFormat="false" ht="13.65" hidden="false" customHeight="true" outlineLevel="0" collapsed="false"/>
    <row r="284" customFormat="false" ht="13.65" hidden="false" customHeight="true" outlineLevel="0" collapsed="false"/>
    <row r="285" customFormat="false" ht="13.65" hidden="false" customHeight="true" outlineLevel="0" collapsed="false"/>
    <row r="286" customFormat="false" ht="13.65" hidden="false" customHeight="true" outlineLevel="0" collapsed="false"/>
    <row r="287" customFormat="false" ht="13.65" hidden="false" customHeight="true" outlineLevel="0" collapsed="false"/>
    <row r="288" customFormat="false" ht="13.65" hidden="false" customHeight="true" outlineLevel="0" collapsed="false"/>
    <row r="289" customFormat="false" ht="13.65" hidden="false" customHeight="true" outlineLevel="0" collapsed="false"/>
    <row r="290" customFormat="false" ht="13.65" hidden="false" customHeight="true" outlineLevel="0" collapsed="false"/>
    <row r="291" customFormat="false" ht="13.65" hidden="false" customHeight="true" outlineLevel="0" collapsed="false"/>
    <row r="292" customFormat="false" ht="13.65" hidden="false" customHeight="true" outlineLevel="0" collapsed="false"/>
    <row r="293" customFormat="false" ht="13.65" hidden="false" customHeight="true" outlineLevel="0" collapsed="false"/>
    <row r="294" customFormat="false" ht="13.65" hidden="false" customHeight="true" outlineLevel="0" collapsed="false"/>
    <row r="295" customFormat="false" ht="13.65" hidden="false" customHeight="true" outlineLevel="0" collapsed="false"/>
    <row r="296" customFormat="false" ht="13.65" hidden="false" customHeight="true" outlineLevel="0" collapsed="false"/>
    <row r="297" customFormat="false" ht="13.65" hidden="false" customHeight="true" outlineLevel="0" collapsed="false"/>
    <row r="298" customFormat="false" ht="13.65" hidden="false" customHeight="true" outlineLevel="0" collapsed="false"/>
    <row r="299" customFormat="false" ht="13.65" hidden="false" customHeight="true" outlineLevel="0" collapsed="false"/>
    <row r="300" customFormat="false" ht="13.65" hidden="false" customHeight="true" outlineLevel="0" collapsed="false"/>
  </sheetData>
  <printOptions headings="false" gridLines="false" gridLinesSet="true" horizontalCentered="false" verticalCentered="false"/>
  <pageMargins left="0.25" right="0.25" top="0.75" bottom="0.75" header="0.3" footer="0.3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20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10" topLeftCell="E11" activePane="bottomRight" state="frozen"/>
      <selection pane="topLeft" activeCell="A1" activeCellId="0" sqref="A1"/>
      <selection pane="topRight" activeCell="E1" activeCellId="0" sqref="E1"/>
      <selection pane="bottomLeft" activeCell="A11" activeCellId="0" sqref="A11"/>
      <selection pane="bottomRight" activeCell="D192" activeCellId="0" sqref="D192"/>
    </sheetView>
  </sheetViews>
  <sheetFormatPr defaultRowHeight="12.8" zeroHeight="false" outlineLevelRow="0" outlineLevelCol="0"/>
  <cols>
    <col collapsed="false" customWidth="true" hidden="false" outlineLevel="0" max="1" min="1" style="94" width="6.66"/>
    <col collapsed="false" customWidth="true" hidden="false" outlineLevel="0" max="2" min="2" style="95" width="3.64"/>
    <col collapsed="false" customWidth="true" hidden="false" outlineLevel="0" max="3" min="3" style="96" width="13.02"/>
    <col collapsed="false" customWidth="true" hidden="false" outlineLevel="0" max="4" min="4" style="97" width="45.64"/>
    <col collapsed="false" customWidth="true" hidden="false" outlineLevel="0" max="5" min="5" style="98" width="11.33"/>
    <col collapsed="false" customWidth="true" hidden="false" outlineLevel="0" max="6" min="6" style="99" width="5.89"/>
    <col collapsed="false" customWidth="true" hidden="false" outlineLevel="0" max="7" min="7" style="100" width="8.67"/>
    <col collapsed="false" customWidth="true" hidden="false" outlineLevel="0" max="10" min="8" style="100" width="9.66"/>
    <col collapsed="false" customWidth="true" hidden="false" outlineLevel="0" max="11" min="11" style="101" width="3.57"/>
    <col collapsed="false" customWidth="true" hidden="true" outlineLevel="0" max="12" min="12" style="101" width="8.33"/>
    <col collapsed="false" customWidth="true" hidden="true" outlineLevel="0" max="13" min="13" style="98" width="7.11"/>
    <col collapsed="false" customWidth="true" hidden="true" outlineLevel="0" max="14" min="14" style="98" width="7"/>
    <col collapsed="false" customWidth="true" hidden="true" outlineLevel="0" max="15" min="15" style="99" width="3.57"/>
    <col collapsed="false" customWidth="true" hidden="true" outlineLevel="0" max="16" min="16" style="0" width="2.27"/>
    <col collapsed="false" customWidth="true" hidden="true" outlineLevel="0" max="19" min="17" style="0" width="11.33"/>
    <col collapsed="false" customWidth="true" hidden="true" outlineLevel="0" max="20" min="20" style="0" width="10.58"/>
    <col collapsed="false" customWidth="true" hidden="true" outlineLevel="0" max="21" min="21" style="0" width="10.33"/>
    <col collapsed="false" customWidth="true" hidden="true" outlineLevel="0" max="22" min="22" style="102" width="1.19"/>
    <col collapsed="false" customWidth="true" hidden="true" outlineLevel="0" max="23" min="23" style="98" width="1.08"/>
    <col collapsed="false" customWidth="true" hidden="true" outlineLevel="0" max="24" min="24" style="103" width="1.19"/>
    <col collapsed="false" customWidth="true" hidden="true" outlineLevel="0" max="25" min="25" style="103" width="1.39"/>
    <col collapsed="false" customWidth="true" hidden="true" outlineLevel="0" max="27" min="26" style="96" width="1.08"/>
    <col collapsed="false" customWidth="true" hidden="true" outlineLevel="0" max="28" min="28" style="99" width="4.33"/>
    <col collapsed="false" customWidth="true" hidden="true" outlineLevel="0" max="30" min="29" style="99" width="2.65"/>
    <col collapsed="false" customWidth="true" hidden="true" outlineLevel="0" max="31" min="31" style="0" width="1.08"/>
    <col collapsed="false" customWidth="true" hidden="true" outlineLevel="0" max="34" min="32" style="0" width="9.13"/>
    <col collapsed="false" customWidth="true" hidden="false" outlineLevel="0" max="35" min="35" style="0" width="1.08"/>
    <col collapsed="false" customWidth="true" hidden="true" outlineLevel="0" max="37" min="36" style="1" width="9.13"/>
    <col collapsed="false" customWidth="true" hidden="false" outlineLevel="0" max="38" min="38" style="1" width="7.68"/>
    <col collapsed="false" customWidth="true" hidden="false" outlineLevel="0" max="1025" min="39" style="1" width="9"/>
  </cols>
  <sheetData>
    <row r="1" customFormat="false" ht="12.75" hidden="false" customHeight="true" outlineLevel="0" collapsed="false">
      <c r="A1" s="104" t="s">
        <v>129</v>
      </c>
      <c r="B1" s="1"/>
      <c r="C1" s="1"/>
      <c r="D1" s="1"/>
      <c r="E1" s="1"/>
      <c r="F1" s="1"/>
      <c r="G1" s="92"/>
      <c r="H1" s="1"/>
      <c r="I1" s="104" t="s">
        <v>130</v>
      </c>
      <c r="J1" s="92"/>
      <c r="K1" s="105"/>
      <c r="L1" s="1"/>
      <c r="M1" s="1"/>
      <c r="N1" s="1"/>
      <c r="O1" s="1"/>
      <c r="V1" s="1"/>
      <c r="W1" s="1"/>
      <c r="Z1" s="106" t="s">
        <v>0</v>
      </c>
      <c r="AA1" s="106" t="s">
        <v>1</v>
      </c>
      <c r="AB1" s="4" t="s">
        <v>2</v>
      </c>
      <c r="AC1" s="4" t="s">
        <v>3</v>
      </c>
      <c r="AD1" s="4" t="s">
        <v>4</v>
      </c>
    </row>
    <row r="2" customFormat="false" ht="12.8" hidden="false" customHeight="false" outlineLevel="0" collapsed="false">
      <c r="A2" s="104" t="s">
        <v>131</v>
      </c>
      <c r="B2" s="1"/>
      <c r="C2" s="1"/>
      <c r="D2" s="1"/>
      <c r="E2" s="1"/>
      <c r="F2" s="1"/>
      <c r="G2" s="92"/>
      <c r="H2" s="107"/>
      <c r="I2" s="104" t="s">
        <v>132</v>
      </c>
      <c r="J2" s="92"/>
      <c r="K2" s="105"/>
      <c r="L2" s="1"/>
      <c r="M2" s="1"/>
      <c r="N2" s="1"/>
      <c r="O2" s="1"/>
      <c r="V2" s="1"/>
      <c r="W2" s="1"/>
      <c r="Z2" s="106" t="s">
        <v>8</v>
      </c>
      <c r="AA2" s="10" t="s">
        <v>133</v>
      </c>
      <c r="AB2" s="9" t="s">
        <v>10</v>
      </c>
      <c r="AC2" s="9"/>
      <c r="AD2" s="10"/>
    </row>
    <row r="3" customFormat="false" ht="12.8" hidden="false" customHeight="false" outlineLevel="0" collapsed="false">
      <c r="A3" s="104" t="s">
        <v>134</v>
      </c>
      <c r="B3" s="1"/>
      <c r="C3" s="1"/>
      <c r="D3" s="1"/>
      <c r="E3" s="1"/>
      <c r="F3" s="1"/>
      <c r="G3" s="92"/>
      <c r="H3" s="1"/>
      <c r="I3" s="104" t="s">
        <v>135</v>
      </c>
      <c r="J3" s="92"/>
      <c r="K3" s="105"/>
      <c r="L3" s="1"/>
      <c r="M3" s="1"/>
      <c r="N3" s="1"/>
      <c r="O3" s="1"/>
      <c r="V3" s="1"/>
      <c r="W3" s="1"/>
      <c r="Z3" s="106" t="s">
        <v>14</v>
      </c>
      <c r="AA3" s="10" t="s">
        <v>136</v>
      </c>
      <c r="AB3" s="9" t="s">
        <v>10</v>
      </c>
      <c r="AC3" s="9" t="s">
        <v>16</v>
      </c>
      <c r="AD3" s="10" t="s">
        <v>17</v>
      </c>
    </row>
    <row r="4" s="1" customFormat="true" ht="12.8" hidden="false" customHeight="false" outlineLevel="0" collapsed="false">
      <c r="P4" s="0"/>
      <c r="Q4" s="0"/>
      <c r="R4" s="0"/>
      <c r="S4" s="0"/>
      <c r="T4" s="0"/>
      <c r="U4" s="0"/>
      <c r="X4" s="103"/>
      <c r="Y4" s="103"/>
      <c r="Z4" s="106" t="s">
        <v>21</v>
      </c>
      <c r="AA4" s="10" t="s">
        <v>137</v>
      </c>
      <c r="AB4" s="9" t="s">
        <v>10</v>
      </c>
      <c r="AC4" s="9"/>
      <c r="AD4" s="10"/>
      <c r="AE4" s="0"/>
      <c r="AF4" s="0"/>
      <c r="AG4" s="0"/>
      <c r="AH4" s="0"/>
      <c r="AI4" s="0"/>
    </row>
    <row r="5" s="1" customFormat="true" ht="12.8" hidden="false" customHeight="false" outlineLevel="0" collapsed="false">
      <c r="A5" s="104" t="s">
        <v>104</v>
      </c>
      <c r="P5" s="0"/>
      <c r="Q5" s="0"/>
      <c r="R5" s="0"/>
      <c r="S5" s="0"/>
      <c r="T5" s="0"/>
      <c r="U5" s="0"/>
      <c r="X5" s="103"/>
      <c r="Y5" s="103"/>
      <c r="Z5" s="106" t="s">
        <v>29</v>
      </c>
      <c r="AA5" s="10" t="s">
        <v>136</v>
      </c>
      <c r="AB5" s="9" t="s">
        <v>10</v>
      </c>
      <c r="AC5" s="9" t="s">
        <v>16</v>
      </c>
      <c r="AD5" s="10" t="s">
        <v>17</v>
      </c>
      <c r="AE5" s="0"/>
      <c r="AF5" s="0"/>
      <c r="AG5" s="0"/>
      <c r="AH5" s="0"/>
      <c r="AI5" s="0"/>
    </row>
    <row r="6" s="1" customFormat="true" ht="12.8" hidden="false" customHeight="false" outlineLevel="0" collapsed="false">
      <c r="A6" s="104" t="s">
        <v>138</v>
      </c>
      <c r="K6" s="0"/>
      <c r="L6" s="0"/>
      <c r="M6" s="0"/>
      <c r="N6" s="0"/>
      <c r="P6" s="0"/>
      <c r="Q6" s="0"/>
      <c r="R6" s="0"/>
      <c r="S6" s="0"/>
      <c r="T6" s="0"/>
      <c r="U6" s="0"/>
      <c r="X6" s="103"/>
      <c r="Y6" s="103"/>
      <c r="Z6" s="107"/>
      <c r="AA6" s="107"/>
      <c r="AE6" s="0"/>
      <c r="AF6" s="0"/>
      <c r="AG6" s="0"/>
      <c r="AH6" s="0"/>
      <c r="AI6" s="0"/>
    </row>
    <row r="7" s="1" customFormat="true" ht="12.8" hidden="false" customHeight="false" outlineLevel="0" collapsed="false">
      <c r="A7" s="104"/>
      <c r="K7" s="0"/>
      <c r="L7" s="0"/>
      <c r="M7" s="0"/>
      <c r="N7" s="0"/>
      <c r="P7" s="0"/>
      <c r="Q7" s="0"/>
      <c r="R7" s="0"/>
      <c r="S7" s="0"/>
      <c r="T7" s="0"/>
      <c r="U7" s="0"/>
      <c r="X7" s="103"/>
      <c r="Y7" s="103"/>
      <c r="Z7" s="107"/>
      <c r="AA7" s="107"/>
      <c r="AE7" s="0"/>
      <c r="AF7" s="0"/>
      <c r="AG7" s="0"/>
      <c r="AH7" s="0"/>
      <c r="AI7" s="0"/>
    </row>
    <row r="8" customFormat="false" ht="12.8" hidden="false" customHeight="false" outlineLevel="0" collapsed="false">
      <c r="A8" s="1"/>
      <c r="B8" s="91"/>
      <c r="C8" s="107"/>
      <c r="D8" s="108" t="str">
        <f aca="false">CONCATENATE(AA2," ",AB2," ",AC2," ",AD2)</f>
        <v>Prehľad rozpočtových nákladov v EUR</v>
      </c>
      <c r="E8" s="109"/>
      <c r="F8" s="1"/>
      <c r="G8" s="92"/>
      <c r="H8" s="92"/>
      <c r="I8" s="92"/>
      <c r="J8" s="92"/>
      <c r="K8" s="0"/>
      <c r="L8" s="0"/>
      <c r="M8" s="0"/>
      <c r="N8" s="0"/>
      <c r="O8" s="1"/>
      <c r="V8" s="1"/>
      <c r="W8" s="1"/>
      <c r="Z8" s="107"/>
      <c r="AA8" s="107"/>
      <c r="AB8" s="1"/>
      <c r="AC8" s="1"/>
      <c r="AD8" s="1"/>
    </row>
    <row r="9" customFormat="false" ht="12.8" hidden="false" customHeight="false" outlineLevel="0" collapsed="false">
      <c r="A9" s="110" t="s">
        <v>139</v>
      </c>
      <c r="B9" s="110" t="s">
        <v>140</v>
      </c>
      <c r="C9" s="110" t="s">
        <v>141</v>
      </c>
      <c r="D9" s="110" t="s">
        <v>142</v>
      </c>
      <c r="E9" s="110" t="s">
        <v>143</v>
      </c>
      <c r="F9" s="110" t="s">
        <v>144</v>
      </c>
      <c r="G9" s="110" t="s">
        <v>145</v>
      </c>
      <c r="H9" s="110" t="s">
        <v>37</v>
      </c>
      <c r="I9" s="110" t="s">
        <v>146</v>
      </c>
      <c r="J9" s="110" t="s">
        <v>101</v>
      </c>
      <c r="K9" s="0"/>
      <c r="L9" s="0"/>
      <c r="M9" s="0"/>
      <c r="N9" s="0"/>
      <c r="O9" s="110" t="s">
        <v>147</v>
      </c>
      <c r="V9" s="111" t="s">
        <v>148</v>
      </c>
      <c r="W9" s="110" t="s">
        <v>149</v>
      </c>
      <c r="X9" s="112" t="s">
        <v>141</v>
      </c>
      <c r="Y9" s="112" t="s">
        <v>141</v>
      </c>
      <c r="Z9" s="113" t="s">
        <v>150</v>
      </c>
      <c r="AA9" s="113" t="s">
        <v>151</v>
      </c>
      <c r="AB9" s="110" t="s">
        <v>148</v>
      </c>
      <c r="AC9" s="110" t="s">
        <v>152</v>
      </c>
      <c r="AD9" s="110" t="s">
        <v>153</v>
      </c>
      <c r="AJ9" s="1" t="s">
        <v>154</v>
      </c>
      <c r="AK9" s="1" t="s">
        <v>155</v>
      </c>
    </row>
    <row r="10" customFormat="false" ht="12.8" hidden="false" customHeight="false" outlineLevel="0" collapsed="false">
      <c r="A10" s="114" t="s">
        <v>156</v>
      </c>
      <c r="B10" s="114" t="s">
        <v>157</v>
      </c>
      <c r="C10" s="115"/>
      <c r="D10" s="114" t="s">
        <v>158</v>
      </c>
      <c r="E10" s="114" t="s">
        <v>159</v>
      </c>
      <c r="F10" s="114" t="s">
        <v>160</v>
      </c>
      <c r="G10" s="114" t="s">
        <v>161</v>
      </c>
      <c r="H10" s="114"/>
      <c r="I10" s="114" t="s">
        <v>162</v>
      </c>
      <c r="J10" s="114"/>
      <c r="K10" s="0"/>
      <c r="L10" s="0"/>
      <c r="M10" s="0"/>
      <c r="N10" s="0"/>
      <c r="O10" s="114" t="s">
        <v>163</v>
      </c>
      <c r="V10" s="116" t="s">
        <v>164</v>
      </c>
      <c r="W10" s="117"/>
      <c r="X10" s="118" t="s">
        <v>165</v>
      </c>
      <c r="Y10" s="118"/>
      <c r="Z10" s="119" t="s">
        <v>166</v>
      </c>
      <c r="AA10" s="119" t="s">
        <v>156</v>
      </c>
      <c r="AB10" s="114" t="s">
        <v>167</v>
      </c>
      <c r="AC10" s="120"/>
      <c r="AD10" s="120"/>
      <c r="AJ10" s="1" t="s">
        <v>168</v>
      </c>
      <c r="AK10" s="1" t="s">
        <v>169</v>
      </c>
    </row>
    <row r="11" customFormat="false" ht="12.8" hidden="false" customHeight="false" outlineLevel="0" collapsed="false">
      <c r="K11" s="0"/>
      <c r="L11" s="0"/>
      <c r="M11" s="0"/>
      <c r="N11" s="0"/>
    </row>
    <row r="12" customFormat="false" ht="12.8" hidden="false" customHeight="false" outlineLevel="0" collapsed="false">
      <c r="B12" s="121" t="s">
        <v>170</v>
      </c>
      <c r="K12" s="0"/>
      <c r="L12" s="0"/>
      <c r="M12" s="0"/>
      <c r="N12" s="0"/>
    </row>
    <row r="13" customFormat="false" ht="12.8" hidden="false" customHeight="false" outlineLevel="0" collapsed="false">
      <c r="B13" s="96" t="s">
        <v>171</v>
      </c>
      <c r="K13" s="0"/>
      <c r="L13" s="0"/>
      <c r="M13" s="0"/>
      <c r="N13" s="0"/>
    </row>
    <row r="14" customFormat="false" ht="12.8" hidden="false" customHeight="false" outlineLevel="0" collapsed="false">
      <c r="A14" s="94" t="n">
        <v>1</v>
      </c>
      <c r="B14" s="95" t="s">
        <v>172</v>
      </c>
      <c r="C14" s="96" t="s">
        <v>173</v>
      </c>
      <c r="D14" s="97" t="s">
        <v>174</v>
      </c>
      <c r="E14" s="98" t="n">
        <v>9.048</v>
      </c>
      <c r="F14" s="99" t="s">
        <v>175</v>
      </c>
      <c r="G14" s="100" t="n">
        <v>0</v>
      </c>
      <c r="H14" s="100" t="n">
        <f aca="false">ROUND(E14*G14,2)</f>
        <v>0</v>
      </c>
      <c r="J14" s="100" t="n">
        <f aca="false">ROUND(E14*G14,2)</f>
        <v>0</v>
      </c>
      <c r="K14" s="0"/>
      <c r="L14" s="0"/>
      <c r="M14" s="0"/>
      <c r="N14" s="0"/>
      <c r="V14" s="102" t="s">
        <v>64</v>
      </c>
      <c r="X14" s="122" t="s">
        <v>176</v>
      </c>
      <c r="Y14" s="122" t="s">
        <v>173</v>
      </c>
      <c r="Z14" s="96" t="s">
        <v>177</v>
      </c>
      <c r="AJ14" s="1" t="s">
        <v>178</v>
      </c>
      <c r="AK14" s="1" t="s">
        <v>179</v>
      </c>
    </row>
    <row r="15" customFormat="false" ht="12.8" hidden="false" customHeight="false" outlineLevel="0" collapsed="false">
      <c r="A15" s="94" t="n">
        <v>2</v>
      </c>
      <c r="B15" s="95" t="s">
        <v>172</v>
      </c>
      <c r="C15" s="96" t="s">
        <v>180</v>
      </c>
      <c r="D15" s="97" t="s">
        <v>181</v>
      </c>
      <c r="E15" s="98" t="n">
        <v>9.048</v>
      </c>
      <c r="F15" s="99" t="s">
        <v>175</v>
      </c>
      <c r="G15" s="100" t="n">
        <v>0</v>
      </c>
      <c r="H15" s="100" t="n">
        <f aca="false">ROUND(E15*G15,2)</f>
        <v>0</v>
      </c>
      <c r="J15" s="100" t="n">
        <f aca="false">ROUND(E15*G15,2)</f>
        <v>0</v>
      </c>
      <c r="K15" s="0"/>
      <c r="L15" s="0"/>
      <c r="M15" s="0"/>
      <c r="N15" s="0"/>
      <c r="V15" s="102" t="s">
        <v>64</v>
      </c>
      <c r="X15" s="122" t="s">
        <v>182</v>
      </c>
      <c r="Y15" s="122" t="s">
        <v>180</v>
      </c>
      <c r="Z15" s="96" t="s">
        <v>177</v>
      </c>
      <c r="AJ15" s="1" t="s">
        <v>178</v>
      </c>
      <c r="AK15" s="1" t="s">
        <v>179</v>
      </c>
    </row>
    <row r="16" customFormat="false" ht="12.8" hidden="false" customHeight="false" outlineLevel="0" collapsed="false">
      <c r="A16" s="94" t="n">
        <v>3</v>
      </c>
      <c r="B16" s="95" t="s">
        <v>183</v>
      </c>
      <c r="C16" s="96" t="s">
        <v>184</v>
      </c>
      <c r="D16" s="97" t="s">
        <v>185</v>
      </c>
      <c r="E16" s="98" t="n">
        <v>5.888</v>
      </c>
      <c r="F16" s="99" t="s">
        <v>175</v>
      </c>
      <c r="G16" s="100" t="n">
        <v>0</v>
      </c>
      <c r="H16" s="100" t="n">
        <f aca="false">ROUND(E16*G16,2)</f>
        <v>0</v>
      </c>
      <c r="J16" s="100" t="n">
        <f aca="false">ROUND(E16*G16,2)</f>
        <v>0</v>
      </c>
      <c r="K16" s="0"/>
      <c r="L16" s="0"/>
      <c r="M16" s="0"/>
      <c r="N16" s="0"/>
      <c r="V16" s="102" t="s">
        <v>64</v>
      </c>
      <c r="X16" s="122" t="s">
        <v>184</v>
      </c>
      <c r="Y16" s="122" t="s">
        <v>184</v>
      </c>
      <c r="Z16" s="96" t="s">
        <v>186</v>
      </c>
      <c r="AJ16" s="1" t="s">
        <v>178</v>
      </c>
      <c r="AK16" s="1" t="s">
        <v>179</v>
      </c>
    </row>
    <row r="17" customFormat="false" ht="12.8" hidden="false" customHeight="false" outlineLevel="0" collapsed="false">
      <c r="A17" s="94" t="n">
        <v>4</v>
      </c>
      <c r="B17" s="95" t="s">
        <v>172</v>
      </c>
      <c r="C17" s="96" t="s">
        <v>187</v>
      </c>
      <c r="D17" s="97" t="s">
        <v>181</v>
      </c>
      <c r="E17" s="98" t="n">
        <v>5.888</v>
      </c>
      <c r="F17" s="99" t="s">
        <v>175</v>
      </c>
      <c r="G17" s="100" t="n">
        <v>0</v>
      </c>
      <c r="H17" s="100" t="n">
        <f aca="false">ROUND(E17*G17,2)</f>
        <v>0</v>
      </c>
      <c r="J17" s="100" t="n">
        <f aca="false">ROUND(E17*G17,2)</f>
        <v>0</v>
      </c>
      <c r="K17" s="0"/>
      <c r="L17" s="0"/>
      <c r="M17" s="0"/>
      <c r="N17" s="0"/>
      <c r="V17" s="102" t="s">
        <v>64</v>
      </c>
      <c r="X17" s="122" t="s">
        <v>188</v>
      </c>
      <c r="Y17" s="122" t="s">
        <v>187</v>
      </c>
      <c r="Z17" s="96" t="s">
        <v>177</v>
      </c>
      <c r="AJ17" s="1" t="s">
        <v>178</v>
      </c>
      <c r="AK17" s="1" t="s">
        <v>179</v>
      </c>
    </row>
    <row r="18" customFormat="false" ht="12.8" hidden="false" customHeight="false" outlineLevel="0" collapsed="false">
      <c r="A18" s="94" t="n">
        <v>5</v>
      </c>
      <c r="B18" s="95" t="s">
        <v>183</v>
      </c>
      <c r="C18" s="96" t="s">
        <v>189</v>
      </c>
      <c r="D18" s="97" t="s">
        <v>190</v>
      </c>
      <c r="E18" s="98" t="n">
        <v>0.8</v>
      </c>
      <c r="F18" s="99" t="s">
        <v>175</v>
      </c>
      <c r="G18" s="100" t="n">
        <v>0</v>
      </c>
      <c r="H18" s="100" t="n">
        <f aca="false">ROUND(E18*G18,2)</f>
        <v>0</v>
      </c>
      <c r="J18" s="100" t="n">
        <f aca="false">ROUND(E18*G18,2)</f>
        <v>0</v>
      </c>
      <c r="K18" s="0"/>
      <c r="L18" s="0"/>
      <c r="M18" s="0"/>
      <c r="N18" s="0"/>
      <c r="V18" s="102" t="s">
        <v>64</v>
      </c>
      <c r="X18" s="122" t="s">
        <v>191</v>
      </c>
      <c r="Y18" s="122" t="s">
        <v>189</v>
      </c>
      <c r="Z18" s="96" t="s">
        <v>177</v>
      </c>
      <c r="AJ18" s="1" t="s">
        <v>178</v>
      </c>
      <c r="AK18" s="1" t="s">
        <v>179</v>
      </c>
    </row>
    <row r="19" customFormat="false" ht="12.8" hidden="false" customHeight="false" outlineLevel="0" collapsed="false">
      <c r="A19" s="94" t="n">
        <v>6</v>
      </c>
      <c r="B19" s="95" t="s">
        <v>192</v>
      </c>
      <c r="C19" s="96" t="s">
        <v>193</v>
      </c>
      <c r="D19" s="97" t="s">
        <v>194</v>
      </c>
      <c r="E19" s="98" t="n">
        <v>0.8</v>
      </c>
      <c r="F19" s="99" t="s">
        <v>175</v>
      </c>
      <c r="G19" s="100" t="n">
        <v>0</v>
      </c>
      <c r="H19" s="100" t="n">
        <f aca="false">ROUND(E19*G19,2)</f>
        <v>0</v>
      </c>
      <c r="J19" s="100" t="n">
        <f aca="false">ROUND(E19*G19,2)</f>
        <v>0</v>
      </c>
      <c r="K19" s="0"/>
      <c r="L19" s="0"/>
      <c r="M19" s="0"/>
      <c r="N19" s="0"/>
      <c r="V19" s="102" t="s">
        <v>64</v>
      </c>
      <c r="X19" s="122" t="s">
        <v>195</v>
      </c>
      <c r="Y19" s="122" t="s">
        <v>193</v>
      </c>
      <c r="Z19" s="96" t="s">
        <v>196</v>
      </c>
      <c r="AJ19" s="1" t="s">
        <v>178</v>
      </c>
      <c r="AK19" s="1" t="s">
        <v>179</v>
      </c>
    </row>
    <row r="20" customFormat="false" ht="12.8" hidden="false" customHeight="false" outlineLevel="0" collapsed="false">
      <c r="A20" s="94" t="n">
        <v>7</v>
      </c>
      <c r="B20" s="95" t="s">
        <v>183</v>
      </c>
      <c r="C20" s="96" t="s">
        <v>197</v>
      </c>
      <c r="D20" s="97" t="s">
        <v>198</v>
      </c>
      <c r="E20" s="98" t="n">
        <v>15.736</v>
      </c>
      <c r="F20" s="99" t="s">
        <v>175</v>
      </c>
      <c r="G20" s="100" t="n">
        <v>0</v>
      </c>
      <c r="H20" s="100" t="n">
        <f aca="false">ROUND(E20*G20,2)</f>
        <v>0</v>
      </c>
      <c r="J20" s="100" t="n">
        <f aca="false">ROUND(E20*G20,2)</f>
        <v>0</v>
      </c>
      <c r="K20" s="0"/>
      <c r="L20" s="0"/>
      <c r="M20" s="0"/>
      <c r="N20" s="0"/>
      <c r="V20" s="102" t="s">
        <v>64</v>
      </c>
      <c r="X20" s="122" t="s">
        <v>199</v>
      </c>
      <c r="Y20" s="122" t="s">
        <v>197</v>
      </c>
      <c r="Z20" s="96" t="s">
        <v>186</v>
      </c>
      <c r="AJ20" s="1" t="s">
        <v>178</v>
      </c>
      <c r="AK20" s="1" t="s">
        <v>179</v>
      </c>
    </row>
    <row r="21" customFormat="false" ht="12.8" hidden="false" customHeight="false" outlineLevel="0" collapsed="false">
      <c r="D21" s="123" t="s">
        <v>200</v>
      </c>
      <c r="E21" s="124" t="n">
        <f aca="false">J21</f>
        <v>0</v>
      </c>
      <c r="H21" s="124" t="n">
        <f aca="false">SUM(H12:H20)</f>
        <v>0</v>
      </c>
      <c r="I21" s="124" t="n">
        <f aca="false">SUM(I12:I20)</f>
        <v>0</v>
      </c>
      <c r="J21" s="124" t="n">
        <f aca="false">SUM(J12:J20)</f>
        <v>0</v>
      </c>
      <c r="K21" s="0"/>
      <c r="L21" s="0"/>
      <c r="M21" s="0"/>
      <c r="N21" s="0"/>
      <c r="W21" s="98" t="n">
        <f aca="false">SUM(W12:W20)</f>
        <v>0</v>
      </c>
    </row>
    <row r="22" customFormat="false" ht="12.8" hidden="false" customHeight="false" outlineLevel="0" collapsed="false">
      <c r="K22" s="0"/>
      <c r="L22" s="0"/>
      <c r="M22" s="0"/>
      <c r="N22" s="0"/>
    </row>
    <row r="23" customFormat="false" ht="12.8" hidden="false" customHeight="false" outlineLevel="0" collapsed="false">
      <c r="B23" s="96" t="s">
        <v>201</v>
      </c>
      <c r="K23" s="0"/>
      <c r="L23" s="0"/>
      <c r="M23" s="0"/>
      <c r="N23" s="0"/>
    </row>
    <row r="24" customFormat="false" ht="12.8" hidden="false" customHeight="false" outlineLevel="0" collapsed="false">
      <c r="A24" s="94" t="n">
        <v>8</v>
      </c>
      <c r="B24" s="95" t="s">
        <v>202</v>
      </c>
      <c r="C24" s="96" t="s">
        <v>203</v>
      </c>
      <c r="D24" s="97" t="s">
        <v>204</v>
      </c>
      <c r="E24" s="98" t="n">
        <v>30</v>
      </c>
      <c r="F24" s="99" t="s">
        <v>205</v>
      </c>
      <c r="G24" s="100" t="n">
        <v>0</v>
      </c>
      <c r="H24" s="100" t="n">
        <f aca="false">ROUND(E24*G24,2)</f>
        <v>0</v>
      </c>
      <c r="J24" s="100" t="n">
        <f aca="false">ROUND(E24*G24,2)</f>
        <v>0</v>
      </c>
      <c r="K24" s="0"/>
      <c r="L24" s="0"/>
      <c r="M24" s="0"/>
      <c r="N24" s="0"/>
      <c r="V24" s="102" t="s">
        <v>64</v>
      </c>
      <c r="X24" s="122" t="s">
        <v>206</v>
      </c>
      <c r="Y24" s="122" t="s">
        <v>203</v>
      </c>
      <c r="Z24" s="96" t="s">
        <v>207</v>
      </c>
      <c r="AJ24" s="1" t="s">
        <v>178</v>
      </c>
      <c r="AK24" s="1" t="s">
        <v>179</v>
      </c>
    </row>
    <row r="25" customFormat="false" ht="12.8" hidden="false" customHeight="false" outlineLevel="0" collapsed="false">
      <c r="A25" s="94" t="n">
        <v>9</v>
      </c>
      <c r="B25" s="95" t="s">
        <v>208</v>
      </c>
      <c r="C25" s="96" t="s">
        <v>209</v>
      </c>
      <c r="D25" s="97" t="s">
        <v>210</v>
      </c>
      <c r="E25" s="98" t="n">
        <v>6.872</v>
      </c>
      <c r="F25" s="99" t="s">
        <v>175</v>
      </c>
      <c r="G25" s="100" t="n">
        <v>0</v>
      </c>
      <c r="H25" s="100" t="n">
        <f aca="false">ROUND(E25*G25,2)</f>
        <v>0</v>
      </c>
      <c r="J25" s="100" t="n">
        <f aca="false">ROUND(E25*G25,2)</f>
        <v>0</v>
      </c>
      <c r="K25" s="0"/>
      <c r="L25" s="0"/>
      <c r="M25" s="0"/>
      <c r="N25" s="0"/>
      <c r="V25" s="102" t="s">
        <v>64</v>
      </c>
      <c r="X25" s="122" t="s">
        <v>211</v>
      </c>
      <c r="Y25" s="122" t="s">
        <v>209</v>
      </c>
      <c r="Z25" s="96" t="s">
        <v>212</v>
      </c>
      <c r="AJ25" s="1" t="s">
        <v>178</v>
      </c>
      <c r="AK25" s="1" t="s">
        <v>179</v>
      </c>
    </row>
    <row r="26" customFormat="false" ht="12.8" hidden="false" customHeight="false" outlineLevel="0" collapsed="false">
      <c r="A26" s="94" t="n">
        <v>10</v>
      </c>
      <c r="B26" s="95" t="s">
        <v>208</v>
      </c>
      <c r="C26" s="96" t="s">
        <v>213</v>
      </c>
      <c r="D26" s="97" t="s">
        <v>214</v>
      </c>
      <c r="E26" s="98" t="n">
        <v>3.452</v>
      </c>
      <c r="F26" s="99" t="s">
        <v>175</v>
      </c>
      <c r="G26" s="100" t="n">
        <v>0</v>
      </c>
      <c r="H26" s="100" t="n">
        <f aca="false">ROUND(E26*G26,2)</f>
        <v>0</v>
      </c>
      <c r="J26" s="100" t="n">
        <f aca="false">ROUND(E26*G26,2)</f>
        <v>0</v>
      </c>
      <c r="K26" s="0"/>
      <c r="L26" s="0"/>
      <c r="M26" s="0"/>
      <c r="N26" s="0"/>
      <c r="V26" s="102" t="s">
        <v>64</v>
      </c>
      <c r="X26" s="122" t="s">
        <v>215</v>
      </c>
      <c r="Y26" s="122" t="s">
        <v>213</v>
      </c>
      <c r="Z26" s="96" t="s">
        <v>216</v>
      </c>
      <c r="AJ26" s="1" t="s">
        <v>178</v>
      </c>
      <c r="AK26" s="1" t="s">
        <v>179</v>
      </c>
    </row>
    <row r="27" customFormat="false" ht="12.8" hidden="false" customHeight="false" outlineLevel="0" collapsed="false">
      <c r="A27" s="94" t="n">
        <v>11</v>
      </c>
      <c r="B27" s="95" t="s">
        <v>208</v>
      </c>
      <c r="C27" s="96" t="s">
        <v>217</v>
      </c>
      <c r="D27" s="97" t="s">
        <v>218</v>
      </c>
      <c r="E27" s="98" t="n">
        <v>3.92</v>
      </c>
      <c r="F27" s="99" t="s">
        <v>219</v>
      </c>
      <c r="G27" s="100" t="n">
        <v>0</v>
      </c>
      <c r="H27" s="100" t="n">
        <f aca="false">ROUND(E27*G27,2)</f>
        <v>0</v>
      </c>
      <c r="J27" s="100" t="n">
        <f aca="false">ROUND(E27*G27,2)</f>
        <v>0</v>
      </c>
      <c r="K27" s="0"/>
      <c r="L27" s="0"/>
      <c r="M27" s="0"/>
      <c r="N27" s="0"/>
      <c r="V27" s="102" t="s">
        <v>64</v>
      </c>
      <c r="X27" s="122" t="s">
        <v>220</v>
      </c>
      <c r="Y27" s="122" t="s">
        <v>217</v>
      </c>
      <c r="Z27" s="96" t="s">
        <v>216</v>
      </c>
      <c r="AJ27" s="1" t="s">
        <v>178</v>
      </c>
      <c r="AK27" s="1" t="s">
        <v>179</v>
      </c>
    </row>
    <row r="28" customFormat="false" ht="12.8" hidden="false" customHeight="false" outlineLevel="0" collapsed="false">
      <c r="A28" s="94" t="n">
        <v>12</v>
      </c>
      <c r="B28" s="95" t="s">
        <v>208</v>
      </c>
      <c r="C28" s="96" t="s">
        <v>221</v>
      </c>
      <c r="D28" s="97" t="s">
        <v>222</v>
      </c>
      <c r="E28" s="98" t="n">
        <v>3.92</v>
      </c>
      <c r="F28" s="99" t="s">
        <v>219</v>
      </c>
      <c r="G28" s="100" t="n">
        <v>0</v>
      </c>
      <c r="H28" s="100" t="n">
        <f aca="false">ROUND(E28*G28,2)</f>
        <v>0</v>
      </c>
      <c r="J28" s="100" t="n">
        <f aca="false">ROUND(E28*G28,2)</f>
        <v>0</v>
      </c>
      <c r="K28" s="0"/>
      <c r="L28" s="0"/>
      <c r="M28" s="0"/>
      <c r="N28" s="0"/>
      <c r="V28" s="102" t="s">
        <v>64</v>
      </c>
      <c r="X28" s="122" t="s">
        <v>223</v>
      </c>
      <c r="Y28" s="122" t="s">
        <v>221</v>
      </c>
      <c r="Z28" s="96" t="s">
        <v>216</v>
      </c>
      <c r="AJ28" s="1" t="s">
        <v>178</v>
      </c>
      <c r="AK28" s="1" t="s">
        <v>179</v>
      </c>
    </row>
    <row r="29" customFormat="false" ht="12.8" hidden="false" customHeight="false" outlineLevel="0" collapsed="false">
      <c r="A29" s="94" t="n">
        <v>13</v>
      </c>
      <c r="B29" s="95" t="s">
        <v>208</v>
      </c>
      <c r="C29" s="96" t="s">
        <v>224</v>
      </c>
      <c r="D29" s="97" t="s">
        <v>225</v>
      </c>
      <c r="E29" s="98" t="n">
        <v>23.01</v>
      </c>
      <c r="F29" s="99" t="s">
        <v>219</v>
      </c>
      <c r="G29" s="100" t="n">
        <v>0</v>
      </c>
      <c r="H29" s="100" t="n">
        <f aca="false">ROUND(E29*G29,2)</f>
        <v>0</v>
      </c>
      <c r="J29" s="100" t="n">
        <f aca="false">ROUND(E29*G29,2)</f>
        <v>0</v>
      </c>
      <c r="K29" s="0"/>
      <c r="L29" s="0"/>
      <c r="M29" s="0"/>
      <c r="N29" s="0"/>
      <c r="V29" s="102" t="s">
        <v>64</v>
      </c>
      <c r="X29" s="122" t="s">
        <v>226</v>
      </c>
      <c r="Y29" s="122" t="s">
        <v>224</v>
      </c>
      <c r="Z29" s="96" t="s">
        <v>212</v>
      </c>
      <c r="AJ29" s="1" t="s">
        <v>178</v>
      </c>
      <c r="AK29" s="1" t="s">
        <v>179</v>
      </c>
    </row>
    <row r="30" customFormat="false" ht="12.8" hidden="false" customHeight="false" outlineLevel="0" collapsed="false">
      <c r="A30" s="94" t="n">
        <v>14</v>
      </c>
      <c r="B30" s="95" t="s">
        <v>208</v>
      </c>
      <c r="C30" s="96" t="s">
        <v>227</v>
      </c>
      <c r="D30" s="97" t="s">
        <v>228</v>
      </c>
      <c r="E30" s="98" t="n">
        <v>6.688</v>
      </c>
      <c r="F30" s="99" t="s">
        <v>175</v>
      </c>
      <c r="G30" s="100" t="n">
        <v>0</v>
      </c>
      <c r="H30" s="100" t="n">
        <f aca="false">ROUND(E30*G30,2)</f>
        <v>0</v>
      </c>
      <c r="J30" s="100" t="n">
        <f aca="false">ROUND(E30*G30,2)</f>
        <v>0</v>
      </c>
      <c r="K30" s="0"/>
      <c r="L30" s="0"/>
      <c r="M30" s="0"/>
      <c r="N30" s="0"/>
      <c r="V30" s="102" t="s">
        <v>64</v>
      </c>
      <c r="X30" s="122" t="s">
        <v>229</v>
      </c>
      <c r="Y30" s="122" t="s">
        <v>227</v>
      </c>
      <c r="Z30" s="96" t="s">
        <v>216</v>
      </c>
      <c r="AJ30" s="1" t="s">
        <v>178</v>
      </c>
      <c r="AK30" s="1" t="s">
        <v>179</v>
      </c>
    </row>
    <row r="31" customFormat="false" ht="12.8" hidden="false" customHeight="false" outlineLevel="0" collapsed="false">
      <c r="A31" s="94" t="n">
        <v>15</v>
      </c>
      <c r="B31" s="95" t="s">
        <v>208</v>
      </c>
      <c r="C31" s="96" t="s">
        <v>230</v>
      </c>
      <c r="D31" s="97" t="s">
        <v>231</v>
      </c>
      <c r="E31" s="98" t="n">
        <v>0.048</v>
      </c>
      <c r="F31" s="99" t="s">
        <v>232</v>
      </c>
      <c r="G31" s="100" t="n">
        <v>0</v>
      </c>
      <c r="H31" s="100" t="n">
        <f aca="false">ROUND(E31*G31,2)</f>
        <v>0</v>
      </c>
      <c r="J31" s="100" t="n">
        <f aca="false">ROUND(E31*G31,2)</f>
        <v>0</v>
      </c>
      <c r="K31" s="0"/>
      <c r="L31" s="0"/>
      <c r="M31" s="0"/>
      <c r="N31" s="0"/>
      <c r="V31" s="102" t="s">
        <v>64</v>
      </c>
      <c r="X31" s="122" t="s">
        <v>233</v>
      </c>
      <c r="Y31" s="122" t="s">
        <v>230</v>
      </c>
      <c r="Z31" s="96" t="s">
        <v>216</v>
      </c>
      <c r="AJ31" s="1" t="s">
        <v>178</v>
      </c>
      <c r="AK31" s="1" t="s">
        <v>179</v>
      </c>
    </row>
    <row r="32" customFormat="false" ht="12.8" hidden="false" customHeight="false" outlineLevel="0" collapsed="false">
      <c r="D32" s="123" t="s">
        <v>234</v>
      </c>
      <c r="E32" s="124" t="n">
        <f aca="false">J32</f>
        <v>0</v>
      </c>
      <c r="H32" s="124" t="n">
        <f aca="false">SUM(H23:H31)</f>
        <v>0</v>
      </c>
      <c r="I32" s="124" t="n">
        <f aca="false">SUM(I23:I31)</f>
        <v>0</v>
      </c>
      <c r="J32" s="124" t="n">
        <f aca="false">SUM(J23:J31)</f>
        <v>0</v>
      </c>
      <c r="K32" s="0"/>
      <c r="L32" s="0"/>
      <c r="M32" s="0"/>
      <c r="N32" s="0"/>
      <c r="W32" s="98" t="n">
        <f aca="false">SUM(W23:W31)</f>
        <v>0</v>
      </c>
    </row>
    <row r="33" customFormat="false" ht="12.8" hidden="false" customHeight="false" outlineLevel="0" collapsed="false">
      <c r="K33" s="0"/>
      <c r="L33" s="0"/>
      <c r="M33" s="0"/>
      <c r="N33" s="0"/>
    </row>
    <row r="34" customFormat="false" ht="12.8" hidden="false" customHeight="false" outlineLevel="0" collapsed="false">
      <c r="B34" s="96" t="s">
        <v>235</v>
      </c>
      <c r="K34" s="0"/>
      <c r="L34" s="0"/>
      <c r="M34" s="0"/>
      <c r="N34" s="0"/>
    </row>
    <row r="35" customFormat="false" ht="12.8" hidden="false" customHeight="false" outlineLevel="0" collapsed="false">
      <c r="A35" s="94" t="n">
        <v>16</v>
      </c>
      <c r="B35" s="95" t="s">
        <v>208</v>
      </c>
      <c r="C35" s="96" t="s">
        <v>236</v>
      </c>
      <c r="D35" s="97" t="s">
        <v>237</v>
      </c>
      <c r="E35" s="98" t="n">
        <v>1.38</v>
      </c>
      <c r="F35" s="99" t="s">
        <v>175</v>
      </c>
      <c r="G35" s="100" t="n">
        <v>0</v>
      </c>
      <c r="H35" s="100" t="n">
        <f aca="false">ROUND(E35*G35,2)</f>
        <v>0</v>
      </c>
      <c r="J35" s="100" t="n">
        <f aca="false">ROUND(E35*G35,2)</f>
        <v>0</v>
      </c>
      <c r="K35" s="0"/>
      <c r="L35" s="0"/>
      <c r="M35" s="0"/>
      <c r="N35" s="0"/>
      <c r="V35" s="102" t="s">
        <v>64</v>
      </c>
      <c r="X35" s="122" t="s">
        <v>238</v>
      </c>
      <c r="Y35" s="122" t="s">
        <v>236</v>
      </c>
      <c r="Z35" s="96" t="s">
        <v>239</v>
      </c>
      <c r="AJ35" s="1" t="s">
        <v>178</v>
      </c>
      <c r="AK35" s="1" t="s">
        <v>179</v>
      </c>
    </row>
    <row r="36" customFormat="false" ht="12.8" hidden="false" customHeight="false" outlineLevel="0" collapsed="false">
      <c r="A36" s="94" t="n">
        <v>17</v>
      </c>
      <c r="B36" s="95" t="s">
        <v>208</v>
      </c>
      <c r="C36" s="96" t="s">
        <v>240</v>
      </c>
      <c r="D36" s="97" t="s">
        <v>241</v>
      </c>
      <c r="E36" s="98" t="n">
        <v>1</v>
      </c>
      <c r="F36" s="99" t="s">
        <v>242</v>
      </c>
      <c r="G36" s="100" t="n">
        <v>0</v>
      </c>
      <c r="H36" s="100" t="n">
        <f aca="false">ROUND(E36*G36,2)</f>
        <v>0</v>
      </c>
      <c r="J36" s="100" t="n">
        <f aca="false">ROUND(E36*G36,2)</f>
        <v>0</v>
      </c>
      <c r="K36" s="0"/>
      <c r="L36" s="0"/>
      <c r="M36" s="0"/>
      <c r="N36" s="0"/>
      <c r="V36" s="102" t="s">
        <v>64</v>
      </c>
      <c r="X36" s="122" t="s">
        <v>243</v>
      </c>
      <c r="Y36" s="122" t="s">
        <v>240</v>
      </c>
      <c r="Z36" s="96" t="s">
        <v>239</v>
      </c>
      <c r="AJ36" s="1" t="s">
        <v>178</v>
      </c>
      <c r="AK36" s="1" t="s">
        <v>179</v>
      </c>
    </row>
    <row r="37" customFormat="false" ht="12.8" hidden="false" customHeight="false" outlineLevel="0" collapsed="false">
      <c r="D37" s="123" t="s">
        <v>244</v>
      </c>
      <c r="E37" s="124" t="n">
        <f aca="false">J37</f>
        <v>0</v>
      </c>
      <c r="H37" s="124" t="n">
        <f aca="false">SUM(H34:H36)</f>
        <v>0</v>
      </c>
      <c r="I37" s="124" t="n">
        <f aca="false">SUM(I34:I36)</f>
        <v>0</v>
      </c>
      <c r="J37" s="124" t="n">
        <f aca="false">SUM(J34:J36)</f>
        <v>0</v>
      </c>
      <c r="K37" s="0"/>
      <c r="L37" s="0"/>
      <c r="M37" s="0"/>
      <c r="N37" s="0"/>
      <c r="W37" s="98" t="n">
        <f aca="false">SUM(W34:W36)</f>
        <v>0</v>
      </c>
    </row>
    <row r="38" customFormat="false" ht="12.8" hidden="false" customHeight="false" outlineLevel="0" collapsed="false">
      <c r="K38" s="0"/>
      <c r="L38" s="0"/>
      <c r="M38" s="0"/>
      <c r="N38" s="0"/>
    </row>
    <row r="39" customFormat="false" ht="12.8" hidden="false" customHeight="false" outlineLevel="0" collapsed="false">
      <c r="B39" s="96" t="s">
        <v>245</v>
      </c>
      <c r="K39" s="0"/>
      <c r="L39" s="0"/>
      <c r="M39" s="0"/>
      <c r="N39" s="0"/>
    </row>
    <row r="40" customFormat="false" ht="12.8" hidden="false" customHeight="false" outlineLevel="0" collapsed="false">
      <c r="A40" s="94" t="n">
        <v>18</v>
      </c>
      <c r="B40" s="95" t="s">
        <v>208</v>
      </c>
      <c r="C40" s="96" t="s">
        <v>246</v>
      </c>
      <c r="D40" s="97" t="s">
        <v>247</v>
      </c>
      <c r="E40" s="98" t="n">
        <v>20</v>
      </c>
      <c r="F40" s="99" t="s">
        <v>219</v>
      </c>
      <c r="G40" s="100" t="n">
        <v>0</v>
      </c>
      <c r="H40" s="100" t="n">
        <f aca="false">ROUND(E40*G40,2)</f>
        <v>0</v>
      </c>
      <c r="J40" s="100" t="n">
        <f aca="false">ROUND(E40*G40,2)</f>
        <v>0</v>
      </c>
      <c r="K40" s="0"/>
      <c r="L40" s="0"/>
      <c r="M40" s="0"/>
      <c r="N40" s="0"/>
      <c r="V40" s="102" t="s">
        <v>64</v>
      </c>
      <c r="X40" s="122" t="s">
        <v>248</v>
      </c>
      <c r="Y40" s="122" t="s">
        <v>246</v>
      </c>
      <c r="Z40" s="96" t="s">
        <v>212</v>
      </c>
      <c r="AJ40" s="1" t="s">
        <v>178</v>
      </c>
      <c r="AK40" s="1" t="s">
        <v>179</v>
      </c>
    </row>
    <row r="41" customFormat="false" ht="12.8" hidden="false" customHeight="false" outlineLevel="0" collapsed="false">
      <c r="D41" s="123" t="s">
        <v>249</v>
      </c>
      <c r="E41" s="124" t="n">
        <f aca="false">J41</f>
        <v>0</v>
      </c>
      <c r="H41" s="124" t="n">
        <f aca="false">SUM(H39:H40)</f>
        <v>0</v>
      </c>
      <c r="I41" s="124" t="n">
        <f aca="false">SUM(I39:I40)</f>
        <v>0</v>
      </c>
      <c r="J41" s="124" t="n">
        <f aca="false">SUM(J39:J40)</f>
        <v>0</v>
      </c>
      <c r="K41" s="0"/>
      <c r="L41" s="0"/>
      <c r="M41" s="0"/>
      <c r="N41" s="0"/>
      <c r="W41" s="98" t="n">
        <f aca="false">SUM(W39:W40)</f>
        <v>0</v>
      </c>
    </row>
    <row r="42" customFormat="false" ht="12.8" hidden="false" customHeight="false" outlineLevel="0" collapsed="false">
      <c r="K42" s="0"/>
      <c r="L42" s="0"/>
      <c r="M42" s="0"/>
      <c r="N42" s="0"/>
    </row>
    <row r="43" customFormat="false" ht="12.8" hidden="false" customHeight="false" outlineLevel="0" collapsed="false">
      <c r="B43" s="96" t="s">
        <v>250</v>
      </c>
      <c r="K43" s="0"/>
      <c r="L43" s="0"/>
      <c r="M43" s="0"/>
      <c r="N43" s="0"/>
    </row>
    <row r="44" customFormat="false" ht="12.8" hidden="false" customHeight="false" outlineLevel="0" collapsed="false">
      <c r="A44" s="94" t="n">
        <v>19</v>
      </c>
      <c r="B44" s="95" t="s">
        <v>251</v>
      </c>
      <c r="C44" s="96" t="s">
        <v>252</v>
      </c>
      <c r="D44" s="97" t="s">
        <v>253</v>
      </c>
      <c r="E44" s="98" t="n">
        <v>24</v>
      </c>
      <c r="F44" s="99" t="s">
        <v>205</v>
      </c>
      <c r="G44" s="100" t="n">
        <v>0</v>
      </c>
      <c r="H44" s="100" t="n">
        <f aca="false">ROUND(E44*G44,2)</f>
        <v>0</v>
      </c>
      <c r="J44" s="100" t="n">
        <f aca="false">ROUND(E44*G44,2)</f>
        <v>0</v>
      </c>
      <c r="K44" s="0"/>
      <c r="L44" s="0"/>
      <c r="M44" s="0"/>
      <c r="N44" s="0"/>
      <c r="V44" s="102" t="s">
        <v>64</v>
      </c>
      <c r="X44" s="122" t="s">
        <v>254</v>
      </c>
      <c r="Y44" s="122" t="s">
        <v>252</v>
      </c>
      <c r="Z44" s="96" t="s">
        <v>255</v>
      </c>
      <c r="AJ44" s="1" t="s">
        <v>178</v>
      </c>
      <c r="AK44" s="1" t="s">
        <v>179</v>
      </c>
    </row>
    <row r="45" customFormat="false" ht="12.8" hidden="false" customHeight="false" outlineLevel="0" collapsed="false">
      <c r="A45" s="94" t="n">
        <v>20</v>
      </c>
      <c r="B45" s="95" t="s">
        <v>256</v>
      </c>
      <c r="C45" s="96" t="s">
        <v>257</v>
      </c>
      <c r="D45" s="97" t="s">
        <v>258</v>
      </c>
      <c r="E45" s="98" t="n">
        <v>24</v>
      </c>
      <c r="F45" s="99" t="s">
        <v>259</v>
      </c>
      <c r="G45" s="100" t="n">
        <v>0</v>
      </c>
      <c r="I45" s="100" t="n">
        <f aca="false">ROUND(E45*G45,2)</f>
        <v>0</v>
      </c>
      <c r="J45" s="100" t="n">
        <f aca="false">ROUND(E45*G45,2)</f>
        <v>0</v>
      </c>
      <c r="K45" s="0"/>
      <c r="L45" s="0"/>
      <c r="M45" s="0"/>
      <c r="N45" s="0"/>
      <c r="V45" s="102" t="s">
        <v>55</v>
      </c>
      <c r="X45" s="122" t="s">
        <v>257</v>
      </c>
      <c r="Y45" s="122" t="s">
        <v>257</v>
      </c>
      <c r="Z45" s="96" t="s">
        <v>260</v>
      </c>
      <c r="AA45" s="96" t="s">
        <v>261</v>
      </c>
      <c r="AJ45" s="1" t="s">
        <v>262</v>
      </c>
      <c r="AK45" s="1" t="s">
        <v>179</v>
      </c>
    </row>
    <row r="46" customFormat="false" ht="12.8" hidden="false" customHeight="false" outlineLevel="0" collapsed="false">
      <c r="A46" s="94" t="n">
        <v>21</v>
      </c>
      <c r="B46" s="95" t="s">
        <v>251</v>
      </c>
      <c r="C46" s="96" t="s">
        <v>263</v>
      </c>
      <c r="D46" s="97" t="s">
        <v>264</v>
      </c>
      <c r="E46" s="98" t="n">
        <v>0.96</v>
      </c>
      <c r="F46" s="99" t="s">
        <v>175</v>
      </c>
      <c r="G46" s="100" t="n">
        <v>0</v>
      </c>
      <c r="H46" s="100" t="n">
        <f aca="false">ROUND(E46*G46,2)</f>
        <v>0</v>
      </c>
      <c r="J46" s="100" t="n">
        <f aca="false">ROUND(E46*G46,2)</f>
        <v>0</v>
      </c>
      <c r="K46" s="0"/>
      <c r="L46" s="0"/>
      <c r="M46" s="0"/>
      <c r="N46" s="0"/>
      <c r="V46" s="102" t="s">
        <v>64</v>
      </c>
      <c r="X46" s="122" t="s">
        <v>265</v>
      </c>
      <c r="Y46" s="122" t="s">
        <v>263</v>
      </c>
      <c r="Z46" s="96" t="s">
        <v>255</v>
      </c>
      <c r="AJ46" s="1" t="s">
        <v>178</v>
      </c>
      <c r="AK46" s="1" t="s">
        <v>179</v>
      </c>
    </row>
    <row r="47" customFormat="false" ht="12.8" hidden="false" customHeight="false" outlineLevel="0" collapsed="false">
      <c r="A47" s="94" t="n">
        <v>22</v>
      </c>
      <c r="B47" s="95" t="s">
        <v>266</v>
      </c>
      <c r="C47" s="96" t="s">
        <v>267</v>
      </c>
      <c r="D47" s="97" t="s">
        <v>268</v>
      </c>
      <c r="E47" s="98" t="n">
        <v>84</v>
      </c>
      <c r="F47" s="99" t="s">
        <v>219</v>
      </c>
      <c r="G47" s="100" t="n">
        <v>0</v>
      </c>
      <c r="H47" s="100" t="n">
        <f aca="false">ROUND(E47*G47,2)</f>
        <v>0</v>
      </c>
      <c r="J47" s="100" t="n">
        <f aca="false">ROUND(E47*G47,2)</f>
        <v>0</v>
      </c>
      <c r="K47" s="0"/>
      <c r="L47" s="0"/>
      <c r="M47" s="0"/>
      <c r="N47" s="0"/>
      <c r="V47" s="102" t="s">
        <v>64</v>
      </c>
      <c r="X47" s="122" t="s">
        <v>269</v>
      </c>
      <c r="Y47" s="122" t="s">
        <v>267</v>
      </c>
      <c r="Z47" s="96" t="s">
        <v>270</v>
      </c>
      <c r="AJ47" s="1" t="s">
        <v>178</v>
      </c>
      <c r="AK47" s="1" t="s">
        <v>179</v>
      </c>
    </row>
    <row r="48" customFormat="false" ht="12.8" hidden="false" customHeight="false" outlineLevel="0" collapsed="false">
      <c r="A48" s="94" t="n">
        <v>23</v>
      </c>
      <c r="B48" s="95" t="s">
        <v>266</v>
      </c>
      <c r="C48" s="96" t="s">
        <v>271</v>
      </c>
      <c r="D48" s="97" t="s">
        <v>272</v>
      </c>
      <c r="E48" s="98" t="n">
        <v>168</v>
      </c>
      <c r="F48" s="99" t="s">
        <v>219</v>
      </c>
      <c r="G48" s="100" t="n">
        <v>0</v>
      </c>
      <c r="H48" s="100" t="n">
        <f aca="false">ROUND(E48*G48,2)</f>
        <v>0</v>
      </c>
      <c r="J48" s="100" t="n">
        <f aca="false">ROUND(E48*G48,2)</f>
        <v>0</v>
      </c>
      <c r="K48" s="0"/>
      <c r="L48" s="0"/>
      <c r="M48" s="0"/>
      <c r="N48" s="0"/>
      <c r="V48" s="102" t="s">
        <v>64</v>
      </c>
      <c r="X48" s="122" t="s">
        <v>273</v>
      </c>
      <c r="Y48" s="122" t="s">
        <v>271</v>
      </c>
      <c r="Z48" s="96" t="s">
        <v>270</v>
      </c>
      <c r="AJ48" s="1" t="s">
        <v>178</v>
      </c>
      <c r="AK48" s="1" t="s">
        <v>179</v>
      </c>
    </row>
    <row r="49" customFormat="false" ht="12.8" hidden="false" customHeight="false" outlineLevel="0" collapsed="false">
      <c r="A49" s="94" t="n">
        <v>24</v>
      </c>
      <c r="B49" s="95" t="s">
        <v>266</v>
      </c>
      <c r="C49" s="96" t="s">
        <v>274</v>
      </c>
      <c r="D49" s="97" t="s">
        <v>275</v>
      </c>
      <c r="E49" s="98" t="n">
        <v>84</v>
      </c>
      <c r="F49" s="99" t="s">
        <v>219</v>
      </c>
      <c r="G49" s="100" t="n">
        <v>0</v>
      </c>
      <c r="H49" s="100" t="n">
        <f aca="false">ROUND(E49*G49,2)</f>
        <v>0</v>
      </c>
      <c r="J49" s="100" t="n">
        <f aca="false">ROUND(E49*G49,2)</f>
        <v>0</v>
      </c>
      <c r="K49" s="0"/>
      <c r="L49" s="0"/>
      <c r="M49" s="0"/>
      <c r="N49" s="0"/>
      <c r="V49" s="102" t="s">
        <v>64</v>
      </c>
      <c r="X49" s="122" t="s">
        <v>276</v>
      </c>
      <c r="Y49" s="122" t="s">
        <v>274</v>
      </c>
      <c r="Z49" s="96" t="s">
        <v>270</v>
      </c>
      <c r="AJ49" s="1" t="s">
        <v>178</v>
      </c>
      <c r="AK49" s="1" t="s">
        <v>179</v>
      </c>
    </row>
    <row r="50" customFormat="false" ht="12.8" hidden="false" customHeight="false" outlineLevel="0" collapsed="false">
      <c r="A50" s="94" t="n">
        <v>25</v>
      </c>
      <c r="B50" s="95" t="s">
        <v>266</v>
      </c>
      <c r="C50" s="96" t="s">
        <v>277</v>
      </c>
      <c r="D50" s="97" t="s">
        <v>278</v>
      </c>
      <c r="E50" s="98" t="n">
        <v>27.6</v>
      </c>
      <c r="F50" s="99" t="s">
        <v>219</v>
      </c>
      <c r="G50" s="100" t="n">
        <v>0</v>
      </c>
      <c r="H50" s="100" t="n">
        <f aca="false">ROUND(E50*G50,2)</f>
        <v>0</v>
      </c>
      <c r="J50" s="100" t="n">
        <f aca="false">ROUND(E50*G50,2)</f>
        <v>0</v>
      </c>
      <c r="K50" s="0"/>
      <c r="L50" s="0"/>
      <c r="M50" s="0"/>
      <c r="N50" s="0"/>
      <c r="V50" s="102" t="s">
        <v>64</v>
      </c>
      <c r="X50" s="122" t="s">
        <v>279</v>
      </c>
      <c r="Y50" s="122" t="s">
        <v>277</v>
      </c>
      <c r="Z50" s="96" t="s">
        <v>270</v>
      </c>
      <c r="AJ50" s="1" t="s">
        <v>178</v>
      </c>
      <c r="AK50" s="1" t="s">
        <v>179</v>
      </c>
    </row>
    <row r="51" customFormat="false" ht="12.8" hidden="false" customHeight="false" outlineLevel="0" collapsed="false">
      <c r="A51" s="94" t="n">
        <v>26</v>
      </c>
      <c r="B51" s="95" t="s">
        <v>280</v>
      </c>
      <c r="C51" s="96" t="s">
        <v>281</v>
      </c>
      <c r="D51" s="97" t="s">
        <v>282</v>
      </c>
      <c r="E51" s="98" t="n">
        <v>1</v>
      </c>
      <c r="F51" s="99" t="s">
        <v>283</v>
      </c>
      <c r="G51" s="100" t="n">
        <v>0</v>
      </c>
      <c r="H51" s="100" t="n">
        <f aca="false">ROUND(E51*G51,2)</f>
        <v>0</v>
      </c>
      <c r="J51" s="100" t="n">
        <f aca="false">ROUND(E51*G51,2)</f>
        <v>0</v>
      </c>
      <c r="K51" s="0"/>
      <c r="L51" s="0"/>
      <c r="M51" s="0"/>
      <c r="N51" s="0"/>
      <c r="V51" s="102" t="s">
        <v>64</v>
      </c>
      <c r="X51" s="122" t="s">
        <v>284</v>
      </c>
      <c r="Y51" s="122" t="s">
        <v>281</v>
      </c>
      <c r="Z51" s="96" t="s">
        <v>285</v>
      </c>
      <c r="AJ51" s="1" t="s">
        <v>178</v>
      </c>
      <c r="AK51" s="1" t="s">
        <v>179</v>
      </c>
    </row>
    <row r="52" customFormat="false" ht="12.8" hidden="false" customHeight="false" outlineLevel="0" collapsed="false">
      <c r="A52" s="94" t="n">
        <v>27</v>
      </c>
      <c r="B52" s="95" t="s">
        <v>208</v>
      </c>
      <c r="C52" s="96" t="s">
        <v>286</v>
      </c>
      <c r="D52" s="97" t="s">
        <v>287</v>
      </c>
      <c r="E52" s="98" t="n">
        <v>54.948</v>
      </c>
      <c r="F52" s="99" t="s">
        <v>232</v>
      </c>
      <c r="G52" s="100" t="n">
        <v>0</v>
      </c>
      <c r="H52" s="100" t="n">
        <f aca="false">ROUND(E52*G52,2)</f>
        <v>0</v>
      </c>
      <c r="J52" s="100" t="n">
        <f aca="false">ROUND(E52*G52,2)</f>
        <v>0</v>
      </c>
      <c r="K52" s="0"/>
      <c r="L52" s="0"/>
      <c r="M52" s="0"/>
      <c r="N52" s="0"/>
      <c r="V52" s="102" t="s">
        <v>64</v>
      </c>
      <c r="X52" s="122" t="s">
        <v>288</v>
      </c>
      <c r="Y52" s="122" t="s">
        <v>286</v>
      </c>
      <c r="Z52" s="96" t="s">
        <v>289</v>
      </c>
      <c r="AJ52" s="1" t="s">
        <v>178</v>
      </c>
      <c r="AK52" s="1" t="s">
        <v>179</v>
      </c>
    </row>
    <row r="53" customFormat="false" ht="12.8" hidden="false" customHeight="false" outlineLevel="0" collapsed="false">
      <c r="D53" s="123" t="s">
        <v>290</v>
      </c>
      <c r="E53" s="124" t="n">
        <f aca="false">J53</f>
        <v>0</v>
      </c>
      <c r="H53" s="124" t="n">
        <f aca="false">SUM(H43:H52)</f>
        <v>0</v>
      </c>
      <c r="I53" s="124" t="n">
        <f aca="false">SUM(I43:I52)</f>
        <v>0</v>
      </c>
      <c r="J53" s="124" t="n">
        <f aca="false">SUM(J43:J52)</f>
        <v>0</v>
      </c>
      <c r="K53" s="0"/>
      <c r="L53" s="0"/>
      <c r="M53" s="0"/>
      <c r="N53" s="0"/>
      <c r="W53" s="98" t="n">
        <f aca="false">SUM(W43:W52)</f>
        <v>0</v>
      </c>
    </row>
    <row r="54" customFormat="false" ht="12.8" hidden="false" customHeight="false" outlineLevel="0" collapsed="false">
      <c r="K54" s="0"/>
      <c r="L54" s="0"/>
      <c r="M54" s="0"/>
      <c r="N54" s="0"/>
    </row>
    <row r="55" customFormat="false" ht="12.8" hidden="false" customHeight="false" outlineLevel="0" collapsed="false">
      <c r="D55" s="123" t="s">
        <v>291</v>
      </c>
      <c r="E55" s="125" t="n">
        <f aca="false">J55</f>
        <v>0</v>
      </c>
      <c r="H55" s="124" t="n">
        <f aca="false">+H21+H32+H37+H41+H53</f>
        <v>0</v>
      </c>
      <c r="I55" s="124" t="n">
        <f aca="false">+I21+I32+I37+I41+I53</f>
        <v>0</v>
      </c>
      <c r="J55" s="124" t="n">
        <f aca="false">+J21+J32+J37+J41+J53</f>
        <v>0</v>
      </c>
      <c r="K55" s="0"/>
      <c r="L55" s="0"/>
      <c r="M55" s="0"/>
      <c r="N55" s="0"/>
      <c r="W55" s="98" t="n">
        <f aca="false">+W21+W32+W37+W41+W53</f>
        <v>0</v>
      </c>
    </row>
    <row r="56" customFormat="false" ht="12.8" hidden="false" customHeight="false" outlineLevel="0" collapsed="false">
      <c r="K56" s="0"/>
      <c r="L56" s="0"/>
      <c r="M56" s="0"/>
      <c r="N56" s="0"/>
    </row>
    <row r="57" customFormat="false" ht="12.8" hidden="false" customHeight="false" outlineLevel="0" collapsed="false">
      <c r="B57" s="121" t="s">
        <v>292</v>
      </c>
      <c r="K57" s="0"/>
      <c r="L57" s="0"/>
      <c r="M57" s="0"/>
      <c r="N57" s="0"/>
    </row>
    <row r="58" customFormat="false" ht="12.8" hidden="false" customHeight="false" outlineLevel="0" collapsed="false">
      <c r="B58" s="96" t="s">
        <v>293</v>
      </c>
      <c r="K58" s="0"/>
      <c r="L58" s="0"/>
      <c r="M58" s="0"/>
      <c r="N58" s="0"/>
    </row>
    <row r="59" customFormat="false" ht="12.8" hidden="false" customHeight="false" outlineLevel="0" collapsed="false">
      <c r="A59" s="94" t="n">
        <v>28</v>
      </c>
      <c r="B59" s="95" t="s">
        <v>294</v>
      </c>
      <c r="C59" s="96" t="s">
        <v>295</v>
      </c>
      <c r="D59" s="97" t="s">
        <v>296</v>
      </c>
      <c r="E59" s="98" t="n">
        <v>23.01</v>
      </c>
      <c r="F59" s="99" t="s">
        <v>219</v>
      </c>
      <c r="G59" s="100" t="n">
        <v>0</v>
      </c>
      <c r="H59" s="100" t="n">
        <f aca="false">ROUND(E59*G59,2)</f>
        <v>0</v>
      </c>
      <c r="J59" s="100" t="n">
        <f aca="false">ROUND(E59*G59,2)</f>
        <v>0</v>
      </c>
      <c r="K59" s="0"/>
      <c r="L59" s="0"/>
      <c r="M59" s="0"/>
      <c r="N59" s="0"/>
      <c r="V59" s="102" t="s">
        <v>297</v>
      </c>
      <c r="X59" s="122" t="s">
        <v>298</v>
      </c>
      <c r="Y59" s="122" t="s">
        <v>295</v>
      </c>
      <c r="Z59" s="96" t="s">
        <v>299</v>
      </c>
      <c r="AJ59" s="1" t="s">
        <v>300</v>
      </c>
      <c r="AK59" s="1" t="s">
        <v>179</v>
      </c>
    </row>
    <row r="60" customFormat="false" ht="12.8" hidden="false" customHeight="false" outlineLevel="0" collapsed="false">
      <c r="A60" s="94" t="n">
        <v>29</v>
      </c>
      <c r="B60" s="95" t="s">
        <v>256</v>
      </c>
      <c r="C60" s="96" t="s">
        <v>301</v>
      </c>
      <c r="D60" s="97" t="s">
        <v>302</v>
      </c>
      <c r="E60" s="98" t="n">
        <v>0.007</v>
      </c>
      <c r="F60" s="99" t="s">
        <v>232</v>
      </c>
      <c r="G60" s="100" t="n">
        <v>0</v>
      </c>
      <c r="I60" s="100" t="n">
        <f aca="false">ROUND(E60*G60,2)</f>
        <v>0</v>
      </c>
      <c r="J60" s="100" t="n">
        <f aca="false">ROUND(E60*G60,2)</f>
        <v>0</v>
      </c>
      <c r="K60" s="0"/>
      <c r="L60" s="0"/>
      <c r="M60" s="0"/>
      <c r="N60" s="0"/>
      <c r="V60" s="102" t="s">
        <v>55</v>
      </c>
      <c r="X60" s="122" t="s">
        <v>301</v>
      </c>
      <c r="Y60" s="122" t="s">
        <v>301</v>
      </c>
      <c r="Z60" s="96" t="s">
        <v>303</v>
      </c>
      <c r="AA60" s="96" t="s">
        <v>261</v>
      </c>
      <c r="AJ60" s="1" t="s">
        <v>304</v>
      </c>
      <c r="AK60" s="1" t="s">
        <v>179</v>
      </c>
    </row>
    <row r="61" customFormat="false" ht="12.8" hidden="false" customHeight="false" outlineLevel="0" collapsed="false">
      <c r="A61" s="94" t="n">
        <v>30</v>
      </c>
      <c r="B61" s="95" t="s">
        <v>294</v>
      </c>
      <c r="C61" s="96" t="s">
        <v>305</v>
      </c>
      <c r="D61" s="97" t="s">
        <v>306</v>
      </c>
      <c r="E61" s="98" t="n">
        <v>7.84</v>
      </c>
      <c r="F61" s="99" t="s">
        <v>219</v>
      </c>
      <c r="G61" s="100" t="n">
        <v>0</v>
      </c>
      <c r="H61" s="100" t="n">
        <f aca="false">ROUND(E61*G61,2)</f>
        <v>0</v>
      </c>
      <c r="J61" s="100" t="n">
        <f aca="false">ROUND(E61*G61,2)</f>
        <v>0</v>
      </c>
      <c r="K61" s="0"/>
      <c r="L61" s="0"/>
      <c r="M61" s="0"/>
      <c r="N61" s="0"/>
      <c r="V61" s="102" t="s">
        <v>297</v>
      </c>
      <c r="X61" s="122" t="s">
        <v>307</v>
      </c>
      <c r="Y61" s="122" t="s">
        <v>305</v>
      </c>
      <c r="Z61" s="96" t="s">
        <v>299</v>
      </c>
      <c r="AJ61" s="1" t="s">
        <v>300</v>
      </c>
      <c r="AK61" s="1" t="s">
        <v>179</v>
      </c>
    </row>
    <row r="62" customFormat="false" ht="12.8" hidden="false" customHeight="false" outlineLevel="0" collapsed="false">
      <c r="A62" s="94" t="n">
        <v>31</v>
      </c>
      <c r="B62" s="95" t="s">
        <v>256</v>
      </c>
      <c r="C62" s="96" t="s">
        <v>301</v>
      </c>
      <c r="D62" s="97" t="s">
        <v>302</v>
      </c>
      <c r="E62" s="98" t="n">
        <v>0.003</v>
      </c>
      <c r="F62" s="99" t="s">
        <v>232</v>
      </c>
      <c r="G62" s="100" t="n">
        <v>0</v>
      </c>
      <c r="I62" s="100" t="n">
        <f aca="false">ROUND(E62*G62,2)</f>
        <v>0</v>
      </c>
      <c r="J62" s="100" t="n">
        <f aca="false">ROUND(E62*G62,2)</f>
        <v>0</v>
      </c>
      <c r="K62" s="0"/>
      <c r="L62" s="0"/>
      <c r="M62" s="0"/>
      <c r="N62" s="0"/>
      <c r="V62" s="102" t="s">
        <v>55</v>
      </c>
      <c r="X62" s="122" t="s">
        <v>301</v>
      </c>
      <c r="Y62" s="122" t="s">
        <v>301</v>
      </c>
      <c r="Z62" s="96" t="s">
        <v>303</v>
      </c>
      <c r="AA62" s="96" t="s">
        <v>261</v>
      </c>
      <c r="AJ62" s="1" t="s">
        <v>304</v>
      </c>
      <c r="AK62" s="1" t="s">
        <v>179</v>
      </c>
    </row>
    <row r="63" customFormat="false" ht="12.8" hidden="false" customHeight="false" outlineLevel="0" collapsed="false">
      <c r="A63" s="94" t="n">
        <v>32</v>
      </c>
      <c r="B63" s="95" t="s">
        <v>294</v>
      </c>
      <c r="C63" s="96" t="s">
        <v>308</v>
      </c>
      <c r="D63" s="97" t="s">
        <v>309</v>
      </c>
      <c r="E63" s="98" t="n">
        <v>46.02</v>
      </c>
      <c r="F63" s="99" t="s">
        <v>219</v>
      </c>
      <c r="G63" s="100" t="n">
        <v>0</v>
      </c>
      <c r="H63" s="100" t="n">
        <f aca="false">ROUND(E63*G63,2)</f>
        <v>0</v>
      </c>
      <c r="J63" s="100" t="n">
        <f aca="false">ROUND(E63*G63,2)</f>
        <v>0</v>
      </c>
      <c r="K63" s="0"/>
      <c r="L63" s="0"/>
      <c r="M63" s="0"/>
      <c r="N63" s="0"/>
      <c r="V63" s="102" t="s">
        <v>297</v>
      </c>
      <c r="X63" s="122" t="s">
        <v>308</v>
      </c>
      <c r="Y63" s="122" t="s">
        <v>308</v>
      </c>
      <c r="Z63" s="96" t="s">
        <v>299</v>
      </c>
      <c r="AJ63" s="1" t="s">
        <v>300</v>
      </c>
      <c r="AK63" s="1" t="s">
        <v>179</v>
      </c>
    </row>
    <row r="64" customFormat="false" ht="12.8" hidden="false" customHeight="false" outlineLevel="0" collapsed="false">
      <c r="A64" s="94" t="n">
        <v>33</v>
      </c>
      <c r="B64" s="95" t="s">
        <v>256</v>
      </c>
      <c r="C64" s="96" t="s">
        <v>310</v>
      </c>
      <c r="D64" s="97" t="s">
        <v>311</v>
      </c>
      <c r="E64" s="98" t="n">
        <v>71.739</v>
      </c>
      <c r="F64" s="99" t="s">
        <v>219</v>
      </c>
      <c r="G64" s="100" t="n">
        <v>0</v>
      </c>
      <c r="I64" s="100" t="n">
        <f aca="false">ROUND(E64*G64,2)</f>
        <v>0</v>
      </c>
      <c r="J64" s="100" t="n">
        <f aca="false">ROUND(E64*G64,2)</f>
        <v>0</v>
      </c>
      <c r="K64" s="0"/>
      <c r="L64" s="0"/>
      <c r="M64" s="0"/>
      <c r="N64" s="0"/>
      <c r="V64" s="102" t="s">
        <v>55</v>
      </c>
      <c r="X64" s="122" t="s">
        <v>310</v>
      </c>
      <c r="Y64" s="122" t="s">
        <v>310</v>
      </c>
      <c r="Z64" s="96" t="s">
        <v>312</v>
      </c>
      <c r="AA64" s="96" t="s">
        <v>261</v>
      </c>
      <c r="AJ64" s="1" t="s">
        <v>304</v>
      </c>
      <c r="AK64" s="1" t="s">
        <v>179</v>
      </c>
    </row>
    <row r="65" customFormat="false" ht="12.8" hidden="false" customHeight="false" outlineLevel="0" collapsed="false">
      <c r="A65" s="94" t="n">
        <v>34</v>
      </c>
      <c r="B65" s="95" t="s">
        <v>294</v>
      </c>
      <c r="C65" s="96" t="s">
        <v>313</v>
      </c>
      <c r="D65" s="97" t="s">
        <v>314</v>
      </c>
      <c r="E65" s="98" t="n">
        <v>15.68</v>
      </c>
      <c r="F65" s="99" t="s">
        <v>219</v>
      </c>
      <c r="G65" s="100" t="n">
        <v>0</v>
      </c>
      <c r="H65" s="100" t="n">
        <f aca="false">ROUND(E65*G65,2)</f>
        <v>0</v>
      </c>
      <c r="J65" s="100" t="n">
        <f aca="false">ROUND(E65*G65,2)</f>
        <v>0</v>
      </c>
      <c r="K65" s="0"/>
      <c r="L65" s="0"/>
      <c r="M65" s="0"/>
      <c r="N65" s="0"/>
      <c r="V65" s="102" t="s">
        <v>297</v>
      </c>
      <c r="X65" s="122" t="s">
        <v>313</v>
      </c>
      <c r="Y65" s="122" t="s">
        <v>313</v>
      </c>
      <c r="Z65" s="96" t="s">
        <v>299</v>
      </c>
      <c r="AJ65" s="1" t="s">
        <v>300</v>
      </c>
      <c r="AK65" s="1" t="s">
        <v>179</v>
      </c>
    </row>
    <row r="66" customFormat="false" ht="19.2" hidden="false" customHeight="false" outlineLevel="0" collapsed="false">
      <c r="A66" s="94" t="n">
        <v>35</v>
      </c>
      <c r="B66" s="95" t="s">
        <v>294</v>
      </c>
      <c r="C66" s="96" t="s">
        <v>315</v>
      </c>
      <c r="D66" s="97" t="s">
        <v>316</v>
      </c>
      <c r="E66" s="98" t="n">
        <v>7.84</v>
      </c>
      <c r="F66" s="99" t="s">
        <v>219</v>
      </c>
      <c r="G66" s="100" t="n">
        <v>0</v>
      </c>
      <c r="H66" s="100" t="n">
        <f aca="false">ROUND(E66*G66,2)</f>
        <v>0</v>
      </c>
      <c r="J66" s="100" t="n">
        <f aca="false">ROUND(E66*G66,2)</f>
        <v>0</v>
      </c>
      <c r="K66" s="0"/>
      <c r="L66" s="0"/>
      <c r="M66" s="0"/>
      <c r="N66" s="0"/>
      <c r="V66" s="102" t="s">
        <v>297</v>
      </c>
      <c r="X66" s="122" t="s">
        <v>317</v>
      </c>
      <c r="Y66" s="122" t="s">
        <v>315</v>
      </c>
      <c r="Z66" s="96" t="s">
        <v>212</v>
      </c>
      <c r="AJ66" s="1" t="s">
        <v>300</v>
      </c>
      <c r="AK66" s="1" t="s">
        <v>179</v>
      </c>
    </row>
    <row r="67" customFormat="false" ht="12.8" hidden="false" customHeight="false" outlineLevel="0" collapsed="false">
      <c r="A67" s="94" t="n">
        <v>36</v>
      </c>
      <c r="B67" s="95" t="s">
        <v>294</v>
      </c>
      <c r="C67" s="96" t="s">
        <v>318</v>
      </c>
      <c r="D67" s="97" t="s">
        <v>319</v>
      </c>
      <c r="E67" s="98" t="n">
        <v>19.8</v>
      </c>
      <c r="F67" s="99" t="s">
        <v>205</v>
      </c>
      <c r="G67" s="100" t="n">
        <v>0</v>
      </c>
      <c r="H67" s="100" t="n">
        <f aca="false">ROUND(E67*G67,2)</f>
        <v>0</v>
      </c>
      <c r="J67" s="100" t="n">
        <f aca="false">ROUND(E67*G67,2)</f>
        <v>0</v>
      </c>
      <c r="K67" s="0"/>
      <c r="L67" s="0"/>
      <c r="M67" s="0"/>
      <c r="N67" s="0"/>
      <c r="V67" s="102" t="s">
        <v>297</v>
      </c>
      <c r="X67" s="122" t="s">
        <v>320</v>
      </c>
      <c r="Y67" s="122" t="s">
        <v>318</v>
      </c>
      <c r="Z67" s="96" t="s">
        <v>212</v>
      </c>
      <c r="AJ67" s="1" t="s">
        <v>300</v>
      </c>
      <c r="AK67" s="1" t="s">
        <v>179</v>
      </c>
    </row>
    <row r="68" customFormat="false" ht="12.8" hidden="false" customHeight="false" outlineLevel="0" collapsed="false">
      <c r="A68" s="94" t="n">
        <v>37</v>
      </c>
      <c r="B68" s="95" t="s">
        <v>294</v>
      </c>
      <c r="C68" s="96" t="s">
        <v>321</v>
      </c>
      <c r="D68" s="97" t="s">
        <v>322</v>
      </c>
      <c r="E68" s="98" t="n">
        <v>7.84</v>
      </c>
      <c r="F68" s="99" t="s">
        <v>219</v>
      </c>
      <c r="G68" s="100" t="n">
        <v>0</v>
      </c>
      <c r="H68" s="100" t="n">
        <f aca="false">ROUND(E68*G68,2)</f>
        <v>0</v>
      </c>
      <c r="J68" s="100" t="n">
        <f aca="false">ROUND(E68*G68,2)</f>
        <v>0</v>
      </c>
      <c r="K68" s="0"/>
      <c r="L68" s="0"/>
      <c r="M68" s="0"/>
      <c r="N68" s="0"/>
      <c r="V68" s="102" t="s">
        <v>297</v>
      </c>
      <c r="X68" s="122" t="s">
        <v>323</v>
      </c>
      <c r="Y68" s="122" t="s">
        <v>321</v>
      </c>
      <c r="Z68" s="96" t="s">
        <v>299</v>
      </c>
      <c r="AJ68" s="1" t="s">
        <v>300</v>
      </c>
      <c r="AK68" s="1" t="s">
        <v>179</v>
      </c>
    </row>
    <row r="69" customFormat="false" ht="12.8" hidden="false" customHeight="false" outlineLevel="0" collapsed="false">
      <c r="A69" s="94" t="n">
        <v>38</v>
      </c>
      <c r="B69" s="95" t="s">
        <v>256</v>
      </c>
      <c r="C69" s="96" t="s">
        <v>324</v>
      </c>
      <c r="D69" s="97" t="s">
        <v>325</v>
      </c>
      <c r="E69" s="98" t="n">
        <v>8.781</v>
      </c>
      <c r="F69" s="99" t="s">
        <v>219</v>
      </c>
      <c r="G69" s="100" t="n">
        <v>0</v>
      </c>
      <c r="I69" s="100" t="n">
        <f aca="false">ROUND(E69*G69,2)</f>
        <v>0</v>
      </c>
      <c r="J69" s="100" t="n">
        <f aca="false">ROUND(E69*G69,2)</f>
        <v>0</v>
      </c>
      <c r="K69" s="0"/>
      <c r="L69" s="0"/>
      <c r="M69" s="0"/>
      <c r="N69" s="0"/>
      <c r="V69" s="102" t="s">
        <v>55</v>
      </c>
      <c r="X69" s="122" t="s">
        <v>324</v>
      </c>
      <c r="Y69" s="122" t="s">
        <v>324</v>
      </c>
      <c r="Z69" s="96" t="s">
        <v>326</v>
      </c>
      <c r="AA69" s="96" t="s">
        <v>261</v>
      </c>
      <c r="AJ69" s="1" t="s">
        <v>304</v>
      </c>
      <c r="AK69" s="1" t="s">
        <v>179</v>
      </c>
    </row>
    <row r="70" customFormat="false" ht="12.8" hidden="false" customHeight="false" outlineLevel="0" collapsed="false">
      <c r="A70" s="94" t="n">
        <v>39</v>
      </c>
      <c r="B70" s="95" t="s">
        <v>294</v>
      </c>
      <c r="C70" s="96" t="s">
        <v>327</v>
      </c>
      <c r="D70" s="97" t="s">
        <v>328</v>
      </c>
      <c r="E70" s="98" t="n">
        <v>0</v>
      </c>
      <c r="F70" s="99" t="s">
        <v>163</v>
      </c>
      <c r="G70" s="100" t="n">
        <v>0</v>
      </c>
      <c r="H70" s="100" t="n">
        <f aca="false">ROUND(E70*G70,2)</f>
        <v>0</v>
      </c>
      <c r="J70" s="100" t="n">
        <f aca="false">ROUND(E70*G70,2)</f>
        <v>0</v>
      </c>
      <c r="K70" s="0"/>
      <c r="L70" s="0"/>
      <c r="M70" s="0"/>
      <c r="N70" s="0"/>
      <c r="V70" s="102" t="s">
        <v>297</v>
      </c>
      <c r="X70" s="122" t="s">
        <v>329</v>
      </c>
      <c r="Y70" s="122" t="s">
        <v>327</v>
      </c>
      <c r="Z70" s="96" t="s">
        <v>299</v>
      </c>
      <c r="AJ70" s="1" t="s">
        <v>300</v>
      </c>
      <c r="AK70" s="1" t="s">
        <v>179</v>
      </c>
    </row>
    <row r="71" customFormat="false" ht="12.8" hidden="false" customHeight="false" outlineLevel="0" collapsed="false">
      <c r="D71" s="123" t="s">
        <v>330</v>
      </c>
      <c r="E71" s="124" t="n">
        <f aca="false">J71</f>
        <v>0</v>
      </c>
      <c r="H71" s="124" t="n">
        <f aca="false">SUM(H57:H70)</f>
        <v>0</v>
      </c>
      <c r="I71" s="124" t="n">
        <f aca="false">SUM(I57:I70)</f>
        <v>0</v>
      </c>
      <c r="J71" s="124" t="n">
        <f aca="false">SUM(J57:J70)</f>
        <v>0</v>
      </c>
      <c r="K71" s="0"/>
      <c r="L71" s="0"/>
      <c r="M71" s="0"/>
      <c r="N71" s="0"/>
      <c r="W71" s="98" t="n">
        <f aca="false">SUM(W57:W70)</f>
        <v>0</v>
      </c>
    </row>
    <row r="72" customFormat="false" ht="12.8" hidden="false" customHeight="false" outlineLevel="0" collapsed="false">
      <c r="K72" s="0"/>
      <c r="L72" s="0"/>
      <c r="M72" s="0"/>
      <c r="N72" s="0"/>
    </row>
    <row r="73" customFormat="false" ht="12.8" hidden="false" customHeight="false" outlineLevel="0" collapsed="false">
      <c r="B73" s="96" t="s">
        <v>331</v>
      </c>
      <c r="K73" s="0"/>
      <c r="L73" s="0"/>
      <c r="M73" s="0"/>
      <c r="N73" s="0"/>
    </row>
    <row r="74" customFormat="false" ht="12.8" hidden="false" customHeight="false" outlineLevel="0" collapsed="false">
      <c r="A74" s="94" t="n">
        <v>40</v>
      </c>
      <c r="B74" s="95" t="s">
        <v>332</v>
      </c>
      <c r="C74" s="96" t="s">
        <v>333</v>
      </c>
      <c r="D74" s="97" t="s">
        <v>334</v>
      </c>
      <c r="E74" s="98" t="n">
        <v>20</v>
      </c>
      <c r="F74" s="99" t="s">
        <v>219</v>
      </c>
      <c r="G74" s="100" t="n">
        <v>0</v>
      </c>
      <c r="H74" s="100" t="n">
        <f aca="false">ROUND(E74*G74,2)</f>
        <v>0</v>
      </c>
      <c r="J74" s="100" t="n">
        <f aca="false">ROUND(E74*G74,2)</f>
        <v>0</v>
      </c>
      <c r="K74" s="0"/>
      <c r="L74" s="0"/>
      <c r="M74" s="0"/>
      <c r="N74" s="0"/>
      <c r="V74" s="102" t="s">
        <v>297</v>
      </c>
      <c r="X74" s="122" t="s">
        <v>335</v>
      </c>
      <c r="Y74" s="122" t="s">
        <v>333</v>
      </c>
      <c r="Z74" s="96" t="s">
        <v>336</v>
      </c>
      <c r="AJ74" s="1" t="s">
        <v>300</v>
      </c>
      <c r="AK74" s="1" t="s">
        <v>179</v>
      </c>
    </row>
    <row r="75" customFormat="false" ht="12.8" hidden="false" customHeight="false" outlineLevel="0" collapsed="false">
      <c r="A75" s="94" t="n">
        <v>41</v>
      </c>
      <c r="B75" s="95" t="s">
        <v>256</v>
      </c>
      <c r="C75" s="96" t="s">
        <v>337</v>
      </c>
      <c r="D75" s="97" t="s">
        <v>338</v>
      </c>
      <c r="E75" s="98" t="n">
        <v>20.4</v>
      </c>
      <c r="F75" s="99" t="s">
        <v>219</v>
      </c>
      <c r="G75" s="100" t="n">
        <v>0</v>
      </c>
      <c r="I75" s="100" t="n">
        <f aca="false">ROUND(E75*G75,2)</f>
        <v>0</v>
      </c>
      <c r="J75" s="100" t="n">
        <f aca="false">ROUND(E75*G75,2)</f>
        <v>0</v>
      </c>
      <c r="K75" s="0"/>
      <c r="L75" s="0"/>
      <c r="M75" s="0"/>
      <c r="N75" s="0"/>
      <c r="V75" s="102" t="s">
        <v>55</v>
      </c>
      <c r="X75" s="122" t="s">
        <v>337</v>
      </c>
      <c r="Y75" s="122" t="s">
        <v>337</v>
      </c>
      <c r="Z75" s="96" t="s">
        <v>339</v>
      </c>
      <c r="AA75" s="96" t="s">
        <v>261</v>
      </c>
      <c r="AJ75" s="1" t="s">
        <v>304</v>
      </c>
      <c r="AK75" s="1" t="s">
        <v>179</v>
      </c>
    </row>
    <row r="76" customFormat="false" ht="12.8" hidden="false" customHeight="false" outlineLevel="0" collapsed="false">
      <c r="A76" s="94" t="n">
        <v>42</v>
      </c>
      <c r="B76" s="95" t="s">
        <v>332</v>
      </c>
      <c r="C76" s="96" t="s">
        <v>340</v>
      </c>
      <c r="D76" s="97" t="s">
        <v>341</v>
      </c>
      <c r="E76" s="98" t="n">
        <v>37.418</v>
      </c>
      <c r="F76" s="99" t="s">
        <v>219</v>
      </c>
      <c r="G76" s="100" t="n">
        <v>0</v>
      </c>
      <c r="H76" s="100" t="n">
        <f aca="false">ROUND(E76*G76,2)</f>
        <v>0</v>
      </c>
      <c r="J76" s="100" t="n">
        <f aca="false">ROUND(E76*G76,2)</f>
        <v>0</v>
      </c>
      <c r="K76" s="0"/>
      <c r="L76" s="0"/>
      <c r="M76" s="0"/>
      <c r="N76" s="0"/>
      <c r="V76" s="102" t="s">
        <v>297</v>
      </c>
      <c r="X76" s="122" t="s">
        <v>342</v>
      </c>
      <c r="Y76" s="122" t="s">
        <v>340</v>
      </c>
      <c r="Z76" s="96" t="s">
        <v>336</v>
      </c>
      <c r="AJ76" s="1" t="s">
        <v>300</v>
      </c>
      <c r="AK76" s="1" t="s">
        <v>179</v>
      </c>
    </row>
    <row r="77" customFormat="false" ht="12.8" hidden="false" customHeight="false" outlineLevel="0" collapsed="false">
      <c r="A77" s="94" t="n">
        <v>43</v>
      </c>
      <c r="B77" s="95" t="s">
        <v>332</v>
      </c>
      <c r="C77" s="96" t="s">
        <v>343</v>
      </c>
      <c r="D77" s="97" t="s">
        <v>344</v>
      </c>
      <c r="E77" s="98" t="n">
        <v>56.991</v>
      </c>
      <c r="F77" s="99" t="s">
        <v>219</v>
      </c>
      <c r="G77" s="100" t="n">
        <v>0</v>
      </c>
      <c r="H77" s="100" t="n">
        <f aca="false">ROUND(E77*G77,2)</f>
        <v>0</v>
      </c>
      <c r="J77" s="100" t="n">
        <f aca="false">ROUND(E77*G77,2)</f>
        <v>0</v>
      </c>
      <c r="K77" s="0"/>
      <c r="L77" s="0"/>
      <c r="M77" s="0"/>
      <c r="N77" s="0"/>
      <c r="V77" s="102" t="s">
        <v>297</v>
      </c>
      <c r="X77" s="122" t="s">
        <v>345</v>
      </c>
      <c r="Y77" s="122" t="s">
        <v>343</v>
      </c>
      <c r="Z77" s="96" t="s">
        <v>336</v>
      </c>
      <c r="AJ77" s="1" t="s">
        <v>300</v>
      </c>
      <c r="AK77" s="1" t="s">
        <v>179</v>
      </c>
    </row>
    <row r="78" customFormat="false" ht="12.8" hidden="false" customHeight="false" outlineLevel="0" collapsed="false">
      <c r="A78" s="94" t="n">
        <v>44</v>
      </c>
      <c r="B78" s="95" t="s">
        <v>256</v>
      </c>
      <c r="C78" s="96" t="s">
        <v>346</v>
      </c>
      <c r="D78" s="97" t="s">
        <v>347</v>
      </c>
      <c r="E78" s="98" t="n">
        <v>41.877</v>
      </c>
      <c r="F78" s="99" t="s">
        <v>219</v>
      </c>
      <c r="G78" s="100" t="n">
        <v>0</v>
      </c>
      <c r="I78" s="100" t="n">
        <f aca="false">ROUND(E78*G78,2)</f>
        <v>0</v>
      </c>
      <c r="J78" s="100" t="n">
        <f aca="false">ROUND(E78*G78,2)</f>
        <v>0</v>
      </c>
      <c r="K78" s="0"/>
      <c r="L78" s="0"/>
      <c r="M78" s="0"/>
      <c r="N78" s="0"/>
      <c r="V78" s="102" t="s">
        <v>55</v>
      </c>
      <c r="X78" s="122" t="s">
        <v>346</v>
      </c>
      <c r="Y78" s="122" t="s">
        <v>346</v>
      </c>
      <c r="Z78" s="96" t="s">
        <v>348</v>
      </c>
      <c r="AA78" s="96" t="s">
        <v>261</v>
      </c>
      <c r="AJ78" s="1" t="s">
        <v>304</v>
      </c>
      <c r="AK78" s="1" t="s">
        <v>179</v>
      </c>
    </row>
    <row r="79" customFormat="false" ht="12.8" hidden="false" customHeight="false" outlineLevel="0" collapsed="false">
      <c r="A79" s="94" t="n">
        <v>45</v>
      </c>
      <c r="B79" s="95" t="s">
        <v>256</v>
      </c>
      <c r="C79" s="96" t="s">
        <v>349</v>
      </c>
      <c r="D79" s="97" t="s">
        <v>350</v>
      </c>
      <c r="E79" s="98" t="n">
        <v>16.254</v>
      </c>
      <c r="F79" s="99" t="s">
        <v>219</v>
      </c>
      <c r="G79" s="100" t="n">
        <v>0</v>
      </c>
      <c r="I79" s="100" t="n">
        <f aca="false">ROUND(E79*G79,2)</f>
        <v>0</v>
      </c>
      <c r="J79" s="100" t="n">
        <f aca="false">ROUND(E79*G79,2)</f>
        <v>0</v>
      </c>
      <c r="K79" s="0"/>
      <c r="L79" s="0"/>
      <c r="M79" s="0"/>
      <c r="N79" s="0"/>
      <c r="V79" s="102" t="s">
        <v>55</v>
      </c>
      <c r="X79" s="122" t="s">
        <v>349</v>
      </c>
      <c r="Y79" s="122" t="s">
        <v>349</v>
      </c>
      <c r="Z79" s="96" t="s">
        <v>348</v>
      </c>
      <c r="AA79" s="96" t="s">
        <v>261</v>
      </c>
      <c r="AJ79" s="1" t="s">
        <v>304</v>
      </c>
      <c r="AK79" s="1" t="s">
        <v>179</v>
      </c>
    </row>
    <row r="80" customFormat="false" ht="12.8" hidden="false" customHeight="false" outlineLevel="0" collapsed="false">
      <c r="A80" s="94" t="n">
        <v>46</v>
      </c>
      <c r="B80" s="95" t="s">
        <v>256</v>
      </c>
      <c r="C80" s="96" t="s">
        <v>351</v>
      </c>
      <c r="D80" s="97" t="s">
        <v>352</v>
      </c>
      <c r="E80" s="98" t="n">
        <v>38.166</v>
      </c>
      <c r="F80" s="99" t="s">
        <v>219</v>
      </c>
      <c r="G80" s="100" t="n">
        <v>0</v>
      </c>
      <c r="I80" s="100" t="n">
        <f aca="false">ROUND(E80*G80,2)</f>
        <v>0</v>
      </c>
      <c r="J80" s="100" t="n">
        <f aca="false">ROUND(E80*G80,2)</f>
        <v>0</v>
      </c>
      <c r="K80" s="0"/>
      <c r="L80" s="0"/>
      <c r="M80" s="0"/>
      <c r="N80" s="0"/>
      <c r="V80" s="102" t="s">
        <v>55</v>
      </c>
      <c r="X80" s="122" t="s">
        <v>351</v>
      </c>
      <c r="Y80" s="122" t="s">
        <v>351</v>
      </c>
      <c r="Z80" s="96" t="s">
        <v>348</v>
      </c>
      <c r="AA80" s="96" t="s">
        <v>261</v>
      </c>
      <c r="AJ80" s="1" t="s">
        <v>304</v>
      </c>
      <c r="AK80" s="1" t="s">
        <v>179</v>
      </c>
    </row>
    <row r="81" customFormat="false" ht="12.8" hidden="false" customHeight="false" outlineLevel="0" collapsed="false">
      <c r="A81" s="94" t="n">
        <v>47</v>
      </c>
      <c r="B81" s="95" t="s">
        <v>332</v>
      </c>
      <c r="C81" s="96" t="s">
        <v>353</v>
      </c>
      <c r="D81" s="97" t="s">
        <v>354</v>
      </c>
      <c r="E81" s="98" t="n">
        <v>7.92</v>
      </c>
      <c r="F81" s="99" t="s">
        <v>219</v>
      </c>
      <c r="G81" s="100" t="n">
        <v>0</v>
      </c>
      <c r="H81" s="100" t="n">
        <f aca="false">ROUND(E81*G81,2)</f>
        <v>0</v>
      </c>
      <c r="J81" s="100" t="n">
        <f aca="false">ROUND(E81*G81,2)</f>
        <v>0</v>
      </c>
      <c r="K81" s="0"/>
      <c r="L81" s="0"/>
      <c r="M81" s="0"/>
      <c r="N81" s="0"/>
      <c r="V81" s="102" t="s">
        <v>297</v>
      </c>
      <c r="X81" s="122" t="s">
        <v>355</v>
      </c>
      <c r="Y81" s="122" t="s">
        <v>353</v>
      </c>
      <c r="Z81" s="96" t="s">
        <v>212</v>
      </c>
      <c r="AJ81" s="1" t="s">
        <v>300</v>
      </c>
      <c r="AK81" s="1" t="s">
        <v>179</v>
      </c>
    </row>
    <row r="82" customFormat="false" ht="12.8" hidden="false" customHeight="false" outlineLevel="0" collapsed="false">
      <c r="A82" s="94" t="n">
        <v>48</v>
      </c>
      <c r="B82" s="95" t="s">
        <v>256</v>
      </c>
      <c r="C82" s="96" t="s">
        <v>356</v>
      </c>
      <c r="D82" s="97" t="s">
        <v>357</v>
      </c>
      <c r="E82" s="98" t="n">
        <v>8.078</v>
      </c>
      <c r="F82" s="99" t="s">
        <v>219</v>
      </c>
      <c r="G82" s="100" t="n">
        <v>0</v>
      </c>
      <c r="I82" s="100" t="n">
        <f aca="false">ROUND(E82*G82,2)</f>
        <v>0</v>
      </c>
      <c r="J82" s="100" t="n">
        <f aca="false">ROUND(E82*G82,2)</f>
        <v>0</v>
      </c>
      <c r="K82" s="0"/>
      <c r="L82" s="0"/>
      <c r="M82" s="0"/>
      <c r="N82" s="0"/>
      <c r="V82" s="102" t="s">
        <v>55</v>
      </c>
      <c r="X82" s="122" t="s">
        <v>356</v>
      </c>
      <c r="Y82" s="122" t="s">
        <v>356</v>
      </c>
      <c r="Z82" s="96" t="s">
        <v>212</v>
      </c>
      <c r="AA82" s="96" t="s">
        <v>261</v>
      </c>
      <c r="AJ82" s="1" t="s">
        <v>304</v>
      </c>
      <c r="AK82" s="1" t="s">
        <v>179</v>
      </c>
    </row>
    <row r="83" customFormat="false" ht="12.8" hidden="false" customHeight="false" outlineLevel="0" collapsed="false">
      <c r="A83" s="94" t="n">
        <v>49</v>
      </c>
      <c r="B83" s="95" t="s">
        <v>332</v>
      </c>
      <c r="C83" s="96" t="s">
        <v>358</v>
      </c>
      <c r="D83" s="97" t="s">
        <v>359</v>
      </c>
      <c r="E83" s="98" t="n">
        <v>34.175</v>
      </c>
      <c r="F83" s="99" t="s">
        <v>219</v>
      </c>
      <c r="G83" s="100" t="n">
        <v>0</v>
      </c>
      <c r="H83" s="100" t="n">
        <f aca="false">ROUND(E83*G83,2)</f>
        <v>0</v>
      </c>
      <c r="J83" s="100" t="n">
        <f aca="false">ROUND(E83*G83,2)</f>
        <v>0</v>
      </c>
      <c r="K83" s="0"/>
      <c r="L83" s="0"/>
      <c r="M83" s="0"/>
      <c r="N83" s="0"/>
      <c r="V83" s="102" t="s">
        <v>297</v>
      </c>
      <c r="X83" s="122" t="s">
        <v>360</v>
      </c>
      <c r="Y83" s="122" t="s">
        <v>358</v>
      </c>
      <c r="Z83" s="96" t="s">
        <v>212</v>
      </c>
      <c r="AJ83" s="1" t="s">
        <v>300</v>
      </c>
      <c r="AK83" s="1" t="s">
        <v>179</v>
      </c>
    </row>
    <row r="84" customFormat="false" ht="12.8" hidden="false" customHeight="false" outlineLevel="0" collapsed="false">
      <c r="A84" s="94" t="n">
        <v>50</v>
      </c>
      <c r="B84" s="95" t="s">
        <v>361</v>
      </c>
      <c r="C84" s="96" t="s">
        <v>362</v>
      </c>
      <c r="D84" s="97" t="s">
        <v>363</v>
      </c>
      <c r="E84" s="98" t="n">
        <v>50.734</v>
      </c>
      <c r="F84" s="99" t="s">
        <v>219</v>
      </c>
      <c r="G84" s="100" t="n">
        <v>0</v>
      </c>
      <c r="H84" s="100" t="n">
        <f aca="false">ROUND(E84*G84,2)</f>
        <v>0</v>
      </c>
      <c r="J84" s="100" t="n">
        <f aca="false">ROUND(E84*G84,2)</f>
        <v>0</v>
      </c>
      <c r="K84" s="0"/>
      <c r="L84" s="0"/>
      <c r="M84" s="0"/>
      <c r="N84" s="0"/>
      <c r="V84" s="102" t="s">
        <v>64</v>
      </c>
      <c r="X84" s="122" t="s">
        <v>364</v>
      </c>
      <c r="Y84" s="122" t="s">
        <v>362</v>
      </c>
      <c r="Z84" s="96" t="s">
        <v>365</v>
      </c>
      <c r="AJ84" s="1" t="s">
        <v>300</v>
      </c>
      <c r="AK84" s="1" t="s">
        <v>179</v>
      </c>
    </row>
    <row r="85" customFormat="false" ht="12.8" hidden="false" customHeight="false" outlineLevel="0" collapsed="false">
      <c r="A85" s="94" t="n">
        <v>51</v>
      </c>
      <c r="B85" s="95" t="s">
        <v>256</v>
      </c>
      <c r="C85" s="96" t="s">
        <v>366</v>
      </c>
      <c r="D85" s="97" t="s">
        <v>367</v>
      </c>
      <c r="E85" s="98" t="n">
        <v>55.809</v>
      </c>
      <c r="F85" s="99" t="s">
        <v>219</v>
      </c>
      <c r="G85" s="100" t="n">
        <v>0</v>
      </c>
      <c r="I85" s="100" t="n">
        <f aca="false">ROUND(E85*G85,2)</f>
        <v>0</v>
      </c>
      <c r="J85" s="100" t="n">
        <f aca="false">ROUND(E85*G85,2)</f>
        <v>0</v>
      </c>
      <c r="K85" s="0"/>
      <c r="L85" s="0"/>
      <c r="M85" s="0"/>
      <c r="N85" s="0"/>
      <c r="V85" s="102" t="s">
        <v>55</v>
      </c>
      <c r="X85" s="122" t="s">
        <v>366</v>
      </c>
      <c r="Y85" s="122" t="s">
        <v>366</v>
      </c>
      <c r="Z85" s="96" t="s">
        <v>368</v>
      </c>
      <c r="AA85" s="96" t="s">
        <v>261</v>
      </c>
      <c r="AJ85" s="1" t="s">
        <v>304</v>
      </c>
      <c r="AK85" s="1" t="s">
        <v>179</v>
      </c>
    </row>
    <row r="86" customFormat="false" ht="12.8" hidden="false" customHeight="false" outlineLevel="0" collapsed="false">
      <c r="A86" s="94" t="n">
        <v>52</v>
      </c>
      <c r="B86" s="95" t="s">
        <v>256</v>
      </c>
      <c r="C86" s="96" t="s">
        <v>369</v>
      </c>
      <c r="D86" s="97" t="s">
        <v>370</v>
      </c>
      <c r="E86" s="98" t="n">
        <v>0.502</v>
      </c>
      <c r="F86" s="99" t="s">
        <v>175</v>
      </c>
      <c r="G86" s="100" t="n">
        <v>0</v>
      </c>
      <c r="I86" s="100" t="n">
        <f aca="false">ROUND(E86*G86,2)</f>
        <v>0</v>
      </c>
      <c r="J86" s="100" t="n">
        <f aca="false">ROUND(E86*G86,2)</f>
        <v>0</v>
      </c>
      <c r="K86" s="0"/>
      <c r="L86" s="0"/>
      <c r="M86" s="0"/>
      <c r="N86" s="0"/>
      <c r="V86" s="102" t="s">
        <v>55</v>
      </c>
      <c r="X86" s="122" t="s">
        <v>369</v>
      </c>
      <c r="Y86" s="122" t="s">
        <v>369</v>
      </c>
      <c r="Z86" s="96" t="s">
        <v>371</v>
      </c>
      <c r="AA86" s="96" t="s">
        <v>261</v>
      </c>
      <c r="AJ86" s="1" t="s">
        <v>304</v>
      </c>
      <c r="AK86" s="1" t="s">
        <v>179</v>
      </c>
    </row>
    <row r="87" customFormat="false" ht="12.8" hidden="false" customHeight="false" outlineLevel="0" collapsed="false">
      <c r="A87" s="94" t="n">
        <v>53</v>
      </c>
      <c r="B87" s="95" t="s">
        <v>332</v>
      </c>
      <c r="C87" s="96" t="s">
        <v>372</v>
      </c>
      <c r="D87" s="97" t="s">
        <v>373</v>
      </c>
      <c r="E87" s="98" t="n">
        <v>0</v>
      </c>
      <c r="F87" s="99" t="s">
        <v>163</v>
      </c>
      <c r="G87" s="100" t="n">
        <v>0</v>
      </c>
      <c r="H87" s="100" t="n">
        <f aca="false">ROUND(E87*G87,2)</f>
        <v>0</v>
      </c>
      <c r="J87" s="100" t="n">
        <f aca="false">ROUND(E87*G87,2)</f>
        <v>0</v>
      </c>
      <c r="K87" s="0"/>
      <c r="L87" s="0"/>
      <c r="M87" s="0"/>
      <c r="N87" s="0"/>
      <c r="V87" s="102" t="s">
        <v>297</v>
      </c>
      <c r="X87" s="122" t="s">
        <v>374</v>
      </c>
      <c r="Y87" s="122" t="s">
        <v>372</v>
      </c>
      <c r="Z87" s="96" t="s">
        <v>336</v>
      </c>
      <c r="AJ87" s="1" t="s">
        <v>300</v>
      </c>
      <c r="AK87" s="1" t="s">
        <v>179</v>
      </c>
    </row>
    <row r="88" customFormat="false" ht="12.8" hidden="false" customHeight="false" outlineLevel="0" collapsed="false">
      <c r="D88" s="123" t="s">
        <v>375</v>
      </c>
      <c r="E88" s="124" t="n">
        <f aca="false">J88</f>
        <v>0</v>
      </c>
      <c r="H88" s="124" t="n">
        <f aca="false">SUM(H73:H87)</f>
        <v>0</v>
      </c>
      <c r="I88" s="124" t="n">
        <f aca="false">SUM(I73:I87)</f>
        <v>0</v>
      </c>
      <c r="J88" s="124" t="n">
        <f aca="false">SUM(J73:J87)</f>
        <v>0</v>
      </c>
      <c r="K88" s="0"/>
      <c r="L88" s="0"/>
      <c r="M88" s="0"/>
      <c r="N88" s="0"/>
      <c r="W88" s="98" t="n">
        <f aca="false">SUM(W73:W87)</f>
        <v>0</v>
      </c>
    </row>
    <row r="89" customFormat="false" ht="12.8" hidden="false" customHeight="false" outlineLevel="0" collapsed="false">
      <c r="K89" s="0"/>
      <c r="L89" s="0"/>
      <c r="M89" s="0"/>
      <c r="N89" s="0"/>
    </row>
    <row r="90" customFormat="false" ht="12.8" hidden="false" customHeight="false" outlineLevel="0" collapsed="false">
      <c r="B90" s="96" t="s">
        <v>376</v>
      </c>
      <c r="K90" s="0"/>
      <c r="L90" s="0"/>
      <c r="M90" s="0"/>
      <c r="N90" s="0"/>
    </row>
    <row r="91" customFormat="false" ht="12.8" hidden="false" customHeight="false" outlineLevel="0" collapsed="false">
      <c r="A91" s="94" t="n">
        <v>54</v>
      </c>
      <c r="B91" s="95" t="s">
        <v>377</v>
      </c>
      <c r="C91" s="96" t="s">
        <v>378</v>
      </c>
      <c r="D91" s="97" t="s">
        <v>379</v>
      </c>
      <c r="E91" s="98" t="n">
        <v>251.09</v>
      </c>
      <c r="F91" s="99" t="s">
        <v>219</v>
      </c>
      <c r="G91" s="100" t="n">
        <v>0</v>
      </c>
      <c r="H91" s="100" t="n">
        <f aca="false">ROUND(E91*G91,2)</f>
        <v>0</v>
      </c>
      <c r="J91" s="100" t="n">
        <f aca="false">ROUND(E91*G91,2)</f>
        <v>0</v>
      </c>
      <c r="K91" s="0"/>
      <c r="L91" s="0"/>
      <c r="M91" s="0"/>
      <c r="N91" s="0"/>
      <c r="V91" s="102" t="s">
        <v>297</v>
      </c>
      <c r="X91" s="122" t="s">
        <v>380</v>
      </c>
      <c r="Y91" s="122" t="s">
        <v>378</v>
      </c>
      <c r="Z91" s="96" t="s">
        <v>381</v>
      </c>
      <c r="AJ91" s="1" t="s">
        <v>300</v>
      </c>
      <c r="AK91" s="1" t="s">
        <v>179</v>
      </c>
    </row>
    <row r="92" customFormat="false" ht="12.8" hidden="false" customHeight="false" outlineLevel="0" collapsed="false">
      <c r="A92" s="94" t="n">
        <v>55</v>
      </c>
      <c r="B92" s="95" t="s">
        <v>377</v>
      </c>
      <c r="C92" s="96" t="s">
        <v>382</v>
      </c>
      <c r="D92" s="97" t="s">
        <v>383</v>
      </c>
      <c r="E92" s="98" t="n">
        <v>109.306</v>
      </c>
      <c r="F92" s="99" t="s">
        <v>219</v>
      </c>
      <c r="G92" s="100" t="n">
        <v>0</v>
      </c>
      <c r="H92" s="100" t="n">
        <f aca="false">ROUND(E92*G92,2)</f>
        <v>0</v>
      </c>
      <c r="J92" s="100" t="n">
        <f aca="false">ROUND(E92*G92,2)</f>
        <v>0</v>
      </c>
      <c r="K92" s="0"/>
      <c r="L92" s="0"/>
      <c r="M92" s="0"/>
      <c r="N92" s="0"/>
      <c r="V92" s="102" t="s">
        <v>297</v>
      </c>
      <c r="X92" s="122" t="s">
        <v>380</v>
      </c>
      <c r="Y92" s="122" t="s">
        <v>382</v>
      </c>
      <c r="Z92" s="96" t="s">
        <v>381</v>
      </c>
      <c r="AJ92" s="1" t="s">
        <v>300</v>
      </c>
      <c r="AK92" s="1" t="s">
        <v>179</v>
      </c>
    </row>
    <row r="93" customFormat="false" ht="12.8" hidden="false" customHeight="false" outlineLevel="0" collapsed="false">
      <c r="A93" s="94" t="n">
        <v>56</v>
      </c>
      <c r="B93" s="95" t="s">
        <v>384</v>
      </c>
      <c r="C93" s="96" t="s">
        <v>385</v>
      </c>
      <c r="D93" s="97" t="s">
        <v>386</v>
      </c>
      <c r="E93" s="98" t="n">
        <v>177.6</v>
      </c>
      <c r="F93" s="99" t="s">
        <v>205</v>
      </c>
      <c r="G93" s="100" t="n">
        <v>0</v>
      </c>
      <c r="H93" s="100" t="n">
        <f aca="false">ROUND(E93*G93,2)</f>
        <v>0</v>
      </c>
      <c r="J93" s="100" t="n">
        <f aca="false">ROUND(E93*G93,2)</f>
        <v>0</v>
      </c>
      <c r="K93" s="0"/>
      <c r="L93" s="0"/>
      <c r="M93" s="0"/>
      <c r="N93" s="0"/>
      <c r="V93" s="102" t="s">
        <v>297</v>
      </c>
      <c r="X93" s="122" t="s">
        <v>387</v>
      </c>
      <c r="Y93" s="122" t="s">
        <v>385</v>
      </c>
      <c r="Z93" s="96" t="s">
        <v>381</v>
      </c>
      <c r="AJ93" s="1" t="s">
        <v>300</v>
      </c>
      <c r="AK93" s="1" t="s">
        <v>179</v>
      </c>
    </row>
    <row r="94" customFormat="false" ht="12.8" hidden="false" customHeight="false" outlineLevel="0" collapsed="false">
      <c r="A94" s="94" t="n">
        <v>57</v>
      </c>
      <c r="B94" s="95" t="s">
        <v>256</v>
      </c>
      <c r="C94" s="96" t="s">
        <v>388</v>
      </c>
      <c r="D94" s="97" t="s">
        <v>389</v>
      </c>
      <c r="E94" s="98" t="n">
        <v>0.62</v>
      </c>
      <c r="F94" s="99" t="s">
        <v>232</v>
      </c>
      <c r="G94" s="100" t="n">
        <v>0</v>
      </c>
      <c r="I94" s="100" t="n">
        <f aca="false">ROUND(E94*G94,2)</f>
        <v>0</v>
      </c>
      <c r="J94" s="100" t="n">
        <f aca="false">ROUND(E94*G94,2)</f>
        <v>0</v>
      </c>
      <c r="K94" s="0"/>
      <c r="L94" s="0"/>
      <c r="M94" s="0"/>
      <c r="N94" s="0"/>
      <c r="V94" s="102" t="s">
        <v>55</v>
      </c>
      <c r="X94" s="122" t="s">
        <v>390</v>
      </c>
      <c r="Y94" s="122" t="s">
        <v>388</v>
      </c>
      <c r="Z94" s="96" t="s">
        <v>391</v>
      </c>
      <c r="AA94" s="96" t="s">
        <v>261</v>
      </c>
      <c r="AJ94" s="1" t="s">
        <v>304</v>
      </c>
      <c r="AK94" s="1" t="s">
        <v>179</v>
      </c>
    </row>
    <row r="95" customFormat="false" ht="12.8" hidden="false" customHeight="false" outlineLevel="0" collapsed="false">
      <c r="A95" s="94" t="n">
        <v>58</v>
      </c>
      <c r="B95" s="95" t="s">
        <v>377</v>
      </c>
      <c r="C95" s="96" t="s">
        <v>392</v>
      </c>
      <c r="D95" s="97" t="s">
        <v>393</v>
      </c>
      <c r="E95" s="98" t="n">
        <v>29</v>
      </c>
      <c r="F95" s="99" t="s">
        <v>205</v>
      </c>
      <c r="G95" s="100" t="n">
        <v>0</v>
      </c>
      <c r="H95" s="100" t="n">
        <f aca="false">ROUND(E95*G95,2)</f>
        <v>0</v>
      </c>
      <c r="J95" s="100" t="n">
        <f aca="false">ROUND(E95*G95,2)</f>
        <v>0</v>
      </c>
      <c r="K95" s="0"/>
      <c r="L95" s="0"/>
      <c r="M95" s="0"/>
      <c r="N95" s="0"/>
      <c r="V95" s="102" t="s">
        <v>297</v>
      </c>
      <c r="X95" s="122" t="s">
        <v>392</v>
      </c>
      <c r="Y95" s="122" t="s">
        <v>392</v>
      </c>
      <c r="Z95" s="96" t="s">
        <v>394</v>
      </c>
      <c r="AJ95" s="1" t="s">
        <v>300</v>
      </c>
      <c r="AK95" s="1" t="s">
        <v>179</v>
      </c>
    </row>
    <row r="96" customFormat="false" ht="12.8" hidden="false" customHeight="false" outlineLevel="0" collapsed="false">
      <c r="A96" s="94" t="n">
        <v>59</v>
      </c>
      <c r="B96" s="95" t="s">
        <v>377</v>
      </c>
      <c r="C96" s="96" t="s">
        <v>395</v>
      </c>
      <c r="D96" s="97" t="s">
        <v>396</v>
      </c>
      <c r="E96" s="98" t="n">
        <v>132</v>
      </c>
      <c r="F96" s="99" t="s">
        <v>205</v>
      </c>
      <c r="G96" s="100" t="n">
        <v>0</v>
      </c>
      <c r="H96" s="100" t="n">
        <f aca="false">ROUND(E96*G96,2)</f>
        <v>0</v>
      </c>
      <c r="J96" s="100" t="n">
        <f aca="false">ROUND(E96*G96,2)</f>
        <v>0</v>
      </c>
      <c r="K96" s="0"/>
      <c r="L96" s="0"/>
      <c r="M96" s="0"/>
      <c r="N96" s="0"/>
      <c r="V96" s="102" t="s">
        <v>297</v>
      </c>
      <c r="X96" s="122" t="s">
        <v>395</v>
      </c>
      <c r="Y96" s="122" t="s">
        <v>395</v>
      </c>
      <c r="Z96" s="96" t="s">
        <v>394</v>
      </c>
      <c r="AJ96" s="1" t="s">
        <v>300</v>
      </c>
      <c r="AK96" s="1" t="s">
        <v>179</v>
      </c>
    </row>
    <row r="97" customFormat="false" ht="12.8" hidden="false" customHeight="false" outlineLevel="0" collapsed="false">
      <c r="A97" s="94" t="n">
        <v>60</v>
      </c>
      <c r="B97" s="95" t="s">
        <v>377</v>
      </c>
      <c r="C97" s="96" t="s">
        <v>397</v>
      </c>
      <c r="D97" s="97" t="s">
        <v>398</v>
      </c>
      <c r="E97" s="98" t="n">
        <v>27</v>
      </c>
      <c r="F97" s="99" t="s">
        <v>205</v>
      </c>
      <c r="G97" s="100" t="n">
        <v>0</v>
      </c>
      <c r="H97" s="100" t="n">
        <f aca="false">ROUND(E97*G97,2)</f>
        <v>0</v>
      </c>
      <c r="J97" s="100" t="n">
        <f aca="false">ROUND(E97*G97,2)</f>
        <v>0</v>
      </c>
      <c r="K97" s="0"/>
      <c r="L97" s="0"/>
      <c r="M97" s="0"/>
      <c r="N97" s="0"/>
      <c r="V97" s="102" t="s">
        <v>297</v>
      </c>
      <c r="X97" s="122" t="s">
        <v>399</v>
      </c>
      <c r="Y97" s="122" t="s">
        <v>397</v>
      </c>
      <c r="Z97" s="96" t="s">
        <v>394</v>
      </c>
      <c r="AJ97" s="1" t="s">
        <v>300</v>
      </c>
      <c r="AK97" s="1" t="s">
        <v>179</v>
      </c>
    </row>
    <row r="98" customFormat="false" ht="12.8" hidden="false" customHeight="false" outlineLevel="0" collapsed="false">
      <c r="A98" s="94" t="n">
        <v>61</v>
      </c>
      <c r="B98" s="95" t="s">
        <v>256</v>
      </c>
      <c r="C98" s="96" t="s">
        <v>400</v>
      </c>
      <c r="D98" s="97" t="s">
        <v>401</v>
      </c>
      <c r="E98" s="98" t="n">
        <v>3.46</v>
      </c>
      <c r="F98" s="99" t="s">
        <v>175</v>
      </c>
      <c r="G98" s="100" t="n">
        <v>0</v>
      </c>
      <c r="I98" s="100" t="n">
        <f aca="false">ROUND(E98*G98,2)</f>
        <v>0</v>
      </c>
      <c r="J98" s="100" t="n">
        <f aca="false">ROUND(E98*G98,2)</f>
        <v>0</v>
      </c>
      <c r="K98" s="0"/>
      <c r="L98" s="0"/>
      <c r="M98" s="0"/>
      <c r="N98" s="0"/>
      <c r="V98" s="102" t="s">
        <v>55</v>
      </c>
      <c r="X98" s="122" t="s">
        <v>402</v>
      </c>
      <c r="Y98" s="122" t="s">
        <v>400</v>
      </c>
      <c r="Z98" s="96" t="s">
        <v>371</v>
      </c>
      <c r="AA98" s="96" t="s">
        <v>261</v>
      </c>
      <c r="AJ98" s="1" t="s">
        <v>304</v>
      </c>
      <c r="AK98" s="1" t="s">
        <v>179</v>
      </c>
    </row>
    <row r="99" customFormat="false" ht="12.8" hidden="false" customHeight="false" outlineLevel="0" collapsed="false">
      <c r="A99" s="94" t="n">
        <v>62</v>
      </c>
      <c r="B99" s="95" t="s">
        <v>377</v>
      </c>
      <c r="C99" s="96" t="s">
        <v>403</v>
      </c>
      <c r="D99" s="97" t="s">
        <v>404</v>
      </c>
      <c r="E99" s="98" t="n">
        <v>53.84</v>
      </c>
      <c r="F99" s="99" t="s">
        <v>219</v>
      </c>
      <c r="G99" s="100" t="n">
        <v>0</v>
      </c>
      <c r="H99" s="100" t="n">
        <f aca="false">ROUND(E99*G99,2)</f>
        <v>0</v>
      </c>
      <c r="J99" s="100" t="n">
        <f aca="false">ROUND(E99*G99,2)</f>
        <v>0</v>
      </c>
      <c r="K99" s="0"/>
      <c r="L99" s="0"/>
      <c r="M99" s="0"/>
      <c r="N99" s="0"/>
      <c r="V99" s="102" t="s">
        <v>297</v>
      </c>
      <c r="X99" s="122" t="s">
        <v>403</v>
      </c>
      <c r="Y99" s="122" t="s">
        <v>403</v>
      </c>
      <c r="Z99" s="96" t="s">
        <v>394</v>
      </c>
      <c r="AJ99" s="1" t="s">
        <v>300</v>
      </c>
      <c r="AK99" s="1" t="s">
        <v>179</v>
      </c>
    </row>
    <row r="100" customFormat="false" ht="12.8" hidden="false" customHeight="false" outlineLevel="0" collapsed="false">
      <c r="A100" s="94" t="n">
        <v>63</v>
      </c>
      <c r="B100" s="95" t="s">
        <v>377</v>
      </c>
      <c r="C100" s="96" t="s">
        <v>405</v>
      </c>
      <c r="D100" s="97" t="s">
        <v>406</v>
      </c>
      <c r="E100" s="98" t="n">
        <v>53.84</v>
      </c>
      <c r="F100" s="99" t="s">
        <v>219</v>
      </c>
      <c r="G100" s="100" t="n">
        <v>0</v>
      </c>
      <c r="H100" s="100" t="n">
        <f aca="false">ROUND(E100*G100,2)</f>
        <v>0</v>
      </c>
      <c r="J100" s="100" t="n">
        <f aca="false">ROUND(E100*G100,2)</f>
        <v>0</v>
      </c>
      <c r="K100" s="0"/>
      <c r="L100" s="0"/>
      <c r="M100" s="0"/>
      <c r="N100" s="0"/>
      <c r="V100" s="102" t="s">
        <v>297</v>
      </c>
      <c r="X100" s="122" t="s">
        <v>405</v>
      </c>
      <c r="Y100" s="122" t="s">
        <v>405</v>
      </c>
      <c r="Z100" s="96" t="s">
        <v>394</v>
      </c>
      <c r="AJ100" s="1" t="s">
        <v>300</v>
      </c>
      <c r="AK100" s="1" t="s">
        <v>179</v>
      </c>
    </row>
    <row r="101" customFormat="false" ht="12.8" hidden="false" customHeight="false" outlineLevel="0" collapsed="false">
      <c r="A101" s="94" t="n">
        <v>64</v>
      </c>
      <c r="B101" s="95" t="s">
        <v>256</v>
      </c>
      <c r="C101" s="96" t="s">
        <v>407</v>
      </c>
      <c r="D101" s="97" t="s">
        <v>408</v>
      </c>
      <c r="E101" s="98" t="n">
        <v>0.74</v>
      </c>
      <c r="F101" s="99" t="s">
        <v>175</v>
      </c>
      <c r="G101" s="100" t="n">
        <v>0</v>
      </c>
      <c r="I101" s="100" t="n">
        <f aca="false">ROUND(E101*G101,2)</f>
        <v>0</v>
      </c>
      <c r="J101" s="100" t="n">
        <f aca="false">ROUND(E101*G101,2)</f>
        <v>0</v>
      </c>
      <c r="K101" s="0"/>
      <c r="L101" s="0"/>
      <c r="M101" s="0"/>
      <c r="N101" s="0"/>
      <c r="V101" s="102" t="s">
        <v>55</v>
      </c>
      <c r="X101" s="122" t="s">
        <v>407</v>
      </c>
      <c r="Y101" s="122" t="s">
        <v>407</v>
      </c>
      <c r="Z101" s="96" t="s">
        <v>371</v>
      </c>
      <c r="AA101" s="96" t="s">
        <v>261</v>
      </c>
      <c r="AJ101" s="1" t="s">
        <v>304</v>
      </c>
      <c r="AK101" s="1" t="s">
        <v>179</v>
      </c>
    </row>
    <row r="102" customFormat="false" ht="12.8" hidden="false" customHeight="false" outlineLevel="0" collapsed="false">
      <c r="A102" s="94" t="n">
        <v>65</v>
      </c>
      <c r="B102" s="95" t="s">
        <v>256</v>
      </c>
      <c r="C102" s="96" t="s">
        <v>409</v>
      </c>
      <c r="D102" s="97" t="s">
        <v>410</v>
      </c>
      <c r="E102" s="98" t="n">
        <v>101.2</v>
      </c>
      <c r="F102" s="99" t="s">
        <v>205</v>
      </c>
      <c r="G102" s="100" t="n">
        <v>0</v>
      </c>
      <c r="I102" s="100" t="n">
        <f aca="false">ROUND(E102*G102,2)</f>
        <v>0</v>
      </c>
      <c r="J102" s="100" t="n">
        <f aca="false">ROUND(E102*G102,2)</f>
        <v>0</v>
      </c>
      <c r="K102" s="0"/>
      <c r="L102" s="0"/>
      <c r="M102" s="0"/>
      <c r="N102" s="0"/>
      <c r="V102" s="102" t="s">
        <v>55</v>
      </c>
      <c r="X102" s="122" t="s">
        <v>411</v>
      </c>
      <c r="Y102" s="122" t="s">
        <v>409</v>
      </c>
      <c r="Z102" s="96" t="s">
        <v>371</v>
      </c>
      <c r="AA102" s="96" t="s">
        <v>261</v>
      </c>
      <c r="AJ102" s="1" t="s">
        <v>304</v>
      </c>
      <c r="AK102" s="1" t="s">
        <v>179</v>
      </c>
    </row>
    <row r="103" customFormat="false" ht="12.8" hidden="false" customHeight="false" outlineLevel="0" collapsed="false">
      <c r="A103" s="94" t="n">
        <v>66</v>
      </c>
      <c r="B103" s="95" t="s">
        <v>377</v>
      </c>
      <c r="C103" s="96" t="s">
        <v>412</v>
      </c>
      <c r="D103" s="97" t="s">
        <v>413</v>
      </c>
      <c r="E103" s="98" t="n">
        <v>4.51</v>
      </c>
      <c r="F103" s="99" t="s">
        <v>175</v>
      </c>
      <c r="G103" s="100" t="n">
        <v>0</v>
      </c>
      <c r="H103" s="100" t="n">
        <f aca="false">ROUND(E103*G103,2)</f>
        <v>0</v>
      </c>
      <c r="J103" s="100" t="n">
        <f aca="false">ROUND(E103*G103,2)</f>
        <v>0</v>
      </c>
      <c r="K103" s="0"/>
      <c r="L103" s="0"/>
      <c r="M103" s="0"/>
      <c r="N103" s="0"/>
      <c r="V103" s="102" t="s">
        <v>297</v>
      </c>
      <c r="X103" s="122" t="s">
        <v>414</v>
      </c>
      <c r="Y103" s="122" t="s">
        <v>412</v>
      </c>
      <c r="Z103" s="96" t="s">
        <v>394</v>
      </c>
      <c r="AJ103" s="1" t="s">
        <v>300</v>
      </c>
      <c r="AK103" s="1" t="s">
        <v>179</v>
      </c>
    </row>
    <row r="104" customFormat="false" ht="12.8" hidden="false" customHeight="false" outlineLevel="0" collapsed="false">
      <c r="A104" s="94" t="n">
        <v>67</v>
      </c>
      <c r="B104" s="95" t="s">
        <v>377</v>
      </c>
      <c r="C104" s="96" t="s">
        <v>415</v>
      </c>
      <c r="D104" s="97" t="s">
        <v>416</v>
      </c>
      <c r="E104" s="98" t="n">
        <v>55.97</v>
      </c>
      <c r="F104" s="99" t="s">
        <v>205</v>
      </c>
      <c r="G104" s="100" t="n">
        <v>0</v>
      </c>
      <c r="H104" s="100" t="n">
        <f aca="false">ROUND(E104*G104,2)</f>
        <v>0</v>
      </c>
      <c r="J104" s="100" t="n">
        <f aca="false">ROUND(E104*G104,2)</f>
        <v>0</v>
      </c>
      <c r="K104" s="0"/>
      <c r="L104" s="0"/>
      <c r="M104" s="0"/>
      <c r="N104" s="0"/>
      <c r="V104" s="102" t="s">
        <v>297</v>
      </c>
      <c r="X104" s="122" t="s">
        <v>417</v>
      </c>
      <c r="Y104" s="122" t="s">
        <v>415</v>
      </c>
      <c r="Z104" s="96" t="s">
        <v>381</v>
      </c>
      <c r="AJ104" s="1" t="s">
        <v>300</v>
      </c>
      <c r="AK104" s="1" t="s">
        <v>179</v>
      </c>
    </row>
    <row r="105" customFormat="false" ht="12.8" hidden="false" customHeight="false" outlineLevel="0" collapsed="false">
      <c r="A105" s="94" t="n">
        <v>68</v>
      </c>
      <c r="B105" s="95" t="s">
        <v>256</v>
      </c>
      <c r="C105" s="96" t="s">
        <v>418</v>
      </c>
      <c r="D105" s="97" t="s">
        <v>419</v>
      </c>
      <c r="E105" s="98" t="n">
        <v>61.567</v>
      </c>
      <c r="F105" s="99" t="s">
        <v>205</v>
      </c>
      <c r="G105" s="100" t="n">
        <v>0</v>
      </c>
      <c r="I105" s="100" t="n">
        <f aca="false">ROUND(E105*G105,2)</f>
        <v>0</v>
      </c>
      <c r="J105" s="100" t="n">
        <f aca="false">ROUND(E105*G105,2)</f>
        <v>0</v>
      </c>
      <c r="K105" s="0"/>
      <c r="L105" s="0"/>
      <c r="M105" s="0"/>
      <c r="N105" s="0"/>
      <c r="V105" s="102" t="s">
        <v>55</v>
      </c>
      <c r="X105" s="122" t="s">
        <v>420</v>
      </c>
      <c r="Y105" s="122" t="s">
        <v>418</v>
      </c>
      <c r="Z105" s="96" t="s">
        <v>371</v>
      </c>
      <c r="AA105" s="96" t="s">
        <v>261</v>
      </c>
      <c r="AJ105" s="1" t="s">
        <v>304</v>
      </c>
      <c r="AK105" s="1" t="s">
        <v>179</v>
      </c>
    </row>
    <row r="106" customFormat="false" ht="12.8" hidden="false" customHeight="false" outlineLevel="0" collapsed="false">
      <c r="A106" s="94" t="n">
        <v>69</v>
      </c>
      <c r="B106" s="95" t="s">
        <v>377</v>
      </c>
      <c r="C106" s="96" t="s">
        <v>421</v>
      </c>
      <c r="D106" s="97" t="s">
        <v>422</v>
      </c>
      <c r="E106" s="98" t="n">
        <v>177.6</v>
      </c>
      <c r="F106" s="99" t="s">
        <v>205</v>
      </c>
      <c r="G106" s="100" t="n">
        <v>0</v>
      </c>
      <c r="H106" s="100" t="n">
        <f aca="false">ROUND(E106*G106,2)</f>
        <v>0</v>
      </c>
      <c r="J106" s="100" t="n">
        <f aca="false">ROUND(E106*G106,2)</f>
        <v>0</v>
      </c>
      <c r="K106" s="0"/>
      <c r="L106" s="0"/>
      <c r="M106" s="0"/>
      <c r="N106" s="0"/>
      <c r="V106" s="102" t="s">
        <v>297</v>
      </c>
      <c r="X106" s="122" t="s">
        <v>423</v>
      </c>
      <c r="Y106" s="122" t="s">
        <v>421</v>
      </c>
      <c r="Z106" s="96" t="s">
        <v>381</v>
      </c>
      <c r="AJ106" s="1" t="s">
        <v>300</v>
      </c>
      <c r="AK106" s="1" t="s">
        <v>179</v>
      </c>
    </row>
    <row r="107" customFormat="false" ht="12.8" hidden="false" customHeight="false" outlineLevel="0" collapsed="false">
      <c r="A107" s="94" t="n">
        <v>70</v>
      </c>
      <c r="B107" s="95" t="s">
        <v>256</v>
      </c>
      <c r="C107" s="96" t="s">
        <v>424</v>
      </c>
      <c r="D107" s="97" t="s">
        <v>425</v>
      </c>
      <c r="E107" s="98" t="n">
        <v>195.36</v>
      </c>
      <c r="F107" s="99" t="s">
        <v>205</v>
      </c>
      <c r="G107" s="100" t="n">
        <v>0</v>
      </c>
      <c r="I107" s="100" t="n">
        <f aca="false">ROUND(E107*G107,2)</f>
        <v>0</v>
      </c>
      <c r="J107" s="100" t="n">
        <f aca="false">ROUND(E107*G107,2)</f>
        <v>0</v>
      </c>
      <c r="K107" s="0"/>
      <c r="L107" s="0"/>
      <c r="M107" s="0"/>
      <c r="N107" s="0"/>
      <c r="V107" s="102" t="s">
        <v>55</v>
      </c>
      <c r="X107" s="122" t="s">
        <v>426</v>
      </c>
      <c r="Y107" s="122" t="s">
        <v>424</v>
      </c>
      <c r="Z107" s="96" t="s">
        <v>212</v>
      </c>
      <c r="AA107" s="96" t="s">
        <v>261</v>
      </c>
      <c r="AJ107" s="1" t="s">
        <v>304</v>
      </c>
      <c r="AK107" s="1" t="s">
        <v>179</v>
      </c>
    </row>
    <row r="108" customFormat="false" ht="12.8" hidden="false" customHeight="false" outlineLevel="0" collapsed="false">
      <c r="A108" s="94" t="n">
        <v>71</v>
      </c>
      <c r="B108" s="95" t="s">
        <v>377</v>
      </c>
      <c r="C108" s="96" t="s">
        <v>427</v>
      </c>
      <c r="D108" s="97" t="s">
        <v>428</v>
      </c>
      <c r="E108" s="98" t="n">
        <v>74.836</v>
      </c>
      <c r="F108" s="99" t="s">
        <v>205</v>
      </c>
      <c r="G108" s="100" t="n">
        <v>0</v>
      </c>
      <c r="H108" s="100" t="n">
        <f aca="false">ROUND(E108*G108,2)</f>
        <v>0</v>
      </c>
      <c r="J108" s="100" t="n">
        <f aca="false">ROUND(E108*G108,2)</f>
        <v>0</v>
      </c>
      <c r="K108" s="0"/>
      <c r="L108" s="0"/>
      <c r="M108" s="0"/>
      <c r="N108" s="0"/>
      <c r="V108" s="102" t="s">
        <v>297</v>
      </c>
      <c r="X108" s="122" t="s">
        <v>429</v>
      </c>
      <c r="Y108" s="122" t="s">
        <v>427</v>
      </c>
      <c r="Z108" s="96" t="s">
        <v>212</v>
      </c>
      <c r="AJ108" s="1" t="s">
        <v>300</v>
      </c>
      <c r="AK108" s="1" t="s">
        <v>179</v>
      </c>
    </row>
    <row r="109" customFormat="false" ht="12.8" hidden="false" customHeight="false" outlineLevel="0" collapsed="false">
      <c r="A109" s="94" t="n">
        <v>72</v>
      </c>
      <c r="B109" s="95" t="s">
        <v>377</v>
      </c>
      <c r="C109" s="96" t="s">
        <v>430</v>
      </c>
      <c r="D109" s="97" t="s">
        <v>431</v>
      </c>
      <c r="E109" s="98" t="n">
        <v>43.452</v>
      </c>
      <c r="F109" s="99" t="s">
        <v>205</v>
      </c>
      <c r="G109" s="100" t="n">
        <v>0</v>
      </c>
      <c r="H109" s="100" t="n">
        <f aca="false">ROUND(E109*G109,2)</f>
        <v>0</v>
      </c>
      <c r="J109" s="100" t="n">
        <f aca="false">ROUND(E109*G109,2)</f>
        <v>0</v>
      </c>
      <c r="K109" s="0"/>
      <c r="L109" s="0"/>
      <c r="M109" s="0"/>
      <c r="N109" s="0"/>
      <c r="V109" s="102" t="s">
        <v>297</v>
      </c>
      <c r="X109" s="122" t="s">
        <v>432</v>
      </c>
      <c r="Y109" s="122" t="s">
        <v>430</v>
      </c>
      <c r="Z109" s="96" t="s">
        <v>212</v>
      </c>
      <c r="AJ109" s="1" t="s">
        <v>300</v>
      </c>
      <c r="AK109" s="1" t="s">
        <v>179</v>
      </c>
    </row>
    <row r="110" customFormat="false" ht="12.8" hidden="false" customHeight="false" outlineLevel="0" collapsed="false">
      <c r="A110" s="94" t="n">
        <v>73</v>
      </c>
      <c r="B110" s="95" t="s">
        <v>256</v>
      </c>
      <c r="C110" s="96" t="s">
        <v>433</v>
      </c>
      <c r="D110" s="97" t="s">
        <v>434</v>
      </c>
      <c r="E110" s="98" t="n">
        <v>130.12</v>
      </c>
      <c r="F110" s="99" t="s">
        <v>205</v>
      </c>
      <c r="G110" s="100" t="n">
        <v>0</v>
      </c>
      <c r="I110" s="100" t="n">
        <f aca="false">ROUND(E110*G110,2)</f>
        <v>0</v>
      </c>
      <c r="J110" s="100" t="n">
        <f aca="false">ROUND(E110*G110,2)</f>
        <v>0</v>
      </c>
      <c r="K110" s="0"/>
      <c r="L110" s="0"/>
      <c r="M110" s="0"/>
      <c r="N110" s="0"/>
      <c r="V110" s="102" t="s">
        <v>55</v>
      </c>
      <c r="X110" s="122" t="s">
        <v>433</v>
      </c>
      <c r="Y110" s="122" t="s">
        <v>433</v>
      </c>
      <c r="Z110" s="96" t="s">
        <v>371</v>
      </c>
      <c r="AA110" s="96" t="s">
        <v>261</v>
      </c>
      <c r="AJ110" s="1" t="s">
        <v>304</v>
      </c>
      <c r="AK110" s="1" t="s">
        <v>179</v>
      </c>
    </row>
    <row r="111" customFormat="false" ht="12.8" hidden="false" customHeight="false" outlineLevel="0" collapsed="false">
      <c r="A111" s="94" t="n">
        <v>74</v>
      </c>
      <c r="B111" s="95" t="s">
        <v>377</v>
      </c>
      <c r="C111" s="96" t="s">
        <v>435</v>
      </c>
      <c r="D111" s="97" t="s">
        <v>436</v>
      </c>
      <c r="E111" s="98" t="n">
        <v>20</v>
      </c>
      <c r="F111" s="99" t="s">
        <v>219</v>
      </c>
      <c r="G111" s="100" t="n">
        <v>0</v>
      </c>
      <c r="H111" s="100" t="n">
        <f aca="false">ROUND(E111*G111,2)</f>
        <v>0</v>
      </c>
      <c r="J111" s="100" t="n">
        <f aca="false">ROUND(E111*G111,2)</f>
        <v>0</v>
      </c>
      <c r="K111" s="0"/>
      <c r="L111" s="0"/>
      <c r="M111" s="0"/>
      <c r="N111" s="0"/>
      <c r="V111" s="102" t="s">
        <v>297</v>
      </c>
      <c r="X111" s="122" t="s">
        <v>437</v>
      </c>
      <c r="Y111" s="122" t="s">
        <v>435</v>
      </c>
      <c r="Z111" s="96" t="s">
        <v>212</v>
      </c>
      <c r="AJ111" s="1" t="s">
        <v>300</v>
      </c>
      <c r="AK111" s="1" t="s">
        <v>179</v>
      </c>
    </row>
    <row r="112" customFormat="false" ht="12.8" hidden="false" customHeight="false" outlineLevel="0" collapsed="false">
      <c r="A112" s="94" t="n">
        <v>75</v>
      </c>
      <c r="B112" s="95" t="s">
        <v>377</v>
      </c>
      <c r="C112" s="96" t="s">
        <v>438</v>
      </c>
      <c r="D112" s="97" t="s">
        <v>439</v>
      </c>
      <c r="E112" s="98" t="n">
        <v>20.16</v>
      </c>
      <c r="F112" s="99" t="s">
        <v>219</v>
      </c>
      <c r="G112" s="100" t="n">
        <v>0</v>
      </c>
      <c r="H112" s="100" t="n">
        <f aca="false">ROUND(E112*G112,2)</f>
        <v>0</v>
      </c>
      <c r="J112" s="100" t="n">
        <f aca="false">ROUND(E112*G112,2)</f>
        <v>0</v>
      </c>
      <c r="K112" s="0"/>
      <c r="L112" s="0"/>
      <c r="M112" s="0"/>
      <c r="N112" s="0"/>
      <c r="V112" s="102" t="s">
        <v>297</v>
      </c>
      <c r="X112" s="122" t="s">
        <v>440</v>
      </c>
      <c r="Y112" s="122" t="s">
        <v>438</v>
      </c>
      <c r="Z112" s="96" t="s">
        <v>381</v>
      </c>
      <c r="AJ112" s="1" t="s">
        <v>300</v>
      </c>
      <c r="AK112" s="1" t="s">
        <v>179</v>
      </c>
    </row>
    <row r="113" customFormat="false" ht="12.8" hidden="false" customHeight="false" outlineLevel="0" collapsed="false">
      <c r="A113" s="94" t="n">
        <v>76</v>
      </c>
      <c r="B113" s="95" t="s">
        <v>256</v>
      </c>
      <c r="C113" s="96" t="s">
        <v>441</v>
      </c>
      <c r="D113" s="97" t="s">
        <v>442</v>
      </c>
      <c r="E113" s="98" t="n">
        <v>0.317</v>
      </c>
      <c r="F113" s="99" t="s">
        <v>175</v>
      </c>
      <c r="G113" s="100" t="n">
        <v>0</v>
      </c>
      <c r="I113" s="100" t="n">
        <f aca="false">ROUND(E113*G113,2)</f>
        <v>0</v>
      </c>
      <c r="J113" s="100" t="n">
        <f aca="false">ROUND(E113*G113,2)</f>
        <v>0</v>
      </c>
      <c r="K113" s="0"/>
      <c r="L113" s="0"/>
      <c r="M113" s="0"/>
      <c r="N113" s="0"/>
      <c r="V113" s="102" t="s">
        <v>55</v>
      </c>
      <c r="X113" s="122" t="s">
        <v>441</v>
      </c>
      <c r="Y113" s="122" t="s">
        <v>441</v>
      </c>
      <c r="Z113" s="96" t="s">
        <v>371</v>
      </c>
      <c r="AA113" s="96" t="s">
        <v>261</v>
      </c>
      <c r="AJ113" s="1" t="s">
        <v>304</v>
      </c>
      <c r="AK113" s="1" t="s">
        <v>179</v>
      </c>
    </row>
    <row r="114" customFormat="false" ht="12.8" hidden="false" customHeight="false" outlineLevel="0" collapsed="false">
      <c r="A114" s="94" t="n">
        <v>77</v>
      </c>
      <c r="B114" s="95" t="s">
        <v>377</v>
      </c>
      <c r="C114" s="96" t="s">
        <v>443</v>
      </c>
      <c r="D114" s="97" t="s">
        <v>444</v>
      </c>
      <c r="E114" s="98" t="n">
        <v>20</v>
      </c>
      <c r="F114" s="99" t="s">
        <v>205</v>
      </c>
      <c r="G114" s="100" t="n">
        <v>0</v>
      </c>
      <c r="H114" s="100" t="n">
        <f aca="false">ROUND(E114*G114,2)</f>
        <v>0</v>
      </c>
      <c r="J114" s="100" t="n">
        <f aca="false">ROUND(E114*G114,2)</f>
        <v>0</v>
      </c>
      <c r="K114" s="0"/>
      <c r="L114" s="0"/>
      <c r="M114" s="0"/>
      <c r="N114" s="0"/>
      <c r="V114" s="102" t="s">
        <v>297</v>
      </c>
      <c r="X114" s="122" t="s">
        <v>445</v>
      </c>
      <c r="Y114" s="122" t="s">
        <v>443</v>
      </c>
      <c r="Z114" s="96" t="s">
        <v>381</v>
      </c>
      <c r="AJ114" s="1" t="s">
        <v>300</v>
      </c>
      <c r="AK114" s="1" t="s">
        <v>179</v>
      </c>
    </row>
    <row r="115" customFormat="false" ht="12.8" hidden="false" customHeight="false" outlineLevel="0" collapsed="false">
      <c r="A115" s="94" t="n">
        <v>78</v>
      </c>
      <c r="B115" s="95" t="s">
        <v>377</v>
      </c>
      <c r="C115" s="96" t="s">
        <v>446</v>
      </c>
      <c r="D115" s="97" t="s">
        <v>447</v>
      </c>
      <c r="E115" s="98" t="n">
        <v>210</v>
      </c>
      <c r="F115" s="99" t="s">
        <v>205</v>
      </c>
      <c r="G115" s="100" t="n">
        <v>0</v>
      </c>
      <c r="H115" s="100" t="n">
        <f aca="false">ROUND(E115*G115,2)</f>
        <v>0</v>
      </c>
      <c r="J115" s="100" t="n">
        <f aca="false">ROUND(E115*G115,2)</f>
        <v>0</v>
      </c>
      <c r="K115" s="0"/>
      <c r="L115" s="0"/>
      <c r="M115" s="0"/>
      <c r="N115" s="0"/>
      <c r="V115" s="102" t="s">
        <v>297</v>
      </c>
      <c r="X115" s="122" t="s">
        <v>448</v>
      </c>
      <c r="Y115" s="122" t="s">
        <v>446</v>
      </c>
      <c r="Z115" s="96" t="s">
        <v>381</v>
      </c>
      <c r="AJ115" s="1" t="s">
        <v>300</v>
      </c>
      <c r="AK115" s="1" t="s">
        <v>179</v>
      </c>
    </row>
    <row r="116" customFormat="false" ht="12.8" hidden="false" customHeight="false" outlineLevel="0" collapsed="false">
      <c r="A116" s="94" t="n">
        <v>79</v>
      </c>
      <c r="B116" s="95" t="s">
        <v>256</v>
      </c>
      <c r="C116" s="96" t="s">
        <v>449</v>
      </c>
      <c r="D116" s="97" t="s">
        <v>450</v>
      </c>
      <c r="E116" s="98" t="n">
        <v>13.21</v>
      </c>
      <c r="F116" s="99" t="s">
        <v>175</v>
      </c>
      <c r="G116" s="100" t="n">
        <v>0</v>
      </c>
      <c r="I116" s="100" t="n">
        <f aca="false">ROUND(E116*G116,2)</f>
        <v>0</v>
      </c>
      <c r="J116" s="100" t="n">
        <f aca="false">ROUND(E116*G116,2)</f>
        <v>0</v>
      </c>
      <c r="K116" s="0"/>
      <c r="L116" s="0"/>
      <c r="M116" s="0"/>
      <c r="N116" s="0"/>
      <c r="V116" s="102" t="s">
        <v>55</v>
      </c>
      <c r="X116" s="122" t="s">
        <v>451</v>
      </c>
      <c r="Y116" s="122" t="s">
        <v>449</v>
      </c>
      <c r="Z116" s="96" t="s">
        <v>371</v>
      </c>
      <c r="AA116" s="96" t="s">
        <v>261</v>
      </c>
      <c r="AJ116" s="1" t="s">
        <v>304</v>
      </c>
      <c r="AK116" s="1" t="s">
        <v>179</v>
      </c>
    </row>
    <row r="117" customFormat="false" ht="12.8" hidden="false" customHeight="false" outlineLevel="0" collapsed="false">
      <c r="A117" s="94" t="n">
        <v>80</v>
      </c>
      <c r="B117" s="95" t="s">
        <v>377</v>
      </c>
      <c r="C117" s="96" t="s">
        <v>452</v>
      </c>
      <c r="D117" s="97" t="s">
        <v>453</v>
      </c>
      <c r="E117" s="98" t="n">
        <v>25.91</v>
      </c>
      <c r="F117" s="99" t="s">
        <v>219</v>
      </c>
      <c r="G117" s="100" t="n">
        <v>0</v>
      </c>
      <c r="H117" s="100" t="n">
        <f aca="false">ROUND(E117*G117,2)</f>
        <v>0</v>
      </c>
      <c r="J117" s="100" t="n">
        <f aca="false">ROUND(E117*G117,2)</f>
        <v>0</v>
      </c>
      <c r="K117" s="0"/>
      <c r="L117" s="0"/>
      <c r="M117" s="0"/>
      <c r="N117" s="0"/>
      <c r="V117" s="102" t="s">
        <v>297</v>
      </c>
      <c r="X117" s="122" t="s">
        <v>454</v>
      </c>
      <c r="Y117" s="122" t="s">
        <v>452</v>
      </c>
      <c r="Z117" s="96" t="s">
        <v>212</v>
      </c>
      <c r="AJ117" s="1" t="s">
        <v>300</v>
      </c>
      <c r="AK117" s="1" t="s">
        <v>179</v>
      </c>
    </row>
    <row r="118" customFormat="false" ht="12.8" hidden="false" customHeight="false" outlineLevel="0" collapsed="false">
      <c r="A118" s="94" t="n">
        <v>81</v>
      </c>
      <c r="B118" s="95" t="s">
        <v>384</v>
      </c>
      <c r="C118" s="96" t="s">
        <v>455</v>
      </c>
      <c r="D118" s="97" t="s">
        <v>456</v>
      </c>
      <c r="E118" s="98" t="n">
        <v>16.915</v>
      </c>
      <c r="F118" s="99" t="s">
        <v>219</v>
      </c>
      <c r="G118" s="100" t="n">
        <v>0</v>
      </c>
      <c r="H118" s="100" t="n">
        <f aca="false">ROUND(E118*G118,2)</f>
        <v>0</v>
      </c>
      <c r="J118" s="100" t="n">
        <f aca="false">ROUND(E118*G118,2)</f>
        <v>0</v>
      </c>
      <c r="K118" s="0"/>
      <c r="L118" s="0"/>
      <c r="M118" s="0"/>
      <c r="N118" s="0"/>
      <c r="V118" s="102" t="s">
        <v>297</v>
      </c>
      <c r="X118" s="122" t="s">
        <v>457</v>
      </c>
      <c r="Y118" s="122" t="s">
        <v>455</v>
      </c>
      <c r="Z118" s="96" t="s">
        <v>212</v>
      </c>
      <c r="AJ118" s="1" t="s">
        <v>300</v>
      </c>
      <c r="AK118" s="1" t="s">
        <v>179</v>
      </c>
    </row>
    <row r="119" customFormat="false" ht="12.8" hidden="false" customHeight="false" outlineLevel="0" collapsed="false">
      <c r="A119" s="94" t="n">
        <v>82</v>
      </c>
      <c r="B119" s="95" t="s">
        <v>377</v>
      </c>
      <c r="C119" s="96" t="s">
        <v>458</v>
      </c>
      <c r="D119" s="97" t="s">
        <v>459</v>
      </c>
      <c r="E119" s="98" t="n">
        <v>30.48</v>
      </c>
      <c r="F119" s="99" t="s">
        <v>205</v>
      </c>
      <c r="G119" s="100" t="n">
        <v>0</v>
      </c>
      <c r="H119" s="100" t="n">
        <f aca="false">ROUND(E119*G119,2)</f>
        <v>0</v>
      </c>
      <c r="J119" s="100" t="n">
        <f aca="false">ROUND(E119*G119,2)</f>
        <v>0</v>
      </c>
      <c r="K119" s="0"/>
      <c r="L119" s="0"/>
      <c r="M119" s="0"/>
      <c r="N119" s="0"/>
      <c r="V119" s="102" t="s">
        <v>297</v>
      </c>
      <c r="X119" s="122" t="s">
        <v>460</v>
      </c>
      <c r="Y119" s="122" t="s">
        <v>458</v>
      </c>
      <c r="Z119" s="96" t="s">
        <v>381</v>
      </c>
      <c r="AJ119" s="1" t="s">
        <v>300</v>
      </c>
      <c r="AK119" s="1" t="s">
        <v>179</v>
      </c>
    </row>
    <row r="120" customFormat="false" ht="12.8" hidden="false" customHeight="false" outlineLevel="0" collapsed="false">
      <c r="A120" s="94" t="n">
        <v>83</v>
      </c>
      <c r="B120" s="95" t="s">
        <v>256</v>
      </c>
      <c r="C120" s="96" t="s">
        <v>461</v>
      </c>
      <c r="D120" s="97" t="s">
        <v>462</v>
      </c>
      <c r="E120" s="98" t="n">
        <v>1.67</v>
      </c>
      <c r="F120" s="99" t="s">
        <v>175</v>
      </c>
      <c r="G120" s="100" t="n">
        <v>0</v>
      </c>
      <c r="I120" s="100" t="n">
        <f aca="false">ROUND(E120*G120,2)</f>
        <v>0</v>
      </c>
      <c r="J120" s="100" t="n">
        <f aca="false">ROUND(E120*G120,2)</f>
        <v>0</v>
      </c>
      <c r="K120" s="0"/>
      <c r="L120" s="0"/>
      <c r="M120" s="0"/>
      <c r="N120" s="0"/>
      <c r="V120" s="102" t="s">
        <v>55</v>
      </c>
      <c r="X120" s="122" t="s">
        <v>451</v>
      </c>
      <c r="Y120" s="122" t="s">
        <v>461</v>
      </c>
      <c r="Z120" s="96" t="s">
        <v>371</v>
      </c>
      <c r="AA120" s="96" t="s">
        <v>261</v>
      </c>
      <c r="AJ120" s="1" t="s">
        <v>304</v>
      </c>
      <c r="AK120" s="1" t="s">
        <v>179</v>
      </c>
    </row>
    <row r="121" customFormat="false" ht="12.8" hidden="false" customHeight="false" outlineLevel="0" collapsed="false">
      <c r="A121" s="94" t="n">
        <v>84</v>
      </c>
      <c r="B121" s="95" t="s">
        <v>377</v>
      </c>
      <c r="C121" s="96" t="s">
        <v>463</v>
      </c>
      <c r="D121" s="97" t="s">
        <v>464</v>
      </c>
      <c r="E121" s="98" t="n">
        <v>0</v>
      </c>
      <c r="F121" s="99" t="s">
        <v>163</v>
      </c>
      <c r="G121" s="100" t="n">
        <v>0</v>
      </c>
      <c r="H121" s="100" t="n">
        <f aca="false">ROUND(E121*G121,2)</f>
        <v>0</v>
      </c>
      <c r="J121" s="100" t="n">
        <f aca="false">ROUND(E121*G121,2)</f>
        <v>0</v>
      </c>
      <c r="K121" s="0"/>
      <c r="L121" s="0"/>
      <c r="M121" s="0"/>
      <c r="N121" s="0"/>
      <c r="V121" s="102" t="s">
        <v>297</v>
      </c>
      <c r="X121" s="122" t="s">
        <v>465</v>
      </c>
      <c r="Y121" s="122" t="s">
        <v>463</v>
      </c>
      <c r="Z121" s="96" t="s">
        <v>381</v>
      </c>
      <c r="AJ121" s="1" t="s">
        <v>300</v>
      </c>
      <c r="AK121" s="1" t="s">
        <v>179</v>
      </c>
    </row>
    <row r="122" customFormat="false" ht="12.8" hidden="false" customHeight="false" outlineLevel="0" collapsed="false">
      <c r="D122" s="123" t="s">
        <v>466</v>
      </c>
      <c r="E122" s="124" t="n">
        <f aca="false">J122</f>
        <v>0</v>
      </c>
      <c r="H122" s="124" t="n">
        <f aca="false">SUM(H90:H121)</f>
        <v>0</v>
      </c>
      <c r="I122" s="124" t="n">
        <f aca="false">SUM(I90:I121)</f>
        <v>0</v>
      </c>
      <c r="J122" s="124" t="n">
        <f aca="false">SUM(J90:J121)</f>
        <v>0</v>
      </c>
      <c r="K122" s="0"/>
      <c r="L122" s="0"/>
      <c r="M122" s="0"/>
      <c r="N122" s="0"/>
      <c r="W122" s="98" t="n">
        <f aca="false">SUM(W90:W121)</f>
        <v>0</v>
      </c>
    </row>
    <row r="123" customFormat="false" ht="12.8" hidden="false" customHeight="false" outlineLevel="0" collapsed="false">
      <c r="K123" s="0"/>
      <c r="L123" s="0"/>
      <c r="M123" s="0"/>
      <c r="N123" s="0"/>
    </row>
    <row r="124" customFormat="false" ht="12.8" hidden="false" customHeight="false" outlineLevel="0" collapsed="false">
      <c r="B124" s="96" t="s">
        <v>467</v>
      </c>
      <c r="K124" s="0"/>
      <c r="L124" s="0"/>
      <c r="M124" s="0"/>
      <c r="N124" s="0"/>
    </row>
    <row r="125" customFormat="false" ht="12.8" hidden="false" customHeight="false" outlineLevel="0" collapsed="false">
      <c r="A125" s="94" t="n">
        <v>85</v>
      </c>
      <c r="B125" s="95" t="s">
        <v>468</v>
      </c>
      <c r="C125" s="96" t="s">
        <v>469</v>
      </c>
      <c r="D125" s="97" t="s">
        <v>470</v>
      </c>
      <c r="E125" s="98" t="n">
        <v>53.84</v>
      </c>
      <c r="F125" s="99" t="s">
        <v>219</v>
      </c>
      <c r="G125" s="100" t="n">
        <v>0</v>
      </c>
      <c r="H125" s="100" t="n">
        <f aca="false">ROUND(E125*G125,2)</f>
        <v>0</v>
      </c>
      <c r="J125" s="100" t="n">
        <f aca="false">ROUND(E125*G125,2)</f>
        <v>0</v>
      </c>
      <c r="K125" s="0"/>
      <c r="L125" s="0"/>
      <c r="M125" s="0"/>
      <c r="N125" s="0"/>
      <c r="V125" s="102" t="s">
        <v>297</v>
      </c>
      <c r="X125" s="122" t="s">
        <v>471</v>
      </c>
      <c r="Y125" s="122" t="s">
        <v>469</v>
      </c>
      <c r="Z125" s="96" t="s">
        <v>212</v>
      </c>
      <c r="AJ125" s="1" t="s">
        <v>300</v>
      </c>
      <c r="AK125" s="1" t="s">
        <v>179</v>
      </c>
    </row>
    <row r="126" customFormat="false" ht="12.8" hidden="false" customHeight="false" outlineLevel="0" collapsed="false">
      <c r="A126" s="94" t="n">
        <v>86</v>
      </c>
      <c r="B126" s="95" t="s">
        <v>468</v>
      </c>
      <c r="C126" s="96" t="s">
        <v>472</v>
      </c>
      <c r="D126" s="97" t="s">
        <v>473</v>
      </c>
      <c r="E126" s="98" t="n">
        <v>2</v>
      </c>
      <c r="F126" s="99" t="s">
        <v>219</v>
      </c>
      <c r="G126" s="100" t="n">
        <v>0</v>
      </c>
      <c r="H126" s="100" t="n">
        <f aca="false">ROUND(E126*G126,2)</f>
        <v>0</v>
      </c>
      <c r="J126" s="100" t="n">
        <f aca="false">ROUND(E126*G126,2)</f>
        <v>0</v>
      </c>
      <c r="K126" s="0"/>
      <c r="L126" s="0"/>
      <c r="M126" s="0"/>
      <c r="N126" s="0"/>
      <c r="V126" s="102" t="s">
        <v>297</v>
      </c>
      <c r="X126" s="122" t="s">
        <v>474</v>
      </c>
      <c r="Y126" s="122" t="s">
        <v>472</v>
      </c>
      <c r="Z126" s="96" t="s">
        <v>475</v>
      </c>
      <c r="AJ126" s="1" t="s">
        <v>300</v>
      </c>
      <c r="AK126" s="1" t="s">
        <v>179</v>
      </c>
    </row>
    <row r="127" customFormat="false" ht="12.8" hidden="false" customHeight="false" outlineLevel="0" collapsed="false">
      <c r="A127" s="94" t="n">
        <v>87</v>
      </c>
      <c r="B127" s="95" t="s">
        <v>468</v>
      </c>
      <c r="C127" s="96" t="s">
        <v>476</v>
      </c>
      <c r="D127" s="97" t="s">
        <v>477</v>
      </c>
      <c r="E127" s="98" t="n">
        <v>4.4</v>
      </c>
      <c r="F127" s="99" t="s">
        <v>205</v>
      </c>
      <c r="G127" s="100" t="n">
        <v>0</v>
      </c>
      <c r="H127" s="100" t="n">
        <f aca="false">ROUND(E127*G127,2)</f>
        <v>0</v>
      </c>
      <c r="J127" s="100" t="n">
        <f aca="false">ROUND(E127*G127,2)</f>
        <v>0</v>
      </c>
      <c r="K127" s="0"/>
      <c r="L127" s="0"/>
      <c r="M127" s="0"/>
      <c r="N127" s="0"/>
      <c r="V127" s="102" t="s">
        <v>297</v>
      </c>
      <c r="X127" s="122" t="s">
        <v>478</v>
      </c>
      <c r="Y127" s="122" t="s">
        <v>476</v>
      </c>
      <c r="Z127" s="96" t="s">
        <v>475</v>
      </c>
      <c r="AJ127" s="1" t="s">
        <v>300</v>
      </c>
      <c r="AK127" s="1" t="s">
        <v>179</v>
      </c>
    </row>
    <row r="128" customFormat="false" ht="12.8" hidden="false" customHeight="false" outlineLevel="0" collapsed="false">
      <c r="A128" s="94" t="n">
        <v>88</v>
      </c>
      <c r="B128" s="95" t="s">
        <v>468</v>
      </c>
      <c r="C128" s="96" t="s">
        <v>479</v>
      </c>
      <c r="D128" s="97" t="s">
        <v>480</v>
      </c>
      <c r="E128" s="98" t="n">
        <v>0</v>
      </c>
      <c r="F128" s="99" t="s">
        <v>163</v>
      </c>
      <c r="G128" s="100" t="n">
        <v>0</v>
      </c>
      <c r="H128" s="100" t="n">
        <f aca="false">ROUND(E128*G128,2)</f>
        <v>0</v>
      </c>
      <c r="J128" s="100" t="n">
        <f aca="false">ROUND(E128*G128,2)</f>
        <v>0</v>
      </c>
      <c r="K128" s="0"/>
      <c r="L128" s="0"/>
      <c r="M128" s="0"/>
      <c r="N128" s="0"/>
      <c r="V128" s="102" t="s">
        <v>297</v>
      </c>
      <c r="X128" s="122" t="s">
        <v>481</v>
      </c>
      <c r="Y128" s="122" t="s">
        <v>479</v>
      </c>
      <c r="Z128" s="96" t="s">
        <v>475</v>
      </c>
      <c r="AJ128" s="1" t="s">
        <v>300</v>
      </c>
      <c r="AK128" s="1" t="s">
        <v>179</v>
      </c>
    </row>
    <row r="129" customFormat="false" ht="12.8" hidden="false" customHeight="false" outlineLevel="0" collapsed="false">
      <c r="D129" s="123" t="s">
        <v>482</v>
      </c>
      <c r="E129" s="124" t="n">
        <f aca="false">J129</f>
        <v>0</v>
      </c>
      <c r="H129" s="124" t="n">
        <f aca="false">SUM(H124:H128)</f>
        <v>0</v>
      </c>
      <c r="I129" s="124" t="n">
        <f aca="false">SUM(I124:I128)</f>
        <v>0</v>
      </c>
      <c r="J129" s="124" t="n">
        <f aca="false">SUM(J124:J128)</f>
        <v>0</v>
      </c>
      <c r="K129" s="0"/>
      <c r="L129" s="0"/>
      <c r="M129" s="0"/>
      <c r="N129" s="0"/>
      <c r="W129" s="98" t="n">
        <f aca="false">SUM(W124:W128)</f>
        <v>0</v>
      </c>
    </row>
    <row r="130" customFormat="false" ht="12.8" hidden="false" customHeight="false" outlineLevel="0" collapsed="false">
      <c r="K130" s="0"/>
      <c r="L130" s="0"/>
      <c r="M130" s="0"/>
      <c r="N130" s="0"/>
    </row>
    <row r="131" customFormat="false" ht="12.8" hidden="false" customHeight="false" outlineLevel="0" collapsed="false">
      <c r="B131" s="96" t="s">
        <v>483</v>
      </c>
      <c r="K131" s="0"/>
      <c r="L131" s="0"/>
      <c r="M131" s="0"/>
      <c r="N131" s="0"/>
    </row>
    <row r="132" customFormat="false" ht="12.8" hidden="false" customHeight="false" outlineLevel="0" collapsed="false">
      <c r="A132" s="94" t="n">
        <v>89</v>
      </c>
      <c r="B132" s="95" t="s">
        <v>484</v>
      </c>
      <c r="C132" s="96" t="s">
        <v>485</v>
      </c>
      <c r="D132" s="97" t="s">
        <v>486</v>
      </c>
      <c r="E132" s="98" t="n">
        <v>38.528</v>
      </c>
      <c r="F132" s="99" t="s">
        <v>219</v>
      </c>
      <c r="G132" s="100" t="n">
        <v>0</v>
      </c>
      <c r="H132" s="100" t="n">
        <f aca="false">ROUND(E132*G132,2)</f>
        <v>0</v>
      </c>
      <c r="J132" s="100" t="n">
        <f aca="false">ROUND(E132*G132,2)</f>
        <v>0</v>
      </c>
      <c r="K132" s="0"/>
      <c r="L132" s="0"/>
      <c r="M132" s="0"/>
      <c r="N132" s="0"/>
      <c r="V132" s="102" t="s">
        <v>297</v>
      </c>
      <c r="X132" s="122" t="s">
        <v>487</v>
      </c>
      <c r="Y132" s="122" t="s">
        <v>485</v>
      </c>
      <c r="Z132" s="96" t="s">
        <v>488</v>
      </c>
      <c r="AJ132" s="1" t="s">
        <v>300</v>
      </c>
      <c r="AK132" s="1" t="s">
        <v>179</v>
      </c>
    </row>
    <row r="133" customFormat="false" ht="12.8" hidden="false" customHeight="false" outlineLevel="0" collapsed="false">
      <c r="A133" s="94" t="n">
        <v>90</v>
      </c>
      <c r="B133" s="95" t="s">
        <v>484</v>
      </c>
      <c r="C133" s="96" t="s">
        <v>489</v>
      </c>
      <c r="D133" s="97" t="s">
        <v>490</v>
      </c>
      <c r="E133" s="98" t="n">
        <v>0</v>
      </c>
      <c r="F133" s="99" t="s">
        <v>163</v>
      </c>
      <c r="G133" s="100" t="n">
        <v>0</v>
      </c>
      <c r="H133" s="100" t="n">
        <f aca="false">ROUND(E133*G133,2)</f>
        <v>0</v>
      </c>
      <c r="J133" s="100" t="n">
        <f aca="false">ROUND(E133*G133,2)</f>
        <v>0</v>
      </c>
      <c r="K133" s="0"/>
      <c r="L133" s="0"/>
      <c r="M133" s="0"/>
      <c r="N133" s="0"/>
      <c r="V133" s="102" t="s">
        <v>297</v>
      </c>
      <c r="X133" s="122" t="s">
        <v>491</v>
      </c>
      <c r="Y133" s="122" t="s">
        <v>489</v>
      </c>
      <c r="Z133" s="96" t="s">
        <v>488</v>
      </c>
      <c r="AJ133" s="1" t="s">
        <v>300</v>
      </c>
      <c r="AK133" s="1" t="s">
        <v>179</v>
      </c>
    </row>
    <row r="134" customFormat="false" ht="12.8" hidden="false" customHeight="false" outlineLevel="0" collapsed="false">
      <c r="D134" s="123" t="s">
        <v>492</v>
      </c>
      <c r="E134" s="124" t="n">
        <f aca="false">J134</f>
        <v>0</v>
      </c>
      <c r="H134" s="124" t="n">
        <f aca="false">SUM(H131:H133)</f>
        <v>0</v>
      </c>
      <c r="I134" s="124" t="n">
        <f aca="false">SUM(I131:I133)</f>
        <v>0</v>
      </c>
      <c r="J134" s="124" t="n">
        <f aca="false">SUM(J131:J133)</f>
        <v>0</v>
      </c>
      <c r="K134" s="0"/>
      <c r="L134" s="0"/>
      <c r="M134" s="0"/>
      <c r="N134" s="0"/>
      <c r="W134" s="98" t="n">
        <f aca="false">SUM(W131:W133)</f>
        <v>0</v>
      </c>
    </row>
    <row r="135" customFormat="false" ht="12.8" hidden="false" customHeight="false" outlineLevel="0" collapsed="false">
      <c r="K135" s="0"/>
      <c r="L135" s="0"/>
      <c r="M135" s="0"/>
      <c r="N135" s="0"/>
    </row>
    <row r="136" customFormat="false" ht="12.8" hidden="false" customHeight="false" outlineLevel="0" collapsed="false">
      <c r="B136" s="96" t="s">
        <v>493</v>
      </c>
      <c r="K136" s="0"/>
      <c r="L136" s="0"/>
      <c r="M136" s="0"/>
      <c r="N136" s="0"/>
    </row>
    <row r="137" customFormat="false" ht="12.8" hidden="false" customHeight="false" outlineLevel="0" collapsed="false">
      <c r="A137" s="94" t="n">
        <v>91</v>
      </c>
      <c r="B137" s="95" t="s">
        <v>494</v>
      </c>
      <c r="C137" s="96" t="s">
        <v>495</v>
      </c>
      <c r="D137" s="97" t="s">
        <v>496</v>
      </c>
      <c r="E137" s="98" t="n">
        <v>5.945</v>
      </c>
      <c r="F137" s="99" t="s">
        <v>219</v>
      </c>
      <c r="G137" s="100" t="n">
        <v>0</v>
      </c>
      <c r="H137" s="100" t="n">
        <f aca="false">ROUND(E137*G137,2)</f>
        <v>0</v>
      </c>
      <c r="J137" s="100" t="n">
        <f aca="false">ROUND(E137*G137,2)</f>
        <v>0</v>
      </c>
      <c r="K137" s="0"/>
      <c r="L137" s="0"/>
      <c r="M137" s="0"/>
      <c r="N137" s="0"/>
      <c r="V137" s="102" t="s">
        <v>297</v>
      </c>
      <c r="X137" s="122" t="s">
        <v>497</v>
      </c>
      <c r="Y137" s="122" t="s">
        <v>495</v>
      </c>
      <c r="Z137" s="96" t="s">
        <v>381</v>
      </c>
      <c r="AJ137" s="1" t="s">
        <v>300</v>
      </c>
      <c r="AK137" s="1" t="s">
        <v>179</v>
      </c>
    </row>
    <row r="138" customFormat="false" ht="12.8" hidden="false" customHeight="false" outlineLevel="0" collapsed="false">
      <c r="A138" s="94" t="n">
        <v>92</v>
      </c>
      <c r="B138" s="95" t="s">
        <v>494</v>
      </c>
      <c r="C138" s="96" t="s">
        <v>498</v>
      </c>
      <c r="D138" s="97" t="s">
        <v>499</v>
      </c>
      <c r="E138" s="98" t="n">
        <v>56.285</v>
      </c>
      <c r="F138" s="99" t="s">
        <v>219</v>
      </c>
      <c r="G138" s="100" t="n">
        <v>0</v>
      </c>
      <c r="H138" s="100" t="n">
        <f aca="false">ROUND(E138*G138,2)</f>
        <v>0</v>
      </c>
      <c r="J138" s="100" t="n">
        <f aca="false">ROUND(E138*G138,2)</f>
        <v>0</v>
      </c>
      <c r="K138" s="0"/>
      <c r="L138" s="0"/>
      <c r="M138" s="0"/>
      <c r="N138" s="0"/>
      <c r="V138" s="102" t="s">
        <v>297</v>
      </c>
      <c r="X138" s="122" t="s">
        <v>497</v>
      </c>
      <c r="Y138" s="122" t="s">
        <v>498</v>
      </c>
      <c r="Z138" s="96" t="s">
        <v>381</v>
      </c>
      <c r="AJ138" s="1" t="s">
        <v>300</v>
      </c>
      <c r="AK138" s="1" t="s">
        <v>179</v>
      </c>
    </row>
    <row r="139" customFormat="false" ht="12.8" hidden="false" customHeight="false" outlineLevel="0" collapsed="false">
      <c r="A139" s="94" t="n">
        <v>93</v>
      </c>
      <c r="B139" s="95" t="s">
        <v>494</v>
      </c>
      <c r="C139" s="96" t="s">
        <v>500</v>
      </c>
      <c r="D139" s="97" t="s">
        <v>501</v>
      </c>
      <c r="E139" s="98" t="n">
        <v>91.264</v>
      </c>
      <c r="F139" s="99" t="s">
        <v>205</v>
      </c>
      <c r="G139" s="100" t="n">
        <v>0</v>
      </c>
      <c r="H139" s="100" t="n">
        <f aca="false">ROUND(E139*G139,2)</f>
        <v>0</v>
      </c>
      <c r="J139" s="100" t="n">
        <f aca="false">ROUND(E139*G139,2)</f>
        <v>0</v>
      </c>
      <c r="K139" s="0"/>
      <c r="L139" s="0"/>
      <c r="M139" s="0"/>
      <c r="N139" s="0"/>
      <c r="V139" s="102" t="s">
        <v>297</v>
      </c>
      <c r="X139" s="122" t="s">
        <v>502</v>
      </c>
      <c r="Y139" s="122" t="s">
        <v>500</v>
      </c>
      <c r="Z139" s="96" t="s">
        <v>381</v>
      </c>
      <c r="AJ139" s="1" t="s">
        <v>300</v>
      </c>
      <c r="AK139" s="1" t="s">
        <v>179</v>
      </c>
    </row>
    <row r="140" customFormat="false" ht="12.8" hidden="false" customHeight="false" outlineLevel="0" collapsed="false">
      <c r="A140" s="94" t="n">
        <v>94</v>
      </c>
      <c r="B140" s="95" t="s">
        <v>377</v>
      </c>
      <c r="C140" s="96" t="s">
        <v>503</v>
      </c>
      <c r="D140" s="97" t="s">
        <v>504</v>
      </c>
      <c r="E140" s="98" t="n">
        <v>21.11</v>
      </c>
      <c r="F140" s="99" t="s">
        <v>219</v>
      </c>
      <c r="G140" s="100" t="n">
        <v>0</v>
      </c>
      <c r="H140" s="100" t="n">
        <f aca="false">ROUND(E140*G140,2)</f>
        <v>0</v>
      </c>
      <c r="J140" s="100" t="n">
        <f aca="false">ROUND(E140*G140,2)</f>
        <v>0</v>
      </c>
      <c r="K140" s="0"/>
      <c r="L140" s="0"/>
      <c r="M140" s="0"/>
      <c r="N140" s="0"/>
      <c r="V140" s="102" t="s">
        <v>297</v>
      </c>
      <c r="X140" s="122" t="s">
        <v>505</v>
      </c>
      <c r="Y140" s="122" t="s">
        <v>503</v>
      </c>
      <c r="Z140" s="96" t="s">
        <v>212</v>
      </c>
      <c r="AJ140" s="1" t="s">
        <v>300</v>
      </c>
      <c r="AK140" s="1" t="s">
        <v>179</v>
      </c>
    </row>
    <row r="141" customFormat="false" ht="12.8" hidden="false" customHeight="false" outlineLevel="0" collapsed="false">
      <c r="A141" s="94" t="n">
        <v>95</v>
      </c>
      <c r="B141" s="95" t="s">
        <v>256</v>
      </c>
      <c r="C141" s="96" t="s">
        <v>506</v>
      </c>
      <c r="D141" s="97" t="s">
        <v>507</v>
      </c>
      <c r="E141" s="98" t="n">
        <v>121.699</v>
      </c>
      <c r="F141" s="99" t="s">
        <v>219</v>
      </c>
      <c r="G141" s="100" t="n">
        <v>0</v>
      </c>
      <c r="I141" s="100" t="n">
        <f aca="false">ROUND(E141*G141,2)</f>
        <v>0</v>
      </c>
      <c r="J141" s="100" t="n">
        <f aca="false">ROUND(E141*G141,2)</f>
        <v>0</v>
      </c>
      <c r="K141" s="0"/>
      <c r="L141" s="0"/>
      <c r="M141" s="0"/>
      <c r="N141" s="0"/>
      <c r="V141" s="102" t="s">
        <v>55</v>
      </c>
      <c r="X141" s="122" t="s">
        <v>506</v>
      </c>
      <c r="Y141" s="122" t="s">
        <v>506</v>
      </c>
      <c r="Z141" s="96" t="s">
        <v>508</v>
      </c>
      <c r="AA141" s="96" t="s">
        <v>261</v>
      </c>
      <c r="AJ141" s="1" t="s">
        <v>304</v>
      </c>
      <c r="AK141" s="1" t="s">
        <v>179</v>
      </c>
    </row>
    <row r="142" customFormat="false" ht="12.8" hidden="false" customHeight="false" outlineLevel="0" collapsed="false">
      <c r="A142" s="94" t="n">
        <v>96</v>
      </c>
      <c r="B142" s="95" t="s">
        <v>494</v>
      </c>
      <c r="C142" s="96" t="s">
        <v>509</v>
      </c>
      <c r="D142" s="97" t="s">
        <v>510</v>
      </c>
      <c r="E142" s="98" t="n">
        <v>33.25</v>
      </c>
      <c r="F142" s="99" t="s">
        <v>219</v>
      </c>
      <c r="G142" s="100" t="n">
        <v>0</v>
      </c>
      <c r="H142" s="100" t="n">
        <f aca="false">ROUND(E142*G142,2)</f>
        <v>0</v>
      </c>
      <c r="J142" s="100" t="n">
        <f aca="false">ROUND(E142*G142,2)</f>
        <v>0</v>
      </c>
      <c r="K142" s="0"/>
      <c r="L142" s="0"/>
      <c r="M142" s="0"/>
      <c r="N142" s="0"/>
      <c r="V142" s="102" t="s">
        <v>297</v>
      </c>
      <c r="X142" s="122" t="s">
        <v>511</v>
      </c>
      <c r="Y142" s="122" t="s">
        <v>509</v>
      </c>
      <c r="Z142" s="96" t="s">
        <v>381</v>
      </c>
      <c r="AJ142" s="1" t="s">
        <v>300</v>
      </c>
      <c r="AK142" s="1" t="s">
        <v>179</v>
      </c>
    </row>
    <row r="143" customFormat="false" ht="12.8" hidden="false" customHeight="false" outlineLevel="0" collapsed="false">
      <c r="A143" s="94" t="n">
        <v>97</v>
      </c>
      <c r="B143" s="95" t="s">
        <v>256</v>
      </c>
      <c r="C143" s="96" t="s">
        <v>512</v>
      </c>
      <c r="D143" s="97" t="s">
        <v>513</v>
      </c>
      <c r="E143" s="98" t="n">
        <v>2</v>
      </c>
      <c r="F143" s="99" t="s">
        <v>259</v>
      </c>
      <c r="G143" s="100" t="n">
        <v>0</v>
      </c>
      <c r="I143" s="100" t="n">
        <f aca="false">ROUND(E143*G143,2)</f>
        <v>0</v>
      </c>
      <c r="J143" s="100" t="n">
        <f aca="false">ROUND(E143*G143,2)</f>
        <v>0</v>
      </c>
      <c r="K143" s="0"/>
      <c r="L143" s="0"/>
      <c r="M143" s="0"/>
      <c r="N143" s="0"/>
      <c r="V143" s="102" t="s">
        <v>55</v>
      </c>
      <c r="X143" s="122" t="s">
        <v>514</v>
      </c>
      <c r="Y143" s="122" t="s">
        <v>512</v>
      </c>
      <c r="Z143" s="96" t="s">
        <v>515</v>
      </c>
      <c r="AA143" s="96" t="s">
        <v>261</v>
      </c>
      <c r="AJ143" s="1" t="s">
        <v>304</v>
      </c>
      <c r="AK143" s="1" t="s">
        <v>179</v>
      </c>
    </row>
    <row r="144" customFormat="false" ht="12.8" hidden="false" customHeight="false" outlineLevel="0" collapsed="false">
      <c r="A144" s="94" t="n">
        <v>98</v>
      </c>
      <c r="B144" s="95" t="s">
        <v>256</v>
      </c>
      <c r="C144" s="96" t="s">
        <v>516</v>
      </c>
      <c r="D144" s="97" t="s">
        <v>517</v>
      </c>
      <c r="E144" s="98" t="n">
        <v>3</v>
      </c>
      <c r="F144" s="99" t="s">
        <v>259</v>
      </c>
      <c r="G144" s="100" t="n">
        <v>0</v>
      </c>
      <c r="I144" s="100" t="n">
        <f aca="false">ROUND(E144*G144,2)</f>
        <v>0</v>
      </c>
      <c r="J144" s="100" t="n">
        <f aca="false">ROUND(E144*G144,2)</f>
        <v>0</v>
      </c>
      <c r="K144" s="0"/>
      <c r="L144" s="0"/>
      <c r="M144" s="0"/>
      <c r="N144" s="0"/>
      <c r="V144" s="102" t="s">
        <v>55</v>
      </c>
      <c r="X144" s="122" t="s">
        <v>514</v>
      </c>
      <c r="Y144" s="122" t="s">
        <v>516</v>
      </c>
      <c r="Z144" s="96" t="s">
        <v>515</v>
      </c>
      <c r="AA144" s="96" t="s">
        <v>261</v>
      </c>
      <c r="AJ144" s="1" t="s">
        <v>304</v>
      </c>
      <c r="AK144" s="1" t="s">
        <v>179</v>
      </c>
    </row>
    <row r="145" customFormat="false" ht="12.8" hidden="false" customHeight="false" outlineLevel="0" collapsed="false">
      <c r="A145" s="94" t="n">
        <v>99</v>
      </c>
      <c r="B145" s="95" t="s">
        <v>256</v>
      </c>
      <c r="C145" s="96" t="s">
        <v>518</v>
      </c>
      <c r="D145" s="97" t="s">
        <v>519</v>
      </c>
      <c r="E145" s="98" t="n">
        <v>1</v>
      </c>
      <c r="F145" s="99" t="s">
        <v>259</v>
      </c>
      <c r="G145" s="100" t="n">
        <v>0</v>
      </c>
      <c r="I145" s="100" t="n">
        <f aca="false">ROUND(E145*G145,2)</f>
        <v>0</v>
      </c>
      <c r="J145" s="100" t="n">
        <f aca="false">ROUND(E145*G145,2)</f>
        <v>0</v>
      </c>
      <c r="K145" s="0"/>
      <c r="L145" s="0"/>
      <c r="M145" s="0"/>
      <c r="N145" s="0"/>
      <c r="V145" s="102" t="s">
        <v>55</v>
      </c>
      <c r="X145" s="122" t="s">
        <v>514</v>
      </c>
      <c r="Y145" s="122" t="s">
        <v>518</v>
      </c>
      <c r="Z145" s="96" t="s">
        <v>515</v>
      </c>
      <c r="AA145" s="96" t="s">
        <v>261</v>
      </c>
      <c r="AJ145" s="1" t="s">
        <v>304</v>
      </c>
      <c r="AK145" s="1" t="s">
        <v>179</v>
      </c>
    </row>
    <row r="146" customFormat="false" ht="12.8" hidden="false" customHeight="false" outlineLevel="0" collapsed="false">
      <c r="A146" s="94" t="n">
        <v>100</v>
      </c>
      <c r="B146" s="95" t="s">
        <v>256</v>
      </c>
      <c r="C146" s="96" t="s">
        <v>520</v>
      </c>
      <c r="D146" s="97" t="s">
        <v>521</v>
      </c>
      <c r="E146" s="98" t="n">
        <v>1</v>
      </c>
      <c r="F146" s="99" t="s">
        <v>259</v>
      </c>
      <c r="G146" s="100" t="n">
        <v>0</v>
      </c>
      <c r="I146" s="100" t="n">
        <f aca="false">ROUND(E146*G146,2)</f>
        <v>0</v>
      </c>
      <c r="J146" s="100" t="n">
        <f aca="false">ROUND(E146*G146,2)</f>
        <v>0</v>
      </c>
      <c r="K146" s="0"/>
      <c r="L146" s="0"/>
      <c r="M146" s="0"/>
      <c r="N146" s="0"/>
      <c r="V146" s="102" t="s">
        <v>55</v>
      </c>
      <c r="X146" s="122" t="s">
        <v>514</v>
      </c>
      <c r="Y146" s="122" t="s">
        <v>520</v>
      </c>
      <c r="Z146" s="96" t="s">
        <v>515</v>
      </c>
      <c r="AA146" s="96" t="s">
        <v>261</v>
      </c>
      <c r="AJ146" s="1" t="s">
        <v>304</v>
      </c>
      <c r="AK146" s="1" t="s">
        <v>179</v>
      </c>
    </row>
    <row r="147" customFormat="false" ht="12.8" hidden="false" customHeight="false" outlineLevel="0" collapsed="false">
      <c r="A147" s="94" t="n">
        <v>101</v>
      </c>
      <c r="B147" s="95" t="s">
        <v>494</v>
      </c>
      <c r="C147" s="96" t="s">
        <v>522</v>
      </c>
      <c r="D147" s="97" t="s">
        <v>523</v>
      </c>
      <c r="E147" s="98" t="n">
        <v>0</v>
      </c>
      <c r="F147" s="99" t="s">
        <v>163</v>
      </c>
      <c r="G147" s="100" t="n">
        <v>0</v>
      </c>
      <c r="H147" s="100" t="n">
        <f aca="false">ROUND(E147*G147,2)</f>
        <v>0</v>
      </c>
      <c r="J147" s="100" t="n">
        <f aca="false">ROUND(E147*G147,2)</f>
        <v>0</v>
      </c>
      <c r="K147" s="0"/>
      <c r="L147" s="0"/>
      <c r="M147" s="0"/>
      <c r="N147" s="0"/>
      <c r="V147" s="102" t="s">
        <v>297</v>
      </c>
      <c r="X147" s="122" t="s">
        <v>524</v>
      </c>
      <c r="Y147" s="122" t="s">
        <v>522</v>
      </c>
      <c r="Z147" s="96" t="s">
        <v>381</v>
      </c>
      <c r="AJ147" s="1" t="s">
        <v>300</v>
      </c>
      <c r="AK147" s="1" t="s">
        <v>179</v>
      </c>
    </row>
    <row r="148" customFormat="false" ht="12.8" hidden="false" customHeight="false" outlineLevel="0" collapsed="false">
      <c r="D148" s="123" t="s">
        <v>525</v>
      </c>
      <c r="E148" s="124" t="n">
        <f aca="false">J148</f>
        <v>0</v>
      </c>
      <c r="H148" s="124" t="n">
        <f aca="false">SUM(H136:H147)</f>
        <v>0</v>
      </c>
      <c r="I148" s="124" t="n">
        <f aca="false">SUM(I136:I147)</f>
        <v>0</v>
      </c>
      <c r="J148" s="124" t="n">
        <f aca="false">SUM(J136:J147)</f>
        <v>0</v>
      </c>
      <c r="K148" s="0"/>
      <c r="L148" s="0"/>
      <c r="M148" s="0"/>
      <c r="N148" s="0"/>
      <c r="W148" s="98" t="n">
        <f aca="false">SUM(W136:W147)</f>
        <v>0</v>
      </c>
    </row>
    <row r="149" customFormat="false" ht="12.8" hidden="false" customHeight="false" outlineLevel="0" collapsed="false">
      <c r="K149" s="0"/>
      <c r="L149" s="0"/>
      <c r="M149" s="0"/>
      <c r="N149" s="0"/>
    </row>
    <row r="150" customFormat="false" ht="12.8" hidden="false" customHeight="false" outlineLevel="0" collapsed="false">
      <c r="B150" s="96" t="s">
        <v>526</v>
      </c>
      <c r="K150" s="0"/>
      <c r="L150" s="0"/>
      <c r="M150" s="0"/>
      <c r="N150" s="0"/>
    </row>
    <row r="151" customFormat="false" ht="12.8" hidden="false" customHeight="false" outlineLevel="0" collapsed="false">
      <c r="A151" s="94" t="n">
        <v>102</v>
      </c>
      <c r="B151" s="95" t="s">
        <v>527</v>
      </c>
      <c r="C151" s="96" t="s">
        <v>528</v>
      </c>
      <c r="D151" s="97" t="s">
        <v>529</v>
      </c>
      <c r="E151" s="98" t="n">
        <v>3</v>
      </c>
      <c r="F151" s="99" t="s">
        <v>205</v>
      </c>
      <c r="G151" s="100" t="n">
        <v>0</v>
      </c>
      <c r="H151" s="100" t="n">
        <f aca="false">ROUND(E151*G151,2)</f>
        <v>0</v>
      </c>
      <c r="J151" s="100" t="n">
        <f aca="false">ROUND(E151*G151,2)</f>
        <v>0</v>
      </c>
      <c r="K151" s="0"/>
      <c r="L151" s="0"/>
      <c r="M151" s="0"/>
      <c r="N151" s="0"/>
      <c r="V151" s="102" t="s">
        <v>297</v>
      </c>
      <c r="X151" s="122" t="s">
        <v>530</v>
      </c>
      <c r="Y151" s="122" t="s">
        <v>528</v>
      </c>
      <c r="Z151" s="96" t="s">
        <v>531</v>
      </c>
      <c r="AJ151" s="1" t="s">
        <v>300</v>
      </c>
      <c r="AK151" s="1" t="s">
        <v>179</v>
      </c>
    </row>
    <row r="152" customFormat="false" ht="12.8" hidden="false" customHeight="false" outlineLevel="0" collapsed="false">
      <c r="A152" s="94" t="n">
        <v>103</v>
      </c>
      <c r="B152" s="95" t="s">
        <v>527</v>
      </c>
      <c r="C152" s="96" t="s">
        <v>532</v>
      </c>
      <c r="D152" s="97" t="s">
        <v>533</v>
      </c>
      <c r="E152" s="98" t="n">
        <v>24</v>
      </c>
      <c r="F152" s="99" t="s">
        <v>219</v>
      </c>
      <c r="G152" s="100" t="n">
        <v>0</v>
      </c>
      <c r="H152" s="100" t="n">
        <f aca="false">ROUND(E152*G152,2)</f>
        <v>0</v>
      </c>
      <c r="J152" s="100" t="n">
        <f aca="false">ROUND(E152*G152,2)</f>
        <v>0</v>
      </c>
      <c r="K152" s="0"/>
      <c r="L152" s="0"/>
      <c r="M152" s="0"/>
      <c r="N152" s="0"/>
      <c r="V152" s="102" t="s">
        <v>297</v>
      </c>
      <c r="X152" s="122" t="s">
        <v>534</v>
      </c>
      <c r="Y152" s="122" t="s">
        <v>532</v>
      </c>
      <c r="Z152" s="96" t="s">
        <v>531</v>
      </c>
      <c r="AJ152" s="1" t="s">
        <v>300</v>
      </c>
      <c r="AK152" s="1" t="s">
        <v>179</v>
      </c>
    </row>
    <row r="153" customFormat="false" ht="12.8" hidden="false" customHeight="false" outlineLevel="0" collapsed="false">
      <c r="A153" s="94" t="n">
        <v>104</v>
      </c>
      <c r="B153" s="95" t="s">
        <v>256</v>
      </c>
      <c r="C153" s="96" t="s">
        <v>535</v>
      </c>
      <c r="D153" s="97" t="s">
        <v>536</v>
      </c>
      <c r="E153" s="98" t="n">
        <v>28.8</v>
      </c>
      <c r="F153" s="99" t="s">
        <v>219</v>
      </c>
      <c r="G153" s="100" t="n">
        <v>0</v>
      </c>
      <c r="I153" s="100" t="n">
        <f aca="false">ROUND(E153*G153,2)</f>
        <v>0</v>
      </c>
      <c r="J153" s="100" t="n">
        <f aca="false">ROUND(E153*G153,2)</f>
        <v>0</v>
      </c>
      <c r="K153" s="0"/>
      <c r="L153" s="0"/>
      <c r="M153" s="0"/>
      <c r="N153" s="0"/>
      <c r="V153" s="102" t="s">
        <v>55</v>
      </c>
      <c r="X153" s="122" t="s">
        <v>537</v>
      </c>
      <c r="Y153" s="122" t="s">
        <v>535</v>
      </c>
      <c r="Z153" s="96" t="s">
        <v>538</v>
      </c>
      <c r="AA153" s="96" t="s">
        <v>261</v>
      </c>
      <c r="AJ153" s="1" t="s">
        <v>304</v>
      </c>
      <c r="AK153" s="1" t="s">
        <v>179</v>
      </c>
    </row>
    <row r="154" customFormat="false" ht="12.8" hidden="false" customHeight="false" outlineLevel="0" collapsed="false">
      <c r="A154" s="94" t="n">
        <v>105</v>
      </c>
      <c r="B154" s="95" t="s">
        <v>527</v>
      </c>
      <c r="C154" s="96" t="s">
        <v>539</v>
      </c>
      <c r="D154" s="97" t="s">
        <v>540</v>
      </c>
      <c r="E154" s="98" t="n">
        <v>0</v>
      </c>
      <c r="F154" s="99" t="s">
        <v>163</v>
      </c>
      <c r="G154" s="100" t="n">
        <v>0</v>
      </c>
      <c r="H154" s="100" t="n">
        <f aca="false">ROUND(E154*G154,2)</f>
        <v>0</v>
      </c>
      <c r="J154" s="100" t="n">
        <f aca="false">ROUND(E154*G154,2)</f>
        <v>0</v>
      </c>
      <c r="K154" s="0"/>
      <c r="L154" s="0"/>
      <c r="M154" s="0"/>
      <c r="N154" s="0"/>
      <c r="V154" s="102" t="s">
        <v>297</v>
      </c>
      <c r="X154" s="122" t="s">
        <v>541</v>
      </c>
      <c r="Y154" s="122" t="s">
        <v>539</v>
      </c>
      <c r="Z154" s="96" t="s">
        <v>531</v>
      </c>
      <c r="AJ154" s="1" t="s">
        <v>300</v>
      </c>
      <c r="AK154" s="1" t="s">
        <v>179</v>
      </c>
    </row>
    <row r="155" customFormat="false" ht="12.8" hidden="false" customHeight="false" outlineLevel="0" collapsed="false">
      <c r="D155" s="123" t="s">
        <v>542</v>
      </c>
      <c r="E155" s="124" t="n">
        <f aca="false">J155</f>
        <v>0</v>
      </c>
      <c r="H155" s="124" t="n">
        <f aca="false">SUM(H150:H154)</f>
        <v>0</v>
      </c>
      <c r="I155" s="124" t="n">
        <f aca="false">SUM(I150:I154)</f>
        <v>0</v>
      </c>
      <c r="J155" s="124" t="n">
        <f aca="false">SUM(J150:J154)</f>
        <v>0</v>
      </c>
      <c r="K155" s="0"/>
      <c r="L155" s="0"/>
      <c r="M155" s="0"/>
      <c r="N155" s="0"/>
      <c r="W155" s="98" t="n">
        <f aca="false">SUM(W150:W154)</f>
        <v>0</v>
      </c>
    </row>
    <row r="156" customFormat="false" ht="12.8" hidden="false" customHeight="false" outlineLevel="0" collapsed="false">
      <c r="K156" s="0"/>
      <c r="L156" s="0"/>
      <c r="M156" s="0"/>
      <c r="N156" s="0"/>
    </row>
    <row r="157" customFormat="false" ht="12.8" hidden="false" customHeight="false" outlineLevel="0" collapsed="false">
      <c r="B157" s="96" t="s">
        <v>543</v>
      </c>
      <c r="K157" s="0"/>
      <c r="L157" s="0"/>
      <c r="M157" s="0"/>
      <c r="N157" s="0"/>
    </row>
    <row r="158" customFormat="false" ht="12.8" hidden="false" customHeight="false" outlineLevel="0" collapsed="false">
      <c r="A158" s="94" t="n">
        <v>106</v>
      </c>
      <c r="B158" s="95" t="s">
        <v>544</v>
      </c>
      <c r="C158" s="96" t="s">
        <v>545</v>
      </c>
      <c r="D158" s="97" t="s">
        <v>546</v>
      </c>
      <c r="E158" s="98" t="n">
        <v>0</v>
      </c>
      <c r="F158" s="99" t="s">
        <v>205</v>
      </c>
      <c r="G158" s="100" t="n">
        <v>0</v>
      </c>
      <c r="H158" s="100" t="n">
        <f aca="false">ROUND(E158*G158,2)</f>
        <v>0</v>
      </c>
      <c r="J158" s="100" t="n">
        <f aca="false">ROUND(E158*G158,2)</f>
        <v>0</v>
      </c>
      <c r="K158" s="0"/>
      <c r="L158" s="0"/>
      <c r="M158" s="0"/>
      <c r="N158" s="0"/>
      <c r="V158" s="102" t="s">
        <v>297</v>
      </c>
      <c r="X158" s="122" t="s">
        <v>547</v>
      </c>
      <c r="Y158" s="122" t="s">
        <v>545</v>
      </c>
      <c r="Z158" s="96" t="s">
        <v>548</v>
      </c>
      <c r="AJ158" s="1" t="s">
        <v>300</v>
      </c>
      <c r="AK158" s="1" t="s">
        <v>179</v>
      </c>
    </row>
    <row r="159" customFormat="false" ht="12.8" hidden="false" customHeight="false" outlineLevel="0" collapsed="false">
      <c r="A159" s="94" t="n">
        <v>107</v>
      </c>
      <c r="B159" s="95" t="s">
        <v>544</v>
      </c>
      <c r="C159" s="96" t="s">
        <v>549</v>
      </c>
      <c r="D159" s="97" t="s">
        <v>550</v>
      </c>
      <c r="E159" s="98" t="n">
        <v>20</v>
      </c>
      <c r="F159" s="99" t="s">
        <v>219</v>
      </c>
      <c r="G159" s="100" t="n">
        <v>0</v>
      </c>
      <c r="H159" s="100" t="n">
        <f aca="false">ROUND(E159*G159,2)</f>
        <v>0</v>
      </c>
      <c r="J159" s="100" t="n">
        <f aca="false">ROUND(E159*G159,2)</f>
        <v>0</v>
      </c>
      <c r="K159" s="0"/>
      <c r="L159" s="0"/>
      <c r="M159" s="0"/>
      <c r="N159" s="0"/>
      <c r="V159" s="102" t="s">
        <v>297</v>
      </c>
      <c r="X159" s="122" t="s">
        <v>551</v>
      </c>
      <c r="Y159" s="122" t="s">
        <v>549</v>
      </c>
      <c r="Z159" s="96" t="s">
        <v>548</v>
      </c>
      <c r="AJ159" s="1" t="s">
        <v>300</v>
      </c>
      <c r="AK159" s="1" t="s">
        <v>179</v>
      </c>
    </row>
    <row r="160" customFormat="false" ht="12.8" hidden="false" customHeight="false" outlineLevel="0" collapsed="false">
      <c r="A160" s="94" t="n">
        <v>108</v>
      </c>
      <c r="B160" s="95" t="s">
        <v>256</v>
      </c>
      <c r="C160" s="96" t="s">
        <v>552</v>
      </c>
      <c r="D160" s="97" t="s">
        <v>553</v>
      </c>
      <c r="E160" s="98" t="n">
        <v>22</v>
      </c>
      <c r="F160" s="99" t="s">
        <v>219</v>
      </c>
      <c r="G160" s="100" t="n">
        <v>0</v>
      </c>
      <c r="I160" s="100" t="n">
        <f aca="false">ROUND(E160*G160,2)</f>
        <v>0</v>
      </c>
      <c r="J160" s="100" t="n">
        <f aca="false">ROUND(E160*G160,2)</f>
        <v>0</v>
      </c>
      <c r="K160" s="0"/>
      <c r="L160" s="0"/>
      <c r="M160" s="0"/>
      <c r="N160" s="0"/>
      <c r="V160" s="102" t="s">
        <v>55</v>
      </c>
      <c r="X160" s="122" t="s">
        <v>554</v>
      </c>
      <c r="Y160" s="122" t="s">
        <v>552</v>
      </c>
      <c r="Z160" s="96" t="s">
        <v>508</v>
      </c>
      <c r="AA160" s="96" t="s">
        <v>261</v>
      </c>
      <c r="AJ160" s="1" t="s">
        <v>304</v>
      </c>
      <c r="AK160" s="1" t="s">
        <v>179</v>
      </c>
    </row>
    <row r="161" customFormat="false" ht="12.8" hidden="false" customHeight="false" outlineLevel="0" collapsed="false">
      <c r="A161" s="94" t="n">
        <v>109</v>
      </c>
      <c r="B161" s="95" t="s">
        <v>544</v>
      </c>
      <c r="C161" s="96" t="s">
        <v>555</v>
      </c>
      <c r="D161" s="97" t="s">
        <v>556</v>
      </c>
      <c r="E161" s="98" t="n">
        <v>40.512</v>
      </c>
      <c r="F161" s="99" t="s">
        <v>219</v>
      </c>
      <c r="G161" s="100" t="n">
        <v>0</v>
      </c>
      <c r="H161" s="100" t="n">
        <f aca="false">ROUND(E161*G161,2)</f>
        <v>0</v>
      </c>
      <c r="J161" s="100" t="n">
        <f aca="false">ROUND(E161*G161,2)</f>
        <v>0</v>
      </c>
      <c r="K161" s="0"/>
      <c r="L161" s="0"/>
      <c r="M161" s="0"/>
      <c r="N161" s="0"/>
      <c r="V161" s="102" t="s">
        <v>297</v>
      </c>
      <c r="X161" s="122" t="s">
        <v>557</v>
      </c>
      <c r="Y161" s="122" t="s">
        <v>555</v>
      </c>
      <c r="Z161" s="96" t="s">
        <v>212</v>
      </c>
      <c r="AJ161" s="1" t="s">
        <v>300</v>
      </c>
      <c r="AK161" s="1" t="s">
        <v>179</v>
      </c>
    </row>
    <row r="162" customFormat="false" ht="12.8" hidden="false" customHeight="false" outlineLevel="0" collapsed="false">
      <c r="A162" s="94" t="n">
        <v>110</v>
      </c>
      <c r="B162" s="95" t="s">
        <v>544</v>
      </c>
      <c r="C162" s="96" t="s">
        <v>558</v>
      </c>
      <c r="D162" s="97" t="s">
        <v>559</v>
      </c>
      <c r="E162" s="98" t="n">
        <v>0</v>
      </c>
      <c r="F162" s="99" t="s">
        <v>163</v>
      </c>
      <c r="G162" s="100" t="n">
        <v>0</v>
      </c>
      <c r="H162" s="100" t="n">
        <f aca="false">ROUND(E162*G162,2)</f>
        <v>0</v>
      </c>
      <c r="J162" s="100" t="n">
        <f aca="false">ROUND(E162*G162,2)</f>
        <v>0</v>
      </c>
      <c r="K162" s="0"/>
      <c r="L162" s="0"/>
      <c r="M162" s="0"/>
      <c r="N162" s="0"/>
      <c r="V162" s="102" t="s">
        <v>297</v>
      </c>
      <c r="X162" s="122" t="s">
        <v>560</v>
      </c>
      <c r="Y162" s="122" t="s">
        <v>558</v>
      </c>
      <c r="Z162" s="96" t="s">
        <v>548</v>
      </c>
      <c r="AJ162" s="1" t="s">
        <v>300</v>
      </c>
      <c r="AK162" s="1" t="s">
        <v>179</v>
      </c>
    </row>
    <row r="163" customFormat="false" ht="12.8" hidden="false" customHeight="false" outlineLevel="0" collapsed="false">
      <c r="D163" s="123" t="s">
        <v>561</v>
      </c>
      <c r="E163" s="124" t="n">
        <f aca="false">J163</f>
        <v>0</v>
      </c>
      <c r="H163" s="124" t="n">
        <f aca="false">SUM(H157:H162)</f>
        <v>0</v>
      </c>
      <c r="I163" s="124" t="n">
        <f aca="false">SUM(I157:I162)</f>
        <v>0</v>
      </c>
      <c r="J163" s="124" t="n">
        <f aca="false">SUM(J157:J162)</f>
        <v>0</v>
      </c>
      <c r="K163" s="0"/>
      <c r="L163" s="0"/>
      <c r="M163" s="0"/>
      <c r="N163" s="0"/>
      <c r="W163" s="98" t="n">
        <f aca="false">SUM(W157:W162)</f>
        <v>0</v>
      </c>
    </row>
    <row r="164" customFormat="false" ht="12.8" hidden="false" customHeight="false" outlineLevel="0" collapsed="false">
      <c r="K164" s="0"/>
      <c r="L164" s="0"/>
      <c r="M164" s="0"/>
      <c r="N164" s="0"/>
    </row>
    <row r="165" customFormat="false" ht="12.8" hidden="false" customHeight="false" outlineLevel="0" collapsed="false">
      <c r="B165" s="96" t="s">
        <v>562</v>
      </c>
      <c r="K165" s="0"/>
      <c r="L165" s="0"/>
      <c r="M165" s="0"/>
      <c r="N165" s="0"/>
    </row>
    <row r="166" customFormat="false" ht="12.8" hidden="false" customHeight="false" outlineLevel="0" collapsed="false">
      <c r="A166" s="94" t="n">
        <v>111</v>
      </c>
      <c r="B166" s="95" t="s">
        <v>527</v>
      </c>
      <c r="C166" s="96" t="s">
        <v>563</v>
      </c>
      <c r="D166" s="97" t="s">
        <v>564</v>
      </c>
      <c r="E166" s="98" t="n">
        <v>8</v>
      </c>
      <c r="F166" s="99" t="s">
        <v>219</v>
      </c>
      <c r="G166" s="100" t="n">
        <v>0</v>
      </c>
      <c r="H166" s="100" t="n">
        <f aca="false">ROUND(E166*G166,2)</f>
        <v>0</v>
      </c>
      <c r="J166" s="100" t="n">
        <f aca="false">ROUND(E166*G166,2)</f>
        <v>0</v>
      </c>
      <c r="K166" s="0"/>
      <c r="L166" s="0"/>
      <c r="M166" s="0"/>
      <c r="N166" s="0"/>
      <c r="V166" s="102" t="s">
        <v>297</v>
      </c>
      <c r="X166" s="122" t="s">
        <v>565</v>
      </c>
      <c r="Y166" s="122" t="s">
        <v>563</v>
      </c>
      <c r="Z166" s="96" t="s">
        <v>531</v>
      </c>
      <c r="AJ166" s="1" t="s">
        <v>300</v>
      </c>
      <c r="AK166" s="1" t="s">
        <v>179</v>
      </c>
    </row>
    <row r="167" customFormat="false" ht="12.8" hidden="false" customHeight="false" outlineLevel="0" collapsed="false">
      <c r="A167" s="94" t="n">
        <v>112</v>
      </c>
      <c r="B167" s="95" t="s">
        <v>256</v>
      </c>
      <c r="C167" s="96" t="s">
        <v>566</v>
      </c>
      <c r="D167" s="97" t="s">
        <v>567</v>
      </c>
      <c r="E167" s="98" t="n">
        <v>9.6</v>
      </c>
      <c r="F167" s="99" t="s">
        <v>219</v>
      </c>
      <c r="G167" s="100" t="n">
        <v>0</v>
      </c>
      <c r="I167" s="100" t="n">
        <f aca="false">ROUND(E167*G167,2)</f>
        <v>0</v>
      </c>
      <c r="J167" s="100" t="n">
        <f aca="false">ROUND(E167*G167,2)</f>
        <v>0</v>
      </c>
      <c r="K167" s="0"/>
      <c r="L167" s="0"/>
      <c r="M167" s="0"/>
      <c r="N167" s="0"/>
      <c r="V167" s="102" t="s">
        <v>55</v>
      </c>
      <c r="X167" s="122" t="s">
        <v>537</v>
      </c>
      <c r="Y167" s="122" t="s">
        <v>566</v>
      </c>
      <c r="Z167" s="96" t="s">
        <v>538</v>
      </c>
      <c r="AA167" s="96" t="s">
        <v>261</v>
      </c>
      <c r="AJ167" s="1" t="s">
        <v>304</v>
      </c>
      <c r="AK167" s="1" t="s">
        <v>179</v>
      </c>
    </row>
    <row r="168" customFormat="false" ht="12.8" hidden="false" customHeight="false" outlineLevel="0" collapsed="false">
      <c r="A168" s="94" t="n">
        <v>113</v>
      </c>
      <c r="B168" s="95" t="s">
        <v>527</v>
      </c>
      <c r="C168" s="96" t="s">
        <v>568</v>
      </c>
      <c r="D168" s="97" t="s">
        <v>569</v>
      </c>
      <c r="E168" s="98" t="n">
        <v>0</v>
      </c>
      <c r="F168" s="99" t="s">
        <v>163</v>
      </c>
      <c r="G168" s="100" t="n">
        <v>0</v>
      </c>
      <c r="H168" s="100" t="n">
        <f aca="false">ROUND(E168*G168,2)</f>
        <v>0</v>
      </c>
      <c r="J168" s="100" t="n">
        <f aca="false">ROUND(E168*G168,2)</f>
        <v>0</v>
      </c>
      <c r="K168" s="0"/>
      <c r="L168" s="0"/>
      <c r="M168" s="0"/>
      <c r="N168" s="0"/>
      <c r="V168" s="102" t="s">
        <v>297</v>
      </c>
      <c r="X168" s="122" t="s">
        <v>570</v>
      </c>
      <c r="Y168" s="122" t="s">
        <v>568</v>
      </c>
      <c r="Z168" s="96" t="s">
        <v>531</v>
      </c>
      <c r="AJ168" s="1" t="s">
        <v>300</v>
      </c>
      <c r="AK168" s="1" t="s">
        <v>179</v>
      </c>
    </row>
    <row r="169" customFormat="false" ht="12.8" hidden="false" customHeight="false" outlineLevel="0" collapsed="false">
      <c r="D169" s="123" t="s">
        <v>571</v>
      </c>
      <c r="E169" s="124" t="n">
        <f aca="false">J169</f>
        <v>0</v>
      </c>
      <c r="H169" s="124" t="n">
        <f aca="false">SUM(H165:H168)</f>
        <v>0</v>
      </c>
      <c r="I169" s="124" t="n">
        <f aca="false">SUM(I165:I168)</f>
        <v>0</v>
      </c>
      <c r="J169" s="124" t="n">
        <f aca="false">SUM(J165:J168)</f>
        <v>0</v>
      </c>
      <c r="K169" s="0"/>
      <c r="L169" s="0"/>
      <c r="M169" s="0"/>
      <c r="N169" s="0"/>
      <c r="W169" s="98" t="n">
        <f aca="false">SUM(W165:W168)</f>
        <v>0</v>
      </c>
    </row>
    <row r="170" customFormat="false" ht="12.8" hidden="false" customHeight="false" outlineLevel="0" collapsed="false">
      <c r="K170" s="0"/>
      <c r="L170" s="0"/>
      <c r="M170" s="0"/>
      <c r="N170" s="0"/>
    </row>
    <row r="171" customFormat="false" ht="12.8" hidden="false" customHeight="false" outlineLevel="0" collapsed="false">
      <c r="B171" s="96" t="s">
        <v>572</v>
      </c>
      <c r="K171" s="0"/>
      <c r="L171" s="0"/>
      <c r="M171" s="0"/>
      <c r="N171" s="0"/>
    </row>
    <row r="172" customFormat="false" ht="12.8" hidden="false" customHeight="false" outlineLevel="0" collapsed="false">
      <c r="A172" s="94" t="n">
        <v>114</v>
      </c>
      <c r="B172" s="95" t="s">
        <v>573</v>
      </c>
      <c r="C172" s="96" t="s">
        <v>574</v>
      </c>
      <c r="D172" s="97" t="s">
        <v>575</v>
      </c>
      <c r="E172" s="98" t="n">
        <v>244.36</v>
      </c>
      <c r="F172" s="99" t="s">
        <v>219</v>
      </c>
      <c r="G172" s="100" t="n">
        <v>0</v>
      </c>
      <c r="H172" s="100" t="n">
        <f aca="false">ROUND(E172*G172,2)</f>
        <v>0</v>
      </c>
      <c r="J172" s="100" t="n">
        <f aca="false">ROUND(E172*G172,2)</f>
        <v>0</v>
      </c>
      <c r="K172" s="0"/>
      <c r="L172" s="0"/>
      <c r="M172" s="0"/>
      <c r="N172" s="0"/>
      <c r="V172" s="102" t="s">
        <v>297</v>
      </c>
      <c r="X172" s="122" t="s">
        <v>576</v>
      </c>
      <c r="Y172" s="122" t="s">
        <v>574</v>
      </c>
      <c r="Z172" s="96" t="s">
        <v>577</v>
      </c>
      <c r="AJ172" s="1" t="s">
        <v>300</v>
      </c>
      <c r="AK172" s="1" t="s">
        <v>179</v>
      </c>
    </row>
    <row r="173" customFormat="false" ht="12.8" hidden="false" customHeight="false" outlineLevel="0" collapsed="false">
      <c r="A173" s="94" t="n">
        <v>115</v>
      </c>
      <c r="B173" s="95" t="s">
        <v>573</v>
      </c>
      <c r="C173" s="96" t="s">
        <v>578</v>
      </c>
      <c r="D173" s="97" t="s">
        <v>579</v>
      </c>
      <c r="E173" s="98" t="n">
        <v>98.93</v>
      </c>
      <c r="F173" s="99" t="s">
        <v>219</v>
      </c>
      <c r="G173" s="100" t="n">
        <v>0</v>
      </c>
      <c r="H173" s="100" t="n">
        <f aca="false">ROUND(E173*G173,2)</f>
        <v>0</v>
      </c>
      <c r="J173" s="100" t="n">
        <f aca="false">ROUND(E173*G173,2)</f>
        <v>0</v>
      </c>
      <c r="K173" s="0"/>
      <c r="L173" s="0"/>
      <c r="M173" s="0"/>
      <c r="N173" s="0"/>
      <c r="V173" s="102" t="s">
        <v>297</v>
      </c>
      <c r="X173" s="122" t="s">
        <v>580</v>
      </c>
      <c r="Y173" s="122" t="s">
        <v>578</v>
      </c>
      <c r="Z173" s="96" t="s">
        <v>577</v>
      </c>
      <c r="AJ173" s="1" t="s">
        <v>300</v>
      </c>
      <c r="AK173" s="1" t="s">
        <v>179</v>
      </c>
    </row>
    <row r="174" customFormat="false" ht="12.8" hidden="false" customHeight="false" outlineLevel="0" collapsed="false">
      <c r="D174" s="123" t="s">
        <v>581</v>
      </c>
      <c r="E174" s="124" t="n">
        <f aca="false">J174</f>
        <v>0</v>
      </c>
      <c r="H174" s="124" t="n">
        <f aca="false">SUM(H171:H173)</f>
        <v>0</v>
      </c>
      <c r="I174" s="124" t="n">
        <f aca="false">SUM(I171:I173)</f>
        <v>0</v>
      </c>
      <c r="J174" s="124" t="n">
        <f aca="false">SUM(J171:J173)</f>
        <v>0</v>
      </c>
      <c r="K174" s="0"/>
      <c r="L174" s="0"/>
      <c r="M174" s="0"/>
      <c r="N174" s="0"/>
      <c r="W174" s="98" t="n">
        <f aca="false">SUM(W171:W173)</f>
        <v>0</v>
      </c>
    </row>
    <row r="175" customFormat="false" ht="12.8" hidden="false" customHeight="false" outlineLevel="0" collapsed="false">
      <c r="K175" s="0"/>
      <c r="L175" s="0"/>
      <c r="M175" s="0"/>
      <c r="N175" s="0"/>
    </row>
    <row r="176" customFormat="false" ht="12.8" hidden="false" customHeight="false" outlineLevel="0" collapsed="false">
      <c r="B176" s="96" t="s">
        <v>582</v>
      </c>
      <c r="K176" s="0"/>
      <c r="L176" s="0"/>
      <c r="M176" s="0"/>
      <c r="N176" s="0"/>
    </row>
    <row r="177" customFormat="false" ht="12.8" hidden="false" customHeight="false" outlineLevel="0" collapsed="false">
      <c r="A177" s="94" t="n">
        <v>116</v>
      </c>
      <c r="B177" s="95" t="s">
        <v>583</v>
      </c>
      <c r="C177" s="96" t="s">
        <v>584</v>
      </c>
      <c r="D177" s="97" t="s">
        <v>585</v>
      </c>
      <c r="E177" s="98" t="n">
        <v>1</v>
      </c>
      <c r="F177" s="99" t="s">
        <v>259</v>
      </c>
      <c r="G177" s="100" t="n">
        <v>0</v>
      </c>
      <c r="H177" s="100" t="n">
        <f aca="false">ROUND(E177*G177,2)</f>
        <v>0</v>
      </c>
      <c r="J177" s="100" t="n">
        <f aca="false">ROUND(E177*G177,2)</f>
        <v>0</v>
      </c>
      <c r="K177" s="0"/>
      <c r="L177" s="0"/>
      <c r="M177" s="0"/>
      <c r="N177" s="0"/>
      <c r="V177" s="102" t="s">
        <v>297</v>
      </c>
      <c r="X177" s="122" t="s">
        <v>586</v>
      </c>
      <c r="Y177" s="122" t="s">
        <v>584</v>
      </c>
      <c r="Z177" s="96" t="s">
        <v>587</v>
      </c>
      <c r="AJ177" s="1" t="s">
        <v>300</v>
      </c>
      <c r="AK177" s="1" t="s">
        <v>179</v>
      </c>
    </row>
    <row r="178" customFormat="false" ht="12.8" hidden="false" customHeight="false" outlineLevel="0" collapsed="false">
      <c r="A178" s="94" t="n">
        <v>117</v>
      </c>
      <c r="B178" s="95" t="s">
        <v>256</v>
      </c>
      <c r="C178" s="96" t="s">
        <v>588</v>
      </c>
      <c r="D178" s="97" t="s">
        <v>589</v>
      </c>
      <c r="E178" s="98" t="n">
        <v>1</v>
      </c>
      <c r="F178" s="99" t="s">
        <v>259</v>
      </c>
      <c r="G178" s="100" t="n">
        <v>0</v>
      </c>
      <c r="I178" s="100" t="n">
        <f aca="false">ROUND(E178*G178,2)</f>
        <v>0</v>
      </c>
      <c r="J178" s="100" t="n">
        <f aca="false">ROUND(E178*G178,2)</f>
        <v>0</v>
      </c>
      <c r="K178" s="0"/>
      <c r="L178" s="0"/>
      <c r="M178" s="0"/>
      <c r="N178" s="0"/>
      <c r="V178" s="102" t="s">
        <v>55</v>
      </c>
      <c r="X178" s="122" t="s">
        <v>590</v>
      </c>
      <c r="Y178" s="122" t="s">
        <v>588</v>
      </c>
      <c r="Z178" s="96" t="s">
        <v>591</v>
      </c>
      <c r="AA178" s="96" t="s">
        <v>261</v>
      </c>
      <c r="AJ178" s="1" t="s">
        <v>304</v>
      </c>
      <c r="AK178" s="1" t="s">
        <v>179</v>
      </c>
    </row>
    <row r="179" customFormat="false" ht="12.8" hidden="false" customHeight="false" outlineLevel="0" collapsed="false">
      <c r="D179" s="123" t="s">
        <v>592</v>
      </c>
      <c r="E179" s="124" t="n">
        <f aca="false">J179</f>
        <v>0</v>
      </c>
      <c r="H179" s="124" t="n">
        <f aca="false">SUM(H176:H178)</f>
        <v>0</v>
      </c>
      <c r="I179" s="124" t="n">
        <f aca="false">SUM(I176:I178)</f>
        <v>0</v>
      </c>
      <c r="J179" s="124" t="n">
        <f aca="false">SUM(J176:J178)</f>
        <v>0</v>
      </c>
      <c r="K179" s="0"/>
      <c r="L179" s="0"/>
      <c r="M179" s="0"/>
      <c r="N179" s="0"/>
      <c r="W179" s="98" t="n">
        <f aca="false">SUM(W176:W178)</f>
        <v>0</v>
      </c>
    </row>
    <row r="180" customFormat="false" ht="12.8" hidden="false" customHeight="false" outlineLevel="0" collapsed="false">
      <c r="K180" s="0"/>
      <c r="L180" s="0"/>
      <c r="M180" s="0"/>
      <c r="N180" s="0"/>
    </row>
    <row r="181" customFormat="false" ht="12.8" hidden="false" customHeight="false" outlineLevel="0" collapsed="false">
      <c r="D181" s="123" t="s">
        <v>593</v>
      </c>
      <c r="E181" s="125" t="n">
        <f aca="false">J181</f>
        <v>0</v>
      </c>
      <c r="H181" s="124" t="n">
        <f aca="false">+H71+H88+H122+H129+H134+H148+H155+H163+H169+H174+H179</f>
        <v>0</v>
      </c>
      <c r="I181" s="124" t="n">
        <f aca="false">+I71+I88+I122+I129+I134+I148+I155+I163+I169+I174+I179</f>
        <v>0</v>
      </c>
      <c r="J181" s="124" t="n">
        <f aca="false">+J71+J88+J122+J129+J134+J148+J155+J163+J169+J174+J179</f>
        <v>0</v>
      </c>
      <c r="L181" s="126"/>
      <c r="N181" s="125"/>
      <c r="W181" s="98" t="n">
        <f aca="false">+W71+W88+W122+W129+W134+W148+W155+W163+W169+W174+W179</f>
        <v>0</v>
      </c>
    </row>
    <row r="183" customFormat="false" ht="12.8" hidden="false" customHeight="false" outlineLevel="0" collapsed="false">
      <c r="B183" s="121" t="s">
        <v>594</v>
      </c>
    </row>
    <row r="184" customFormat="false" ht="12.8" hidden="false" customHeight="false" outlineLevel="0" collapsed="false">
      <c r="B184" s="96" t="s">
        <v>595</v>
      </c>
    </row>
    <row r="185" customFormat="false" ht="12.8" hidden="false" customHeight="false" outlineLevel="0" collapsed="false">
      <c r="A185" s="94" t="n">
        <v>118</v>
      </c>
      <c r="B185" s="95" t="s">
        <v>596</v>
      </c>
      <c r="C185" s="96" t="s">
        <v>597</v>
      </c>
      <c r="D185" s="97" t="s">
        <v>598</v>
      </c>
      <c r="E185" s="98" t="n">
        <v>22</v>
      </c>
      <c r="F185" s="99" t="s">
        <v>205</v>
      </c>
      <c r="G185" s="100" t="n">
        <v>0</v>
      </c>
      <c r="H185" s="100" t="n">
        <f aca="false">ROUND(E185*G185,2)</f>
        <v>0</v>
      </c>
      <c r="J185" s="100" t="n">
        <f aca="false">ROUND(E185*G185,2)</f>
        <v>0</v>
      </c>
      <c r="V185" s="102" t="s">
        <v>599</v>
      </c>
      <c r="X185" s="122" t="s">
        <v>600</v>
      </c>
      <c r="Y185" s="122" t="s">
        <v>597</v>
      </c>
      <c r="Z185" s="96" t="s">
        <v>601</v>
      </c>
      <c r="AJ185" s="1" t="s">
        <v>602</v>
      </c>
      <c r="AK185" s="1" t="s">
        <v>179</v>
      </c>
    </row>
    <row r="186" customFormat="false" ht="12.8" hidden="false" customHeight="false" outlineLevel="0" collapsed="false">
      <c r="A186" s="94" t="n">
        <v>119</v>
      </c>
      <c r="B186" s="95" t="s">
        <v>256</v>
      </c>
      <c r="C186" s="96" t="s">
        <v>603</v>
      </c>
      <c r="D186" s="97" t="s">
        <v>604</v>
      </c>
      <c r="E186" s="98" t="n">
        <v>20.9</v>
      </c>
      <c r="F186" s="99" t="s">
        <v>605</v>
      </c>
      <c r="G186" s="100" t="n">
        <v>0</v>
      </c>
      <c r="I186" s="100" t="n">
        <f aca="false">ROUND(E186*G186,2)</f>
        <v>0</v>
      </c>
      <c r="J186" s="100" t="n">
        <f aca="false">ROUND(E186*G186,2)</f>
        <v>0</v>
      </c>
      <c r="V186" s="102" t="s">
        <v>55</v>
      </c>
      <c r="X186" s="122" t="s">
        <v>603</v>
      </c>
      <c r="Y186" s="122" t="s">
        <v>603</v>
      </c>
      <c r="Z186" s="96" t="s">
        <v>606</v>
      </c>
      <c r="AA186" s="96" t="s">
        <v>607</v>
      </c>
      <c r="AJ186" s="1" t="s">
        <v>608</v>
      </c>
      <c r="AK186" s="1" t="s">
        <v>179</v>
      </c>
    </row>
    <row r="187" customFormat="false" ht="12.8" hidden="false" customHeight="false" outlineLevel="0" collapsed="false">
      <c r="A187" s="94" t="n">
        <v>120</v>
      </c>
      <c r="B187" s="95" t="s">
        <v>256</v>
      </c>
      <c r="C187" s="96" t="s">
        <v>609</v>
      </c>
      <c r="D187" s="97" t="s">
        <v>610</v>
      </c>
      <c r="E187" s="98" t="n">
        <v>4</v>
      </c>
      <c r="F187" s="99" t="s">
        <v>259</v>
      </c>
      <c r="G187" s="100" t="n">
        <v>0</v>
      </c>
      <c r="I187" s="100" t="n">
        <f aca="false">ROUND(E187*G187,2)</f>
        <v>0</v>
      </c>
      <c r="J187" s="100" t="n">
        <f aca="false">ROUND(E187*G187,2)</f>
        <v>0</v>
      </c>
      <c r="V187" s="102" t="s">
        <v>55</v>
      </c>
      <c r="X187" s="122" t="s">
        <v>609</v>
      </c>
      <c r="Y187" s="122" t="s">
        <v>609</v>
      </c>
      <c r="Z187" s="96" t="s">
        <v>606</v>
      </c>
      <c r="AA187" s="96" t="s">
        <v>611</v>
      </c>
      <c r="AJ187" s="1" t="s">
        <v>608</v>
      </c>
      <c r="AK187" s="1" t="s">
        <v>179</v>
      </c>
    </row>
    <row r="188" customFormat="false" ht="12.8" hidden="false" customHeight="false" outlineLevel="0" collapsed="false">
      <c r="D188" s="123" t="s">
        <v>612</v>
      </c>
      <c r="E188" s="124" t="n">
        <f aca="false">J188</f>
        <v>0</v>
      </c>
      <c r="H188" s="124" t="n">
        <f aca="false">SUM(H183:H187)</f>
        <v>0</v>
      </c>
      <c r="I188" s="124" t="n">
        <f aca="false">SUM(I183:I187)</f>
        <v>0</v>
      </c>
      <c r="J188" s="124" t="n">
        <f aca="false">SUM(J183:J187)</f>
        <v>0</v>
      </c>
      <c r="L188" s="126"/>
      <c r="N188" s="125"/>
      <c r="W188" s="98" t="n">
        <f aca="false">SUM(W183:W187)</f>
        <v>0</v>
      </c>
    </row>
    <row r="190" customFormat="false" ht="12.8" hidden="false" customHeight="false" outlineLevel="0" collapsed="false">
      <c r="D190" s="123" t="s">
        <v>613</v>
      </c>
      <c r="E190" s="125" t="n">
        <f aca="false">J190</f>
        <v>0</v>
      </c>
      <c r="H190" s="124" t="n">
        <f aca="false">+H188</f>
        <v>0</v>
      </c>
      <c r="I190" s="124" t="n">
        <f aca="false">+I188</f>
        <v>0</v>
      </c>
      <c r="J190" s="124" t="n">
        <f aca="false">+J188</f>
        <v>0</v>
      </c>
      <c r="L190" s="126"/>
      <c r="N190" s="125"/>
      <c r="W190" s="98" t="n">
        <f aca="false">+W188</f>
        <v>0</v>
      </c>
    </row>
    <row r="192" customFormat="false" ht="12.8" hidden="false" customHeight="false" outlineLevel="0" collapsed="false">
      <c r="B192" s="121" t="s">
        <v>614</v>
      </c>
    </row>
    <row r="193" customFormat="false" ht="12.8" hidden="false" customHeight="false" outlineLevel="0" collapsed="false">
      <c r="B193" s="96" t="s">
        <v>615</v>
      </c>
    </row>
    <row r="194" customFormat="false" ht="12.8" hidden="false" customHeight="false" outlineLevel="0" collapsed="false">
      <c r="A194" s="94" t="n">
        <v>121</v>
      </c>
      <c r="B194" s="95" t="s">
        <v>616</v>
      </c>
      <c r="C194" s="96" t="s">
        <v>617</v>
      </c>
      <c r="D194" s="97" t="s">
        <v>618</v>
      </c>
      <c r="E194" s="98" t="n">
        <v>0.015</v>
      </c>
      <c r="F194" s="99" t="s">
        <v>163</v>
      </c>
      <c r="G194" s="100" t="n">
        <v>0</v>
      </c>
      <c r="H194" s="100" t="n">
        <f aca="false">ROUND(E194*G194,2)</f>
        <v>0</v>
      </c>
      <c r="J194" s="100" t="n">
        <f aca="false">ROUND(E194*G194,2)</f>
        <v>0</v>
      </c>
      <c r="V194" s="102" t="s">
        <v>619</v>
      </c>
      <c r="X194" s="122" t="s">
        <v>617</v>
      </c>
      <c r="Y194" s="122" t="s">
        <v>617</v>
      </c>
      <c r="Z194" s="96" t="s">
        <v>212</v>
      </c>
      <c r="AJ194" s="1" t="s">
        <v>619</v>
      </c>
      <c r="AK194" s="1" t="s">
        <v>179</v>
      </c>
    </row>
    <row r="195" customFormat="false" ht="19.25" hidden="false" customHeight="false" outlineLevel="0" collapsed="false">
      <c r="A195" s="94" t="n">
        <v>122</v>
      </c>
      <c r="B195" s="95" t="s">
        <v>616</v>
      </c>
      <c r="C195" s="96" t="s">
        <v>620</v>
      </c>
      <c r="D195" s="97" t="s">
        <v>621</v>
      </c>
      <c r="E195" s="98" t="n">
        <v>0.033</v>
      </c>
      <c r="F195" s="99" t="s">
        <v>163</v>
      </c>
      <c r="G195" s="100" t="n">
        <v>0</v>
      </c>
      <c r="H195" s="100" t="n">
        <f aca="false">ROUND(E195*G195,2)</f>
        <v>0</v>
      </c>
      <c r="J195" s="100" t="n">
        <f aca="false">ROUND(E195*G195,2)</f>
        <v>0</v>
      </c>
      <c r="V195" s="102" t="s">
        <v>619</v>
      </c>
      <c r="X195" s="122" t="s">
        <v>620</v>
      </c>
      <c r="Y195" s="122" t="s">
        <v>620</v>
      </c>
      <c r="Z195" s="96" t="s">
        <v>212</v>
      </c>
      <c r="AJ195" s="1" t="s">
        <v>619</v>
      </c>
      <c r="AK195" s="1" t="s">
        <v>179</v>
      </c>
    </row>
    <row r="196" customFormat="false" ht="12.8" hidden="false" customHeight="false" outlineLevel="0" collapsed="false">
      <c r="D196" s="123" t="s">
        <v>622</v>
      </c>
      <c r="E196" s="124" t="n">
        <f aca="false">J196</f>
        <v>0</v>
      </c>
      <c r="H196" s="124" t="n">
        <f aca="false">SUM(H192:H195)</f>
        <v>0</v>
      </c>
      <c r="I196" s="124" t="n">
        <f aca="false">SUM(I192:I195)</f>
        <v>0</v>
      </c>
      <c r="J196" s="124" t="n">
        <f aca="false">SUM(J192:J195)</f>
        <v>0</v>
      </c>
      <c r="L196" s="126"/>
      <c r="N196" s="125"/>
      <c r="W196" s="98" t="n">
        <f aca="false">SUM(W192:W195)</f>
        <v>0</v>
      </c>
    </row>
    <row r="198" customFormat="false" ht="12.8" hidden="false" customHeight="false" outlineLevel="0" collapsed="false">
      <c r="D198" s="123" t="s">
        <v>623</v>
      </c>
      <c r="E198" s="124" t="n">
        <f aca="false">J198</f>
        <v>0</v>
      </c>
      <c r="H198" s="124" t="n">
        <f aca="false">+H196</f>
        <v>0</v>
      </c>
      <c r="I198" s="124" t="n">
        <f aca="false">+I196</f>
        <v>0</v>
      </c>
      <c r="J198" s="124" t="n">
        <f aca="false">+J196</f>
        <v>0</v>
      </c>
      <c r="L198" s="126"/>
      <c r="N198" s="125"/>
      <c r="W198" s="98" t="n">
        <f aca="false">+W196</f>
        <v>0</v>
      </c>
    </row>
    <row r="200" customFormat="false" ht="12.8" hidden="false" customHeight="false" outlineLevel="0" collapsed="false">
      <c r="D200" s="127" t="s">
        <v>624</v>
      </c>
      <c r="E200" s="124" t="n">
        <f aca="false">J200</f>
        <v>0</v>
      </c>
      <c r="H200" s="124" t="n">
        <f aca="false">+H55+H181+H190+H198</f>
        <v>0</v>
      </c>
      <c r="I200" s="124" t="n">
        <f aca="false">+I55+I181+I190+I198</f>
        <v>0</v>
      </c>
      <c r="J200" s="124" t="n">
        <f aca="false">+J55+J181+J190+J198</f>
        <v>0</v>
      </c>
      <c r="L200" s="126"/>
      <c r="N200" s="125"/>
      <c r="W200" s="98" t="n">
        <f aca="false">+W55+W181+W190+W198</f>
        <v>0</v>
      </c>
    </row>
  </sheetData>
  <printOptions headings="false" gridLines="false" gridLinesSet="true" horizontalCentered="false" verticalCentered="false"/>
  <pageMargins left="0.2" right="0.0902777777777778" top="0.629166666666667" bottom="0.590277777777778" header="0.511805555555555" footer="0.354166666666667"/>
  <pageSetup paperSize="9" scale="9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&amp;R&amp;"Arial Narrow,Bežné"&amp;8Strana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8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10" topLeftCell="E11" activePane="bottomRight" state="frozen"/>
      <selection pane="topLeft" activeCell="A1" activeCellId="0" sqref="A1"/>
      <selection pane="topRight" activeCell="E1" activeCellId="0" sqref="E1"/>
      <selection pane="bottomLeft" activeCell="A11" activeCellId="0" sqref="A11"/>
      <selection pane="bottomRight" activeCell="D88" activeCellId="0" sqref="D88"/>
    </sheetView>
  </sheetViews>
  <sheetFormatPr defaultRowHeight="13.2" zeroHeight="false" outlineLevelRow="0" outlineLevelCol="0"/>
  <cols>
    <col collapsed="false" customWidth="true" hidden="false" outlineLevel="0" max="1" min="1" style="94" width="6.66"/>
    <col collapsed="false" customWidth="true" hidden="false" outlineLevel="0" max="2" min="2" style="95" width="3.64"/>
    <col collapsed="false" customWidth="true" hidden="false" outlineLevel="0" max="3" min="3" style="96" width="13.02"/>
    <col collapsed="false" customWidth="true" hidden="false" outlineLevel="0" max="4" min="4" style="97" width="45.64"/>
    <col collapsed="false" customWidth="true" hidden="false" outlineLevel="0" max="5" min="5" style="98" width="11.33"/>
    <col collapsed="false" customWidth="true" hidden="false" outlineLevel="0" max="6" min="6" style="99" width="5.89"/>
    <col collapsed="false" customWidth="true" hidden="false" outlineLevel="0" max="7" min="7" style="100" width="8.67"/>
    <col collapsed="false" customWidth="true" hidden="false" outlineLevel="0" max="9" min="8" style="100" width="9.66"/>
    <col collapsed="false" customWidth="true" hidden="false" outlineLevel="0" max="10" min="10" style="100" width="10.5"/>
    <col collapsed="false" customWidth="true" hidden="false" outlineLevel="0" max="11" min="11" style="101" width="1.51"/>
    <col collapsed="false" customWidth="true" hidden="true" outlineLevel="0" max="12" min="12" style="101" width="8.33"/>
    <col collapsed="false" customWidth="true" hidden="true" outlineLevel="0" max="13" min="13" style="98" width="7.11"/>
    <col collapsed="false" customWidth="true" hidden="true" outlineLevel="0" max="14" min="14" style="98" width="7"/>
    <col collapsed="false" customWidth="true" hidden="true" outlineLevel="0" max="15" min="15" style="99" width="3.57"/>
    <col collapsed="false" customWidth="true" hidden="true" outlineLevel="0" max="16" min="16" style="99" width="12.66"/>
    <col collapsed="false" customWidth="true" hidden="true" outlineLevel="0" max="19" min="17" style="98" width="11.33"/>
    <col collapsed="false" customWidth="true" hidden="true" outlineLevel="0" max="20" min="20" style="102" width="10.58"/>
    <col collapsed="false" customWidth="true" hidden="true" outlineLevel="0" max="21" min="21" style="102" width="10.33"/>
    <col collapsed="false" customWidth="true" hidden="true" outlineLevel="0" max="22" min="22" style="102" width="5.66"/>
    <col collapsed="false" customWidth="true" hidden="true" outlineLevel="0" max="23" min="23" style="98" width="9.13"/>
    <col collapsed="false" customWidth="true" hidden="true" outlineLevel="0" max="25" min="24" style="103" width="11.89"/>
    <col collapsed="false" customWidth="true" hidden="true" outlineLevel="0" max="26" min="26" style="96" width="7.56"/>
    <col collapsed="false" customWidth="true" hidden="true" outlineLevel="0" max="27" min="27" style="96" width="12.66"/>
    <col collapsed="false" customWidth="true" hidden="true" outlineLevel="0" max="28" min="28" style="99" width="4.33"/>
    <col collapsed="false" customWidth="true" hidden="true" outlineLevel="0" max="30" min="29" style="99" width="2.65"/>
    <col collapsed="false" customWidth="true" hidden="true" outlineLevel="0" max="33" min="31" style="128" width="9.13"/>
    <col collapsed="false" customWidth="true" hidden="true" outlineLevel="0" max="34" min="34" style="128" width="9.09"/>
    <col collapsed="false" customWidth="true" hidden="false" outlineLevel="0" max="35" min="35" style="1" width="9.13"/>
    <col collapsed="false" customWidth="true" hidden="true" outlineLevel="0" max="37" min="36" style="1" width="9.13"/>
    <col collapsed="false" customWidth="true" hidden="false" outlineLevel="0" max="1025" min="38" style="1" width="9"/>
  </cols>
  <sheetData>
    <row r="1" s="1" customFormat="true" ht="12.75" hidden="false" customHeight="true" outlineLevel="0" collapsed="false">
      <c r="A1" s="104" t="s">
        <v>129</v>
      </c>
      <c r="G1" s="92"/>
      <c r="I1" s="104" t="s">
        <v>130</v>
      </c>
      <c r="J1" s="92"/>
      <c r="K1" s="105"/>
      <c r="Q1" s="109"/>
      <c r="R1" s="109"/>
      <c r="S1" s="109"/>
      <c r="X1" s="103"/>
      <c r="Y1" s="103"/>
      <c r="Z1" s="106" t="s">
        <v>0</v>
      </c>
      <c r="AA1" s="106" t="s">
        <v>1</v>
      </c>
      <c r="AB1" s="4" t="s">
        <v>2</v>
      </c>
      <c r="AC1" s="4" t="s">
        <v>3</v>
      </c>
      <c r="AD1" s="4" t="s">
        <v>4</v>
      </c>
      <c r="AE1" s="129" t="s">
        <v>625</v>
      </c>
      <c r="AF1" s="130" t="s">
        <v>626</v>
      </c>
    </row>
    <row r="2" s="1" customFormat="true" ht="10.2" hidden="false" customHeight="false" outlineLevel="0" collapsed="false">
      <c r="A2" s="104" t="s">
        <v>131</v>
      </c>
      <c r="G2" s="92"/>
      <c r="H2" s="107"/>
      <c r="I2" s="104" t="s">
        <v>132</v>
      </c>
      <c r="J2" s="92"/>
      <c r="K2" s="105"/>
      <c r="Q2" s="109"/>
      <c r="R2" s="109"/>
      <c r="S2" s="109"/>
      <c r="X2" s="103"/>
      <c r="Y2" s="103"/>
      <c r="Z2" s="106" t="s">
        <v>8</v>
      </c>
      <c r="AA2" s="10" t="s">
        <v>133</v>
      </c>
      <c r="AB2" s="9" t="s">
        <v>10</v>
      </c>
      <c r="AC2" s="9"/>
      <c r="AD2" s="10"/>
      <c r="AE2" s="129" t="n">
        <v>1</v>
      </c>
      <c r="AF2" s="131" t="n">
        <v>123.5</v>
      </c>
    </row>
    <row r="3" s="1" customFormat="true" ht="10.2" hidden="false" customHeight="false" outlineLevel="0" collapsed="false">
      <c r="A3" s="104" t="s">
        <v>134</v>
      </c>
      <c r="G3" s="92"/>
      <c r="I3" s="104" t="s">
        <v>135</v>
      </c>
      <c r="J3" s="92"/>
      <c r="K3" s="105"/>
      <c r="Q3" s="109"/>
      <c r="R3" s="109"/>
      <c r="S3" s="109"/>
      <c r="X3" s="103"/>
      <c r="Y3" s="103"/>
      <c r="Z3" s="106" t="s">
        <v>14</v>
      </c>
      <c r="AA3" s="10" t="s">
        <v>136</v>
      </c>
      <c r="AB3" s="9" t="s">
        <v>10</v>
      </c>
      <c r="AC3" s="9" t="s">
        <v>16</v>
      </c>
      <c r="AD3" s="10" t="s">
        <v>17</v>
      </c>
      <c r="AE3" s="129" t="n">
        <v>2</v>
      </c>
      <c r="AF3" s="132" t="n">
        <v>123.46</v>
      </c>
    </row>
    <row r="4" s="1" customFormat="true" ht="10.2" hidden="false" customHeight="false" outlineLevel="0" collapsed="false">
      <c r="Q4" s="109"/>
      <c r="R4" s="109"/>
      <c r="S4" s="109"/>
      <c r="X4" s="103"/>
      <c r="Y4" s="103"/>
      <c r="Z4" s="106" t="s">
        <v>21</v>
      </c>
      <c r="AA4" s="10" t="s">
        <v>137</v>
      </c>
      <c r="AB4" s="9" t="s">
        <v>10</v>
      </c>
      <c r="AC4" s="9"/>
      <c r="AD4" s="10"/>
      <c r="AE4" s="129" t="n">
        <v>3</v>
      </c>
      <c r="AF4" s="133" t="n">
        <v>123.457</v>
      </c>
    </row>
    <row r="5" s="1" customFormat="true" ht="10.2" hidden="false" customHeight="false" outlineLevel="0" collapsed="false">
      <c r="A5" s="104" t="s">
        <v>104</v>
      </c>
      <c r="Q5" s="109"/>
      <c r="R5" s="109"/>
      <c r="S5" s="109"/>
      <c r="X5" s="103"/>
      <c r="Y5" s="103"/>
      <c r="Z5" s="106" t="s">
        <v>29</v>
      </c>
      <c r="AA5" s="10" t="s">
        <v>136</v>
      </c>
      <c r="AB5" s="9" t="s">
        <v>10</v>
      </c>
      <c r="AC5" s="9" t="s">
        <v>16</v>
      </c>
      <c r="AD5" s="10" t="s">
        <v>17</v>
      </c>
      <c r="AE5" s="129" t="n">
        <v>4</v>
      </c>
      <c r="AF5" s="134" t="n">
        <v>123.4567</v>
      </c>
    </row>
    <row r="6" s="1" customFormat="true" ht="10.2" hidden="false" customHeight="false" outlineLevel="0" collapsed="false">
      <c r="A6" s="104" t="s">
        <v>109</v>
      </c>
      <c r="Q6" s="109"/>
      <c r="R6" s="109"/>
      <c r="S6" s="109"/>
      <c r="X6" s="103"/>
      <c r="Y6" s="103"/>
      <c r="Z6" s="107"/>
      <c r="AA6" s="107"/>
      <c r="AE6" s="129" t="s">
        <v>627</v>
      </c>
      <c r="AF6" s="132" t="n">
        <v>123.46</v>
      </c>
    </row>
    <row r="7" s="1" customFormat="true" ht="10.2" hidden="false" customHeight="false" outlineLevel="0" collapsed="false">
      <c r="A7" s="104"/>
      <c r="Q7" s="109"/>
      <c r="R7" s="109"/>
      <c r="S7" s="109"/>
      <c r="X7" s="103"/>
      <c r="Y7" s="103"/>
      <c r="Z7" s="107"/>
      <c r="AA7" s="107"/>
    </row>
    <row r="8" s="1" customFormat="true" ht="12.8" hidden="false" customHeight="false" outlineLevel="0" collapsed="false">
      <c r="B8" s="91"/>
      <c r="C8" s="107"/>
      <c r="D8" s="108" t="str">
        <f aca="false">CONCATENATE(AA2," ",AB2," ",AC2," ",AD2)</f>
        <v>Prehľad rozpočtových nákladov v EUR</v>
      </c>
      <c r="E8" s="109"/>
      <c r="G8" s="92"/>
      <c r="H8" s="92"/>
      <c r="I8" s="92"/>
      <c r="J8" s="92"/>
      <c r="K8" s="105"/>
      <c r="L8" s="105"/>
      <c r="M8" s="109"/>
      <c r="N8" s="109"/>
      <c r="Q8" s="109"/>
      <c r="R8" s="109"/>
      <c r="S8" s="109"/>
      <c r="X8" s="103"/>
      <c r="Y8" s="103"/>
      <c r="Z8" s="107"/>
      <c r="AA8" s="107"/>
      <c r="AE8" s="99"/>
      <c r="AF8" s="99"/>
      <c r="AG8" s="99"/>
      <c r="AH8" s="99"/>
    </row>
    <row r="9" customFormat="false" ht="12.8" hidden="false" customHeight="false" outlineLevel="0" collapsed="false">
      <c r="A9" s="110" t="s">
        <v>139</v>
      </c>
      <c r="B9" s="110" t="s">
        <v>140</v>
      </c>
      <c r="C9" s="110" t="s">
        <v>141</v>
      </c>
      <c r="D9" s="110" t="s">
        <v>142</v>
      </c>
      <c r="E9" s="110" t="s">
        <v>143</v>
      </c>
      <c r="F9" s="110" t="s">
        <v>144</v>
      </c>
      <c r="G9" s="110" t="s">
        <v>145</v>
      </c>
      <c r="H9" s="110" t="s">
        <v>37</v>
      </c>
      <c r="I9" s="110" t="s">
        <v>146</v>
      </c>
      <c r="J9" s="110" t="s">
        <v>101</v>
      </c>
      <c r="K9" s="0"/>
      <c r="L9" s="0"/>
      <c r="M9" s="135" t="s">
        <v>628</v>
      </c>
      <c r="N9" s="135"/>
      <c r="O9" s="110" t="s">
        <v>147</v>
      </c>
      <c r="P9" s="136" t="s">
        <v>629</v>
      </c>
      <c r="Q9" s="110" t="s">
        <v>143</v>
      </c>
      <c r="R9" s="110" t="s">
        <v>143</v>
      </c>
      <c r="S9" s="136" t="s">
        <v>143</v>
      </c>
      <c r="T9" s="137" t="s">
        <v>630</v>
      </c>
      <c r="U9" s="138" t="s">
        <v>631</v>
      </c>
      <c r="V9" s="111" t="s">
        <v>148</v>
      </c>
      <c r="W9" s="110" t="s">
        <v>149</v>
      </c>
      <c r="X9" s="112" t="s">
        <v>141</v>
      </c>
      <c r="Y9" s="112" t="s">
        <v>141</v>
      </c>
      <c r="Z9" s="113" t="s">
        <v>150</v>
      </c>
      <c r="AA9" s="113" t="s">
        <v>151</v>
      </c>
      <c r="AB9" s="110" t="s">
        <v>148</v>
      </c>
      <c r="AC9" s="110" t="s">
        <v>152</v>
      </c>
      <c r="AD9" s="110" t="s">
        <v>153</v>
      </c>
      <c r="AE9" s="139" t="s">
        <v>632</v>
      </c>
      <c r="AF9" s="139" t="s">
        <v>633</v>
      </c>
      <c r="AG9" s="139" t="s">
        <v>143</v>
      </c>
      <c r="AH9" s="139" t="s">
        <v>634</v>
      </c>
      <c r="AJ9" s="1" t="s">
        <v>154</v>
      </c>
      <c r="AK9" s="1" t="s">
        <v>155</v>
      </c>
    </row>
    <row r="10" customFormat="false" ht="12.8" hidden="false" customHeight="false" outlineLevel="0" collapsed="false">
      <c r="A10" s="114" t="s">
        <v>156</v>
      </c>
      <c r="B10" s="114" t="s">
        <v>157</v>
      </c>
      <c r="C10" s="115"/>
      <c r="D10" s="114" t="s">
        <v>158</v>
      </c>
      <c r="E10" s="114" t="s">
        <v>159</v>
      </c>
      <c r="F10" s="114" t="s">
        <v>160</v>
      </c>
      <c r="G10" s="114" t="s">
        <v>161</v>
      </c>
      <c r="H10" s="114"/>
      <c r="I10" s="114" t="s">
        <v>162</v>
      </c>
      <c r="J10" s="114"/>
      <c r="K10" s="0"/>
      <c r="L10" s="0"/>
      <c r="M10" s="140" t="s">
        <v>145</v>
      </c>
      <c r="N10" s="114" t="s">
        <v>101</v>
      </c>
      <c r="O10" s="114" t="s">
        <v>163</v>
      </c>
      <c r="P10" s="140"/>
      <c r="Q10" s="114" t="s">
        <v>635</v>
      </c>
      <c r="R10" s="114" t="s">
        <v>636</v>
      </c>
      <c r="S10" s="140" t="s">
        <v>637</v>
      </c>
      <c r="T10" s="141" t="s">
        <v>638</v>
      </c>
      <c r="U10" s="142" t="s">
        <v>639</v>
      </c>
      <c r="V10" s="116" t="s">
        <v>164</v>
      </c>
      <c r="W10" s="117"/>
      <c r="X10" s="118" t="s">
        <v>165</v>
      </c>
      <c r="Y10" s="118"/>
      <c r="Z10" s="119" t="s">
        <v>166</v>
      </c>
      <c r="AA10" s="119" t="s">
        <v>156</v>
      </c>
      <c r="AB10" s="114" t="s">
        <v>167</v>
      </c>
      <c r="AC10" s="120"/>
      <c r="AD10" s="120"/>
      <c r="AE10" s="143"/>
      <c r="AF10" s="143"/>
      <c r="AG10" s="143"/>
      <c r="AH10" s="143"/>
      <c r="AJ10" s="1" t="s">
        <v>168</v>
      </c>
      <c r="AK10" s="1" t="s">
        <v>169</v>
      </c>
    </row>
    <row r="11" customFormat="false" ht="12.8" hidden="false" customHeight="false" outlineLevel="0" collapsed="false"/>
    <row r="12" customFormat="false" ht="12.8" hidden="false" customHeight="false" outlineLevel="0" collapsed="false">
      <c r="B12" s="121" t="s">
        <v>170</v>
      </c>
    </row>
    <row r="13" customFormat="false" ht="12.8" hidden="false" customHeight="false" outlineLevel="0" collapsed="false">
      <c r="B13" s="96" t="s">
        <v>171</v>
      </c>
    </row>
    <row r="14" customFormat="false" ht="12.8" hidden="false" customHeight="false" outlineLevel="0" collapsed="false">
      <c r="A14" s="94" t="n">
        <v>1</v>
      </c>
      <c r="B14" s="95" t="s">
        <v>172</v>
      </c>
      <c r="C14" s="96" t="s">
        <v>640</v>
      </c>
      <c r="D14" s="97" t="s">
        <v>641</v>
      </c>
      <c r="E14" s="98" t="n">
        <v>0.384</v>
      </c>
      <c r="F14" s="99" t="s">
        <v>175</v>
      </c>
      <c r="G14" s="100" t="n">
        <v>0</v>
      </c>
      <c r="H14" s="100" t="n">
        <f aca="false">ROUND(E14*G14,2)</f>
        <v>0</v>
      </c>
      <c r="J14" s="100" t="n">
        <f aca="false">ROUND(E14*G14,2)</f>
        <v>0</v>
      </c>
      <c r="N14" s="98" t="n">
        <f aca="false">E14*M14</f>
        <v>0</v>
      </c>
      <c r="P14" s="99" t="s">
        <v>261</v>
      </c>
      <c r="V14" s="102" t="s">
        <v>64</v>
      </c>
      <c r="X14" s="122" t="s">
        <v>642</v>
      </c>
      <c r="Y14" s="122" t="s">
        <v>640</v>
      </c>
      <c r="Z14" s="96" t="s">
        <v>177</v>
      </c>
      <c r="AJ14" s="1" t="s">
        <v>178</v>
      </c>
      <c r="AK14" s="1" t="s">
        <v>179</v>
      </c>
    </row>
    <row r="15" customFormat="false" ht="12.8" hidden="false" customHeight="false" outlineLevel="0" collapsed="false">
      <c r="A15" s="94" t="n">
        <v>2</v>
      </c>
      <c r="B15" s="95" t="s">
        <v>192</v>
      </c>
      <c r="C15" s="96" t="s">
        <v>193</v>
      </c>
      <c r="D15" s="97" t="s">
        <v>194</v>
      </c>
      <c r="E15" s="98" t="n">
        <v>0.384</v>
      </c>
      <c r="F15" s="99" t="s">
        <v>175</v>
      </c>
      <c r="G15" s="100" t="n">
        <v>0</v>
      </c>
      <c r="H15" s="100" t="n">
        <f aca="false">ROUND(E15*G15,2)</f>
        <v>0</v>
      </c>
      <c r="J15" s="100" t="n">
        <f aca="false">ROUND(E15*G15,2)</f>
        <v>0</v>
      </c>
      <c r="N15" s="98" t="n">
        <f aca="false">E15*M15</f>
        <v>0</v>
      </c>
      <c r="P15" s="99" t="s">
        <v>261</v>
      </c>
      <c r="V15" s="102" t="s">
        <v>64</v>
      </c>
      <c r="X15" s="122" t="s">
        <v>195</v>
      </c>
      <c r="Y15" s="122" t="s">
        <v>193</v>
      </c>
      <c r="Z15" s="96" t="s">
        <v>196</v>
      </c>
      <c r="AJ15" s="1" t="s">
        <v>178</v>
      </c>
      <c r="AK15" s="1" t="s">
        <v>179</v>
      </c>
    </row>
    <row r="16" customFormat="false" ht="12.8" hidden="false" customHeight="false" outlineLevel="0" collapsed="false">
      <c r="D16" s="123" t="s">
        <v>200</v>
      </c>
      <c r="E16" s="124" t="n">
        <f aca="false">J16</f>
        <v>0</v>
      </c>
      <c r="H16" s="124" t="n">
        <f aca="false">SUM(H12:H15)</f>
        <v>0</v>
      </c>
      <c r="I16" s="124" t="n">
        <f aca="false">SUM(I12:I15)</f>
        <v>0</v>
      </c>
      <c r="J16" s="124" t="n">
        <f aca="false">SUM(J12:J15)</f>
        <v>0</v>
      </c>
      <c r="L16" s="126"/>
      <c r="N16" s="125" t="n">
        <f aca="false">SUM(N12:N15)</f>
        <v>0</v>
      </c>
      <c r="W16" s="98" t="n">
        <f aca="false">SUM(W12:W15)</f>
        <v>0</v>
      </c>
    </row>
    <row r="17" customFormat="false" ht="12.8" hidden="false" customHeight="false" outlineLevel="0" collapsed="false"/>
    <row r="18" customFormat="false" ht="12.8" hidden="false" customHeight="false" outlineLevel="0" collapsed="false">
      <c r="B18" s="96" t="s">
        <v>201</v>
      </c>
    </row>
    <row r="19" customFormat="false" ht="12.8" hidden="false" customHeight="false" outlineLevel="0" collapsed="false">
      <c r="A19" s="94" t="n">
        <v>3</v>
      </c>
      <c r="B19" s="95" t="s">
        <v>643</v>
      </c>
      <c r="C19" s="96" t="s">
        <v>644</v>
      </c>
      <c r="D19" s="97" t="s">
        <v>645</v>
      </c>
      <c r="E19" s="98" t="n">
        <v>1.318</v>
      </c>
      <c r="F19" s="99" t="s">
        <v>175</v>
      </c>
      <c r="G19" s="100" t="n">
        <v>0</v>
      </c>
      <c r="H19" s="100" t="n">
        <f aca="false">ROUND(E19*G19,2)</f>
        <v>0</v>
      </c>
      <c r="J19" s="100" t="n">
        <f aca="false">ROUND(E19*G19,2)</f>
        <v>0</v>
      </c>
      <c r="N19" s="98" t="n">
        <f aca="false">E19*M19</f>
        <v>0</v>
      </c>
      <c r="P19" s="99" t="s">
        <v>261</v>
      </c>
      <c r="V19" s="102" t="s">
        <v>64</v>
      </c>
      <c r="X19" s="122" t="s">
        <v>646</v>
      </c>
      <c r="Y19" s="122" t="s">
        <v>644</v>
      </c>
      <c r="Z19" s="96" t="s">
        <v>216</v>
      </c>
      <c r="AJ19" s="1" t="s">
        <v>178</v>
      </c>
      <c r="AK19" s="1" t="s">
        <v>179</v>
      </c>
    </row>
    <row r="20" customFormat="false" ht="12.8" hidden="false" customHeight="false" outlineLevel="0" collapsed="false">
      <c r="D20" s="123" t="s">
        <v>234</v>
      </c>
      <c r="E20" s="124" t="n">
        <f aca="false">J20</f>
        <v>0</v>
      </c>
      <c r="H20" s="124" t="n">
        <f aca="false">SUM(H18:H19)</f>
        <v>0</v>
      </c>
      <c r="I20" s="124" t="n">
        <f aca="false">SUM(I18:I19)</f>
        <v>0</v>
      </c>
      <c r="J20" s="124" t="n">
        <f aca="false">SUM(J18:J19)</f>
        <v>0</v>
      </c>
      <c r="L20" s="126"/>
      <c r="N20" s="125" t="n">
        <f aca="false">SUM(N18:N19)</f>
        <v>0</v>
      </c>
      <c r="W20" s="98" t="n">
        <f aca="false">SUM(W18:W19)</f>
        <v>0</v>
      </c>
    </row>
    <row r="21" customFormat="false" ht="12.8" hidden="false" customHeight="false" outlineLevel="0" collapsed="false"/>
    <row r="22" customFormat="false" ht="12.8" hidden="false" customHeight="false" outlineLevel="0" collapsed="false">
      <c r="B22" s="96" t="s">
        <v>250</v>
      </c>
    </row>
    <row r="23" customFormat="false" ht="12.8" hidden="false" customHeight="false" outlineLevel="0" collapsed="false">
      <c r="A23" s="94" t="n">
        <v>4</v>
      </c>
      <c r="B23" s="95" t="s">
        <v>266</v>
      </c>
      <c r="C23" s="96" t="s">
        <v>277</v>
      </c>
      <c r="D23" s="97" t="s">
        <v>278</v>
      </c>
      <c r="E23" s="98" t="n">
        <v>7.2</v>
      </c>
      <c r="F23" s="99" t="s">
        <v>219</v>
      </c>
      <c r="G23" s="100" t="n">
        <v>0</v>
      </c>
      <c r="H23" s="100" t="n">
        <f aca="false">ROUND(E23*G23,2)</f>
        <v>0</v>
      </c>
      <c r="J23" s="100" t="n">
        <f aca="false">ROUND(E23*G23,2)</f>
        <v>0</v>
      </c>
      <c r="N23" s="98" t="n">
        <f aca="false">E23*M23</f>
        <v>0</v>
      </c>
      <c r="P23" s="99" t="s">
        <v>261</v>
      </c>
      <c r="V23" s="102" t="s">
        <v>64</v>
      </c>
      <c r="X23" s="122" t="s">
        <v>279</v>
      </c>
      <c r="Y23" s="122" t="s">
        <v>277</v>
      </c>
      <c r="Z23" s="96" t="s">
        <v>270</v>
      </c>
      <c r="AJ23" s="1" t="s">
        <v>178</v>
      </c>
      <c r="AK23" s="1" t="s">
        <v>179</v>
      </c>
    </row>
    <row r="24" customFormat="false" ht="12.8" hidden="false" customHeight="false" outlineLevel="0" collapsed="false">
      <c r="A24" s="94" t="n">
        <v>5</v>
      </c>
      <c r="B24" s="95" t="s">
        <v>208</v>
      </c>
      <c r="C24" s="96" t="s">
        <v>286</v>
      </c>
      <c r="D24" s="97" t="s">
        <v>647</v>
      </c>
      <c r="E24" s="98" t="n">
        <v>3.276</v>
      </c>
      <c r="F24" s="99" t="s">
        <v>232</v>
      </c>
      <c r="G24" s="100" t="n">
        <v>0</v>
      </c>
      <c r="H24" s="100" t="n">
        <f aca="false">ROUND(E24*G24,2)</f>
        <v>0</v>
      </c>
      <c r="J24" s="100" t="n">
        <f aca="false">ROUND(E24*G24,2)</f>
        <v>0</v>
      </c>
      <c r="N24" s="98" t="n">
        <f aca="false">E24*M24</f>
        <v>0</v>
      </c>
      <c r="P24" s="99" t="s">
        <v>648</v>
      </c>
      <c r="V24" s="102" t="s">
        <v>64</v>
      </c>
      <c r="X24" s="122" t="s">
        <v>288</v>
      </c>
      <c r="Y24" s="122" t="s">
        <v>286</v>
      </c>
      <c r="Z24" s="96" t="s">
        <v>289</v>
      </c>
      <c r="AJ24" s="1" t="s">
        <v>178</v>
      </c>
      <c r="AK24" s="1" t="s">
        <v>179</v>
      </c>
    </row>
    <row r="25" customFormat="false" ht="12.8" hidden="false" customHeight="false" outlineLevel="0" collapsed="false">
      <c r="D25" s="123" t="s">
        <v>290</v>
      </c>
      <c r="E25" s="124" t="n">
        <f aca="false">J25</f>
        <v>0</v>
      </c>
      <c r="H25" s="124" t="n">
        <f aca="false">SUM(H22:H24)</f>
        <v>0</v>
      </c>
      <c r="I25" s="124" t="n">
        <f aca="false">SUM(I22:I24)</f>
        <v>0</v>
      </c>
      <c r="J25" s="124" t="n">
        <f aca="false">SUM(J22:J24)</f>
        <v>0</v>
      </c>
      <c r="L25" s="126"/>
      <c r="N25" s="125" t="n">
        <f aca="false">SUM(N22:N24)</f>
        <v>0</v>
      </c>
      <c r="W25" s="98" t="n">
        <f aca="false">SUM(W22:W24)</f>
        <v>0</v>
      </c>
    </row>
    <row r="26" customFormat="false" ht="12.8" hidden="false" customHeight="false" outlineLevel="0" collapsed="false"/>
    <row r="27" customFormat="false" ht="12.8" hidden="false" customHeight="false" outlineLevel="0" collapsed="false">
      <c r="D27" s="123" t="s">
        <v>291</v>
      </c>
      <c r="E27" s="125" t="n">
        <f aca="false">J27</f>
        <v>0</v>
      </c>
      <c r="H27" s="124" t="n">
        <f aca="false">+H16+H20+H25</f>
        <v>0</v>
      </c>
      <c r="I27" s="124" t="n">
        <f aca="false">+I16+I20+I25</f>
        <v>0</v>
      </c>
      <c r="J27" s="124" t="n">
        <f aca="false">+J16+J20+J25</f>
        <v>0</v>
      </c>
      <c r="L27" s="126"/>
      <c r="N27" s="125" t="n">
        <f aca="false">+N16+N20+N25</f>
        <v>0</v>
      </c>
      <c r="W27" s="98" t="n">
        <f aca="false">+W16+W20+W25</f>
        <v>0</v>
      </c>
    </row>
    <row r="28" customFormat="false" ht="12.8" hidden="false" customHeight="false" outlineLevel="0" collapsed="false"/>
    <row r="29" customFormat="false" ht="12.8" hidden="false" customHeight="false" outlineLevel="0" collapsed="false">
      <c r="B29" s="121" t="s">
        <v>292</v>
      </c>
    </row>
    <row r="30" customFormat="false" ht="12.8" hidden="false" customHeight="false" outlineLevel="0" collapsed="false">
      <c r="B30" s="96" t="s">
        <v>649</v>
      </c>
    </row>
    <row r="31" customFormat="false" ht="12.8" hidden="false" customHeight="false" outlineLevel="0" collapsed="false">
      <c r="A31" s="94" t="n">
        <v>6</v>
      </c>
      <c r="B31" s="95" t="s">
        <v>650</v>
      </c>
      <c r="C31" s="96" t="s">
        <v>651</v>
      </c>
      <c r="D31" s="97" t="s">
        <v>652</v>
      </c>
      <c r="E31" s="98" t="n">
        <v>13.416</v>
      </c>
      <c r="F31" s="99" t="s">
        <v>219</v>
      </c>
      <c r="G31" s="100" t="n">
        <v>0</v>
      </c>
      <c r="H31" s="100" t="n">
        <f aca="false">ROUND(E31*G31,2)</f>
        <v>0</v>
      </c>
      <c r="J31" s="100" t="n">
        <f aca="false">ROUND(E31*G31,2)</f>
        <v>0</v>
      </c>
      <c r="N31" s="98" t="n">
        <f aca="false">E31*M31</f>
        <v>0</v>
      </c>
      <c r="P31" s="99" t="s">
        <v>648</v>
      </c>
      <c r="V31" s="102" t="s">
        <v>297</v>
      </c>
      <c r="X31" s="122" t="s">
        <v>653</v>
      </c>
      <c r="Y31" s="122" t="s">
        <v>651</v>
      </c>
      <c r="Z31" s="96" t="s">
        <v>488</v>
      </c>
      <c r="AJ31" s="1" t="s">
        <v>300</v>
      </c>
      <c r="AK31" s="1" t="s">
        <v>179</v>
      </c>
    </row>
    <row r="32" customFormat="false" ht="12.8" hidden="false" customHeight="false" outlineLevel="0" collapsed="false">
      <c r="A32" s="94" t="n">
        <v>7</v>
      </c>
      <c r="B32" s="95" t="s">
        <v>650</v>
      </c>
      <c r="C32" s="96" t="s">
        <v>654</v>
      </c>
      <c r="D32" s="97" t="s">
        <v>655</v>
      </c>
      <c r="E32" s="98" t="n">
        <v>3.9</v>
      </c>
      <c r="F32" s="99" t="s">
        <v>205</v>
      </c>
      <c r="G32" s="100" t="n">
        <v>0</v>
      </c>
      <c r="H32" s="100" t="n">
        <f aca="false">ROUND(E32*G32,2)</f>
        <v>0</v>
      </c>
      <c r="J32" s="100" t="n">
        <f aca="false">ROUND(E32*G32,2)</f>
        <v>0</v>
      </c>
      <c r="N32" s="98" t="n">
        <f aca="false">E32*M32</f>
        <v>0</v>
      </c>
      <c r="P32" s="99" t="s">
        <v>648</v>
      </c>
      <c r="V32" s="102" t="s">
        <v>297</v>
      </c>
      <c r="X32" s="122" t="s">
        <v>656</v>
      </c>
      <c r="Y32" s="122" t="s">
        <v>654</v>
      </c>
      <c r="Z32" s="96" t="s">
        <v>488</v>
      </c>
      <c r="AJ32" s="1" t="s">
        <v>300</v>
      </c>
      <c r="AK32" s="1" t="s">
        <v>179</v>
      </c>
    </row>
    <row r="33" customFormat="false" ht="12.8" hidden="false" customHeight="false" outlineLevel="0" collapsed="false">
      <c r="A33" s="94" t="n">
        <v>8</v>
      </c>
      <c r="B33" s="95" t="s">
        <v>256</v>
      </c>
      <c r="C33" s="96" t="s">
        <v>657</v>
      </c>
      <c r="D33" s="97" t="s">
        <v>658</v>
      </c>
      <c r="E33" s="98" t="n">
        <v>14.758</v>
      </c>
      <c r="F33" s="99" t="s">
        <v>219</v>
      </c>
      <c r="G33" s="100" t="n">
        <v>0</v>
      </c>
      <c r="I33" s="100" t="n">
        <f aca="false">ROUND(E33*G33,2)</f>
        <v>0</v>
      </c>
      <c r="J33" s="100" t="n">
        <f aca="false">ROUND(E33*G33,2)</f>
        <v>0</v>
      </c>
      <c r="N33" s="98" t="n">
        <f aca="false">E33*M33</f>
        <v>0</v>
      </c>
      <c r="P33" s="99" t="s">
        <v>648</v>
      </c>
      <c r="V33" s="102" t="s">
        <v>55</v>
      </c>
      <c r="X33" s="122" t="s">
        <v>657</v>
      </c>
      <c r="Y33" s="122" t="s">
        <v>657</v>
      </c>
      <c r="Z33" s="96" t="s">
        <v>659</v>
      </c>
      <c r="AA33" s="96" t="s">
        <v>261</v>
      </c>
      <c r="AJ33" s="1" t="s">
        <v>304</v>
      </c>
      <c r="AK33" s="1" t="s">
        <v>179</v>
      </c>
    </row>
    <row r="34" customFormat="false" ht="12.8" hidden="false" customHeight="false" outlineLevel="0" collapsed="false">
      <c r="A34" s="94" t="n">
        <v>9</v>
      </c>
      <c r="B34" s="95" t="s">
        <v>650</v>
      </c>
      <c r="C34" s="96" t="s">
        <v>660</v>
      </c>
      <c r="D34" s="97" t="s">
        <v>661</v>
      </c>
      <c r="E34" s="98" t="n">
        <v>7.8</v>
      </c>
      <c r="F34" s="99" t="s">
        <v>205</v>
      </c>
      <c r="G34" s="100" t="n">
        <v>0</v>
      </c>
      <c r="H34" s="100" t="n">
        <f aca="false">ROUND(E34*G34,2)</f>
        <v>0</v>
      </c>
      <c r="J34" s="100" t="n">
        <f aca="false">ROUND(E34*G34,2)</f>
        <v>0</v>
      </c>
      <c r="N34" s="98" t="n">
        <f aca="false">E34*M34</f>
        <v>0</v>
      </c>
      <c r="P34" s="99" t="s">
        <v>648</v>
      </c>
      <c r="V34" s="102" t="s">
        <v>297</v>
      </c>
      <c r="X34" s="122" t="s">
        <v>662</v>
      </c>
      <c r="Y34" s="122" t="s">
        <v>660</v>
      </c>
      <c r="Z34" s="96" t="s">
        <v>488</v>
      </c>
      <c r="AJ34" s="1" t="s">
        <v>300</v>
      </c>
      <c r="AK34" s="1" t="s">
        <v>179</v>
      </c>
    </row>
    <row r="35" customFormat="false" ht="12.8" hidden="false" customHeight="false" outlineLevel="0" collapsed="false">
      <c r="A35" s="94" t="n">
        <v>10</v>
      </c>
      <c r="B35" s="95" t="s">
        <v>650</v>
      </c>
      <c r="C35" s="96" t="s">
        <v>663</v>
      </c>
      <c r="D35" s="97" t="s">
        <v>664</v>
      </c>
      <c r="E35" s="98" t="n">
        <v>13.416</v>
      </c>
      <c r="F35" s="99" t="s">
        <v>219</v>
      </c>
      <c r="G35" s="100" t="n">
        <v>0</v>
      </c>
      <c r="H35" s="100" t="n">
        <f aca="false">ROUND(E35*G35,2)</f>
        <v>0</v>
      </c>
      <c r="J35" s="100" t="n">
        <f aca="false">ROUND(E35*G35,2)</f>
        <v>0</v>
      </c>
      <c r="N35" s="98" t="n">
        <f aca="false">E35*M35</f>
        <v>0</v>
      </c>
      <c r="P35" s="99" t="s">
        <v>648</v>
      </c>
      <c r="V35" s="102" t="s">
        <v>297</v>
      </c>
      <c r="X35" s="122" t="s">
        <v>665</v>
      </c>
      <c r="Y35" s="122" t="s">
        <v>663</v>
      </c>
      <c r="Z35" s="96" t="s">
        <v>488</v>
      </c>
      <c r="AJ35" s="1" t="s">
        <v>300</v>
      </c>
      <c r="AK35" s="1" t="s">
        <v>179</v>
      </c>
    </row>
    <row r="36" customFormat="false" ht="12.8" hidden="false" customHeight="false" outlineLevel="0" collapsed="false">
      <c r="A36" s="94" t="n">
        <v>11</v>
      </c>
      <c r="B36" s="95" t="s">
        <v>256</v>
      </c>
      <c r="C36" s="96" t="s">
        <v>666</v>
      </c>
      <c r="D36" s="97" t="s">
        <v>667</v>
      </c>
      <c r="E36" s="98" t="n">
        <v>14.758</v>
      </c>
      <c r="F36" s="99" t="s">
        <v>219</v>
      </c>
      <c r="G36" s="100" t="n">
        <v>0</v>
      </c>
      <c r="I36" s="100" t="n">
        <f aca="false">ROUND(E36*G36,2)</f>
        <v>0</v>
      </c>
      <c r="J36" s="100" t="n">
        <f aca="false">ROUND(E36*G36,2)</f>
        <v>0</v>
      </c>
      <c r="N36" s="98" t="n">
        <f aca="false">E36*M36</f>
        <v>0</v>
      </c>
      <c r="P36" s="99" t="s">
        <v>648</v>
      </c>
      <c r="V36" s="102" t="s">
        <v>55</v>
      </c>
      <c r="X36" s="122" t="s">
        <v>666</v>
      </c>
      <c r="Y36" s="122" t="s">
        <v>666</v>
      </c>
      <c r="Z36" s="96" t="s">
        <v>659</v>
      </c>
      <c r="AA36" s="96" t="s">
        <v>261</v>
      </c>
      <c r="AJ36" s="1" t="s">
        <v>304</v>
      </c>
      <c r="AK36" s="1" t="s">
        <v>179</v>
      </c>
    </row>
    <row r="37" customFormat="false" ht="12.8" hidden="false" customHeight="false" outlineLevel="0" collapsed="false">
      <c r="A37" s="94" t="n">
        <v>12</v>
      </c>
      <c r="B37" s="95" t="s">
        <v>650</v>
      </c>
      <c r="C37" s="96" t="s">
        <v>668</v>
      </c>
      <c r="D37" s="97" t="s">
        <v>669</v>
      </c>
      <c r="E37" s="98" t="n">
        <v>0</v>
      </c>
      <c r="F37" s="99" t="s">
        <v>163</v>
      </c>
      <c r="G37" s="100" t="n">
        <v>0</v>
      </c>
      <c r="H37" s="100" t="n">
        <f aca="false">ROUND(E37*G37,2)</f>
        <v>0</v>
      </c>
      <c r="J37" s="100" t="n">
        <f aca="false">ROUND(E37*G37,2)</f>
        <v>0</v>
      </c>
      <c r="N37" s="98" t="n">
        <f aca="false">E37*M37</f>
        <v>0</v>
      </c>
      <c r="P37" s="99" t="s">
        <v>648</v>
      </c>
      <c r="V37" s="102" t="s">
        <v>297</v>
      </c>
      <c r="X37" s="122" t="s">
        <v>670</v>
      </c>
      <c r="Y37" s="122" t="s">
        <v>668</v>
      </c>
      <c r="Z37" s="96" t="s">
        <v>299</v>
      </c>
      <c r="AJ37" s="1" t="s">
        <v>300</v>
      </c>
      <c r="AK37" s="1" t="s">
        <v>179</v>
      </c>
    </row>
    <row r="38" customFormat="false" ht="12.8" hidden="false" customHeight="false" outlineLevel="0" collapsed="false">
      <c r="D38" s="123" t="s">
        <v>671</v>
      </c>
      <c r="E38" s="124" t="n">
        <f aca="false">J38</f>
        <v>0</v>
      </c>
      <c r="H38" s="124" t="n">
        <f aca="false">SUM(H29:H37)</f>
        <v>0</v>
      </c>
      <c r="I38" s="124" t="n">
        <f aca="false">SUM(I29:I37)</f>
        <v>0</v>
      </c>
      <c r="J38" s="124" t="n">
        <f aca="false">SUM(J29:J37)</f>
        <v>0</v>
      </c>
      <c r="L38" s="126"/>
      <c r="N38" s="125" t="n">
        <f aca="false">SUM(N29:N37)</f>
        <v>0</v>
      </c>
      <c r="W38" s="98" t="n">
        <f aca="false">SUM(W29:W37)</f>
        <v>0</v>
      </c>
    </row>
    <row r="39" customFormat="false" ht="12.8" hidden="false" customHeight="false" outlineLevel="0" collapsed="false"/>
    <row r="40" customFormat="false" ht="12.8" hidden="false" customHeight="false" outlineLevel="0" collapsed="false">
      <c r="B40" s="96" t="s">
        <v>376</v>
      </c>
    </row>
    <row r="41" customFormat="false" ht="12.8" hidden="false" customHeight="false" outlineLevel="0" collapsed="false">
      <c r="A41" s="94" t="n">
        <v>13</v>
      </c>
      <c r="B41" s="95" t="s">
        <v>377</v>
      </c>
      <c r="C41" s="96" t="s">
        <v>403</v>
      </c>
      <c r="D41" s="97" t="s">
        <v>404</v>
      </c>
      <c r="E41" s="98" t="n">
        <v>13.416</v>
      </c>
      <c r="F41" s="99" t="s">
        <v>219</v>
      </c>
      <c r="G41" s="100" t="n">
        <v>0</v>
      </c>
      <c r="H41" s="100" t="n">
        <f aca="false">ROUND(E41*G41,2)</f>
        <v>0</v>
      </c>
      <c r="J41" s="100" t="n">
        <f aca="false">ROUND(E41*G41,2)</f>
        <v>0</v>
      </c>
      <c r="N41" s="98" t="n">
        <f aca="false">E41*M41</f>
        <v>0</v>
      </c>
      <c r="P41" s="99" t="s">
        <v>672</v>
      </c>
      <c r="V41" s="102" t="s">
        <v>297</v>
      </c>
      <c r="X41" s="122" t="s">
        <v>403</v>
      </c>
      <c r="Y41" s="122" t="s">
        <v>403</v>
      </c>
      <c r="Z41" s="96" t="s">
        <v>394</v>
      </c>
      <c r="AJ41" s="1" t="s">
        <v>300</v>
      </c>
      <c r="AK41" s="1" t="s">
        <v>179</v>
      </c>
    </row>
    <row r="42" customFormat="false" ht="12.8" hidden="false" customHeight="false" outlineLevel="0" collapsed="false">
      <c r="A42" s="94" t="n">
        <v>14</v>
      </c>
      <c r="B42" s="95" t="s">
        <v>377</v>
      </c>
      <c r="C42" s="96" t="s">
        <v>405</v>
      </c>
      <c r="D42" s="97" t="s">
        <v>406</v>
      </c>
      <c r="E42" s="98" t="n">
        <v>13.416</v>
      </c>
      <c r="F42" s="99" t="s">
        <v>219</v>
      </c>
      <c r="G42" s="100" t="n">
        <v>0</v>
      </c>
      <c r="H42" s="100" t="n">
        <f aca="false">ROUND(E42*G42,2)</f>
        <v>0</v>
      </c>
      <c r="J42" s="100" t="n">
        <f aca="false">ROUND(E42*G42,2)</f>
        <v>0</v>
      </c>
      <c r="N42" s="98" t="n">
        <f aca="false">E42*M42</f>
        <v>0</v>
      </c>
      <c r="P42" s="99" t="s">
        <v>672</v>
      </c>
      <c r="V42" s="102" t="s">
        <v>297</v>
      </c>
      <c r="X42" s="122" t="s">
        <v>405</v>
      </c>
      <c r="Y42" s="122" t="s">
        <v>405</v>
      </c>
      <c r="Z42" s="96" t="s">
        <v>394</v>
      </c>
      <c r="AJ42" s="1" t="s">
        <v>300</v>
      </c>
      <c r="AK42" s="1" t="s">
        <v>179</v>
      </c>
    </row>
    <row r="43" customFormat="false" ht="12.8" hidden="false" customHeight="false" outlineLevel="0" collapsed="false">
      <c r="A43" s="94" t="n">
        <v>15</v>
      </c>
      <c r="B43" s="95" t="s">
        <v>256</v>
      </c>
      <c r="C43" s="96" t="s">
        <v>673</v>
      </c>
      <c r="D43" s="97" t="s">
        <v>674</v>
      </c>
      <c r="E43" s="98" t="n">
        <v>0.134</v>
      </c>
      <c r="F43" s="99" t="s">
        <v>175</v>
      </c>
      <c r="G43" s="100" t="n">
        <v>0</v>
      </c>
      <c r="I43" s="100" t="n">
        <f aca="false">ROUND(E43*G43,2)</f>
        <v>0</v>
      </c>
      <c r="J43" s="100" t="n">
        <f aca="false">ROUND(E43*G43,2)</f>
        <v>0</v>
      </c>
      <c r="N43" s="98" t="n">
        <f aca="false">E43*M43</f>
        <v>0</v>
      </c>
      <c r="P43" s="99" t="s">
        <v>672</v>
      </c>
      <c r="V43" s="102" t="s">
        <v>55</v>
      </c>
      <c r="X43" s="122" t="s">
        <v>673</v>
      </c>
      <c r="Y43" s="122" t="s">
        <v>673</v>
      </c>
      <c r="Z43" s="96" t="s">
        <v>371</v>
      </c>
      <c r="AA43" s="96" t="s">
        <v>261</v>
      </c>
      <c r="AJ43" s="1" t="s">
        <v>304</v>
      </c>
      <c r="AK43" s="1" t="s">
        <v>179</v>
      </c>
    </row>
    <row r="44" customFormat="false" ht="12.8" hidden="false" customHeight="false" outlineLevel="0" collapsed="false">
      <c r="A44" s="94" t="n">
        <v>16</v>
      </c>
      <c r="B44" s="95" t="s">
        <v>256</v>
      </c>
      <c r="C44" s="96" t="s">
        <v>409</v>
      </c>
      <c r="D44" s="97" t="s">
        <v>410</v>
      </c>
      <c r="E44" s="98" t="n">
        <v>26.488</v>
      </c>
      <c r="F44" s="99" t="s">
        <v>205</v>
      </c>
      <c r="G44" s="100" t="n">
        <v>0</v>
      </c>
      <c r="I44" s="100" t="n">
        <f aca="false">ROUND(E44*G44,2)</f>
        <v>0</v>
      </c>
      <c r="J44" s="100" t="n">
        <f aca="false">ROUND(E44*G44,2)</f>
        <v>0</v>
      </c>
      <c r="N44" s="98" t="n">
        <f aca="false">E44*M44</f>
        <v>0</v>
      </c>
      <c r="P44" s="99" t="s">
        <v>672</v>
      </c>
      <c r="V44" s="102" t="s">
        <v>55</v>
      </c>
      <c r="X44" s="122" t="s">
        <v>411</v>
      </c>
      <c r="Y44" s="122" t="s">
        <v>409</v>
      </c>
      <c r="Z44" s="96" t="s">
        <v>371</v>
      </c>
      <c r="AA44" s="96" t="s">
        <v>261</v>
      </c>
      <c r="AJ44" s="1" t="s">
        <v>304</v>
      </c>
      <c r="AK44" s="1" t="s">
        <v>179</v>
      </c>
    </row>
    <row r="45" customFormat="false" ht="12.8" hidden="false" customHeight="false" outlineLevel="0" collapsed="false">
      <c r="A45" s="94" t="n">
        <v>17</v>
      </c>
      <c r="B45" s="95" t="s">
        <v>377</v>
      </c>
      <c r="C45" s="96" t="s">
        <v>675</v>
      </c>
      <c r="D45" s="97" t="s">
        <v>676</v>
      </c>
      <c r="E45" s="98" t="n">
        <v>21</v>
      </c>
      <c r="F45" s="99" t="s">
        <v>205</v>
      </c>
      <c r="G45" s="100" t="n">
        <v>0</v>
      </c>
      <c r="H45" s="100" t="n">
        <f aca="false">ROUND(E45*G45,2)</f>
        <v>0</v>
      </c>
      <c r="J45" s="100" t="n">
        <f aca="false">ROUND(E45*G45,2)</f>
        <v>0</v>
      </c>
      <c r="N45" s="98" t="n">
        <f aca="false">E45*M45</f>
        <v>0</v>
      </c>
      <c r="P45" s="99" t="s">
        <v>672</v>
      </c>
      <c r="V45" s="102" t="s">
        <v>297</v>
      </c>
      <c r="X45" s="122" t="s">
        <v>677</v>
      </c>
      <c r="Y45" s="122" t="s">
        <v>675</v>
      </c>
      <c r="Z45" s="96" t="s">
        <v>381</v>
      </c>
      <c r="AJ45" s="1" t="s">
        <v>300</v>
      </c>
      <c r="AK45" s="1" t="s">
        <v>179</v>
      </c>
    </row>
    <row r="46" customFormat="false" ht="12.8" hidden="false" customHeight="false" outlineLevel="0" collapsed="false">
      <c r="A46" s="94" t="n">
        <v>18</v>
      </c>
      <c r="B46" s="95" t="s">
        <v>377</v>
      </c>
      <c r="C46" s="96" t="s">
        <v>678</v>
      </c>
      <c r="D46" s="97" t="s">
        <v>679</v>
      </c>
      <c r="E46" s="98" t="n">
        <v>16</v>
      </c>
      <c r="F46" s="99" t="s">
        <v>205</v>
      </c>
      <c r="G46" s="100" t="n">
        <v>0</v>
      </c>
      <c r="H46" s="100" t="n">
        <f aca="false">ROUND(E46*G46,2)</f>
        <v>0</v>
      </c>
      <c r="J46" s="100" t="n">
        <f aca="false">ROUND(E46*G46,2)</f>
        <v>0</v>
      </c>
      <c r="N46" s="98" t="n">
        <f aca="false">E46*M46</f>
        <v>0</v>
      </c>
      <c r="P46" s="99" t="s">
        <v>672</v>
      </c>
      <c r="V46" s="102" t="s">
        <v>297</v>
      </c>
      <c r="X46" s="122" t="s">
        <v>680</v>
      </c>
      <c r="Y46" s="122" t="s">
        <v>678</v>
      </c>
      <c r="Z46" s="96" t="s">
        <v>381</v>
      </c>
      <c r="AJ46" s="1" t="s">
        <v>300</v>
      </c>
      <c r="AK46" s="1" t="s">
        <v>179</v>
      </c>
    </row>
    <row r="47" customFormat="false" ht="12.8" hidden="false" customHeight="false" outlineLevel="0" collapsed="false">
      <c r="A47" s="94" t="n">
        <v>19</v>
      </c>
      <c r="B47" s="95" t="s">
        <v>377</v>
      </c>
      <c r="C47" s="96" t="s">
        <v>681</v>
      </c>
      <c r="D47" s="97" t="s">
        <v>682</v>
      </c>
      <c r="E47" s="98" t="n">
        <v>25</v>
      </c>
      <c r="F47" s="99" t="s">
        <v>205</v>
      </c>
      <c r="G47" s="100" t="n">
        <v>0</v>
      </c>
      <c r="H47" s="100" t="n">
        <f aca="false">ROUND(E47*G47,2)</f>
        <v>0</v>
      </c>
      <c r="J47" s="100" t="n">
        <f aca="false">ROUND(E47*G47,2)</f>
        <v>0</v>
      </c>
      <c r="N47" s="98" t="n">
        <f aca="false">E47*M47</f>
        <v>0</v>
      </c>
      <c r="P47" s="99" t="s">
        <v>672</v>
      </c>
      <c r="V47" s="102" t="s">
        <v>297</v>
      </c>
      <c r="X47" s="122" t="s">
        <v>683</v>
      </c>
      <c r="Y47" s="122" t="s">
        <v>681</v>
      </c>
      <c r="Z47" s="96" t="s">
        <v>381</v>
      </c>
      <c r="AJ47" s="1" t="s">
        <v>300</v>
      </c>
      <c r="AK47" s="1" t="s">
        <v>179</v>
      </c>
    </row>
    <row r="48" customFormat="false" ht="12.8" hidden="false" customHeight="false" outlineLevel="0" collapsed="false">
      <c r="A48" s="94" t="n">
        <v>20</v>
      </c>
      <c r="B48" s="95" t="s">
        <v>377</v>
      </c>
      <c r="C48" s="96" t="s">
        <v>684</v>
      </c>
      <c r="D48" s="97" t="s">
        <v>685</v>
      </c>
      <c r="E48" s="98" t="n">
        <v>3</v>
      </c>
      <c r="F48" s="99" t="s">
        <v>205</v>
      </c>
      <c r="G48" s="100" t="n">
        <v>0</v>
      </c>
      <c r="H48" s="100" t="n">
        <f aca="false">ROUND(E48*G48,2)</f>
        <v>0</v>
      </c>
      <c r="J48" s="100" t="n">
        <f aca="false">ROUND(E48*G48,2)</f>
        <v>0</v>
      </c>
      <c r="N48" s="98" t="n">
        <f aca="false">E48*M48</f>
        <v>0</v>
      </c>
      <c r="P48" s="99" t="s">
        <v>672</v>
      </c>
      <c r="V48" s="102" t="s">
        <v>297</v>
      </c>
      <c r="X48" s="122" t="s">
        <v>686</v>
      </c>
      <c r="Y48" s="122" t="s">
        <v>684</v>
      </c>
      <c r="Z48" s="96" t="s">
        <v>381</v>
      </c>
      <c r="AJ48" s="1" t="s">
        <v>300</v>
      </c>
      <c r="AK48" s="1" t="s">
        <v>179</v>
      </c>
    </row>
    <row r="49" customFormat="false" ht="12.8" hidden="false" customHeight="false" outlineLevel="0" collapsed="false">
      <c r="A49" s="94" t="n">
        <v>21</v>
      </c>
      <c r="B49" s="95" t="s">
        <v>256</v>
      </c>
      <c r="C49" s="96" t="s">
        <v>687</v>
      </c>
      <c r="D49" s="97" t="s">
        <v>688</v>
      </c>
      <c r="E49" s="98" t="n">
        <v>1.727</v>
      </c>
      <c r="F49" s="99" t="s">
        <v>175</v>
      </c>
      <c r="G49" s="100" t="n">
        <v>0</v>
      </c>
      <c r="I49" s="100" t="n">
        <f aca="false">ROUND(E49*G49,2)</f>
        <v>0</v>
      </c>
      <c r="J49" s="100" t="n">
        <f aca="false">ROUND(E49*G49,2)</f>
        <v>0</v>
      </c>
      <c r="N49" s="98" t="n">
        <f aca="false">E49*M49</f>
        <v>0</v>
      </c>
      <c r="P49" s="99" t="s">
        <v>672</v>
      </c>
      <c r="V49" s="102" t="s">
        <v>55</v>
      </c>
      <c r="X49" s="122" t="s">
        <v>402</v>
      </c>
      <c r="Y49" s="122" t="s">
        <v>687</v>
      </c>
      <c r="Z49" s="96" t="s">
        <v>371</v>
      </c>
      <c r="AA49" s="96" t="s">
        <v>261</v>
      </c>
      <c r="AJ49" s="1" t="s">
        <v>304</v>
      </c>
      <c r="AK49" s="1" t="s">
        <v>179</v>
      </c>
    </row>
    <row r="50" customFormat="false" ht="12.8" hidden="false" customHeight="false" outlineLevel="0" collapsed="false">
      <c r="A50" s="94" t="n">
        <v>22</v>
      </c>
      <c r="B50" s="95" t="s">
        <v>377</v>
      </c>
      <c r="C50" s="96" t="s">
        <v>689</v>
      </c>
      <c r="D50" s="97" t="s">
        <v>690</v>
      </c>
      <c r="E50" s="98" t="n">
        <v>1.727</v>
      </c>
      <c r="F50" s="99" t="s">
        <v>175</v>
      </c>
      <c r="G50" s="100" t="n">
        <v>0</v>
      </c>
      <c r="H50" s="100" t="n">
        <f aca="false">ROUND(E50*G50,2)</f>
        <v>0</v>
      </c>
      <c r="J50" s="100" t="n">
        <f aca="false">ROUND(E50*G50,2)</f>
        <v>0</v>
      </c>
      <c r="N50" s="98" t="n">
        <f aca="false">E50*M50</f>
        <v>0</v>
      </c>
      <c r="P50" s="99" t="s">
        <v>672</v>
      </c>
      <c r="V50" s="102" t="s">
        <v>297</v>
      </c>
      <c r="X50" s="122" t="s">
        <v>691</v>
      </c>
      <c r="Y50" s="122" t="s">
        <v>689</v>
      </c>
      <c r="Z50" s="96" t="s">
        <v>381</v>
      </c>
      <c r="AJ50" s="1" t="s">
        <v>300</v>
      </c>
      <c r="AK50" s="1" t="s">
        <v>179</v>
      </c>
    </row>
    <row r="51" customFormat="false" ht="12.8" hidden="false" customHeight="false" outlineLevel="0" collapsed="false">
      <c r="A51" s="94" t="n">
        <v>23</v>
      </c>
      <c r="B51" s="95" t="s">
        <v>377</v>
      </c>
      <c r="C51" s="96" t="s">
        <v>463</v>
      </c>
      <c r="D51" s="97" t="s">
        <v>464</v>
      </c>
      <c r="E51" s="98" t="n">
        <v>0</v>
      </c>
      <c r="F51" s="99" t="s">
        <v>163</v>
      </c>
      <c r="G51" s="100" t="n">
        <v>0</v>
      </c>
      <c r="H51" s="100" t="n">
        <f aca="false">ROUND(E51*G51,2)</f>
        <v>0</v>
      </c>
      <c r="J51" s="100" t="n">
        <f aca="false">ROUND(E51*G51,2)</f>
        <v>0</v>
      </c>
      <c r="N51" s="98" t="n">
        <f aca="false">E51*M51</f>
        <v>0</v>
      </c>
      <c r="P51" s="99" t="s">
        <v>648</v>
      </c>
      <c r="V51" s="102" t="s">
        <v>297</v>
      </c>
      <c r="X51" s="122" t="s">
        <v>465</v>
      </c>
      <c r="Y51" s="122" t="s">
        <v>463</v>
      </c>
      <c r="Z51" s="96" t="s">
        <v>381</v>
      </c>
      <c r="AJ51" s="1" t="s">
        <v>300</v>
      </c>
      <c r="AK51" s="1" t="s">
        <v>179</v>
      </c>
    </row>
    <row r="52" customFormat="false" ht="12.8" hidden="false" customHeight="false" outlineLevel="0" collapsed="false">
      <c r="D52" s="123" t="s">
        <v>466</v>
      </c>
      <c r="E52" s="124" t="n">
        <f aca="false">J52</f>
        <v>0</v>
      </c>
      <c r="H52" s="124" t="n">
        <f aca="false">SUM(H40:H51)</f>
        <v>0</v>
      </c>
      <c r="I52" s="124" t="n">
        <f aca="false">SUM(I40:I51)</f>
        <v>0</v>
      </c>
      <c r="J52" s="124" t="n">
        <f aca="false">SUM(J40:J51)</f>
        <v>0</v>
      </c>
      <c r="L52" s="126"/>
      <c r="N52" s="125" t="n">
        <f aca="false">SUM(N40:N51)</f>
        <v>0</v>
      </c>
      <c r="W52" s="98" t="n">
        <f aca="false">SUM(W40:W51)</f>
        <v>0</v>
      </c>
    </row>
    <row r="53" customFormat="false" ht="12.8" hidden="false" customHeight="false" outlineLevel="0" collapsed="false"/>
    <row r="54" customFormat="false" ht="12.8" hidden="false" customHeight="false" outlineLevel="0" collapsed="false">
      <c r="B54" s="96" t="s">
        <v>467</v>
      </c>
    </row>
    <row r="55" customFormat="false" ht="12.8" hidden="false" customHeight="false" outlineLevel="0" collapsed="false">
      <c r="A55" s="94" t="n">
        <v>24</v>
      </c>
      <c r="B55" s="95" t="s">
        <v>468</v>
      </c>
      <c r="C55" s="96" t="s">
        <v>692</v>
      </c>
      <c r="D55" s="97" t="s">
        <v>693</v>
      </c>
      <c r="E55" s="98" t="n">
        <v>7.2</v>
      </c>
      <c r="F55" s="99" t="s">
        <v>205</v>
      </c>
      <c r="G55" s="100" t="n">
        <v>0</v>
      </c>
      <c r="H55" s="100" t="n">
        <f aca="false">ROUND(E55*G55,2)</f>
        <v>0</v>
      </c>
      <c r="J55" s="100" t="n">
        <f aca="false">ROUND(E55*G55,2)</f>
        <v>0</v>
      </c>
      <c r="N55" s="98" t="n">
        <f aca="false">E55*M55</f>
        <v>0</v>
      </c>
      <c r="P55" s="99" t="s">
        <v>648</v>
      </c>
      <c r="V55" s="102" t="s">
        <v>297</v>
      </c>
      <c r="X55" s="122" t="s">
        <v>694</v>
      </c>
      <c r="Y55" s="122" t="s">
        <v>692</v>
      </c>
      <c r="Z55" s="96" t="s">
        <v>475</v>
      </c>
      <c r="AJ55" s="1" t="s">
        <v>300</v>
      </c>
      <c r="AK55" s="1" t="s">
        <v>179</v>
      </c>
    </row>
    <row r="56" customFormat="false" ht="12.8" hidden="false" customHeight="false" outlineLevel="0" collapsed="false">
      <c r="A56" s="94" t="n">
        <v>25</v>
      </c>
      <c r="B56" s="95" t="s">
        <v>468</v>
      </c>
      <c r="C56" s="96" t="s">
        <v>479</v>
      </c>
      <c r="D56" s="97" t="s">
        <v>480</v>
      </c>
      <c r="E56" s="98" t="n">
        <v>0</v>
      </c>
      <c r="F56" s="99" t="s">
        <v>163</v>
      </c>
      <c r="G56" s="100" t="n">
        <v>0</v>
      </c>
      <c r="H56" s="100" t="n">
        <f aca="false">ROUND(E56*G56,2)</f>
        <v>0</v>
      </c>
      <c r="J56" s="100" t="n">
        <f aca="false">ROUND(E56*G56,2)</f>
        <v>0</v>
      </c>
      <c r="N56" s="98" t="n">
        <f aca="false">E56*M56</f>
        <v>0</v>
      </c>
      <c r="P56" s="99" t="s">
        <v>648</v>
      </c>
      <c r="V56" s="102" t="s">
        <v>297</v>
      </c>
      <c r="X56" s="122" t="s">
        <v>481</v>
      </c>
      <c r="Y56" s="122" t="s">
        <v>479</v>
      </c>
      <c r="Z56" s="96" t="s">
        <v>475</v>
      </c>
      <c r="AJ56" s="1" t="s">
        <v>300</v>
      </c>
      <c r="AK56" s="1" t="s">
        <v>179</v>
      </c>
    </row>
    <row r="57" customFormat="false" ht="12.8" hidden="false" customHeight="false" outlineLevel="0" collapsed="false">
      <c r="D57" s="123" t="s">
        <v>482</v>
      </c>
      <c r="E57" s="124" t="n">
        <f aca="false">J57</f>
        <v>0</v>
      </c>
      <c r="H57" s="124" t="n">
        <f aca="false">SUM(H54:H56)</f>
        <v>0</v>
      </c>
      <c r="I57" s="124" t="n">
        <f aca="false">SUM(I54:I56)</f>
        <v>0</v>
      </c>
      <c r="J57" s="124" t="n">
        <f aca="false">SUM(J54:J56)</f>
        <v>0</v>
      </c>
      <c r="L57" s="126"/>
      <c r="N57" s="125" t="n">
        <f aca="false">SUM(N54:N56)</f>
        <v>0</v>
      </c>
      <c r="W57" s="98" t="n">
        <f aca="false">SUM(W54:W56)</f>
        <v>0</v>
      </c>
    </row>
    <row r="58" customFormat="false" ht="12.8" hidden="false" customHeight="false" outlineLevel="0" collapsed="false"/>
    <row r="59" customFormat="false" ht="12.8" hidden="false" customHeight="false" outlineLevel="0" collapsed="false">
      <c r="B59" s="96" t="s">
        <v>493</v>
      </c>
    </row>
    <row r="60" customFormat="false" ht="12.8" hidden="false" customHeight="false" outlineLevel="0" collapsed="false">
      <c r="A60" s="94" t="n">
        <v>26</v>
      </c>
      <c r="B60" s="95" t="s">
        <v>377</v>
      </c>
      <c r="C60" s="96" t="s">
        <v>503</v>
      </c>
      <c r="D60" s="97" t="s">
        <v>504</v>
      </c>
      <c r="E60" s="98" t="n">
        <v>13.416</v>
      </c>
      <c r="F60" s="99" t="s">
        <v>219</v>
      </c>
      <c r="G60" s="100" t="n">
        <v>0</v>
      </c>
      <c r="H60" s="100" t="n">
        <f aca="false">ROUND(E60*G60,2)</f>
        <v>0</v>
      </c>
      <c r="J60" s="100" t="n">
        <f aca="false">ROUND(E60*G60,2)</f>
        <v>0</v>
      </c>
      <c r="N60" s="98" t="n">
        <f aca="false">E60*M60</f>
        <v>0</v>
      </c>
      <c r="P60" s="99" t="s">
        <v>648</v>
      </c>
      <c r="V60" s="102" t="s">
        <v>297</v>
      </c>
      <c r="X60" s="122" t="s">
        <v>505</v>
      </c>
      <c r="Y60" s="122" t="s">
        <v>503</v>
      </c>
      <c r="Z60" s="96" t="s">
        <v>212</v>
      </c>
      <c r="AJ60" s="1" t="s">
        <v>300</v>
      </c>
      <c r="AK60" s="1" t="s">
        <v>179</v>
      </c>
    </row>
    <row r="61" customFormat="false" ht="12.8" hidden="false" customHeight="false" outlineLevel="0" collapsed="false">
      <c r="A61" s="94" t="n">
        <v>27</v>
      </c>
      <c r="B61" s="95" t="s">
        <v>256</v>
      </c>
      <c r="C61" s="96" t="s">
        <v>506</v>
      </c>
      <c r="D61" s="97" t="s">
        <v>507</v>
      </c>
      <c r="E61" s="98" t="n">
        <v>14.758</v>
      </c>
      <c r="F61" s="99" t="s">
        <v>219</v>
      </c>
      <c r="G61" s="100" t="n">
        <v>0</v>
      </c>
      <c r="I61" s="100" t="n">
        <f aca="false">ROUND(E61*G61,2)</f>
        <v>0</v>
      </c>
      <c r="J61" s="100" t="n">
        <f aca="false">ROUND(E61*G61,2)</f>
        <v>0</v>
      </c>
      <c r="N61" s="98" t="n">
        <f aca="false">E61*M61</f>
        <v>0</v>
      </c>
      <c r="P61" s="99" t="s">
        <v>648</v>
      </c>
      <c r="V61" s="102" t="s">
        <v>55</v>
      </c>
      <c r="X61" s="122" t="s">
        <v>506</v>
      </c>
      <c r="Y61" s="122" t="s">
        <v>506</v>
      </c>
      <c r="Z61" s="96" t="s">
        <v>508</v>
      </c>
      <c r="AA61" s="96" t="s">
        <v>261</v>
      </c>
      <c r="AJ61" s="1" t="s">
        <v>304</v>
      </c>
      <c r="AK61" s="1" t="s">
        <v>179</v>
      </c>
    </row>
    <row r="62" customFormat="false" ht="12.8" hidden="false" customHeight="false" outlineLevel="0" collapsed="false">
      <c r="A62" s="94" t="n">
        <v>28</v>
      </c>
      <c r="B62" s="95" t="s">
        <v>494</v>
      </c>
      <c r="C62" s="96" t="s">
        <v>522</v>
      </c>
      <c r="D62" s="97" t="s">
        <v>523</v>
      </c>
      <c r="E62" s="98" t="n">
        <v>0</v>
      </c>
      <c r="F62" s="99" t="s">
        <v>163</v>
      </c>
      <c r="G62" s="100" t="n">
        <v>0</v>
      </c>
      <c r="H62" s="100" t="n">
        <f aca="false">ROUND(E62*G62,2)</f>
        <v>0</v>
      </c>
      <c r="J62" s="100" t="n">
        <f aca="false">ROUND(E62*G62,2)</f>
        <v>0</v>
      </c>
      <c r="N62" s="98" t="n">
        <f aca="false">E62*M62</f>
        <v>0</v>
      </c>
      <c r="P62" s="99" t="s">
        <v>648</v>
      </c>
      <c r="V62" s="102" t="s">
        <v>297</v>
      </c>
      <c r="X62" s="122" t="s">
        <v>524</v>
      </c>
      <c r="Y62" s="122" t="s">
        <v>522</v>
      </c>
      <c r="Z62" s="96" t="s">
        <v>381</v>
      </c>
      <c r="AJ62" s="1" t="s">
        <v>300</v>
      </c>
      <c r="AK62" s="1" t="s">
        <v>179</v>
      </c>
    </row>
    <row r="63" customFormat="false" ht="12.8" hidden="false" customHeight="false" outlineLevel="0" collapsed="false">
      <c r="D63" s="123" t="s">
        <v>525</v>
      </c>
      <c r="E63" s="124" t="n">
        <f aca="false">J63</f>
        <v>0</v>
      </c>
      <c r="H63" s="124" t="n">
        <f aca="false">SUM(H59:H62)</f>
        <v>0</v>
      </c>
      <c r="I63" s="124" t="n">
        <f aca="false">SUM(I59:I62)</f>
        <v>0</v>
      </c>
      <c r="J63" s="124" t="n">
        <f aca="false">SUM(J59:J62)</f>
        <v>0</v>
      </c>
      <c r="L63" s="126"/>
      <c r="N63" s="125" t="n">
        <f aca="false">SUM(N59:N62)</f>
        <v>0</v>
      </c>
      <c r="W63" s="98" t="n">
        <f aca="false">SUM(W59:W62)</f>
        <v>0</v>
      </c>
    </row>
    <row r="64" customFormat="false" ht="12.8" hidden="false" customHeight="false" outlineLevel="0" collapsed="false"/>
    <row r="65" customFormat="false" ht="12.8" hidden="false" customHeight="false" outlineLevel="0" collapsed="false">
      <c r="B65" s="96" t="s">
        <v>695</v>
      </c>
    </row>
    <row r="66" customFormat="false" ht="12.8" hidden="false" customHeight="false" outlineLevel="0" collapsed="false">
      <c r="A66" s="94" t="n">
        <v>29</v>
      </c>
      <c r="B66" s="95" t="s">
        <v>696</v>
      </c>
      <c r="C66" s="96" t="s">
        <v>697</v>
      </c>
      <c r="D66" s="97" t="s">
        <v>698</v>
      </c>
      <c r="E66" s="98" t="n">
        <v>4</v>
      </c>
      <c r="F66" s="99" t="s">
        <v>242</v>
      </c>
      <c r="G66" s="100" t="n">
        <v>0</v>
      </c>
      <c r="H66" s="100" t="n">
        <f aca="false">ROUND(E66*G66,2)</f>
        <v>0</v>
      </c>
      <c r="J66" s="100" t="n">
        <f aca="false">ROUND(E66*G66,2)</f>
        <v>0</v>
      </c>
      <c r="N66" s="98" t="n">
        <f aca="false">E66*M66</f>
        <v>0</v>
      </c>
      <c r="P66" s="99" t="s">
        <v>261</v>
      </c>
      <c r="V66" s="102" t="s">
        <v>297</v>
      </c>
      <c r="X66" s="122" t="s">
        <v>699</v>
      </c>
      <c r="Y66" s="122" t="s">
        <v>697</v>
      </c>
      <c r="Z66" s="96" t="s">
        <v>700</v>
      </c>
      <c r="AJ66" s="1" t="s">
        <v>300</v>
      </c>
      <c r="AK66" s="1" t="s">
        <v>179</v>
      </c>
    </row>
    <row r="67" customFormat="false" ht="12.8" hidden="false" customHeight="false" outlineLevel="0" collapsed="false">
      <c r="A67" s="94" t="n">
        <v>30</v>
      </c>
      <c r="B67" s="95" t="s">
        <v>696</v>
      </c>
      <c r="C67" s="96" t="s">
        <v>701</v>
      </c>
      <c r="D67" s="97" t="s">
        <v>702</v>
      </c>
      <c r="E67" s="98" t="n">
        <v>2</v>
      </c>
      <c r="F67" s="99" t="s">
        <v>242</v>
      </c>
      <c r="G67" s="100" t="n">
        <v>0</v>
      </c>
      <c r="H67" s="100" t="n">
        <f aca="false">ROUND(E67*G67,2)</f>
        <v>0</v>
      </c>
      <c r="J67" s="100" t="n">
        <f aca="false">ROUND(E67*G67,2)</f>
        <v>0</v>
      </c>
      <c r="N67" s="98" t="n">
        <f aca="false">E67*M67</f>
        <v>0</v>
      </c>
      <c r="P67" s="99" t="s">
        <v>261</v>
      </c>
      <c r="V67" s="102" t="s">
        <v>297</v>
      </c>
      <c r="X67" s="122" t="s">
        <v>699</v>
      </c>
      <c r="Y67" s="122" t="s">
        <v>701</v>
      </c>
      <c r="Z67" s="96" t="s">
        <v>700</v>
      </c>
      <c r="AJ67" s="1" t="s">
        <v>300</v>
      </c>
      <c r="AK67" s="1" t="s">
        <v>179</v>
      </c>
    </row>
    <row r="68" customFormat="false" ht="12.8" hidden="false" customHeight="false" outlineLevel="0" collapsed="false">
      <c r="D68" s="123" t="s">
        <v>703</v>
      </c>
      <c r="E68" s="124" t="n">
        <f aca="false">J68</f>
        <v>0</v>
      </c>
      <c r="H68" s="124" t="n">
        <f aca="false">SUM(H65:H67)</f>
        <v>0</v>
      </c>
      <c r="I68" s="124" t="n">
        <f aca="false">SUM(I65:I67)</f>
        <v>0</v>
      </c>
      <c r="J68" s="124" t="n">
        <f aca="false">SUM(J65:J67)</f>
        <v>0</v>
      </c>
      <c r="L68" s="126"/>
      <c r="N68" s="125" t="n">
        <f aca="false">SUM(N65:N67)</f>
        <v>0</v>
      </c>
      <c r="W68" s="98" t="n">
        <f aca="false">SUM(W65:W67)</f>
        <v>0</v>
      </c>
    </row>
    <row r="69" customFormat="false" ht="12.8" hidden="false" customHeight="false" outlineLevel="0" collapsed="false"/>
    <row r="70" customFormat="false" ht="12.8" hidden="false" customHeight="false" outlineLevel="0" collapsed="false">
      <c r="B70" s="96" t="s">
        <v>572</v>
      </c>
    </row>
    <row r="71" customFormat="false" ht="12.8" hidden="false" customHeight="false" outlineLevel="0" collapsed="false">
      <c r="A71" s="94" t="n">
        <v>31</v>
      </c>
      <c r="B71" s="95" t="s">
        <v>573</v>
      </c>
      <c r="C71" s="96" t="s">
        <v>574</v>
      </c>
      <c r="D71" s="97" t="s">
        <v>575</v>
      </c>
      <c r="E71" s="98" t="n">
        <v>48.016</v>
      </c>
      <c r="F71" s="99" t="s">
        <v>219</v>
      </c>
      <c r="G71" s="100" t="n">
        <v>0</v>
      </c>
      <c r="H71" s="100" t="n">
        <f aca="false">ROUND(E71*G71,2)</f>
        <v>0</v>
      </c>
      <c r="J71" s="100" t="n">
        <f aca="false">ROUND(E71*G71,2)</f>
        <v>0</v>
      </c>
      <c r="N71" s="98" t="n">
        <f aca="false">E71*M71</f>
        <v>0</v>
      </c>
      <c r="P71" s="99" t="s">
        <v>261</v>
      </c>
      <c r="V71" s="102" t="s">
        <v>297</v>
      </c>
      <c r="X71" s="122" t="s">
        <v>576</v>
      </c>
      <c r="Y71" s="122" t="s">
        <v>574</v>
      </c>
      <c r="Z71" s="96" t="s">
        <v>577</v>
      </c>
      <c r="AJ71" s="1" t="s">
        <v>300</v>
      </c>
      <c r="AK71" s="1" t="s">
        <v>179</v>
      </c>
    </row>
    <row r="72" customFormat="false" ht="12.8" hidden="false" customHeight="false" outlineLevel="0" collapsed="false">
      <c r="A72" s="94" t="n">
        <v>32</v>
      </c>
      <c r="B72" s="95" t="s">
        <v>573</v>
      </c>
      <c r="C72" s="96" t="s">
        <v>578</v>
      </c>
      <c r="D72" s="97" t="s">
        <v>579</v>
      </c>
      <c r="E72" s="98" t="n">
        <v>22.576</v>
      </c>
      <c r="F72" s="99" t="s">
        <v>219</v>
      </c>
      <c r="G72" s="100" t="n">
        <v>0</v>
      </c>
      <c r="H72" s="100" t="n">
        <f aca="false">ROUND(E72*G72,2)</f>
        <v>0</v>
      </c>
      <c r="J72" s="100" t="n">
        <f aca="false">ROUND(E72*G72,2)</f>
        <v>0</v>
      </c>
      <c r="N72" s="98" t="n">
        <f aca="false">E72*M72</f>
        <v>0</v>
      </c>
      <c r="P72" s="99" t="s">
        <v>261</v>
      </c>
      <c r="V72" s="102" t="s">
        <v>297</v>
      </c>
      <c r="X72" s="122" t="s">
        <v>580</v>
      </c>
      <c r="Y72" s="122" t="s">
        <v>578</v>
      </c>
      <c r="Z72" s="96" t="s">
        <v>577</v>
      </c>
      <c r="AJ72" s="1" t="s">
        <v>300</v>
      </c>
      <c r="AK72" s="1" t="s">
        <v>179</v>
      </c>
    </row>
    <row r="73" customFormat="false" ht="12.8" hidden="false" customHeight="false" outlineLevel="0" collapsed="false">
      <c r="D73" s="123" t="s">
        <v>581</v>
      </c>
      <c r="E73" s="124" t="n">
        <f aca="false">J73</f>
        <v>0</v>
      </c>
      <c r="H73" s="124" t="n">
        <f aca="false">SUM(H70:H72)</f>
        <v>0</v>
      </c>
      <c r="I73" s="124" t="n">
        <f aca="false">SUM(I70:I72)</f>
        <v>0</v>
      </c>
      <c r="J73" s="124" t="n">
        <f aca="false">SUM(J70:J72)</f>
        <v>0</v>
      </c>
      <c r="L73" s="126"/>
      <c r="N73" s="125" t="n">
        <f aca="false">SUM(N70:N72)</f>
        <v>0</v>
      </c>
      <c r="W73" s="98" t="n">
        <f aca="false">SUM(W70:W72)</f>
        <v>0</v>
      </c>
    </row>
    <row r="74" customFormat="false" ht="12.8" hidden="false" customHeight="false" outlineLevel="0" collapsed="false"/>
    <row r="75" customFormat="false" ht="12.8" hidden="false" customHeight="false" outlineLevel="0" collapsed="false">
      <c r="D75" s="123" t="s">
        <v>593</v>
      </c>
      <c r="E75" s="125" t="n">
        <f aca="false">J75</f>
        <v>0</v>
      </c>
      <c r="H75" s="124" t="n">
        <f aca="false">+H38+H52+H57+H63+H68+H73</f>
        <v>0</v>
      </c>
      <c r="I75" s="124" t="n">
        <f aca="false">+I38+I52+I57+I63+I68+I73</f>
        <v>0</v>
      </c>
      <c r="J75" s="124" t="n">
        <f aca="false">+J38+J52+J57+J63+J68+J73</f>
        <v>0</v>
      </c>
      <c r="L75" s="126"/>
      <c r="N75" s="125" t="n">
        <f aca="false">+N38+N52+N57+N63+N68+N73</f>
        <v>0</v>
      </c>
      <c r="W75" s="98" t="n">
        <f aca="false">+W38+W52+W57+W63+W68+W73</f>
        <v>0</v>
      </c>
    </row>
    <row r="76" customFormat="false" ht="12.8" hidden="false" customHeight="false" outlineLevel="0" collapsed="false"/>
    <row r="77" customFormat="false" ht="12.8" hidden="false" customHeight="false" outlineLevel="0" collapsed="false">
      <c r="B77" s="121" t="s">
        <v>614</v>
      </c>
    </row>
    <row r="78" customFormat="false" ht="12.8" hidden="false" customHeight="false" outlineLevel="0" collapsed="false">
      <c r="B78" s="96" t="s">
        <v>615</v>
      </c>
    </row>
    <row r="79" customFormat="false" ht="12.8" hidden="false" customHeight="false" outlineLevel="0" collapsed="false">
      <c r="A79" s="94" t="n">
        <v>33</v>
      </c>
      <c r="B79" s="95" t="s">
        <v>616</v>
      </c>
      <c r="C79" s="96" t="s">
        <v>617</v>
      </c>
      <c r="D79" s="97" t="s">
        <v>618</v>
      </c>
      <c r="E79" s="98" t="n">
        <v>0.015</v>
      </c>
      <c r="F79" s="99" t="s">
        <v>163</v>
      </c>
      <c r="G79" s="100" t="n">
        <v>0</v>
      </c>
      <c r="H79" s="100" t="n">
        <f aca="false">ROUND(E79*G79,2)</f>
        <v>0</v>
      </c>
      <c r="J79" s="100" t="n">
        <f aca="false">ROUND(E79*G79,2)</f>
        <v>0</v>
      </c>
      <c r="N79" s="98" t="n">
        <f aca="false">E79*M79</f>
        <v>0</v>
      </c>
      <c r="P79" s="99" t="s">
        <v>704</v>
      </c>
      <c r="V79" s="102" t="s">
        <v>619</v>
      </c>
      <c r="X79" s="122" t="s">
        <v>617</v>
      </c>
      <c r="Y79" s="122" t="s">
        <v>617</v>
      </c>
      <c r="Z79" s="96" t="s">
        <v>212</v>
      </c>
      <c r="AJ79" s="1" t="s">
        <v>619</v>
      </c>
      <c r="AK79" s="1" t="s">
        <v>179</v>
      </c>
    </row>
    <row r="80" customFormat="false" ht="19.25" hidden="false" customHeight="false" outlineLevel="0" collapsed="false">
      <c r="A80" s="94" t="n">
        <v>34</v>
      </c>
      <c r="B80" s="95" t="s">
        <v>616</v>
      </c>
      <c r="C80" s="96" t="s">
        <v>620</v>
      </c>
      <c r="D80" s="97" t="s">
        <v>621</v>
      </c>
      <c r="E80" s="98" t="n">
        <v>0.033</v>
      </c>
      <c r="F80" s="99" t="s">
        <v>163</v>
      </c>
      <c r="G80" s="100" t="n">
        <v>0</v>
      </c>
      <c r="H80" s="100" t="n">
        <f aca="false">ROUND(E80*G80,2)</f>
        <v>0</v>
      </c>
      <c r="J80" s="100" t="n">
        <f aca="false">ROUND(E80*G80,2)</f>
        <v>0</v>
      </c>
      <c r="N80" s="98" t="n">
        <f aca="false">E80*M80</f>
        <v>0</v>
      </c>
      <c r="P80" s="99" t="s">
        <v>704</v>
      </c>
      <c r="V80" s="102" t="s">
        <v>619</v>
      </c>
      <c r="X80" s="122" t="s">
        <v>620</v>
      </c>
      <c r="Y80" s="122" t="s">
        <v>620</v>
      </c>
      <c r="Z80" s="96" t="s">
        <v>212</v>
      </c>
      <c r="AJ80" s="1" t="s">
        <v>619</v>
      </c>
      <c r="AK80" s="1" t="s">
        <v>179</v>
      </c>
    </row>
    <row r="81" customFormat="false" ht="12.8" hidden="false" customHeight="false" outlineLevel="0" collapsed="false">
      <c r="D81" s="123" t="s">
        <v>622</v>
      </c>
      <c r="E81" s="124" t="n">
        <f aca="false">J81</f>
        <v>0</v>
      </c>
      <c r="H81" s="124" t="n">
        <f aca="false">SUM(H77:H80)</f>
        <v>0</v>
      </c>
      <c r="I81" s="124" t="n">
        <f aca="false">SUM(I77:I80)</f>
        <v>0</v>
      </c>
      <c r="J81" s="124" t="n">
        <f aca="false">SUM(J77:J80)</f>
        <v>0</v>
      </c>
      <c r="L81" s="126"/>
      <c r="N81" s="125" t="n">
        <f aca="false">SUM(N77:N80)</f>
        <v>0</v>
      </c>
      <c r="W81" s="98" t="n">
        <f aca="false">SUM(W77:W80)</f>
        <v>0</v>
      </c>
    </row>
    <row r="82" customFormat="false" ht="12.8" hidden="false" customHeight="false" outlineLevel="0" collapsed="false"/>
    <row r="83" customFormat="false" ht="12.8" hidden="false" customHeight="false" outlineLevel="0" collapsed="false">
      <c r="D83" s="123" t="s">
        <v>623</v>
      </c>
      <c r="E83" s="124" t="n">
        <f aca="false">J83</f>
        <v>0</v>
      </c>
      <c r="H83" s="124" t="n">
        <f aca="false">+H81</f>
        <v>0</v>
      </c>
      <c r="I83" s="124" t="n">
        <f aca="false">+I81</f>
        <v>0</v>
      </c>
      <c r="J83" s="124" t="n">
        <f aca="false">+J81</f>
        <v>0</v>
      </c>
      <c r="L83" s="126"/>
      <c r="N83" s="125" t="n">
        <f aca="false">+N81</f>
        <v>0</v>
      </c>
      <c r="W83" s="98" t="n">
        <f aca="false">+W81</f>
        <v>0</v>
      </c>
    </row>
    <row r="84" customFormat="false" ht="12.8" hidden="false" customHeight="false" outlineLevel="0" collapsed="false"/>
    <row r="85" customFormat="false" ht="12.8" hidden="false" customHeight="false" outlineLevel="0" collapsed="false">
      <c r="D85" s="127" t="s">
        <v>624</v>
      </c>
      <c r="E85" s="124" t="n">
        <f aca="false">J85</f>
        <v>0</v>
      </c>
      <c r="H85" s="124" t="n">
        <f aca="false">+H27+H75+H83</f>
        <v>0</v>
      </c>
      <c r="I85" s="124" t="n">
        <f aca="false">+I27+I75+I83</f>
        <v>0</v>
      </c>
      <c r="J85" s="124" t="n">
        <f aca="false">+J27+J75+J83</f>
        <v>0</v>
      </c>
      <c r="L85" s="126"/>
      <c r="N85" s="125" t="n">
        <f aca="false">+N27+N75+N83</f>
        <v>0</v>
      </c>
      <c r="W85" s="98" t="n">
        <f aca="false">+W27+W75+W83</f>
        <v>0</v>
      </c>
    </row>
    <row r="86" customFormat="false" ht="12.8" hidden="false" customHeight="false" outlineLevel="0" collapsed="false"/>
    <row r="87" customFormat="false" ht="12.8" hidden="false" customHeight="false" outlineLevel="0" collapsed="false"/>
    <row r="88" customFormat="false" ht="12.8" hidden="false" customHeight="false" outlineLevel="0" collapsed="false"/>
    <row r="89" customFormat="false" ht="12.8" hidden="false" customHeight="false" outlineLevel="0" collapsed="false"/>
    <row r="90" customFormat="false" ht="12.8" hidden="false" customHeight="false" outlineLevel="0" collapsed="false"/>
    <row r="91" customFormat="false" ht="12.8" hidden="false" customHeight="false" outlineLevel="0" collapsed="false"/>
    <row r="92" customFormat="false" ht="12.8" hidden="false" customHeight="false" outlineLevel="0" collapsed="false"/>
    <row r="93" customFormat="false" ht="12.8" hidden="false" customHeight="false" outlineLevel="0" collapsed="false"/>
    <row r="94" customFormat="false" ht="12.8" hidden="false" customHeight="false" outlineLevel="0" collapsed="false"/>
    <row r="95" customFormat="false" ht="12.8" hidden="false" customHeight="false" outlineLevel="0" collapsed="false"/>
    <row r="96" customFormat="false" ht="12.8" hidden="false" customHeight="false" outlineLevel="0" collapsed="false"/>
    <row r="97" customFormat="false" ht="12.8" hidden="false" customHeight="false" outlineLevel="0" collapsed="false"/>
    <row r="98" customFormat="false" ht="12.8" hidden="false" customHeight="false" outlineLevel="0" collapsed="false"/>
    <row r="99" customFormat="false" ht="12.8" hidden="false" customHeight="false" outlineLevel="0" collapsed="false"/>
    <row r="100" customFormat="false" ht="12.8" hidden="false" customHeight="false" outlineLevel="0" collapsed="false"/>
    <row r="101" customFormat="false" ht="12.8" hidden="false" customHeight="false" outlineLevel="0" collapsed="false"/>
    <row r="102" customFormat="false" ht="12.8" hidden="false" customHeight="false" outlineLevel="0" collapsed="false"/>
    <row r="103" customFormat="false" ht="12.8" hidden="false" customHeight="false" outlineLevel="0" collapsed="false"/>
    <row r="104" customFormat="false" ht="12.8" hidden="false" customHeight="false" outlineLevel="0" collapsed="false"/>
    <row r="105" customFormat="false" ht="12.8" hidden="false" customHeight="false" outlineLevel="0" collapsed="false"/>
    <row r="106" customFormat="false" ht="12.8" hidden="false" customHeight="false" outlineLevel="0" collapsed="false"/>
    <row r="107" customFormat="false" ht="12.8" hidden="false" customHeight="false" outlineLevel="0" collapsed="false"/>
    <row r="108" customFormat="false" ht="12.8" hidden="false" customHeight="false" outlineLevel="0" collapsed="false"/>
    <row r="109" customFormat="false" ht="12.8" hidden="false" customHeight="false" outlineLevel="0" collapsed="false"/>
    <row r="110" customFormat="false" ht="12.8" hidden="false" customHeight="false" outlineLevel="0" collapsed="false"/>
    <row r="111" customFormat="false" ht="12.8" hidden="false" customHeight="false" outlineLevel="0" collapsed="false"/>
    <row r="112" customFormat="false" ht="12.8" hidden="false" customHeight="false" outlineLevel="0" collapsed="false"/>
    <row r="113" customFormat="false" ht="12.8" hidden="false" customHeight="false" outlineLevel="0" collapsed="false"/>
    <row r="114" customFormat="false" ht="12.8" hidden="false" customHeight="false" outlineLevel="0" collapsed="false"/>
    <row r="115" customFormat="false" ht="12.8" hidden="false" customHeight="false" outlineLevel="0" collapsed="false"/>
    <row r="116" customFormat="false" ht="12.8" hidden="false" customHeight="false" outlineLevel="0" collapsed="false"/>
    <row r="117" customFormat="false" ht="12.8" hidden="false" customHeight="false" outlineLevel="0" collapsed="false"/>
    <row r="118" customFormat="false" ht="12.8" hidden="false" customHeight="false" outlineLevel="0" collapsed="false"/>
    <row r="119" customFormat="false" ht="12.8" hidden="false" customHeight="false" outlineLevel="0" collapsed="false"/>
    <row r="120" customFormat="false" ht="12.8" hidden="false" customHeight="false" outlineLevel="0" collapsed="false"/>
    <row r="121" customFormat="false" ht="12.8" hidden="false" customHeight="false" outlineLevel="0" collapsed="false"/>
    <row r="122" customFormat="false" ht="12.8" hidden="false" customHeight="false" outlineLevel="0" collapsed="false"/>
    <row r="123" customFormat="false" ht="12.8" hidden="false" customHeight="false" outlineLevel="0" collapsed="false"/>
    <row r="124" customFormat="false" ht="12.8" hidden="false" customHeight="false" outlineLevel="0" collapsed="false"/>
    <row r="125" customFormat="false" ht="12.8" hidden="false" customHeight="false" outlineLevel="0" collapsed="false"/>
    <row r="126" customFormat="false" ht="12.8" hidden="false" customHeight="false" outlineLevel="0" collapsed="false"/>
    <row r="127" customFormat="false" ht="12.8" hidden="false" customHeight="false" outlineLevel="0" collapsed="false"/>
    <row r="128" customFormat="false" ht="12.8" hidden="false" customHeight="false" outlineLevel="0" collapsed="false"/>
    <row r="129" customFormat="false" ht="12.8" hidden="false" customHeight="false" outlineLevel="0" collapsed="false"/>
    <row r="130" customFormat="false" ht="12.8" hidden="false" customHeight="false" outlineLevel="0" collapsed="false"/>
    <row r="131" customFormat="false" ht="12.8" hidden="false" customHeight="false" outlineLevel="0" collapsed="false"/>
    <row r="132" customFormat="false" ht="12.8" hidden="false" customHeight="false" outlineLevel="0" collapsed="false"/>
    <row r="133" customFormat="false" ht="12.8" hidden="false" customHeight="false" outlineLevel="0" collapsed="false"/>
    <row r="134" customFormat="false" ht="12.8" hidden="false" customHeight="false" outlineLevel="0" collapsed="false"/>
    <row r="135" customFormat="false" ht="12.8" hidden="false" customHeight="false" outlineLevel="0" collapsed="false"/>
    <row r="136" customFormat="false" ht="12.8" hidden="false" customHeight="false" outlineLevel="0" collapsed="false"/>
    <row r="137" customFormat="false" ht="12.8" hidden="false" customHeight="false" outlineLevel="0" collapsed="false"/>
    <row r="138" customFormat="false" ht="12.8" hidden="false" customHeight="false" outlineLevel="0" collapsed="false"/>
    <row r="139" customFormat="false" ht="12.8" hidden="false" customHeight="false" outlineLevel="0" collapsed="false"/>
    <row r="140" customFormat="false" ht="12.8" hidden="false" customHeight="false" outlineLevel="0" collapsed="false"/>
    <row r="141" customFormat="false" ht="12.8" hidden="false" customHeight="false" outlineLevel="0" collapsed="false"/>
    <row r="142" customFormat="false" ht="12.8" hidden="false" customHeight="false" outlineLevel="0" collapsed="false"/>
    <row r="143" customFormat="false" ht="12.8" hidden="false" customHeight="false" outlineLevel="0" collapsed="false"/>
    <row r="144" customFormat="false" ht="12.8" hidden="false" customHeight="false" outlineLevel="0" collapsed="false"/>
    <row r="145" customFormat="false" ht="12.8" hidden="false" customHeight="false" outlineLevel="0" collapsed="false"/>
    <row r="146" customFormat="false" ht="12.8" hidden="false" customHeight="false" outlineLevel="0" collapsed="false"/>
    <row r="147" customFormat="false" ht="12.8" hidden="false" customHeight="false" outlineLevel="0" collapsed="false"/>
    <row r="148" customFormat="false" ht="12.8" hidden="false" customHeight="false" outlineLevel="0" collapsed="false"/>
    <row r="149" customFormat="false" ht="12.8" hidden="false" customHeight="false" outlineLevel="0" collapsed="false"/>
    <row r="150" customFormat="false" ht="12.8" hidden="false" customHeight="false" outlineLevel="0" collapsed="false"/>
    <row r="151" customFormat="false" ht="12.8" hidden="false" customHeight="false" outlineLevel="0" collapsed="false"/>
    <row r="152" customFormat="false" ht="12.8" hidden="false" customHeight="false" outlineLevel="0" collapsed="false"/>
  </sheetData>
  <mergeCells count="1">
    <mergeCell ref="M9:N9"/>
  </mergeCells>
  <printOptions headings="false" gridLines="false" gridLinesSet="true" horizontalCentered="false" verticalCentered="false"/>
  <pageMargins left="0.2" right="0.0902777777777778" top="0.629166666666667" bottom="0.590277777777778" header="0.511805555555555" footer="0.354166666666667"/>
  <pageSetup paperSize="9" scale="9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&amp;R&amp;"Arial Narrow,Bežné"&amp;8Strana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5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10" topLeftCell="E11" activePane="bottomRight" state="frozen"/>
      <selection pane="topLeft" activeCell="A1" activeCellId="0" sqref="A1"/>
      <selection pane="topRight" activeCell="E1" activeCellId="0" sqref="E1"/>
      <selection pane="bottomLeft" activeCell="A11" activeCellId="0" sqref="A11"/>
      <selection pane="bottomRight" activeCell="B8" activeCellId="0" sqref="B8"/>
    </sheetView>
  </sheetViews>
  <sheetFormatPr defaultRowHeight="13.2" zeroHeight="false" outlineLevelRow="0" outlineLevelCol="0"/>
  <cols>
    <col collapsed="false" customWidth="true" hidden="false" outlineLevel="0" max="1" min="1" style="94" width="6.66"/>
    <col collapsed="false" customWidth="true" hidden="false" outlineLevel="0" max="2" min="2" style="95" width="3.64"/>
    <col collapsed="false" customWidth="true" hidden="false" outlineLevel="0" max="3" min="3" style="96" width="13.02"/>
    <col collapsed="false" customWidth="true" hidden="false" outlineLevel="0" max="4" min="4" style="97" width="45.64"/>
    <col collapsed="false" customWidth="true" hidden="false" outlineLevel="0" max="5" min="5" style="98" width="11.33"/>
    <col collapsed="false" customWidth="true" hidden="false" outlineLevel="0" max="6" min="6" style="99" width="5.89"/>
    <col collapsed="false" customWidth="true" hidden="false" outlineLevel="0" max="7" min="7" style="100" width="8.67"/>
    <col collapsed="false" customWidth="true" hidden="false" outlineLevel="0" max="10" min="8" style="100" width="9.66"/>
    <col collapsed="false" customWidth="true" hidden="false" outlineLevel="0" max="11" min="11" style="101" width="2.05"/>
    <col collapsed="false" customWidth="true" hidden="true" outlineLevel="0" max="12" min="12" style="101" width="8.33"/>
    <col collapsed="false" customWidth="true" hidden="true" outlineLevel="0" max="13" min="13" style="98" width="7.11"/>
    <col collapsed="false" customWidth="true" hidden="true" outlineLevel="0" max="14" min="14" style="98" width="7"/>
    <col collapsed="false" customWidth="true" hidden="true" outlineLevel="0" max="15" min="15" style="99" width="3.57"/>
    <col collapsed="false" customWidth="true" hidden="true" outlineLevel="0" max="16" min="16" style="99" width="12.66"/>
    <col collapsed="false" customWidth="true" hidden="true" outlineLevel="0" max="19" min="17" style="98" width="11.33"/>
    <col collapsed="false" customWidth="true" hidden="true" outlineLevel="0" max="20" min="20" style="102" width="10.58"/>
    <col collapsed="false" customWidth="true" hidden="true" outlineLevel="0" max="21" min="21" style="102" width="10.33"/>
    <col collapsed="false" customWidth="true" hidden="true" outlineLevel="0" max="22" min="22" style="102" width="5.66"/>
    <col collapsed="false" customWidth="true" hidden="true" outlineLevel="0" max="23" min="23" style="98" width="9.13"/>
    <col collapsed="false" customWidth="true" hidden="true" outlineLevel="0" max="25" min="24" style="103" width="11.89"/>
    <col collapsed="false" customWidth="true" hidden="true" outlineLevel="0" max="26" min="26" style="96" width="7.56"/>
    <col collapsed="false" customWidth="true" hidden="true" outlineLevel="0" max="27" min="27" style="96" width="12.66"/>
    <col collapsed="false" customWidth="true" hidden="true" outlineLevel="0" max="28" min="28" style="99" width="4.33"/>
    <col collapsed="false" customWidth="true" hidden="true" outlineLevel="0" max="30" min="29" style="99" width="2.65"/>
    <col collapsed="false" customWidth="true" hidden="true" outlineLevel="0" max="34" min="31" style="128" width="9.13"/>
    <col collapsed="false" customWidth="true" hidden="false" outlineLevel="0" max="35" min="35" style="1" width="9.13"/>
    <col collapsed="false" customWidth="true" hidden="true" outlineLevel="0" max="37" min="36" style="1" width="9.13"/>
    <col collapsed="false" customWidth="true" hidden="false" outlineLevel="0" max="1025" min="38" style="1" width="9"/>
  </cols>
  <sheetData>
    <row r="1" s="1" customFormat="true" ht="12.75" hidden="false" customHeight="true" outlineLevel="0" collapsed="false">
      <c r="A1" s="104" t="s">
        <v>129</v>
      </c>
      <c r="G1" s="92"/>
      <c r="I1" s="104" t="s">
        <v>130</v>
      </c>
      <c r="J1" s="92"/>
      <c r="K1" s="105"/>
      <c r="Q1" s="109"/>
      <c r="R1" s="109"/>
      <c r="S1" s="109"/>
      <c r="X1" s="103"/>
      <c r="Y1" s="103"/>
      <c r="Z1" s="106" t="s">
        <v>0</v>
      </c>
      <c r="AA1" s="106" t="s">
        <v>1</v>
      </c>
      <c r="AB1" s="4" t="s">
        <v>2</v>
      </c>
      <c r="AC1" s="4" t="s">
        <v>3</v>
      </c>
      <c r="AD1" s="4" t="s">
        <v>4</v>
      </c>
      <c r="AE1" s="129" t="s">
        <v>625</v>
      </c>
      <c r="AF1" s="130" t="s">
        <v>626</v>
      </c>
    </row>
    <row r="2" s="1" customFormat="true" ht="10.2" hidden="false" customHeight="false" outlineLevel="0" collapsed="false">
      <c r="A2" s="104" t="s">
        <v>131</v>
      </c>
      <c r="G2" s="92"/>
      <c r="H2" s="107"/>
      <c r="I2" s="104" t="s">
        <v>132</v>
      </c>
      <c r="J2" s="92"/>
      <c r="K2" s="105"/>
      <c r="Q2" s="109"/>
      <c r="R2" s="109"/>
      <c r="S2" s="109"/>
      <c r="X2" s="103"/>
      <c r="Y2" s="103"/>
      <c r="Z2" s="106" t="s">
        <v>8</v>
      </c>
      <c r="AA2" s="10" t="s">
        <v>133</v>
      </c>
      <c r="AB2" s="9" t="s">
        <v>10</v>
      </c>
      <c r="AC2" s="9"/>
      <c r="AD2" s="10"/>
      <c r="AE2" s="129" t="n">
        <v>1</v>
      </c>
      <c r="AF2" s="131" t="n">
        <v>123.5</v>
      </c>
    </row>
    <row r="3" s="1" customFormat="true" ht="10.2" hidden="false" customHeight="false" outlineLevel="0" collapsed="false">
      <c r="A3" s="104" t="s">
        <v>134</v>
      </c>
      <c r="G3" s="92"/>
      <c r="I3" s="104" t="s">
        <v>135</v>
      </c>
      <c r="J3" s="92"/>
      <c r="K3" s="105"/>
      <c r="Q3" s="109"/>
      <c r="R3" s="109"/>
      <c r="S3" s="109"/>
      <c r="X3" s="103"/>
      <c r="Y3" s="103"/>
      <c r="Z3" s="106" t="s">
        <v>14</v>
      </c>
      <c r="AA3" s="10" t="s">
        <v>136</v>
      </c>
      <c r="AB3" s="9" t="s">
        <v>10</v>
      </c>
      <c r="AC3" s="9" t="s">
        <v>16</v>
      </c>
      <c r="AD3" s="10" t="s">
        <v>17</v>
      </c>
      <c r="AE3" s="129" t="n">
        <v>2</v>
      </c>
      <c r="AF3" s="132" t="n">
        <v>123.46</v>
      </c>
    </row>
    <row r="4" s="1" customFormat="true" ht="10.2" hidden="false" customHeight="false" outlineLevel="0" collapsed="false">
      <c r="Q4" s="109"/>
      <c r="R4" s="109"/>
      <c r="S4" s="109"/>
      <c r="X4" s="103"/>
      <c r="Y4" s="103"/>
      <c r="Z4" s="106" t="s">
        <v>21</v>
      </c>
      <c r="AA4" s="10" t="s">
        <v>137</v>
      </c>
      <c r="AB4" s="9" t="s">
        <v>10</v>
      </c>
      <c r="AC4" s="9"/>
      <c r="AD4" s="10"/>
      <c r="AE4" s="129" t="n">
        <v>3</v>
      </c>
      <c r="AF4" s="133" t="n">
        <v>123.457</v>
      </c>
    </row>
    <row r="5" s="1" customFormat="true" ht="10.2" hidden="false" customHeight="false" outlineLevel="0" collapsed="false">
      <c r="A5" s="104" t="s">
        <v>104</v>
      </c>
      <c r="Q5" s="109"/>
      <c r="R5" s="109"/>
      <c r="S5" s="109"/>
      <c r="X5" s="103"/>
      <c r="Y5" s="103"/>
      <c r="Z5" s="106" t="s">
        <v>29</v>
      </c>
      <c r="AA5" s="10" t="s">
        <v>136</v>
      </c>
      <c r="AB5" s="9" t="s">
        <v>10</v>
      </c>
      <c r="AC5" s="9" t="s">
        <v>16</v>
      </c>
      <c r="AD5" s="10" t="s">
        <v>17</v>
      </c>
      <c r="AE5" s="129" t="n">
        <v>4</v>
      </c>
      <c r="AF5" s="134" t="n">
        <v>123.4567</v>
      </c>
    </row>
    <row r="6" s="1" customFormat="true" ht="10.2" hidden="false" customHeight="false" outlineLevel="0" collapsed="false">
      <c r="A6" s="104" t="s">
        <v>112</v>
      </c>
      <c r="Q6" s="109"/>
      <c r="R6" s="109"/>
      <c r="S6" s="109"/>
      <c r="X6" s="103"/>
      <c r="Y6" s="103"/>
      <c r="Z6" s="107"/>
      <c r="AA6" s="107"/>
      <c r="AE6" s="129" t="s">
        <v>627</v>
      </c>
      <c r="AF6" s="132" t="n">
        <v>123.46</v>
      </c>
    </row>
    <row r="7" s="1" customFormat="true" ht="10.2" hidden="false" customHeight="false" outlineLevel="0" collapsed="false">
      <c r="A7" s="104"/>
      <c r="Q7" s="109"/>
      <c r="R7" s="109"/>
      <c r="S7" s="109"/>
      <c r="X7" s="103"/>
      <c r="Y7" s="103"/>
      <c r="Z7" s="107"/>
      <c r="AA7" s="107"/>
    </row>
    <row r="8" s="1" customFormat="true" ht="12.8" hidden="false" customHeight="false" outlineLevel="0" collapsed="false">
      <c r="B8" s="91"/>
      <c r="C8" s="107"/>
      <c r="D8" s="108" t="str">
        <f aca="false">CONCATENATE(AA2," ",AB2," ",AC2," ",AD2)</f>
        <v>Prehľad rozpočtových nákladov v EUR</v>
      </c>
      <c r="E8" s="109"/>
      <c r="G8" s="92"/>
      <c r="H8" s="92"/>
      <c r="I8" s="92"/>
      <c r="J8" s="92"/>
      <c r="K8" s="105"/>
      <c r="L8" s="105"/>
      <c r="M8" s="109"/>
      <c r="N8" s="109"/>
      <c r="Q8" s="109"/>
      <c r="R8" s="109"/>
      <c r="S8" s="109"/>
      <c r="X8" s="103"/>
      <c r="Y8" s="103"/>
      <c r="Z8" s="107"/>
      <c r="AA8" s="107"/>
      <c r="AE8" s="99"/>
      <c r="AF8" s="99"/>
      <c r="AG8" s="99"/>
      <c r="AH8" s="99"/>
    </row>
    <row r="9" customFormat="false" ht="12.8" hidden="false" customHeight="false" outlineLevel="0" collapsed="false">
      <c r="A9" s="110" t="s">
        <v>139</v>
      </c>
      <c r="B9" s="110" t="s">
        <v>140</v>
      </c>
      <c r="C9" s="110" t="s">
        <v>141</v>
      </c>
      <c r="D9" s="110" t="s">
        <v>142</v>
      </c>
      <c r="E9" s="110" t="s">
        <v>143</v>
      </c>
      <c r="F9" s="110" t="s">
        <v>144</v>
      </c>
      <c r="G9" s="110" t="s">
        <v>145</v>
      </c>
      <c r="H9" s="110" t="s">
        <v>37</v>
      </c>
      <c r="I9" s="110" t="s">
        <v>146</v>
      </c>
      <c r="J9" s="110" t="s">
        <v>101</v>
      </c>
      <c r="K9" s="0"/>
      <c r="L9" s="0"/>
      <c r="M9" s="135"/>
      <c r="N9" s="135"/>
      <c r="O9" s="110" t="s">
        <v>147</v>
      </c>
      <c r="P9" s="136" t="s">
        <v>629</v>
      </c>
      <c r="Q9" s="110" t="s">
        <v>143</v>
      </c>
      <c r="R9" s="110" t="s">
        <v>143</v>
      </c>
      <c r="S9" s="136" t="s">
        <v>143</v>
      </c>
      <c r="T9" s="137" t="s">
        <v>630</v>
      </c>
      <c r="U9" s="138" t="s">
        <v>631</v>
      </c>
      <c r="V9" s="111" t="s">
        <v>148</v>
      </c>
      <c r="W9" s="110" t="s">
        <v>149</v>
      </c>
      <c r="X9" s="112" t="s">
        <v>141</v>
      </c>
      <c r="Y9" s="112" t="s">
        <v>141</v>
      </c>
      <c r="Z9" s="113" t="s">
        <v>150</v>
      </c>
      <c r="AA9" s="113" t="s">
        <v>151</v>
      </c>
      <c r="AB9" s="110" t="s">
        <v>148</v>
      </c>
      <c r="AC9" s="110" t="s">
        <v>152</v>
      </c>
      <c r="AD9" s="110" t="s">
        <v>153</v>
      </c>
      <c r="AE9" s="139" t="s">
        <v>632</v>
      </c>
      <c r="AF9" s="139" t="s">
        <v>633</v>
      </c>
      <c r="AG9" s="139" t="s">
        <v>143</v>
      </c>
      <c r="AH9" s="139" t="s">
        <v>634</v>
      </c>
      <c r="AJ9" s="1" t="s">
        <v>154</v>
      </c>
      <c r="AK9" s="1" t="s">
        <v>155</v>
      </c>
    </row>
    <row r="10" customFormat="false" ht="12.8" hidden="false" customHeight="false" outlineLevel="0" collapsed="false">
      <c r="A10" s="114" t="s">
        <v>156</v>
      </c>
      <c r="B10" s="114" t="s">
        <v>157</v>
      </c>
      <c r="C10" s="115"/>
      <c r="D10" s="114" t="s">
        <v>158</v>
      </c>
      <c r="E10" s="114" t="s">
        <v>159</v>
      </c>
      <c r="F10" s="114" t="s">
        <v>160</v>
      </c>
      <c r="G10" s="114" t="s">
        <v>161</v>
      </c>
      <c r="H10" s="114"/>
      <c r="I10" s="114" t="s">
        <v>162</v>
      </c>
      <c r="J10" s="114"/>
      <c r="K10" s="0"/>
      <c r="L10" s="0"/>
      <c r="M10" s="140"/>
      <c r="N10" s="114"/>
      <c r="O10" s="114" t="s">
        <v>163</v>
      </c>
      <c r="P10" s="140"/>
      <c r="Q10" s="114" t="s">
        <v>635</v>
      </c>
      <c r="R10" s="114" t="s">
        <v>636</v>
      </c>
      <c r="S10" s="140" t="s">
        <v>637</v>
      </c>
      <c r="T10" s="141" t="s">
        <v>638</v>
      </c>
      <c r="U10" s="142" t="s">
        <v>639</v>
      </c>
      <c r="V10" s="116" t="s">
        <v>164</v>
      </c>
      <c r="W10" s="117"/>
      <c r="X10" s="118" t="s">
        <v>165</v>
      </c>
      <c r="Y10" s="118"/>
      <c r="Z10" s="119" t="s">
        <v>166</v>
      </c>
      <c r="AA10" s="119" t="s">
        <v>156</v>
      </c>
      <c r="AB10" s="114" t="s">
        <v>167</v>
      </c>
      <c r="AC10" s="120"/>
      <c r="AD10" s="120"/>
      <c r="AE10" s="143"/>
      <c r="AF10" s="143"/>
      <c r="AG10" s="143"/>
      <c r="AH10" s="143"/>
      <c r="AJ10" s="1" t="s">
        <v>168</v>
      </c>
      <c r="AK10" s="1" t="s">
        <v>169</v>
      </c>
    </row>
    <row r="11" customFormat="false" ht="12.8" hidden="false" customHeight="false" outlineLevel="0" collapsed="false"/>
    <row r="12" customFormat="false" ht="12.8" hidden="false" customHeight="false" outlineLevel="0" collapsed="false">
      <c r="B12" s="121" t="s">
        <v>170</v>
      </c>
    </row>
    <row r="13" customFormat="false" ht="12.8" hidden="false" customHeight="false" outlineLevel="0" collapsed="false">
      <c r="B13" s="96" t="s">
        <v>250</v>
      </c>
    </row>
    <row r="14" customFormat="false" ht="12.8" hidden="false" customHeight="false" outlineLevel="0" collapsed="false">
      <c r="A14" s="94" t="n">
        <v>1</v>
      </c>
      <c r="B14" s="95" t="s">
        <v>266</v>
      </c>
      <c r="C14" s="96" t="s">
        <v>705</v>
      </c>
      <c r="D14" s="97" t="s">
        <v>706</v>
      </c>
      <c r="E14" s="98" t="n">
        <v>8</v>
      </c>
      <c r="F14" s="99" t="s">
        <v>219</v>
      </c>
      <c r="G14" s="100" t="n">
        <v>0</v>
      </c>
      <c r="H14" s="100" t="n">
        <f aca="false">ROUND(E14*G14,2)</f>
        <v>0</v>
      </c>
      <c r="J14" s="100" t="n">
        <f aca="false">ROUND(E14*G14,2)</f>
        <v>0</v>
      </c>
      <c r="P14" s="99" t="s">
        <v>707</v>
      </c>
      <c r="V14" s="102" t="s">
        <v>64</v>
      </c>
      <c r="X14" s="122" t="s">
        <v>708</v>
      </c>
      <c r="Y14" s="122" t="s">
        <v>705</v>
      </c>
      <c r="Z14" s="96" t="s">
        <v>270</v>
      </c>
      <c r="AJ14" s="1" t="s">
        <v>178</v>
      </c>
      <c r="AK14" s="1" t="s">
        <v>179</v>
      </c>
    </row>
    <row r="15" customFormat="false" ht="12.8" hidden="false" customHeight="false" outlineLevel="0" collapsed="false">
      <c r="D15" s="123" t="s">
        <v>290</v>
      </c>
      <c r="E15" s="124" t="n">
        <f aca="false">J15</f>
        <v>0</v>
      </c>
      <c r="H15" s="124" t="n">
        <f aca="false">SUM(H12:H14)</f>
        <v>0</v>
      </c>
      <c r="I15" s="124" t="n">
        <f aca="false">SUM(I12:I14)</f>
        <v>0</v>
      </c>
      <c r="J15" s="124" t="n">
        <f aca="false">SUM(J12:J14)</f>
        <v>0</v>
      </c>
      <c r="L15" s="126"/>
      <c r="N15" s="125"/>
      <c r="W15" s="98" t="n">
        <f aca="false">SUM(W12:W14)</f>
        <v>0</v>
      </c>
    </row>
    <row r="16" customFormat="false" ht="12.8" hidden="false" customHeight="false" outlineLevel="0" collapsed="false"/>
    <row r="17" customFormat="false" ht="12.8" hidden="false" customHeight="false" outlineLevel="0" collapsed="false">
      <c r="D17" s="123" t="s">
        <v>291</v>
      </c>
      <c r="E17" s="125" t="n">
        <f aca="false">J17</f>
        <v>0</v>
      </c>
      <c r="H17" s="124" t="n">
        <f aca="false">+H15</f>
        <v>0</v>
      </c>
      <c r="I17" s="124" t="n">
        <f aca="false">+I15</f>
        <v>0</v>
      </c>
      <c r="J17" s="124" t="n">
        <f aca="false">+J15</f>
        <v>0</v>
      </c>
      <c r="L17" s="126"/>
      <c r="N17" s="125"/>
      <c r="W17" s="98" t="n">
        <f aca="false">+W15</f>
        <v>0</v>
      </c>
    </row>
    <row r="18" customFormat="false" ht="12.8" hidden="false" customHeight="false" outlineLevel="0" collapsed="false"/>
    <row r="19" customFormat="false" ht="12.8" hidden="false" customHeight="false" outlineLevel="0" collapsed="false">
      <c r="B19" s="121" t="s">
        <v>292</v>
      </c>
    </row>
    <row r="20" customFormat="false" ht="12.8" hidden="false" customHeight="false" outlineLevel="0" collapsed="false">
      <c r="B20" s="96" t="s">
        <v>649</v>
      </c>
    </row>
    <row r="21" customFormat="false" ht="12.8" hidden="false" customHeight="false" outlineLevel="0" collapsed="false">
      <c r="A21" s="94" t="n">
        <v>2</v>
      </c>
      <c r="B21" s="95" t="s">
        <v>650</v>
      </c>
      <c r="C21" s="96" t="s">
        <v>663</v>
      </c>
      <c r="D21" s="97" t="s">
        <v>664</v>
      </c>
      <c r="E21" s="98" t="n">
        <v>1.92</v>
      </c>
      <c r="F21" s="99" t="s">
        <v>219</v>
      </c>
      <c r="G21" s="100" t="n">
        <v>0</v>
      </c>
      <c r="H21" s="100" t="n">
        <f aca="false">ROUND(E21*G21,2)</f>
        <v>0</v>
      </c>
      <c r="J21" s="100" t="n">
        <f aca="false">ROUND(E21*G21,2)</f>
        <v>0</v>
      </c>
      <c r="P21" s="99" t="s">
        <v>648</v>
      </c>
      <c r="V21" s="102" t="s">
        <v>297</v>
      </c>
      <c r="X21" s="122" t="s">
        <v>665</v>
      </c>
      <c r="Y21" s="122" t="s">
        <v>663</v>
      </c>
      <c r="Z21" s="96" t="s">
        <v>488</v>
      </c>
      <c r="AJ21" s="1" t="s">
        <v>300</v>
      </c>
      <c r="AK21" s="1" t="s">
        <v>179</v>
      </c>
    </row>
    <row r="22" customFormat="false" ht="12.8" hidden="false" customHeight="false" outlineLevel="0" collapsed="false">
      <c r="A22" s="94" t="n">
        <v>3</v>
      </c>
      <c r="B22" s="95" t="s">
        <v>256</v>
      </c>
      <c r="C22" s="96" t="s">
        <v>666</v>
      </c>
      <c r="D22" s="97" t="s">
        <v>667</v>
      </c>
      <c r="E22" s="98" t="n">
        <v>2.112</v>
      </c>
      <c r="F22" s="99" t="s">
        <v>219</v>
      </c>
      <c r="G22" s="100" t="n">
        <v>0</v>
      </c>
      <c r="I22" s="100" t="n">
        <f aca="false">ROUND(E22*G22,2)</f>
        <v>0</v>
      </c>
      <c r="J22" s="100" t="n">
        <f aca="false">ROUND(E22*G22,2)</f>
        <v>0</v>
      </c>
      <c r="P22" s="99" t="s">
        <v>648</v>
      </c>
      <c r="V22" s="102" t="s">
        <v>55</v>
      </c>
      <c r="X22" s="122" t="s">
        <v>666</v>
      </c>
      <c r="Y22" s="122" t="s">
        <v>666</v>
      </c>
      <c r="Z22" s="96" t="s">
        <v>659</v>
      </c>
      <c r="AA22" s="96" t="s">
        <v>261</v>
      </c>
      <c r="AJ22" s="1" t="s">
        <v>304</v>
      </c>
      <c r="AK22" s="1" t="s">
        <v>179</v>
      </c>
    </row>
    <row r="23" customFormat="false" ht="12.8" hidden="false" customHeight="false" outlineLevel="0" collapsed="false">
      <c r="A23" s="94" t="n">
        <v>4</v>
      </c>
      <c r="B23" s="95" t="s">
        <v>650</v>
      </c>
      <c r="C23" s="96" t="s">
        <v>668</v>
      </c>
      <c r="D23" s="97" t="s">
        <v>669</v>
      </c>
      <c r="E23" s="98" t="n">
        <v>0</v>
      </c>
      <c r="F23" s="99" t="s">
        <v>163</v>
      </c>
      <c r="G23" s="100" t="n">
        <v>0</v>
      </c>
      <c r="H23" s="100" t="n">
        <f aca="false">ROUND(E23*G23,2)</f>
        <v>0</v>
      </c>
      <c r="J23" s="100" t="n">
        <f aca="false">ROUND(E23*G23,2)</f>
        <v>0</v>
      </c>
      <c r="P23" s="99" t="s">
        <v>648</v>
      </c>
      <c r="V23" s="102" t="s">
        <v>297</v>
      </c>
      <c r="X23" s="122" t="s">
        <v>670</v>
      </c>
      <c r="Y23" s="122" t="s">
        <v>668</v>
      </c>
      <c r="Z23" s="96" t="s">
        <v>299</v>
      </c>
      <c r="AJ23" s="1" t="s">
        <v>300</v>
      </c>
      <c r="AK23" s="1" t="s">
        <v>179</v>
      </c>
    </row>
    <row r="24" customFormat="false" ht="12.8" hidden="false" customHeight="false" outlineLevel="0" collapsed="false">
      <c r="D24" s="123" t="s">
        <v>671</v>
      </c>
      <c r="E24" s="124" t="n">
        <f aca="false">J24</f>
        <v>0</v>
      </c>
      <c r="H24" s="124" t="n">
        <f aca="false">SUM(H19:H23)</f>
        <v>0</v>
      </c>
      <c r="I24" s="124" t="n">
        <f aca="false">SUM(I19:I23)</f>
        <v>0</v>
      </c>
      <c r="J24" s="124" t="n">
        <f aca="false">SUM(J19:J23)</f>
        <v>0</v>
      </c>
      <c r="L24" s="126"/>
      <c r="N24" s="125"/>
      <c r="W24" s="98" t="n">
        <f aca="false">SUM(W19:W23)</f>
        <v>0</v>
      </c>
    </row>
    <row r="25" customFormat="false" ht="12.8" hidden="false" customHeight="false" outlineLevel="0" collapsed="false"/>
    <row r="26" customFormat="false" ht="12.8" hidden="false" customHeight="false" outlineLevel="0" collapsed="false">
      <c r="B26" s="96" t="s">
        <v>376</v>
      </c>
    </row>
    <row r="27" customFormat="false" ht="12.8" hidden="false" customHeight="false" outlineLevel="0" collapsed="false">
      <c r="A27" s="94" t="n">
        <v>5</v>
      </c>
      <c r="B27" s="95" t="s">
        <v>377</v>
      </c>
      <c r="C27" s="96" t="s">
        <v>392</v>
      </c>
      <c r="D27" s="97" t="s">
        <v>393</v>
      </c>
      <c r="E27" s="98" t="n">
        <v>8</v>
      </c>
      <c r="F27" s="99" t="s">
        <v>205</v>
      </c>
      <c r="G27" s="100" t="n">
        <v>0</v>
      </c>
      <c r="H27" s="100" t="n">
        <f aca="false">ROUND(E27*G27,2)</f>
        <v>0</v>
      </c>
      <c r="J27" s="100" t="n">
        <f aca="false">ROUND(E27*G27,2)</f>
        <v>0</v>
      </c>
      <c r="P27" s="99" t="s">
        <v>672</v>
      </c>
      <c r="V27" s="102" t="s">
        <v>297</v>
      </c>
      <c r="X27" s="122" t="s">
        <v>392</v>
      </c>
      <c r="Y27" s="122" t="s">
        <v>392</v>
      </c>
      <c r="Z27" s="96" t="s">
        <v>394</v>
      </c>
      <c r="AJ27" s="1" t="s">
        <v>300</v>
      </c>
      <c r="AK27" s="1" t="s">
        <v>179</v>
      </c>
    </row>
    <row r="28" customFormat="false" ht="12.8" hidden="false" customHeight="false" outlineLevel="0" collapsed="false">
      <c r="A28" s="94" t="n">
        <v>6</v>
      </c>
      <c r="B28" s="95" t="s">
        <v>377</v>
      </c>
      <c r="C28" s="96" t="s">
        <v>395</v>
      </c>
      <c r="D28" s="97" t="s">
        <v>396</v>
      </c>
      <c r="E28" s="98" t="n">
        <v>10</v>
      </c>
      <c r="F28" s="99" t="s">
        <v>205</v>
      </c>
      <c r="G28" s="100" t="n">
        <v>0</v>
      </c>
      <c r="H28" s="100" t="n">
        <f aca="false">ROUND(E28*G28,2)</f>
        <v>0</v>
      </c>
      <c r="J28" s="100" t="n">
        <f aca="false">ROUND(E28*G28,2)</f>
        <v>0</v>
      </c>
      <c r="P28" s="99" t="s">
        <v>672</v>
      </c>
      <c r="V28" s="102" t="s">
        <v>297</v>
      </c>
      <c r="X28" s="122" t="s">
        <v>395</v>
      </c>
      <c r="Y28" s="122" t="s">
        <v>395</v>
      </c>
      <c r="Z28" s="96" t="s">
        <v>394</v>
      </c>
      <c r="AJ28" s="1" t="s">
        <v>300</v>
      </c>
      <c r="AK28" s="1" t="s">
        <v>179</v>
      </c>
    </row>
    <row r="29" customFormat="false" ht="12.8" hidden="false" customHeight="false" outlineLevel="0" collapsed="false">
      <c r="A29" s="94" t="n">
        <v>7</v>
      </c>
      <c r="B29" s="95" t="s">
        <v>256</v>
      </c>
      <c r="C29" s="96" t="s">
        <v>400</v>
      </c>
      <c r="D29" s="97" t="s">
        <v>401</v>
      </c>
      <c r="E29" s="98" t="n">
        <v>0.19</v>
      </c>
      <c r="F29" s="99" t="s">
        <v>175</v>
      </c>
      <c r="G29" s="100" t="n">
        <v>0</v>
      </c>
      <c r="I29" s="100" t="n">
        <f aca="false">ROUND(E29*G29,2)</f>
        <v>0</v>
      </c>
      <c r="J29" s="100" t="n">
        <f aca="false">ROUND(E29*G29,2)</f>
        <v>0</v>
      </c>
      <c r="P29" s="99" t="s">
        <v>672</v>
      </c>
      <c r="V29" s="102" t="s">
        <v>55</v>
      </c>
      <c r="X29" s="122" t="s">
        <v>402</v>
      </c>
      <c r="Y29" s="122" t="s">
        <v>400</v>
      </c>
      <c r="Z29" s="96" t="s">
        <v>371</v>
      </c>
      <c r="AA29" s="96" t="s">
        <v>261</v>
      </c>
      <c r="AJ29" s="1" t="s">
        <v>304</v>
      </c>
      <c r="AK29" s="1" t="s">
        <v>179</v>
      </c>
    </row>
    <row r="30" customFormat="false" ht="12.8" hidden="false" customHeight="false" outlineLevel="0" collapsed="false">
      <c r="A30" s="94" t="n">
        <v>8</v>
      </c>
      <c r="B30" s="95" t="s">
        <v>377</v>
      </c>
      <c r="C30" s="96" t="s">
        <v>403</v>
      </c>
      <c r="D30" s="97" t="s">
        <v>404</v>
      </c>
      <c r="E30" s="98" t="n">
        <v>1.92</v>
      </c>
      <c r="F30" s="99" t="s">
        <v>219</v>
      </c>
      <c r="G30" s="100" t="n">
        <v>0</v>
      </c>
      <c r="H30" s="100" t="n">
        <f aca="false">ROUND(E30*G30,2)</f>
        <v>0</v>
      </c>
      <c r="J30" s="100" t="n">
        <f aca="false">ROUND(E30*G30,2)</f>
        <v>0</v>
      </c>
      <c r="P30" s="99" t="s">
        <v>672</v>
      </c>
      <c r="V30" s="102" t="s">
        <v>297</v>
      </c>
      <c r="X30" s="122" t="s">
        <v>403</v>
      </c>
      <c r="Y30" s="122" t="s">
        <v>403</v>
      </c>
      <c r="Z30" s="96" t="s">
        <v>394</v>
      </c>
      <c r="AJ30" s="1" t="s">
        <v>300</v>
      </c>
      <c r="AK30" s="1" t="s">
        <v>179</v>
      </c>
    </row>
    <row r="31" customFormat="false" ht="12.8" hidden="false" customHeight="false" outlineLevel="0" collapsed="false">
      <c r="A31" s="94" t="n">
        <v>9</v>
      </c>
      <c r="B31" s="95" t="s">
        <v>377</v>
      </c>
      <c r="C31" s="96" t="s">
        <v>405</v>
      </c>
      <c r="D31" s="97" t="s">
        <v>406</v>
      </c>
      <c r="E31" s="98" t="n">
        <v>1.92</v>
      </c>
      <c r="F31" s="99" t="s">
        <v>219</v>
      </c>
      <c r="G31" s="100" t="n">
        <v>0</v>
      </c>
      <c r="H31" s="100" t="n">
        <f aca="false">ROUND(E31*G31,2)</f>
        <v>0</v>
      </c>
      <c r="J31" s="100" t="n">
        <f aca="false">ROUND(E31*G31,2)</f>
        <v>0</v>
      </c>
      <c r="P31" s="99" t="s">
        <v>672</v>
      </c>
      <c r="V31" s="102" t="s">
        <v>297</v>
      </c>
      <c r="X31" s="122" t="s">
        <v>405</v>
      </c>
      <c r="Y31" s="122" t="s">
        <v>405</v>
      </c>
      <c r="Z31" s="96" t="s">
        <v>394</v>
      </c>
      <c r="AJ31" s="1" t="s">
        <v>300</v>
      </c>
      <c r="AK31" s="1" t="s">
        <v>179</v>
      </c>
    </row>
    <row r="32" customFormat="false" ht="12.8" hidden="false" customHeight="false" outlineLevel="0" collapsed="false">
      <c r="A32" s="94" t="n">
        <v>10</v>
      </c>
      <c r="B32" s="95" t="s">
        <v>256</v>
      </c>
      <c r="C32" s="96" t="s">
        <v>407</v>
      </c>
      <c r="D32" s="97" t="s">
        <v>408</v>
      </c>
      <c r="E32" s="98" t="n">
        <v>0.021</v>
      </c>
      <c r="F32" s="99" t="s">
        <v>175</v>
      </c>
      <c r="G32" s="100" t="n">
        <v>0</v>
      </c>
      <c r="I32" s="100" t="n">
        <f aca="false">ROUND(E32*G32,2)</f>
        <v>0</v>
      </c>
      <c r="J32" s="100" t="n">
        <f aca="false">ROUND(E32*G32,2)</f>
        <v>0</v>
      </c>
      <c r="P32" s="99" t="s">
        <v>672</v>
      </c>
      <c r="V32" s="102" t="s">
        <v>55</v>
      </c>
      <c r="X32" s="122" t="s">
        <v>407</v>
      </c>
      <c r="Y32" s="122" t="s">
        <v>407</v>
      </c>
      <c r="Z32" s="96" t="s">
        <v>371</v>
      </c>
      <c r="AA32" s="96" t="s">
        <v>261</v>
      </c>
      <c r="AJ32" s="1" t="s">
        <v>304</v>
      </c>
      <c r="AK32" s="1" t="s">
        <v>179</v>
      </c>
    </row>
    <row r="33" customFormat="false" ht="12.8" hidden="false" customHeight="false" outlineLevel="0" collapsed="false">
      <c r="A33" s="94" t="n">
        <v>11</v>
      </c>
      <c r="B33" s="95" t="s">
        <v>377</v>
      </c>
      <c r="C33" s="96" t="s">
        <v>709</v>
      </c>
      <c r="D33" s="97" t="s">
        <v>710</v>
      </c>
      <c r="E33" s="98" t="n">
        <v>19</v>
      </c>
      <c r="F33" s="99" t="s">
        <v>205</v>
      </c>
      <c r="G33" s="100" t="n">
        <v>0</v>
      </c>
      <c r="H33" s="100" t="n">
        <f aca="false">ROUND(E33*G33,2)</f>
        <v>0</v>
      </c>
      <c r="J33" s="100" t="n">
        <f aca="false">ROUND(E33*G33,2)</f>
        <v>0</v>
      </c>
      <c r="P33" s="99" t="n">
        <v>37</v>
      </c>
      <c r="V33" s="102" t="s">
        <v>297</v>
      </c>
      <c r="X33" s="122" t="s">
        <v>711</v>
      </c>
      <c r="Y33" s="122" t="s">
        <v>709</v>
      </c>
      <c r="Z33" s="96" t="s">
        <v>381</v>
      </c>
      <c r="AJ33" s="1" t="s">
        <v>300</v>
      </c>
      <c r="AK33" s="1" t="s">
        <v>179</v>
      </c>
    </row>
    <row r="34" customFormat="false" ht="12.8" hidden="false" customHeight="false" outlineLevel="0" collapsed="false">
      <c r="A34" s="94" t="n">
        <v>12</v>
      </c>
      <c r="B34" s="95" t="s">
        <v>256</v>
      </c>
      <c r="C34" s="96" t="s">
        <v>712</v>
      </c>
      <c r="D34" s="97" t="s">
        <v>713</v>
      </c>
      <c r="E34" s="98" t="n">
        <v>0.36</v>
      </c>
      <c r="F34" s="99" t="s">
        <v>175</v>
      </c>
      <c r="G34" s="100" t="n">
        <v>0</v>
      </c>
      <c r="I34" s="100" t="n">
        <f aca="false">ROUND(E34*G34,2)</f>
        <v>0</v>
      </c>
      <c r="J34" s="100" t="n">
        <f aca="false">ROUND(E34*G34,2)</f>
        <v>0</v>
      </c>
      <c r="P34" s="99" t="n">
        <v>37</v>
      </c>
      <c r="V34" s="102" t="s">
        <v>55</v>
      </c>
      <c r="X34" s="122" t="s">
        <v>714</v>
      </c>
      <c r="Y34" s="122" t="s">
        <v>712</v>
      </c>
      <c r="Z34" s="96" t="s">
        <v>371</v>
      </c>
      <c r="AA34" s="96" t="s">
        <v>261</v>
      </c>
      <c r="AJ34" s="1" t="s">
        <v>304</v>
      </c>
      <c r="AK34" s="1" t="s">
        <v>179</v>
      </c>
    </row>
    <row r="35" customFormat="false" ht="12.8" hidden="false" customHeight="false" outlineLevel="0" collapsed="false">
      <c r="A35" s="94" t="n">
        <v>13</v>
      </c>
      <c r="B35" s="95" t="s">
        <v>377</v>
      </c>
      <c r="C35" s="96" t="s">
        <v>463</v>
      </c>
      <c r="D35" s="97" t="s">
        <v>464</v>
      </c>
      <c r="E35" s="98" t="n">
        <v>0</v>
      </c>
      <c r="F35" s="99" t="s">
        <v>163</v>
      </c>
      <c r="G35" s="100" t="n">
        <v>0</v>
      </c>
      <c r="H35" s="100" t="n">
        <f aca="false">ROUND(E35*G35,2)</f>
        <v>0</v>
      </c>
      <c r="J35" s="100" t="n">
        <f aca="false">ROUND(E35*G35,2)</f>
        <v>0</v>
      </c>
      <c r="P35" s="99" t="n">
        <v>37</v>
      </c>
      <c r="V35" s="102" t="s">
        <v>297</v>
      </c>
      <c r="X35" s="122" t="s">
        <v>465</v>
      </c>
      <c r="Y35" s="122" t="s">
        <v>463</v>
      </c>
      <c r="Z35" s="96" t="s">
        <v>381</v>
      </c>
      <c r="AJ35" s="1" t="s">
        <v>300</v>
      </c>
      <c r="AK35" s="1" t="s">
        <v>179</v>
      </c>
    </row>
    <row r="36" customFormat="false" ht="12.8" hidden="false" customHeight="false" outlineLevel="0" collapsed="false">
      <c r="D36" s="123" t="s">
        <v>466</v>
      </c>
      <c r="E36" s="124" t="n">
        <f aca="false">J36</f>
        <v>0</v>
      </c>
      <c r="H36" s="124" t="n">
        <f aca="false">SUM(H26:H35)</f>
        <v>0</v>
      </c>
      <c r="I36" s="124" t="n">
        <f aca="false">SUM(I26:I35)</f>
        <v>0</v>
      </c>
      <c r="J36" s="124" t="n">
        <f aca="false">SUM(J26:J35)</f>
        <v>0</v>
      </c>
      <c r="L36" s="126"/>
      <c r="N36" s="125"/>
      <c r="W36" s="98" t="n">
        <f aca="false">SUM(W26:W35)</f>
        <v>0</v>
      </c>
    </row>
    <row r="37" customFormat="false" ht="12.8" hidden="false" customHeight="false" outlineLevel="0" collapsed="false"/>
    <row r="38" customFormat="false" ht="12.8" hidden="false" customHeight="false" outlineLevel="0" collapsed="false">
      <c r="B38" s="96" t="s">
        <v>483</v>
      </c>
    </row>
    <row r="39" customFormat="false" ht="12.8" hidden="false" customHeight="false" outlineLevel="0" collapsed="false">
      <c r="A39" s="94" t="n">
        <v>14</v>
      </c>
      <c r="B39" s="95" t="s">
        <v>256</v>
      </c>
      <c r="C39" s="96" t="s">
        <v>715</v>
      </c>
      <c r="D39" s="97" t="s">
        <v>716</v>
      </c>
      <c r="E39" s="98" t="n">
        <v>1.92</v>
      </c>
      <c r="F39" s="99" t="s">
        <v>219</v>
      </c>
      <c r="G39" s="100" t="n">
        <v>0</v>
      </c>
      <c r="I39" s="100" t="n">
        <f aca="false">ROUND(E39*G39,2)</f>
        <v>0</v>
      </c>
      <c r="J39" s="100" t="n">
        <f aca="false">ROUND(E39*G39,2)</f>
        <v>0</v>
      </c>
      <c r="P39" s="99" t="n">
        <v>37</v>
      </c>
      <c r="V39" s="102" t="s">
        <v>55</v>
      </c>
      <c r="X39" s="122" t="s">
        <v>717</v>
      </c>
      <c r="Y39" s="122" t="s">
        <v>715</v>
      </c>
      <c r="Z39" s="96" t="s">
        <v>212</v>
      </c>
      <c r="AA39" s="96" t="s">
        <v>261</v>
      </c>
      <c r="AJ39" s="1" t="s">
        <v>304</v>
      </c>
      <c r="AK39" s="1" t="s">
        <v>179</v>
      </c>
    </row>
    <row r="40" customFormat="false" ht="12.8" hidden="false" customHeight="false" outlineLevel="0" collapsed="false">
      <c r="A40" s="94" t="n">
        <v>15</v>
      </c>
      <c r="B40" s="95" t="s">
        <v>484</v>
      </c>
      <c r="C40" s="96" t="s">
        <v>489</v>
      </c>
      <c r="D40" s="97" t="s">
        <v>490</v>
      </c>
      <c r="E40" s="98" t="n">
        <v>0</v>
      </c>
      <c r="F40" s="99" t="s">
        <v>163</v>
      </c>
      <c r="G40" s="100" t="n">
        <v>0</v>
      </c>
      <c r="H40" s="100" t="n">
        <f aca="false">ROUND(E40*G40,2)</f>
        <v>0</v>
      </c>
      <c r="J40" s="100" t="n">
        <f aca="false">ROUND(E40*G40,2)</f>
        <v>0</v>
      </c>
      <c r="P40" s="99" t="n">
        <v>37</v>
      </c>
      <c r="V40" s="102" t="s">
        <v>297</v>
      </c>
      <c r="X40" s="122" t="s">
        <v>491</v>
      </c>
      <c r="Y40" s="122" t="s">
        <v>489</v>
      </c>
      <c r="Z40" s="96" t="s">
        <v>488</v>
      </c>
      <c r="AJ40" s="1" t="s">
        <v>300</v>
      </c>
      <c r="AK40" s="1" t="s">
        <v>179</v>
      </c>
    </row>
    <row r="41" customFormat="false" ht="12.8" hidden="false" customHeight="false" outlineLevel="0" collapsed="false">
      <c r="D41" s="123" t="s">
        <v>492</v>
      </c>
      <c r="E41" s="124" t="n">
        <f aca="false">J41</f>
        <v>0</v>
      </c>
      <c r="H41" s="124" t="n">
        <f aca="false">SUM(H38:H40)</f>
        <v>0</v>
      </c>
      <c r="I41" s="124" t="n">
        <f aca="false">SUM(I38:I40)</f>
        <v>0</v>
      </c>
      <c r="J41" s="124" t="n">
        <f aca="false">SUM(J38:J40)</f>
        <v>0</v>
      </c>
      <c r="L41" s="126"/>
      <c r="N41" s="125"/>
      <c r="W41" s="98" t="n">
        <f aca="false">SUM(W38:W40)</f>
        <v>0</v>
      </c>
    </row>
    <row r="42" customFormat="false" ht="12.8" hidden="false" customHeight="false" outlineLevel="0" collapsed="false"/>
    <row r="43" customFormat="false" ht="12.8" hidden="false" customHeight="false" outlineLevel="0" collapsed="false">
      <c r="B43" s="96" t="s">
        <v>493</v>
      </c>
    </row>
    <row r="44" customFormat="false" ht="12.8" hidden="false" customHeight="false" outlineLevel="0" collapsed="false">
      <c r="A44" s="94" t="n">
        <v>16</v>
      </c>
      <c r="B44" s="95" t="s">
        <v>377</v>
      </c>
      <c r="C44" s="96" t="s">
        <v>503</v>
      </c>
      <c r="D44" s="97" t="s">
        <v>504</v>
      </c>
      <c r="E44" s="98" t="n">
        <v>1.92</v>
      </c>
      <c r="F44" s="99" t="s">
        <v>219</v>
      </c>
      <c r="G44" s="100" t="n">
        <v>0</v>
      </c>
      <c r="H44" s="100" t="n">
        <f aca="false">ROUND(E44*G44,2)</f>
        <v>0</v>
      </c>
      <c r="J44" s="100" t="n">
        <f aca="false">ROUND(E44*G44,2)</f>
        <v>0</v>
      </c>
      <c r="P44" s="99" t="s">
        <v>648</v>
      </c>
      <c r="V44" s="102" t="s">
        <v>297</v>
      </c>
      <c r="X44" s="122" t="s">
        <v>505</v>
      </c>
      <c r="Y44" s="122" t="s">
        <v>503</v>
      </c>
      <c r="Z44" s="96" t="s">
        <v>212</v>
      </c>
      <c r="AJ44" s="1" t="s">
        <v>300</v>
      </c>
      <c r="AK44" s="1" t="s">
        <v>179</v>
      </c>
    </row>
    <row r="45" customFormat="false" ht="12.8" hidden="false" customHeight="false" outlineLevel="0" collapsed="false">
      <c r="A45" s="94" t="n">
        <v>17</v>
      </c>
      <c r="B45" s="95" t="s">
        <v>256</v>
      </c>
      <c r="C45" s="96" t="s">
        <v>506</v>
      </c>
      <c r="D45" s="97" t="s">
        <v>507</v>
      </c>
      <c r="E45" s="98" t="n">
        <v>2.112</v>
      </c>
      <c r="F45" s="99" t="s">
        <v>219</v>
      </c>
      <c r="G45" s="100" t="n">
        <v>0</v>
      </c>
      <c r="I45" s="100" t="n">
        <f aca="false">ROUND(E45*G45,2)</f>
        <v>0</v>
      </c>
      <c r="J45" s="100" t="n">
        <f aca="false">ROUND(E45*G45,2)</f>
        <v>0</v>
      </c>
      <c r="P45" s="99" t="s">
        <v>648</v>
      </c>
      <c r="V45" s="102" t="s">
        <v>55</v>
      </c>
      <c r="X45" s="122" t="s">
        <v>506</v>
      </c>
      <c r="Y45" s="122" t="s">
        <v>506</v>
      </c>
      <c r="Z45" s="96" t="s">
        <v>508</v>
      </c>
      <c r="AA45" s="96" t="s">
        <v>261</v>
      </c>
      <c r="AJ45" s="1" t="s">
        <v>304</v>
      </c>
      <c r="AK45" s="1" t="s">
        <v>179</v>
      </c>
    </row>
    <row r="46" customFormat="false" ht="12.8" hidden="false" customHeight="false" outlineLevel="0" collapsed="false">
      <c r="A46" s="94" t="n">
        <v>18</v>
      </c>
      <c r="B46" s="95" t="s">
        <v>494</v>
      </c>
      <c r="C46" s="96" t="s">
        <v>522</v>
      </c>
      <c r="D46" s="97" t="s">
        <v>523</v>
      </c>
      <c r="E46" s="98" t="n">
        <v>0</v>
      </c>
      <c r="F46" s="99" t="s">
        <v>163</v>
      </c>
      <c r="G46" s="100" t="n">
        <v>0</v>
      </c>
      <c r="H46" s="100" t="n">
        <f aca="false">ROUND(E46*G46,2)</f>
        <v>0</v>
      </c>
      <c r="J46" s="100" t="n">
        <f aca="false">ROUND(E46*G46,2)</f>
        <v>0</v>
      </c>
      <c r="P46" s="99" t="n">
        <v>37</v>
      </c>
      <c r="V46" s="102" t="s">
        <v>297</v>
      </c>
      <c r="X46" s="122" t="s">
        <v>524</v>
      </c>
      <c r="Y46" s="122" t="s">
        <v>522</v>
      </c>
      <c r="Z46" s="96" t="s">
        <v>381</v>
      </c>
      <c r="AJ46" s="1" t="s">
        <v>300</v>
      </c>
      <c r="AK46" s="1" t="s">
        <v>179</v>
      </c>
    </row>
    <row r="47" customFormat="false" ht="12.8" hidden="false" customHeight="false" outlineLevel="0" collapsed="false">
      <c r="D47" s="123" t="s">
        <v>525</v>
      </c>
      <c r="E47" s="124" t="n">
        <f aca="false">J47</f>
        <v>0</v>
      </c>
      <c r="H47" s="124" t="n">
        <f aca="false">SUM(H43:H46)</f>
        <v>0</v>
      </c>
      <c r="I47" s="124" t="n">
        <f aca="false">SUM(I43:I46)</f>
        <v>0</v>
      </c>
      <c r="J47" s="124" t="n">
        <f aca="false">SUM(J43:J46)</f>
        <v>0</v>
      </c>
      <c r="L47" s="126"/>
      <c r="N47" s="125"/>
      <c r="W47" s="98" t="n">
        <f aca="false">SUM(W43:W46)</f>
        <v>0</v>
      </c>
    </row>
    <row r="48" customFormat="false" ht="12.8" hidden="false" customHeight="false" outlineLevel="0" collapsed="false"/>
    <row r="49" customFormat="false" ht="12.8" hidden="false" customHeight="false" outlineLevel="0" collapsed="false">
      <c r="B49" s="96" t="s">
        <v>572</v>
      </c>
    </row>
    <row r="50" customFormat="false" ht="12.8" hidden="false" customHeight="false" outlineLevel="0" collapsed="false">
      <c r="A50" s="94" t="n">
        <v>19</v>
      </c>
      <c r="B50" s="95" t="s">
        <v>573</v>
      </c>
      <c r="C50" s="96" t="s">
        <v>574</v>
      </c>
      <c r="D50" s="97" t="s">
        <v>718</v>
      </c>
      <c r="E50" s="98" t="n">
        <v>16.46</v>
      </c>
      <c r="F50" s="99" t="s">
        <v>219</v>
      </c>
      <c r="G50" s="100" t="n">
        <v>0</v>
      </c>
      <c r="H50" s="100" t="n">
        <f aca="false">ROUND(E50*G50,2)</f>
        <v>0</v>
      </c>
      <c r="J50" s="100" t="n">
        <f aca="false">ROUND(E50*G50,2)</f>
        <v>0</v>
      </c>
      <c r="P50" s="99" t="s">
        <v>672</v>
      </c>
      <c r="V50" s="102" t="s">
        <v>297</v>
      </c>
      <c r="X50" s="122" t="s">
        <v>576</v>
      </c>
      <c r="Y50" s="122" t="s">
        <v>574</v>
      </c>
      <c r="Z50" s="96" t="s">
        <v>577</v>
      </c>
      <c r="AJ50" s="1" t="s">
        <v>300</v>
      </c>
      <c r="AK50" s="1" t="s">
        <v>179</v>
      </c>
    </row>
    <row r="51" customFormat="false" ht="12.8" hidden="false" customHeight="false" outlineLevel="0" collapsed="false">
      <c r="D51" s="123" t="s">
        <v>581</v>
      </c>
      <c r="E51" s="124" t="n">
        <f aca="false">J51</f>
        <v>0</v>
      </c>
      <c r="H51" s="124" t="n">
        <f aca="false">SUM(H49:H50)</f>
        <v>0</v>
      </c>
      <c r="I51" s="124" t="n">
        <f aca="false">SUM(I49:I50)</f>
        <v>0</v>
      </c>
      <c r="J51" s="124" t="n">
        <f aca="false">SUM(J49:J50)</f>
        <v>0</v>
      </c>
      <c r="L51" s="126"/>
      <c r="N51" s="125"/>
      <c r="W51" s="98" t="n">
        <f aca="false">SUM(W49:W50)</f>
        <v>0</v>
      </c>
    </row>
    <row r="52" customFormat="false" ht="12.8" hidden="false" customHeight="false" outlineLevel="0" collapsed="false"/>
    <row r="53" customFormat="false" ht="12.8" hidden="false" customHeight="false" outlineLevel="0" collapsed="false">
      <c r="D53" s="123" t="s">
        <v>593</v>
      </c>
      <c r="E53" s="124" t="n">
        <f aca="false">J53</f>
        <v>0</v>
      </c>
      <c r="H53" s="124" t="n">
        <f aca="false">+H24+H36+H41+H47+H51</f>
        <v>0</v>
      </c>
      <c r="I53" s="124" t="n">
        <f aca="false">+I24+I36+I41+I47+I51</f>
        <v>0</v>
      </c>
      <c r="J53" s="124" t="n">
        <f aca="false">+J24+J36+J41+J47+J51</f>
        <v>0</v>
      </c>
      <c r="L53" s="126"/>
      <c r="N53" s="125"/>
      <c r="W53" s="98" t="n">
        <f aca="false">+W24+W36+W41+W47+W51</f>
        <v>0</v>
      </c>
    </row>
    <row r="54" customFormat="false" ht="12.8" hidden="false" customHeight="false" outlineLevel="0" collapsed="false"/>
    <row r="55" customFormat="false" ht="12.8" hidden="false" customHeight="false" outlineLevel="0" collapsed="false">
      <c r="D55" s="127" t="s">
        <v>624</v>
      </c>
      <c r="E55" s="124" t="n">
        <f aca="false">J55</f>
        <v>0</v>
      </c>
      <c r="H55" s="124" t="n">
        <f aca="false">+H17+H53</f>
        <v>0</v>
      </c>
      <c r="I55" s="124" t="n">
        <f aca="false">+I17+I53</f>
        <v>0</v>
      </c>
      <c r="J55" s="124" t="n">
        <f aca="false">+J17+J53</f>
        <v>0</v>
      </c>
      <c r="L55" s="126"/>
      <c r="N55" s="125"/>
      <c r="W55" s="98" t="n">
        <f aca="false">+W17+W53</f>
        <v>0</v>
      </c>
    </row>
    <row r="56" customFormat="false" ht="12.8" hidden="false" customHeight="false" outlineLevel="0" collapsed="false"/>
    <row r="57" customFormat="false" ht="12.8" hidden="false" customHeight="false" outlineLevel="0" collapsed="false"/>
    <row r="58" customFormat="false" ht="12.8" hidden="false" customHeight="false" outlineLevel="0" collapsed="false"/>
    <row r="59" customFormat="false" ht="12.8" hidden="false" customHeight="false" outlineLevel="0" collapsed="false"/>
    <row r="60" customFormat="false" ht="12.8" hidden="false" customHeight="false" outlineLevel="0" collapsed="false"/>
    <row r="61" customFormat="false" ht="12.8" hidden="false" customHeight="false" outlineLevel="0" collapsed="false"/>
    <row r="62" customFormat="false" ht="12.8" hidden="false" customHeight="false" outlineLevel="0" collapsed="false"/>
    <row r="63" customFormat="false" ht="12.8" hidden="false" customHeight="false" outlineLevel="0" collapsed="false"/>
    <row r="64" customFormat="false" ht="12.8" hidden="false" customHeight="false" outlineLevel="0" collapsed="false"/>
    <row r="65" customFormat="false" ht="12.8" hidden="false" customHeight="false" outlineLevel="0" collapsed="false"/>
    <row r="66" customFormat="false" ht="12.8" hidden="false" customHeight="false" outlineLevel="0" collapsed="false"/>
    <row r="67" customFormat="false" ht="12.8" hidden="false" customHeight="false" outlineLevel="0" collapsed="false"/>
  </sheetData>
  <mergeCells count="1">
    <mergeCell ref="M9:N9"/>
  </mergeCells>
  <printOptions headings="false" gridLines="false" gridLinesSet="true" horizontalCentered="false" verticalCentered="false"/>
  <pageMargins left="0.2" right="0.0902777777777778" top="0.629166666666667" bottom="0.590277777777778" header="0.511805555555555" footer="0.354166666666667"/>
  <pageSetup paperSize="9" scale="9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&amp;R&amp;"Arial Narrow,Bežné"&amp;8Strana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2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10" topLeftCell="E11" activePane="bottomRight" state="frozen"/>
      <selection pane="topLeft" activeCell="A1" activeCellId="0" sqref="A1"/>
      <selection pane="topRight" activeCell="E1" activeCellId="0" sqref="E1"/>
      <selection pane="bottomLeft" activeCell="A11" activeCellId="0" sqref="A11"/>
      <selection pane="bottomRight" activeCell="AL7" activeCellId="0" sqref="AL7"/>
    </sheetView>
  </sheetViews>
  <sheetFormatPr defaultRowHeight="13.2" zeroHeight="false" outlineLevelRow="0" outlineLevelCol="0"/>
  <cols>
    <col collapsed="false" customWidth="true" hidden="false" outlineLevel="0" max="1" min="1" style="94" width="6.66"/>
    <col collapsed="false" customWidth="true" hidden="false" outlineLevel="0" max="2" min="2" style="95" width="3.64"/>
    <col collapsed="false" customWidth="true" hidden="false" outlineLevel="0" max="3" min="3" style="96" width="13.02"/>
    <col collapsed="false" customWidth="true" hidden="false" outlineLevel="0" max="4" min="4" style="97" width="45.64"/>
    <col collapsed="false" customWidth="true" hidden="false" outlineLevel="0" max="5" min="5" style="98" width="11.33"/>
    <col collapsed="false" customWidth="true" hidden="false" outlineLevel="0" max="6" min="6" style="99" width="5.89"/>
    <col collapsed="false" customWidth="true" hidden="false" outlineLevel="0" max="7" min="7" style="100" width="8.67"/>
    <col collapsed="false" customWidth="true" hidden="false" outlineLevel="0" max="10" min="8" style="100" width="9.66"/>
    <col collapsed="false" customWidth="true" hidden="false" outlineLevel="0" max="11" min="11" style="101" width="2.7"/>
    <col collapsed="false" customWidth="true" hidden="true" outlineLevel="0" max="12" min="12" style="101" width="8.33"/>
    <col collapsed="false" customWidth="true" hidden="true" outlineLevel="0" max="13" min="13" style="98" width="7.11"/>
    <col collapsed="false" customWidth="true" hidden="true" outlineLevel="0" max="14" min="14" style="98" width="7"/>
    <col collapsed="false" customWidth="true" hidden="true" outlineLevel="0" max="15" min="15" style="99" width="3.57"/>
    <col collapsed="false" customWidth="true" hidden="true" outlineLevel="0" max="16" min="16" style="99" width="12.66"/>
    <col collapsed="false" customWidth="true" hidden="true" outlineLevel="0" max="19" min="17" style="98" width="11.33"/>
    <col collapsed="false" customWidth="true" hidden="true" outlineLevel="0" max="20" min="20" style="102" width="10.58"/>
    <col collapsed="false" customWidth="true" hidden="true" outlineLevel="0" max="21" min="21" style="102" width="10.33"/>
    <col collapsed="false" customWidth="true" hidden="true" outlineLevel="0" max="22" min="22" style="102" width="5.66"/>
    <col collapsed="false" customWidth="true" hidden="true" outlineLevel="0" max="23" min="23" style="98" width="9.13"/>
    <col collapsed="false" customWidth="true" hidden="true" outlineLevel="0" max="25" min="24" style="103" width="11.89"/>
    <col collapsed="false" customWidth="true" hidden="true" outlineLevel="0" max="26" min="26" style="96" width="7.56"/>
    <col collapsed="false" customWidth="true" hidden="true" outlineLevel="0" max="27" min="27" style="96" width="12.66"/>
    <col collapsed="false" customWidth="true" hidden="true" outlineLevel="0" max="28" min="28" style="99" width="4.33"/>
    <col collapsed="false" customWidth="true" hidden="true" outlineLevel="0" max="30" min="29" style="99" width="2.65"/>
    <col collapsed="false" customWidth="true" hidden="true" outlineLevel="0" max="34" min="31" style="128" width="9.13"/>
    <col collapsed="false" customWidth="true" hidden="false" outlineLevel="0" max="35" min="35" style="1" width="9.13"/>
    <col collapsed="false" customWidth="true" hidden="true" outlineLevel="0" max="37" min="36" style="1" width="9.13"/>
    <col collapsed="false" customWidth="true" hidden="false" outlineLevel="0" max="1025" min="38" style="1" width="9"/>
  </cols>
  <sheetData>
    <row r="1" s="1" customFormat="true" ht="12.75" hidden="false" customHeight="true" outlineLevel="0" collapsed="false">
      <c r="A1" s="104" t="s">
        <v>129</v>
      </c>
      <c r="G1" s="92"/>
      <c r="I1" s="104" t="s">
        <v>130</v>
      </c>
      <c r="J1" s="92"/>
      <c r="K1" s="105"/>
      <c r="Q1" s="109"/>
      <c r="R1" s="109"/>
      <c r="S1" s="109"/>
      <c r="X1" s="103"/>
      <c r="Y1" s="103"/>
      <c r="Z1" s="106" t="s">
        <v>0</v>
      </c>
      <c r="AA1" s="106" t="s">
        <v>1</v>
      </c>
      <c r="AB1" s="4" t="s">
        <v>2</v>
      </c>
      <c r="AC1" s="4" t="s">
        <v>3</v>
      </c>
      <c r="AD1" s="4" t="s">
        <v>4</v>
      </c>
      <c r="AE1" s="129" t="s">
        <v>625</v>
      </c>
      <c r="AF1" s="130" t="s">
        <v>626</v>
      </c>
    </row>
    <row r="2" s="1" customFormat="true" ht="10.2" hidden="false" customHeight="false" outlineLevel="0" collapsed="false">
      <c r="A2" s="104" t="s">
        <v>131</v>
      </c>
      <c r="G2" s="92"/>
      <c r="H2" s="107"/>
      <c r="I2" s="104" t="s">
        <v>132</v>
      </c>
      <c r="J2" s="92"/>
      <c r="K2" s="105"/>
      <c r="Q2" s="109"/>
      <c r="R2" s="109"/>
      <c r="S2" s="109"/>
      <c r="X2" s="103"/>
      <c r="Y2" s="103"/>
      <c r="Z2" s="106" t="s">
        <v>8</v>
      </c>
      <c r="AA2" s="10" t="s">
        <v>133</v>
      </c>
      <c r="AB2" s="9" t="s">
        <v>10</v>
      </c>
      <c r="AC2" s="9"/>
      <c r="AD2" s="10"/>
      <c r="AE2" s="129" t="n">
        <v>1</v>
      </c>
      <c r="AF2" s="131" t="n">
        <v>123.5</v>
      </c>
    </row>
    <row r="3" s="1" customFormat="true" ht="10.2" hidden="false" customHeight="false" outlineLevel="0" collapsed="false">
      <c r="A3" s="104" t="s">
        <v>134</v>
      </c>
      <c r="G3" s="92"/>
      <c r="I3" s="104" t="s">
        <v>135</v>
      </c>
      <c r="J3" s="92"/>
      <c r="K3" s="105"/>
      <c r="Q3" s="109"/>
      <c r="R3" s="109"/>
      <c r="S3" s="109"/>
      <c r="X3" s="103"/>
      <c r="Y3" s="103"/>
      <c r="Z3" s="106" t="s">
        <v>14</v>
      </c>
      <c r="AA3" s="10" t="s">
        <v>136</v>
      </c>
      <c r="AB3" s="9" t="s">
        <v>10</v>
      </c>
      <c r="AC3" s="9" t="s">
        <v>16</v>
      </c>
      <c r="AD3" s="10" t="s">
        <v>17</v>
      </c>
      <c r="AE3" s="129" t="n">
        <v>2</v>
      </c>
      <c r="AF3" s="132" t="n">
        <v>123.46</v>
      </c>
    </row>
    <row r="4" s="1" customFormat="true" ht="10.2" hidden="false" customHeight="false" outlineLevel="0" collapsed="false">
      <c r="Q4" s="109"/>
      <c r="R4" s="109"/>
      <c r="S4" s="109"/>
      <c r="X4" s="103"/>
      <c r="Y4" s="103"/>
      <c r="Z4" s="106" t="s">
        <v>21</v>
      </c>
      <c r="AA4" s="10" t="s">
        <v>137</v>
      </c>
      <c r="AB4" s="9" t="s">
        <v>10</v>
      </c>
      <c r="AC4" s="9"/>
      <c r="AD4" s="10"/>
      <c r="AE4" s="129" t="n">
        <v>3</v>
      </c>
      <c r="AF4" s="133" t="n">
        <v>123.457</v>
      </c>
    </row>
    <row r="5" s="1" customFormat="true" ht="10.2" hidden="false" customHeight="false" outlineLevel="0" collapsed="false">
      <c r="A5" s="104" t="s">
        <v>104</v>
      </c>
      <c r="Q5" s="109"/>
      <c r="R5" s="109"/>
      <c r="S5" s="109"/>
      <c r="X5" s="103"/>
      <c r="Y5" s="103"/>
      <c r="Z5" s="106" t="s">
        <v>29</v>
      </c>
      <c r="AA5" s="10" t="s">
        <v>136</v>
      </c>
      <c r="AB5" s="9" t="s">
        <v>10</v>
      </c>
      <c r="AC5" s="9" t="s">
        <v>16</v>
      </c>
      <c r="AD5" s="10" t="s">
        <v>17</v>
      </c>
      <c r="AE5" s="129" t="n">
        <v>4</v>
      </c>
      <c r="AF5" s="134" t="n">
        <v>123.4567</v>
      </c>
    </row>
    <row r="6" s="1" customFormat="true" ht="10.2" hidden="false" customHeight="false" outlineLevel="0" collapsed="false">
      <c r="A6" s="104" t="s">
        <v>115</v>
      </c>
      <c r="Q6" s="109"/>
      <c r="R6" s="109"/>
      <c r="S6" s="109"/>
      <c r="X6" s="103"/>
      <c r="Y6" s="103"/>
      <c r="Z6" s="107"/>
      <c r="AA6" s="107"/>
      <c r="AE6" s="129" t="s">
        <v>627</v>
      </c>
      <c r="AF6" s="132" t="n">
        <v>123.46</v>
      </c>
    </row>
    <row r="7" s="1" customFormat="true" ht="10.2" hidden="false" customHeight="false" outlineLevel="0" collapsed="false">
      <c r="A7" s="104"/>
      <c r="Q7" s="109"/>
      <c r="R7" s="109"/>
      <c r="S7" s="109"/>
      <c r="X7" s="103"/>
      <c r="Y7" s="103"/>
      <c r="Z7" s="107"/>
      <c r="AA7" s="107"/>
    </row>
    <row r="8" s="1" customFormat="true" ht="12.8" hidden="false" customHeight="false" outlineLevel="0" collapsed="false">
      <c r="B8" s="91"/>
      <c r="C8" s="107"/>
      <c r="D8" s="108" t="str">
        <f aca="false">CONCATENATE(AA2," ",AB2," ",AC2," ",AD2)</f>
        <v>Prehľad rozpočtových nákladov v EUR</v>
      </c>
      <c r="E8" s="109"/>
      <c r="G8" s="92"/>
      <c r="H8" s="92"/>
      <c r="I8" s="92"/>
      <c r="J8" s="92"/>
      <c r="K8" s="105"/>
      <c r="L8" s="105"/>
      <c r="M8" s="109"/>
      <c r="N8" s="109"/>
      <c r="Q8" s="109"/>
      <c r="R8" s="109"/>
      <c r="S8" s="109"/>
      <c r="X8" s="103"/>
      <c r="Y8" s="103"/>
      <c r="Z8" s="107"/>
      <c r="AA8" s="107"/>
      <c r="AE8" s="99"/>
      <c r="AF8" s="99"/>
      <c r="AG8" s="99"/>
      <c r="AH8" s="99"/>
    </row>
    <row r="9" customFormat="false" ht="12.8" hidden="false" customHeight="false" outlineLevel="0" collapsed="false">
      <c r="A9" s="110" t="s">
        <v>139</v>
      </c>
      <c r="B9" s="110" t="s">
        <v>140</v>
      </c>
      <c r="C9" s="110" t="s">
        <v>141</v>
      </c>
      <c r="D9" s="110" t="s">
        <v>142</v>
      </c>
      <c r="E9" s="110" t="s">
        <v>143</v>
      </c>
      <c r="F9" s="110" t="s">
        <v>144</v>
      </c>
      <c r="G9" s="110" t="s">
        <v>145</v>
      </c>
      <c r="H9" s="110" t="s">
        <v>37</v>
      </c>
      <c r="I9" s="110" t="s">
        <v>146</v>
      </c>
      <c r="J9" s="110" t="s">
        <v>101</v>
      </c>
      <c r="K9" s="0"/>
      <c r="L9" s="0"/>
      <c r="M9" s="135"/>
      <c r="N9" s="135"/>
      <c r="O9" s="110" t="s">
        <v>147</v>
      </c>
      <c r="P9" s="136" t="s">
        <v>629</v>
      </c>
      <c r="Q9" s="110" t="s">
        <v>143</v>
      </c>
      <c r="R9" s="110" t="s">
        <v>143</v>
      </c>
      <c r="S9" s="136" t="s">
        <v>143</v>
      </c>
      <c r="T9" s="137" t="s">
        <v>630</v>
      </c>
      <c r="U9" s="138" t="s">
        <v>631</v>
      </c>
      <c r="V9" s="111" t="s">
        <v>148</v>
      </c>
      <c r="W9" s="110" t="s">
        <v>149</v>
      </c>
      <c r="X9" s="112" t="s">
        <v>141</v>
      </c>
      <c r="Y9" s="112" t="s">
        <v>141</v>
      </c>
      <c r="Z9" s="113" t="s">
        <v>150</v>
      </c>
      <c r="AA9" s="113" t="s">
        <v>151</v>
      </c>
      <c r="AB9" s="110" t="s">
        <v>148</v>
      </c>
      <c r="AC9" s="110" t="s">
        <v>152</v>
      </c>
      <c r="AD9" s="110" t="s">
        <v>153</v>
      </c>
      <c r="AE9" s="139" t="s">
        <v>632</v>
      </c>
      <c r="AF9" s="139" t="s">
        <v>633</v>
      </c>
      <c r="AG9" s="139" t="s">
        <v>143</v>
      </c>
      <c r="AH9" s="139" t="s">
        <v>634</v>
      </c>
      <c r="AJ9" s="1" t="s">
        <v>154</v>
      </c>
      <c r="AK9" s="1" t="s">
        <v>155</v>
      </c>
    </row>
    <row r="10" customFormat="false" ht="12.8" hidden="false" customHeight="false" outlineLevel="0" collapsed="false">
      <c r="A10" s="114" t="s">
        <v>156</v>
      </c>
      <c r="B10" s="114" t="s">
        <v>157</v>
      </c>
      <c r="C10" s="115"/>
      <c r="D10" s="114" t="s">
        <v>158</v>
      </c>
      <c r="E10" s="114" t="s">
        <v>159</v>
      </c>
      <c r="F10" s="114" t="s">
        <v>160</v>
      </c>
      <c r="G10" s="114" t="s">
        <v>161</v>
      </c>
      <c r="H10" s="114"/>
      <c r="I10" s="114" t="s">
        <v>162</v>
      </c>
      <c r="J10" s="114"/>
      <c r="K10" s="0"/>
      <c r="L10" s="0"/>
      <c r="M10" s="140"/>
      <c r="N10" s="114"/>
      <c r="O10" s="114" t="s">
        <v>163</v>
      </c>
      <c r="P10" s="140"/>
      <c r="Q10" s="114" t="s">
        <v>635</v>
      </c>
      <c r="R10" s="114" t="s">
        <v>636</v>
      </c>
      <c r="S10" s="140" t="s">
        <v>637</v>
      </c>
      <c r="T10" s="141" t="s">
        <v>638</v>
      </c>
      <c r="U10" s="142" t="s">
        <v>639</v>
      </c>
      <c r="V10" s="116" t="s">
        <v>164</v>
      </c>
      <c r="W10" s="117"/>
      <c r="X10" s="118" t="s">
        <v>165</v>
      </c>
      <c r="Y10" s="118"/>
      <c r="Z10" s="119" t="s">
        <v>166</v>
      </c>
      <c r="AA10" s="119" t="s">
        <v>156</v>
      </c>
      <c r="AB10" s="114" t="s">
        <v>167</v>
      </c>
      <c r="AC10" s="120"/>
      <c r="AD10" s="120"/>
      <c r="AE10" s="143"/>
      <c r="AF10" s="143"/>
      <c r="AG10" s="143"/>
      <c r="AH10" s="143"/>
      <c r="AJ10" s="1" t="s">
        <v>168</v>
      </c>
      <c r="AK10" s="1" t="s">
        <v>169</v>
      </c>
    </row>
    <row r="11" customFormat="false" ht="12.8" hidden="false" customHeight="false" outlineLevel="0" collapsed="false"/>
    <row r="12" customFormat="false" ht="12.8" hidden="false" customHeight="false" outlineLevel="0" collapsed="false">
      <c r="B12" s="121" t="s">
        <v>292</v>
      </c>
    </row>
    <row r="13" customFormat="false" ht="12.8" hidden="false" customHeight="false" outlineLevel="0" collapsed="false">
      <c r="B13" s="96" t="s">
        <v>376</v>
      </c>
    </row>
    <row r="14" customFormat="false" ht="12.8" hidden="false" customHeight="false" outlineLevel="0" collapsed="false">
      <c r="A14" s="94" t="n">
        <v>1</v>
      </c>
      <c r="B14" s="95" t="s">
        <v>377</v>
      </c>
      <c r="C14" s="96" t="s">
        <v>719</v>
      </c>
      <c r="D14" s="97" t="s">
        <v>720</v>
      </c>
      <c r="E14" s="98" t="n">
        <v>3</v>
      </c>
      <c r="F14" s="99" t="s">
        <v>242</v>
      </c>
      <c r="G14" s="100" t="n">
        <v>0</v>
      </c>
      <c r="H14" s="100" t="n">
        <f aca="false">ROUND(E14*G14,2)</f>
        <v>0</v>
      </c>
      <c r="J14" s="100" t="n">
        <f aca="false">ROUND(E14*G14,2)</f>
        <v>0</v>
      </c>
      <c r="P14" s="99" t="s">
        <v>261</v>
      </c>
      <c r="V14" s="102" t="s">
        <v>297</v>
      </c>
      <c r="X14" s="122" t="s">
        <v>721</v>
      </c>
      <c r="Y14" s="122" t="s">
        <v>719</v>
      </c>
      <c r="Z14" s="96" t="s">
        <v>381</v>
      </c>
      <c r="AJ14" s="1" t="s">
        <v>300</v>
      </c>
      <c r="AK14" s="1" t="s">
        <v>179</v>
      </c>
    </row>
    <row r="15" customFormat="false" ht="12.8" hidden="false" customHeight="false" outlineLevel="0" collapsed="false">
      <c r="D15" s="123" t="s">
        <v>466</v>
      </c>
      <c r="E15" s="124" t="n">
        <f aca="false">J15</f>
        <v>0</v>
      </c>
      <c r="H15" s="124" t="n">
        <f aca="false">SUM(H12:H14)</f>
        <v>0</v>
      </c>
      <c r="I15" s="124" t="n">
        <f aca="false">SUM(I12:I14)</f>
        <v>0</v>
      </c>
      <c r="J15" s="124" t="n">
        <f aca="false">SUM(J12:J14)</f>
        <v>0</v>
      </c>
      <c r="L15" s="126"/>
      <c r="N15" s="125"/>
      <c r="W15" s="98" t="n">
        <f aca="false">SUM(W12:W14)</f>
        <v>0</v>
      </c>
    </row>
    <row r="16" customFormat="false" ht="12.8" hidden="false" customHeight="false" outlineLevel="0" collapsed="false"/>
    <row r="17" customFormat="false" ht="12.8" hidden="false" customHeight="false" outlineLevel="0" collapsed="false">
      <c r="B17" s="96" t="s">
        <v>526</v>
      </c>
    </row>
    <row r="18" customFormat="false" ht="12.8" hidden="false" customHeight="false" outlineLevel="0" collapsed="false">
      <c r="A18" s="94" t="n">
        <v>2</v>
      </c>
      <c r="B18" s="95" t="s">
        <v>527</v>
      </c>
      <c r="C18" s="96" t="s">
        <v>722</v>
      </c>
      <c r="D18" s="97" t="s">
        <v>723</v>
      </c>
      <c r="E18" s="98" t="n">
        <v>1</v>
      </c>
      <c r="F18" s="99" t="s">
        <v>242</v>
      </c>
      <c r="G18" s="100" t="n">
        <v>0</v>
      </c>
      <c r="H18" s="100" t="n">
        <f aca="false">ROUND(E18*G18,2)</f>
        <v>0</v>
      </c>
      <c r="J18" s="100" t="n">
        <f aca="false">ROUND(E18*G18,2)</f>
        <v>0</v>
      </c>
      <c r="P18" s="99" t="s">
        <v>261</v>
      </c>
      <c r="V18" s="102" t="s">
        <v>297</v>
      </c>
      <c r="X18" s="122" t="s">
        <v>724</v>
      </c>
      <c r="Y18" s="122" t="s">
        <v>722</v>
      </c>
      <c r="Z18" s="96" t="s">
        <v>531</v>
      </c>
      <c r="AJ18" s="1" t="s">
        <v>300</v>
      </c>
      <c r="AK18" s="1" t="s">
        <v>179</v>
      </c>
    </row>
    <row r="19" customFormat="false" ht="12.8" hidden="false" customHeight="false" outlineLevel="0" collapsed="false">
      <c r="D19" s="123" t="s">
        <v>542</v>
      </c>
      <c r="E19" s="124" t="n">
        <f aca="false">J19</f>
        <v>0</v>
      </c>
      <c r="H19" s="124" t="n">
        <f aca="false">SUM(H17:H18)</f>
        <v>0</v>
      </c>
      <c r="I19" s="124" t="n">
        <f aca="false">SUM(I17:I18)</f>
        <v>0</v>
      </c>
      <c r="J19" s="124" t="n">
        <f aca="false">SUM(J17:J18)</f>
        <v>0</v>
      </c>
      <c r="L19" s="126"/>
      <c r="N19" s="125"/>
      <c r="W19" s="98" t="n">
        <f aca="false">SUM(W17:W18)</f>
        <v>0</v>
      </c>
    </row>
    <row r="20" customFormat="false" ht="12.8" hidden="false" customHeight="false" outlineLevel="0" collapsed="false"/>
    <row r="21" customFormat="false" ht="12.8" hidden="false" customHeight="false" outlineLevel="0" collapsed="false">
      <c r="D21" s="123" t="s">
        <v>593</v>
      </c>
      <c r="E21" s="124" t="n">
        <f aca="false">J21</f>
        <v>0</v>
      </c>
      <c r="H21" s="124" t="n">
        <f aca="false">+H15+H19</f>
        <v>0</v>
      </c>
      <c r="I21" s="124" t="n">
        <f aca="false">+I15+I19</f>
        <v>0</v>
      </c>
      <c r="J21" s="124" t="n">
        <f aca="false">+J15+J19</f>
        <v>0</v>
      </c>
      <c r="L21" s="126"/>
      <c r="N21" s="125"/>
      <c r="W21" s="98" t="n">
        <f aca="false">+W15+W19</f>
        <v>0</v>
      </c>
    </row>
    <row r="22" customFormat="false" ht="12.8" hidden="false" customHeight="false" outlineLevel="0" collapsed="false"/>
    <row r="23" customFormat="false" ht="12.8" hidden="false" customHeight="false" outlineLevel="0" collapsed="false">
      <c r="D23" s="127" t="s">
        <v>624</v>
      </c>
      <c r="E23" s="124" t="n">
        <f aca="false">J23</f>
        <v>0</v>
      </c>
      <c r="H23" s="124" t="n">
        <f aca="false">+H21</f>
        <v>0</v>
      </c>
      <c r="I23" s="124" t="n">
        <f aca="false">+I21</f>
        <v>0</v>
      </c>
      <c r="J23" s="124" t="n">
        <f aca="false">+J21</f>
        <v>0</v>
      </c>
      <c r="L23" s="126"/>
      <c r="N23" s="125"/>
      <c r="W23" s="98" t="n">
        <f aca="false">+W21</f>
        <v>0</v>
      </c>
    </row>
  </sheetData>
  <mergeCells count="1">
    <mergeCell ref="M9:N9"/>
  </mergeCells>
  <printOptions headings="false" gridLines="false" gridLinesSet="true" horizontalCentered="false" verticalCentered="false"/>
  <pageMargins left="0.2" right="0.0902777777777778" top="0.629166666666667" bottom="0.590277777777778" header="0.511805555555555" footer="0.354166666666667"/>
  <pageSetup paperSize="9" scale="9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LibreOffice/5.3.7.2$Windows_x86 LibreOffice_project/6b8ed514a9f8b44d37a1b96673cbbdd077e24059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1999-04-06T07:39:00Z</dcterms:created>
  <dc:creator>JaroM</dc:creator>
  <dc:description/>
  <dc:language>sk-SK</dc:language>
  <cp:lastModifiedBy/>
  <cp:lastPrinted>2019-05-20T14:23:00Z</cp:lastPrinted>
  <dcterms:modified xsi:type="dcterms:W3CDTF">2024-06-06T11:14:29Z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KSOProductBuildVer">
    <vt:lpwstr>1033-11.2.0.9232</vt:lpwstr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