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TomášPolin\Desktop\"/>
    </mc:Choice>
  </mc:AlternateContent>
  <bookViews>
    <workbookView xWindow="0" yWindow="0" windowWidth="0" windowHeight="0"/>
  </bookViews>
  <sheets>
    <sheet name="Rekapitulácia stavby" sheetId="1" r:id="rId1"/>
    <sheet name="FVE - Fotovoltika" sheetId="2" r:id="rId2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'FVE - Fotovoltika'!$C$121:$K$128</definedName>
    <definedName name="_xlnm.Print_Area" localSheetId="1">'FVE - Fotovoltika'!$C$4:$J$76,'FVE - Fotovoltika'!$C$82:$J$101,'FVE - Fotovoltika'!$C$107:$J$128</definedName>
    <definedName name="_xlnm.Print_Titles" localSheetId="1">'FVE - Fotovoltika'!$121:$121</definedName>
  </definedNames>
  <calcPr/>
</workbook>
</file>

<file path=xl/calcChain.xml><?xml version="1.0" encoding="utf-8"?>
<calcChain xmlns="http://schemas.openxmlformats.org/spreadsheetml/2006/main">
  <c i="2" l="1" r="J39"/>
  <c r="J38"/>
  <c i="1" r="AY96"/>
  <c i="2" r="J37"/>
  <c i="1" r="AX96"/>
  <c i="2"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4"/>
  <c r="BH124"/>
  <c r="BG124"/>
  <c r="BE124"/>
  <c r="T124"/>
  <c r="T123"/>
  <c r="R124"/>
  <c r="R123"/>
  <c r="P124"/>
  <c r="P123"/>
  <c r="J119"/>
  <c r="J118"/>
  <c r="F118"/>
  <c r="F116"/>
  <c r="E114"/>
  <c r="J94"/>
  <c r="J93"/>
  <c r="F93"/>
  <c r="F91"/>
  <c r="E89"/>
  <c r="J20"/>
  <c r="E20"/>
  <c r="F94"/>
  <c r="J19"/>
  <c r="J14"/>
  <c r="J116"/>
  <c r="E7"/>
  <c r="E85"/>
  <c i="1" r="L90"/>
  <c r="AM90"/>
  <c r="AM89"/>
  <c r="L89"/>
  <c r="AM87"/>
  <c r="L87"/>
  <c r="L85"/>
  <c r="L84"/>
  <c i="2" r="BK126"/>
  <c r="J128"/>
  <c r="J127"/>
  <c r="BK124"/>
  <c i="1" r="AS95"/>
  <c i="2" r="BK128"/>
  <c r="J126"/>
  <c r="BK127"/>
  <c r="J124"/>
  <c l="1" r="P125"/>
  <c r="P122"/>
  <c i="1" r="AU96"/>
  <c i="2" r="T125"/>
  <c r="T122"/>
  <c r="BK125"/>
  <c r="J125"/>
  <c r="J100"/>
  <c r="R125"/>
  <c r="R122"/>
  <c r="BK123"/>
  <c r="J123"/>
  <c r="J99"/>
  <c r="BF124"/>
  <c r="F119"/>
  <c r="BF127"/>
  <c r="J91"/>
  <c r="E110"/>
  <c r="BF126"/>
  <c r="BF128"/>
  <c r="F37"/>
  <c i="1" r="BB96"/>
  <c r="BB95"/>
  <c r="AX95"/>
  <c i="2" r="F39"/>
  <c i="1" r="BD96"/>
  <c r="BD95"/>
  <c r="BD94"/>
  <c r="W33"/>
  <c i="2" r="F38"/>
  <c i="1" r="BC96"/>
  <c r="BC95"/>
  <c r="BC94"/>
  <c r="W32"/>
  <c r="AS94"/>
  <c i="2" r="F35"/>
  <c i="1" r="AZ96"/>
  <c r="AZ95"/>
  <c r="AZ94"/>
  <c r="AV94"/>
  <c r="AK29"/>
  <c i="2" r="J35"/>
  <c i="1" r="AV96"/>
  <c r="AU95"/>
  <c r="AU94"/>
  <c i="2" l="1" r="BK122"/>
  <c r="J122"/>
  <c r="J98"/>
  <c i="1" r="AY95"/>
  <c r="AY94"/>
  <c r="BB94"/>
  <c r="W31"/>
  <c r="W29"/>
  <c r="AV95"/>
  <c i="2" r="J36"/>
  <c i="1" r="AW96"/>
  <c r="AT96"/>
  <c i="2" r="F36"/>
  <c i="1" r="BA96"/>
  <c r="BA95"/>
  <c r="AW95"/>
  <c i="2" l="1" r="J32"/>
  <c i="1" r="AG96"/>
  <c r="AG95"/>
  <c r="AG94"/>
  <c r="AK26"/>
  <c r="BA94"/>
  <c r="AW94"/>
  <c r="AK30"/>
  <c r="AK35"/>
  <c r="AX94"/>
  <c r="AT95"/>
  <c i="2" l="1" r="J41"/>
  <c i="1" r="AN95"/>
  <c r="AN96"/>
  <c r="W30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<sst xmlns="http://schemas.openxmlformats.org/spreadsheetml/2006/main">
  <si>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</si>
  <si>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</si>
  <si>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</si>
  <si>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</si>
  <si>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{99678d2f-642d-49c6-942a-bb48ba50bfaf}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</si>
  <si>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</si>
  <si>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</si>
  <si>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</si>
  <si>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</si>
  <si>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</si>
  <si>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</si>
  <si>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</si>
  <si>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</si>
  <si>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23-7006_4F_222UPR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</si>
  <si>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</si>
  <si>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</si>
  <si>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Zníženie energetickej náročnosti budovy telocvične ZŠ a MŠ Pod Papierňou, Bardejov</t>
  </si>
  <si>
    <t>JKSO:</t>
  </si>
  <si>
    <t>KS:</t>
  </si>
  <si>
    <t>Miesto:</t>
  </si>
  <si>
    <t>Pod Papierňou 1555 ; 085 01 Bardejov</t>
  </si>
  <si>
    <t>Dátum:</t>
  </si>
  <si>
    <t>1. 5. 2024</t>
  </si>
  <si>
    <t>Objednávateľ:</t>
  </si>
  <si>
    <t>IČO:</t>
  </si>
  <si>
    <t>Mesto Bardejov, Radničné námestie 16, 085 01</t>
  </si>
  <si>
    <t>IČ DPH:</t>
  </si>
  <si>
    <t>Zhotoviteľ:</t>
  </si>
  <si>
    <t>Vyplň údaj</t>
  </si>
  <si>
    <t>Projektant:</t>
  </si>
  <si>
    <t>BEELI s.r.o., Bojná 329, 956 01 Bojná</t>
  </si>
  <si>
    <t>True</t>
  </si>
  <si>
    <t>Spracovateľ:</t>
  </si>
  <si>
    <t>Poznámka:</t>
  </si>
  <si>
    <t>K správnemu naceneniu VV je potrebné naštudovanie PD a obhliadka stavby. Naceniť je potrebné jestvujúci VV podľa pokynov tendrového zadávateľa, resp. ZoD. Rozdiely uviesť pod čiaru. Práce a dodávky obsiahnuté v PD a neobsiahnuté vo VV je dodávateľ povinný položkovo rozšpecifikovať a naceniť pod čiaru, mimo ponukového rozpočtu pre objektívne rozhodovanie. Zmeny, opravy VV a návrhy na možné zníženie nákladov dodávateľ nacení rovnako pod čiaru a priloží k ponukovému rozpočtu. Výmeny materiálov je potrebné prekonzultovať s architektom a investorom. Pri materiáloch uvedených všeobecne dodávateľ špecifikuje konkrétny uvažovaný druh.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</si>
  <si>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</si>
  <si>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</si>
  <si>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</si>
  <si>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</si>
  <si>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</si>
  <si>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</si>
  <si>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</si>
  <si>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</si>
  <si>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</si>
  <si>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</si>
  <si>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</si>
  <si>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</si>
  <si>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</si>
  <si>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</si>
  <si>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</si>
  <si>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</si>
  <si>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</si>
  <si>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</si>
  <si>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</si>
  <si>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</si>
  <si>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</si>
  <si>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</si>
  <si>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</si>
  <si>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</si>
  <si>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</si>
  <si>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</si>
  <si>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</si>
  <si>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</si>
  <si>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</si>
  <si>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</si>
  <si>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</si>
  <si>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</si>
  <si>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</si>
  <si>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</si>
  <si>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</si>
  <si>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</si>
  <si>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</si>
  <si>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</si>
  <si>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</si>
  <si>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</si>
  <si>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</si>
  <si>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</si>
  <si>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</si>
  <si>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</si>
  <si>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aktivita 2.2.2</t>
  </si>
  <si>
    <t>Podpora využívania OZE vrátane zariadení, ktoré sú súčasťou zásobovania energiou verejných budov</t>
  </si>
  <si>
    <t>STA</t>
  </si>
  <si>
    <t>1</t>
  </si>
  <si>
    <t>{53ab7d64-dde4-4242-8f62-2369184f4ae5}</t>
  </si>
  <si>
    <t>/</t>
  </si>
  <si>
    <t>FVE</t>
  </si>
  <si>
    <t>Fotovoltika</t>
  </si>
  <si>
    <t>Časť</t>
  </si>
  <si>
    <t>2</t>
  </si>
  <si>
    <t>{be0c9dca-84b9-4ba4-b20e-4ff3848e0bca}</t>
  </si>
  <si>
    <t>KRYCÍ LIST ROZPOČTU</t>
  </si>
  <si>
    <t>Objekt:</t>
  </si>
  <si>
    <t>aktivita 2.2.2 - Podpora využívania OZE vrátane zariadení, ktoré sú súčasťou zásobovania energiou verejných budov</t>
  </si>
  <si>
    <t>Časť:</t>
  </si>
  <si>
    <t>FVE - Fotovoltika</t>
  </si>
  <si>
    <t>REKAPITULÁCIA ROZPOČTU</t>
  </si>
  <si>
    <t>Kód dielu - Popis</t>
  </si>
  <si>
    <t>Cena celkom [EUR]</t>
  </si>
  <si>
    <t>Náklady z rozpočtu</t>
  </si>
  <si>
    <t>-1</t>
  </si>
  <si>
    <t>D1 - Fotovoltické zariadenie</t>
  </si>
  <si>
    <t>D2 -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</si>
  <si>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</si>
  <si>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</si>
  <si>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</si>
  <si>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</si>
  <si>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</si>
  <si>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</si>
  <si>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</si>
  <si>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</si>
  <si>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</si>
  <si>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</si>
  <si>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</si>
  <si>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</si>
  <si>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</si>
  <si>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Fotovoltické zariadenie</t>
  </si>
  <si>
    <t>ROZPOCET</t>
  </si>
  <si>
    <t>M</t>
  </si>
  <si>
    <t>Pol3</t>
  </si>
  <si>
    <t>Panely na strechu 460Wp vrátane konštrukcie</t>
  </si>
  <si>
    <t>ks</t>
  </si>
  <si>
    <t>8</t>
  </si>
  <si>
    <t>4</t>
  </si>
  <si>
    <t>1816427939</t>
  </si>
  <si>
    <t>D2</t>
  </si>
  <si>
    <t>Ostatné</t>
  </si>
  <si>
    <t>Pol10</t>
  </si>
  <si>
    <t>Zapojenie inšt. a ukončenie káblov</t>
  </si>
  <si>
    <t>hod</t>
  </si>
  <si>
    <t>1543568607</t>
  </si>
  <si>
    <t>3</t>
  </si>
  <si>
    <t>Pol11</t>
  </si>
  <si>
    <t>Prepojenie inštalácie</t>
  </si>
  <si>
    <t>458269319</t>
  </si>
  <si>
    <t>Pol12</t>
  </si>
  <si>
    <t>Pripojenie vodičov pospájania a uzemnenia</t>
  </si>
  <si>
    <t>552907220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</si>
</sst>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sz val="10"/>
      <color rgb="FF00336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4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="1" customFormat="1" ht="36.96" customHeight="1">
      <c r="AR2" s="13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="1" customFormat="1" ht="12" customHeight="1">
      <c r="B5" s="17"/>
      <c r="D5" s="21" t="s">
        <v>12</v>
      </c>
      <c r="K5" s="22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7"/>
      <c r="BE5" s="23" t="s">
        <v>14</v>
      </c>
      <c r="BS5" s="14" t="s">
        <v>6</v>
      </c>
    </row>
    <row r="6" s="1" customFormat="1" ht="36.96" customHeight="1">
      <c r="B6" s="17"/>
      <c r="D6" s="24" t="s">
        <v>15</v>
      </c>
      <c r="K6" s="25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7"/>
      <c r="BE6" s="26"/>
      <c r="BS6" s="14" t="s">
        <v>6</v>
      </c>
    </row>
    <row r="7" s="1" customFormat="1" ht="12" customHeight="1">
      <c r="B7" s="17"/>
      <c r="D7" s="27" t="s">
        <v>17</v>
      </c>
      <c r="K7" s="22" t="s">
        <v>1</v>
      </c>
      <c r="AK7" s="27" t="s">
        <v>18</v>
      </c>
      <c r="AN7" s="22" t="s">
        <v>1</v>
      </c>
      <c r="AR7" s="17"/>
      <c r="BE7" s="26"/>
      <c r="BS7" s="14" t="s">
        <v>6</v>
      </c>
    </row>
    <row r="8" s="1" customFormat="1" ht="12" customHeight="1">
      <c r="B8" s="17"/>
      <c r="D8" s="27" t="s">
        <v>19</v>
      </c>
      <c r="K8" s="22" t="s">
        <v>20</v>
      </c>
      <c r="AK8" s="27" t="s">
        <v>21</v>
      </c>
      <c r="AN8" s="28" t="s">
        <v>22</v>
      </c>
      <c r="AR8" s="17"/>
      <c r="BE8" s="26"/>
      <c r="BS8" s="14" t="s">
        <v>6</v>
      </c>
    </row>
    <row r="9" s="1" customFormat="1" ht="14.4" customHeight="1">
      <c r="B9" s="17"/>
      <c r="AR9" s="17"/>
      <c r="BE9" s="26"/>
      <c r="BS9" s="14" t="s">
        <v>6</v>
      </c>
    </row>
    <row r="10" s="1" customFormat="1" ht="12" customHeight="1">
      <c r="B10" s="17"/>
      <c r="D10" s="27" t="s">
        <v>23</v>
      </c>
      <c r="AK10" s="27" t="s">
        <v>24</v>
      </c>
      <c r="AN10" s="22" t="s">
        <v>1</v>
      </c>
      <c r="AR10" s="17"/>
      <c r="BE10" s="26"/>
      <c r="BS10" s="14" t="s">
        <v>6</v>
      </c>
    </row>
    <row r="11" s="1" customFormat="1" ht="18.48" customHeight="1">
      <c r="B11" s="17"/>
      <c r="E11" s="22" t="s">
        <v>25</v>
      </c>
      <c r="AK11" s="27" t="s">
        <v>26</v>
      </c>
      <c r="AN11" s="22" t="s">
        <v>1</v>
      </c>
      <c r="AR11" s="17"/>
      <c r="BE11" s="26"/>
      <c r="BS11" s="14" t="s">
        <v>6</v>
      </c>
    </row>
    <row r="12" s="1" customFormat="1" ht="6.96" customHeight="1">
      <c r="B12" s="17"/>
      <c r="AR12" s="17"/>
      <c r="BE12" s="26"/>
      <c r="BS12" s="14" t="s">
        <v>6</v>
      </c>
    </row>
    <row r="13" s="1" customFormat="1" ht="12" customHeight="1">
      <c r="B13" s="17"/>
      <c r="D13" s="27" t="s">
        <v>27</v>
      </c>
      <c r="AK13" s="27" t="s">
        <v>24</v>
      </c>
      <c r="AN13" s="29" t="s">
        <v>28</v>
      </c>
      <c r="AR13" s="17"/>
      <c r="BE13" s="26"/>
      <c r="BS13" s="14" t="s">
        <v>6</v>
      </c>
    </row>
    <row r="14">
      <c r="B14" s="17"/>
      <c r="E14" s="29" t="s">
        <v>28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27" t="s">
        <v>26</v>
      </c>
      <c r="AN14" s="29" t="s">
        <v>28</v>
      </c>
      <c r="AR14" s="17"/>
      <c r="BE14" s="26"/>
      <c r="BS14" s="14" t="s">
        <v>6</v>
      </c>
    </row>
    <row r="15" s="1" customFormat="1" ht="6.96" customHeight="1">
      <c r="B15" s="17"/>
      <c r="AR15" s="17"/>
      <c r="BE15" s="26"/>
      <c r="BS15" s="14" t="s">
        <v>3</v>
      </c>
    </row>
    <row r="16" s="1" customFormat="1" ht="12" customHeight="1">
      <c r="B16" s="17"/>
      <c r="D16" s="27" t="s">
        <v>29</v>
      </c>
      <c r="AK16" s="27" t="s">
        <v>24</v>
      </c>
      <c r="AN16" s="22" t="s">
        <v>1</v>
      </c>
      <c r="AR16" s="17"/>
      <c r="BE16" s="26"/>
      <c r="BS16" s="14" t="s">
        <v>3</v>
      </c>
    </row>
    <row r="17" s="1" customFormat="1" ht="18.48" customHeight="1">
      <c r="B17" s="17"/>
      <c r="E17" s="22" t="s">
        <v>30</v>
      </c>
      <c r="AK17" s="27" t="s">
        <v>26</v>
      </c>
      <c r="AN17" s="22" t="s">
        <v>1</v>
      </c>
      <c r="AR17" s="17"/>
      <c r="BE17" s="26"/>
      <c r="BS17" s="14" t="s">
        <v>31</v>
      </c>
    </row>
    <row r="18" s="1" customFormat="1" ht="6.96" customHeight="1">
      <c r="B18" s="17"/>
      <c r="AR18" s="17"/>
      <c r="BE18" s="26"/>
      <c r="BS18" s="14" t="s">
        <v>6</v>
      </c>
    </row>
    <row r="19" s="1" customFormat="1" ht="12" customHeight="1">
      <c r="B19" s="17"/>
      <c r="D19" s="27" t="s">
        <v>32</v>
      </c>
      <c r="AK19" s="27" t="s">
        <v>24</v>
      </c>
      <c r="AN19" s="22" t="s">
        <v>1</v>
      </c>
      <c r="AR19" s="17"/>
      <c r="BE19" s="26"/>
      <c r="BS19" s="14" t="s">
        <v>6</v>
      </c>
    </row>
    <row r="20" s="1" customFormat="1" ht="18.48" customHeight="1">
      <c r="B20" s="17"/>
      <c r="E20" s="22" t="s">
        <v>30</v>
      </c>
      <c r="AK20" s="27" t="s">
        <v>26</v>
      </c>
      <c r="AN20" s="22" t="s">
        <v>1</v>
      </c>
      <c r="AR20" s="17"/>
      <c r="BE20" s="26"/>
      <c r="BS20" s="14" t="s">
        <v>31</v>
      </c>
    </row>
    <row r="21" s="1" customFormat="1" ht="6.96" customHeight="1">
      <c r="B21" s="17"/>
      <c r="AR21" s="17"/>
      <c r="BE21" s="26"/>
    </row>
    <row r="22" s="1" customFormat="1" ht="12" customHeight="1">
      <c r="B22" s="17"/>
      <c r="D22" s="27" t="s">
        <v>33</v>
      </c>
      <c r="AR22" s="17"/>
      <c r="BE22" s="26"/>
    </row>
    <row r="23" s="1" customFormat="1" ht="71.25" customHeight="1">
      <c r="B23" s="17"/>
      <c r="E23" s="31" t="s">
        <v>34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R23" s="17"/>
      <c r="BE23" s="26"/>
    </row>
    <row r="24" s="1" customFormat="1" ht="6.96" customHeight="1">
      <c r="B24" s="17"/>
      <c r="AR24" s="17"/>
      <c r="BE24" s="26"/>
    </row>
    <row r="25" s="1" customFormat="1" ht="6.96" customHeight="1">
      <c r="B25" s="1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17"/>
      <c r="BE25" s="26"/>
    </row>
    <row r="26" s="2" customFormat="1" ht="25.92" customHeight="1">
      <c r="A26" s="33"/>
      <c r="B26" s="34"/>
      <c r="C26" s="33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0</v>
      </c>
      <c r="AL26" s="36"/>
      <c r="AM26" s="36"/>
      <c r="AN26" s="36"/>
      <c r="AO26" s="36"/>
      <c r="AP26" s="33"/>
      <c r="AQ26" s="33"/>
      <c r="AR26" s="34"/>
      <c r="BE26" s="26"/>
    </row>
    <row r="27" s="2" customFormat="1" ht="6.96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6"/>
    </row>
    <row r="28" s="2" customForma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8" t="s">
        <v>36</v>
      </c>
      <c r="M28" s="38"/>
      <c r="N28" s="38"/>
      <c r="O28" s="38"/>
      <c r="P28" s="38"/>
      <c r="Q28" s="33"/>
      <c r="R28" s="33"/>
      <c r="S28" s="33"/>
      <c r="T28" s="33"/>
      <c r="U28" s="33"/>
      <c r="V28" s="33"/>
      <c r="W28" s="38" t="s">
        <v>37</v>
      </c>
      <c r="X28" s="38"/>
      <c r="Y28" s="38"/>
      <c r="Z28" s="38"/>
      <c r="AA28" s="38"/>
      <c r="AB28" s="38"/>
      <c r="AC28" s="38"/>
      <c r="AD28" s="38"/>
      <c r="AE28" s="38"/>
      <c r="AF28" s="33"/>
      <c r="AG28" s="33"/>
      <c r="AH28" s="33"/>
      <c r="AI28" s="33"/>
      <c r="AJ28" s="33"/>
      <c r="AK28" s="38" t="s">
        <v>38</v>
      </c>
      <c r="AL28" s="38"/>
      <c r="AM28" s="38"/>
      <c r="AN28" s="38"/>
      <c r="AO28" s="38"/>
      <c r="AP28" s="33"/>
      <c r="AQ28" s="33"/>
      <c r="AR28" s="34"/>
      <c r="BE28" s="26"/>
    </row>
    <row r="29" s="3" customFormat="1" ht="14.4" customHeight="1">
      <c r="A29" s="3"/>
      <c r="B29" s="39"/>
      <c r="C29" s="3"/>
      <c r="D29" s="27" t="s">
        <v>39</v>
      </c>
      <c r="E29" s="3"/>
      <c r="F29" s="40" t="s">
        <v>40</v>
      </c>
      <c r="G29" s="3"/>
      <c r="H29" s="3"/>
      <c r="I29" s="3"/>
      <c r="J29" s="3"/>
      <c r="K29" s="3"/>
      <c r="L29" s="41">
        <v>0.20000000000000001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3">
        <f>ROUND(AZ94, 2)</f>
        <v>0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ROUND(AV94, 2)</f>
        <v>0</v>
      </c>
      <c r="AL29" s="42"/>
      <c r="AM29" s="42"/>
      <c r="AN29" s="42"/>
      <c r="AO29" s="42"/>
      <c r="AP29" s="42"/>
      <c r="AQ29" s="42"/>
      <c r="AR29" s="44"/>
      <c r="AS29" s="42"/>
      <c r="AT29" s="42"/>
      <c r="AU29" s="42"/>
      <c r="AV29" s="42"/>
      <c r="AW29" s="42"/>
      <c r="AX29" s="42"/>
      <c r="AY29" s="42"/>
      <c r="AZ29" s="42"/>
      <c r="BE29" s="45"/>
    </row>
    <row r="30" s="3" customFormat="1" ht="14.4" customHeight="1">
      <c r="A30" s="3"/>
      <c r="B30" s="39"/>
      <c r="C30" s="3"/>
      <c r="D30" s="3"/>
      <c r="E30" s="3"/>
      <c r="F30" s="40" t="s">
        <v>41</v>
      </c>
      <c r="G30" s="3"/>
      <c r="H30" s="3"/>
      <c r="I30" s="3"/>
      <c r="J30" s="3"/>
      <c r="K30" s="3"/>
      <c r="L30" s="41">
        <v>0.20000000000000001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3">
        <f>ROUND(BA94, 2)</f>
        <v>0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3">
        <f>ROUND(AW94, 2)</f>
        <v>0</v>
      </c>
      <c r="AL30" s="42"/>
      <c r="AM30" s="42"/>
      <c r="AN30" s="42"/>
      <c r="AO30" s="42"/>
      <c r="AP30" s="42"/>
      <c r="AQ30" s="42"/>
      <c r="AR30" s="44"/>
      <c r="AS30" s="42"/>
      <c r="AT30" s="42"/>
      <c r="AU30" s="42"/>
      <c r="AV30" s="42"/>
      <c r="AW30" s="42"/>
      <c r="AX30" s="42"/>
      <c r="AY30" s="42"/>
      <c r="AZ30" s="42"/>
      <c r="BE30" s="45"/>
    </row>
    <row r="31" hidden="1" s="3" customFormat="1" ht="14.4" customHeight="1">
      <c r="A31" s="3"/>
      <c r="B31" s="39"/>
      <c r="C31" s="3"/>
      <c r="D31" s="3"/>
      <c r="E31" s="3"/>
      <c r="F31" s="27" t="s">
        <v>42</v>
      </c>
      <c r="G31" s="3"/>
      <c r="H31" s="3"/>
      <c r="I31" s="3"/>
      <c r="J31" s="3"/>
      <c r="K31" s="3"/>
      <c r="L31" s="46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39"/>
      <c r="BE31" s="45"/>
    </row>
    <row r="32" hidden="1" s="3" customFormat="1" ht="14.4" customHeight="1">
      <c r="A32" s="3"/>
      <c r="B32" s="39"/>
      <c r="C32" s="3"/>
      <c r="D32" s="3"/>
      <c r="E32" s="3"/>
      <c r="F32" s="27" t="s">
        <v>43</v>
      </c>
      <c r="G32" s="3"/>
      <c r="H32" s="3"/>
      <c r="I32" s="3"/>
      <c r="J32" s="3"/>
      <c r="K32" s="3"/>
      <c r="L32" s="46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39"/>
      <c r="BE32" s="45"/>
    </row>
    <row r="33" hidden="1" s="3" customFormat="1" ht="14.4" customHeight="1">
      <c r="A33" s="3"/>
      <c r="B33" s="39"/>
      <c r="C33" s="3"/>
      <c r="D33" s="3"/>
      <c r="E33" s="3"/>
      <c r="F33" s="40" t="s">
        <v>44</v>
      </c>
      <c r="G33" s="3"/>
      <c r="H33" s="3"/>
      <c r="I33" s="3"/>
      <c r="J33" s="3"/>
      <c r="K33" s="3"/>
      <c r="L33" s="41">
        <v>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>
        <f>ROUND(BD94, 2)</f>
        <v>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3">
        <v>0</v>
      </c>
      <c r="AL33" s="42"/>
      <c r="AM33" s="42"/>
      <c r="AN33" s="42"/>
      <c r="AO33" s="42"/>
      <c r="AP33" s="42"/>
      <c r="AQ33" s="42"/>
      <c r="AR33" s="44"/>
      <c r="AS33" s="42"/>
      <c r="AT33" s="42"/>
      <c r="AU33" s="42"/>
      <c r="AV33" s="42"/>
      <c r="AW33" s="42"/>
      <c r="AX33" s="42"/>
      <c r="AY33" s="42"/>
      <c r="AZ33" s="42"/>
      <c r="BE33" s="45"/>
    </row>
    <row r="34" s="2" customFormat="1" ht="6.96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6"/>
    </row>
    <row r="35" s="2" customFormat="1" ht="25.92" customHeight="1">
      <c r="A35" s="33"/>
      <c r="B35" s="34"/>
      <c r="C35" s="48"/>
      <c r="D35" s="49" t="s">
        <v>45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46</v>
      </c>
      <c r="U35" s="50"/>
      <c r="V35" s="50"/>
      <c r="W35" s="50"/>
      <c r="X35" s="52" t="s">
        <v>47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4"/>
      <c r="BE35" s="33"/>
    </row>
    <row r="36" s="2" customFormat="1" ht="6.96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="1" customFormat="1" ht="14.4" customHeight="1">
      <c r="B38" s="17"/>
      <c r="AR38" s="17"/>
    </row>
    <row r="39" s="1" customFormat="1" ht="14.4" customHeight="1">
      <c r="B39" s="17"/>
      <c r="AR39" s="17"/>
    </row>
    <row r="40" s="1" customFormat="1" ht="14.4" customHeight="1">
      <c r="B40" s="17"/>
      <c r="AR40" s="17"/>
    </row>
    <row r="41" s="1" customFormat="1" ht="14.4" customHeight="1">
      <c r="B41" s="17"/>
      <c r="AR41" s="17"/>
    </row>
    <row r="42" s="1" customFormat="1" ht="14.4" customHeight="1">
      <c r="B42" s="17"/>
      <c r="AR42" s="17"/>
    </row>
    <row r="43" s="1" customFormat="1" ht="14.4" customHeight="1">
      <c r="B43" s="17"/>
      <c r="AR43" s="17"/>
    </row>
    <row r="44" s="1" customFormat="1" ht="14.4" customHeight="1">
      <c r="B44" s="17"/>
      <c r="AR44" s="17"/>
    </row>
    <row r="45" s="1" customFormat="1" ht="14.4" customHeight="1">
      <c r="B45" s="17"/>
      <c r="AR45" s="17"/>
    </row>
    <row r="46" s="1" customFormat="1" ht="14.4" customHeight="1">
      <c r="B46" s="17"/>
      <c r="AR46" s="17"/>
    </row>
    <row r="47" s="1" customFormat="1" ht="14.4" customHeight="1">
      <c r="B47" s="17"/>
      <c r="AR47" s="17"/>
    </row>
    <row r="48" s="1" customFormat="1" ht="14.4" customHeight="1">
      <c r="B48" s="17"/>
      <c r="AR48" s="17"/>
    </row>
    <row r="49" s="2" customFormat="1" ht="14.4" customHeight="1">
      <c r="B49" s="55"/>
      <c r="D49" s="56" t="s">
        <v>48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49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17"/>
      <c r="AR50" s="17"/>
    </row>
    <row r="51">
      <c r="B51" s="17"/>
      <c r="AR51" s="17"/>
    </row>
    <row r="52">
      <c r="B52" s="17"/>
      <c r="AR52" s="17"/>
    </row>
    <row r="53">
      <c r="B53" s="17"/>
      <c r="AR53" s="17"/>
    </row>
    <row r="54">
      <c r="B54" s="17"/>
      <c r="AR54" s="17"/>
    </row>
    <row r="55">
      <c r="B55" s="17"/>
      <c r="AR55" s="17"/>
    </row>
    <row r="56">
      <c r="B56" s="17"/>
      <c r="AR56" s="17"/>
    </row>
    <row r="57">
      <c r="B57" s="17"/>
      <c r="AR57" s="17"/>
    </row>
    <row r="58">
      <c r="B58" s="17"/>
      <c r="AR58" s="17"/>
    </row>
    <row r="59">
      <c r="B59" s="17"/>
      <c r="AR59" s="17"/>
    </row>
    <row r="60" s="2" customFormat="1">
      <c r="A60" s="33"/>
      <c r="B60" s="34"/>
      <c r="C60" s="33"/>
      <c r="D60" s="58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8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8" t="s">
        <v>50</v>
      </c>
      <c r="AI60" s="36"/>
      <c r="AJ60" s="36"/>
      <c r="AK60" s="36"/>
      <c r="AL60" s="36"/>
      <c r="AM60" s="58" t="s">
        <v>51</v>
      </c>
      <c r="AN60" s="36"/>
      <c r="AO60" s="36"/>
      <c r="AP60" s="33"/>
      <c r="AQ60" s="33"/>
      <c r="AR60" s="34"/>
      <c r="BE60" s="33"/>
    </row>
    <row r="61">
      <c r="B61" s="17"/>
      <c r="AR61" s="17"/>
    </row>
    <row r="62">
      <c r="B62" s="17"/>
      <c r="AR62" s="17"/>
    </row>
    <row r="63">
      <c r="B63" s="17"/>
      <c r="AR63" s="17"/>
    </row>
    <row r="64" s="2" customFormat="1">
      <c r="A64" s="33"/>
      <c r="B64" s="34"/>
      <c r="C64" s="33"/>
      <c r="D64" s="56" t="s">
        <v>52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53</v>
      </c>
      <c r="AI64" s="59"/>
      <c r="AJ64" s="59"/>
      <c r="AK64" s="59"/>
      <c r="AL64" s="59"/>
      <c r="AM64" s="59"/>
      <c r="AN64" s="59"/>
      <c r="AO64" s="59"/>
      <c r="AP64" s="33"/>
      <c r="AQ64" s="33"/>
      <c r="AR64" s="34"/>
      <c r="BE64" s="33"/>
    </row>
    <row r="65">
      <c r="B65" s="17"/>
      <c r="AR65" s="17"/>
    </row>
    <row r="66">
      <c r="B66" s="17"/>
      <c r="AR66" s="17"/>
    </row>
    <row r="67">
      <c r="B67" s="17"/>
      <c r="AR67" s="17"/>
    </row>
    <row r="68">
      <c r="B68" s="17"/>
      <c r="AR68" s="17"/>
    </row>
    <row r="69">
      <c r="B69" s="17"/>
      <c r="AR69" s="17"/>
    </row>
    <row r="70">
      <c r="B70" s="17"/>
      <c r="AR70" s="17"/>
    </row>
    <row r="71">
      <c r="B71" s="17"/>
      <c r="AR71" s="17"/>
    </row>
    <row r="72">
      <c r="B72" s="17"/>
      <c r="AR72" s="17"/>
    </row>
    <row r="73">
      <c r="B73" s="17"/>
      <c r="AR73" s="17"/>
    </row>
    <row r="74">
      <c r="B74" s="17"/>
      <c r="AR74" s="17"/>
    </row>
    <row r="75" s="2" customFormat="1">
      <c r="A75" s="33"/>
      <c r="B75" s="34"/>
      <c r="C75" s="33"/>
      <c r="D75" s="58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8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8" t="s">
        <v>50</v>
      </c>
      <c r="AI75" s="36"/>
      <c r="AJ75" s="36"/>
      <c r="AK75" s="36"/>
      <c r="AL75" s="36"/>
      <c r="AM75" s="58" t="s">
        <v>51</v>
      </c>
      <c r="AN75" s="36"/>
      <c r="AO75" s="36"/>
      <c r="AP75" s="33"/>
      <c r="AQ75" s="33"/>
      <c r="AR75" s="34"/>
      <c r="BE75" s="33"/>
    </row>
    <row r="76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="2" customFormat="1" ht="6.96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4"/>
      <c r="B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4"/>
      <c r="BE81" s="33"/>
    </row>
    <row r="82" s="2" customFormat="1" ht="24.96" customHeight="1">
      <c r="A82" s="33"/>
      <c r="B82" s="34"/>
      <c r="C82" s="18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="4" customFormat="1" ht="12" customHeight="1">
      <c r="A84" s="4"/>
      <c r="B84" s="64"/>
      <c r="C84" s="27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23-7006_4F_222UPR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15</v>
      </c>
      <c r="D85" s="5"/>
      <c r="E85" s="5"/>
      <c r="F85" s="5"/>
      <c r="G85" s="5"/>
      <c r="H85" s="5"/>
      <c r="I85" s="5"/>
      <c r="J85" s="5"/>
      <c r="K85" s="5"/>
      <c r="L85" s="67" t="str">
        <f>K6</f>
        <v>Zníženie energetickej náročnosti budovy telocvične ZŠ a MŠ Pod Papierňou, Bardejov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="2" customFormat="1" ht="12" customHeight="1">
      <c r="A87" s="33"/>
      <c r="B87" s="34"/>
      <c r="C87" s="27" t="s">
        <v>19</v>
      </c>
      <c r="D87" s="33"/>
      <c r="E87" s="33"/>
      <c r="F87" s="33"/>
      <c r="G87" s="33"/>
      <c r="H87" s="33"/>
      <c r="I87" s="33"/>
      <c r="J87" s="33"/>
      <c r="K87" s="33"/>
      <c r="L87" s="68" t="str">
        <f>IF(K8="","",K8)</f>
        <v>Pod Papierňou 1555 ; 085 01 Bardejov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7" t="s">
        <v>21</v>
      </c>
      <c r="AJ87" s="33"/>
      <c r="AK87" s="33"/>
      <c r="AL87" s="33"/>
      <c r="AM87" s="69" t="str">
        <f>IF(AN8= "","",AN8)</f>
        <v>1. 5. 2024</v>
      </c>
      <c r="AN87" s="69"/>
      <c r="AO87" s="33"/>
      <c r="AP87" s="33"/>
      <c r="AQ87" s="33"/>
      <c r="AR87" s="34"/>
      <c r="BE87" s="33"/>
    </row>
    <row r="88" s="2" customFormat="1" ht="6.96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="2" customFormat="1" ht="25.65" customHeight="1">
      <c r="A89" s="33"/>
      <c r="B89" s="34"/>
      <c r="C89" s="27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Mesto Bardejov, Radničné námestie 16, 085 01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7" t="s">
        <v>29</v>
      </c>
      <c r="AJ89" s="33"/>
      <c r="AK89" s="33"/>
      <c r="AL89" s="33"/>
      <c r="AM89" s="70" t="str">
        <f>IF(E17="","",E17)</f>
        <v>BEELI s.r.o., Bojná 329, 956 01 Bojná</v>
      </c>
      <c r="AN89" s="4"/>
      <c r="AO89" s="4"/>
      <c r="AP89" s="4"/>
      <c r="AQ89" s="33"/>
      <c r="AR89" s="34"/>
      <c r="AS89" s="71" t="s">
        <v>55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3"/>
    </row>
    <row r="90" s="2" customFormat="1" ht="25.65" customHeight="1">
      <c r="A90" s="33"/>
      <c r="B90" s="34"/>
      <c r="C90" s="27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7" t="s">
        <v>32</v>
      </c>
      <c r="AJ90" s="33"/>
      <c r="AK90" s="33"/>
      <c r="AL90" s="33"/>
      <c r="AM90" s="70" t="str">
        <f>IF(E20="","",E20)</f>
        <v>BEELI s.r.o., Bojná 329, 956 01 Bojná</v>
      </c>
      <c r="AN90" s="4"/>
      <c r="AO90" s="4"/>
      <c r="AP90" s="4"/>
      <c r="AQ90" s="33"/>
      <c r="AR90" s="34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3"/>
    </row>
    <row r="91" s="2" customFormat="1" ht="10.8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3"/>
    </row>
    <row r="92" s="2" customFormat="1" ht="29.28" customHeight="1">
      <c r="A92" s="33"/>
      <c r="B92" s="34"/>
      <c r="C92" s="79" t="s">
        <v>56</v>
      </c>
      <c r="D92" s="80"/>
      <c r="E92" s="80"/>
      <c r="F92" s="80"/>
      <c r="G92" s="80"/>
      <c r="H92" s="81"/>
      <c r="I92" s="82" t="s">
        <v>57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58</v>
      </c>
      <c r="AH92" s="80"/>
      <c r="AI92" s="80"/>
      <c r="AJ92" s="80"/>
      <c r="AK92" s="80"/>
      <c r="AL92" s="80"/>
      <c r="AM92" s="80"/>
      <c r="AN92" s="82" t="s">
        <v>59</v>
      </c>
      <c r="AO92" s="80"/>
      <c r="AP92" s="84"/>
      <c r="AQ92" s="85" t="s">
        <v>60</v>
      </c>
      <c r="AR92" s="34"/>
      <c r="AS92" s="86" t="s">
        <v>61</v>
      </c>
      <c r="AT92" s="87" t="s">
        <v>62</v>
      </c>
      <c r="AU92" s="87" t="s">
        <v>63</v>
      </c>
      <c r="AV92" s="87" t="s">
        <v>64</v>
      </c>
      <c r="AW92" s="87" t="s">
        <v>65</v>
      </c>
      <c r="AX92" s="87" t="s">
        <v>66</v>
      </c>
      <c r="AY92" s="87" t="s">
        <v>67</v>
      </c>
      <c r="AZ92" s="87" t="s">
        <v>68</v>
      </c>
      <c r="BA92" s="87" t="s">
        <v>69</v>
      </c>
      <c r="BB92" s="87" t="s">
        <v>70</v>
      </c>
      <c r="BC92" s="87" t="s">
        <v>71</v>
      </c>
      <c r="BD92" s="88" t="s">
        <v>72</v>
      </c>
      <c r="BE92" s="33"/>
    </row>
    <row r="93" s="2" customFormat="1" ht="10.8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3"/>
    </row>
    <row r="94" s="6" customFormat="1" ht="32.4" customHeight="1">
      <c r="A94" s="6"/>
      <c r="B94" s="92"/>
      <c r="C94" s="93" t="s">
        <v>73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ROUND(AS95,2)</f>
        <v>0</v>
      </c>
      <c r="AT94" s="99">
        <f>ROUND(SUM(AV94:AW94),2)</f>
        <v>0</v>
      </c>
      <c r="AU94" s="100">
        <f>ROUND(AU95,5)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ROUND(AZ95,2)</f>
        <v>0</v>
      </c>
      <c r="BA94" s="99">
        <f>ROUND(BA95,2)</f>
        <v>0</v>
      </c>
      <c r="BB94" s="99">
        <f>ROUND(BB95,2)</f>
        <v>0</v>
      </c>
      <c r="BC94" s="99">
        <f>ROUND(BC95,2)</f>
        <v>0</v>
      </c>
      <c r="BD94" s="101">
        <f>ROUND(BD95,2)</f>
        <v>0</v>
      </c>
      <c r="BE94" s="6"/>
      <c r="BS94" s="102" t="s">
        <v>74</v>
      </c>
      <c r="BT94" s="102" t="s">
        <v>75</v>
      </c>
      <c r="BU94" s="103" t="s">
        <v>76</v>
      </c>
      <c r="BV94" s="102" t="s">
        <v>77</v>
      </c>
      <c r="BW94" s="102" t="s">
        <v>4</v>
      </c>
      <c r="BX94" s="102" t="s">
        <v>78</v>
      </c>
      <c r="CL94" s="102" t="s">
        <v>1</v>
      </c>
    </row>
    <row r="95" s="7" customFormat="1" ht="37.5" customHeight="1">
      <c r="A95" s="7"/>
      <c r="B95" s="104"/>
      <c r="C95" s="105"/>
      <c r="D95" s="106" t="s">
        <v>79</v>
      </c>
      <c r="E95" s="106"/>
      <c r="F95" s="106"/>
      <c r="G95" s="106"/>
      <c r="H95" s="106"/>
      <c r="I95" s="107"/>
      <c r="J95" s="106" t="s">
        <v>80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ROUND(AG96,2)</f>
        <v>0</v>
      </c>
      <c r="AH95" s="107"/>
      <c r="AI95" s="107"/>
      <c r="AJ95" s="107"/>
      <c r="AK95" s="107"/>
      <c r="AL95" s="107"/>
      <c r="AM95" s="107"/>
      <c r="AN95" s="109">
        <f>SUM(AG95,AT95)</f>
        <v>0</v>
      </c>
      <c r="AO95" s="107"/>
      <c r="AP95" s="107"/>
      <c r="AQ95" s="110" t="s">
        <v>81</v>
      </c>
      <c r="AR95" s="104"/>
      <c r="AS95" s="111">
        <f>ROUND(AS96,2)</f>
        <v>0</v>
      </c>
      <c r="AT95" s="112">
        <f>ROUND(SUM(AV95:AW95),2)</f>
        <v>0</v>
      </c>
      <c r="AU95" s="113">
        <f>ROUND(AU96,5)</f>
        <v>0</v>
      </c>
      <c r="AV95" s="112">
        <f>ROUND(AZ95*L29,2)</f>
        <v>0</v>
      </c>
      <c r="AW95" s="112">
        <f>ROUND(BA95*L30,2)</f>
        <v>0</v>
      </c>
      <c r="AX95" s="112">
        <f>ROUND(BB95*L29,2)</f>
        <v>0</v>
      </c>
      <c r="AY95" s="112">
        <f>ROUND(BC95*L30,2)</f>
        <v>0</v>
      </c>
      <c r="AZ95" s="112">
        <f>ROUND(AZ96,2)</f>
        <v>0</v>
      </c>
      <c r="BA95" s="112">
        <f>ROUND(BA96,2)</f>
        <v>0</v>
      </c>
      <c r="BB95" s="112">
        <f>ROUND(BB96,2)</f>
        <v>0</v>
      </c>
      <c r="BC95" s="112">
        <f>ROUND(BC96,2)</f>
        <v>0</v>
      </c>
      <c r="BD95" s="114">
        <f>ROUND(BD96,2)</f>
        <v>0</v>
      </c>
      <c r="BE95" s="7"/>
      <c r="BS95" s="115" t="s">
        <v>74</v>
      </c>
      <c r="BT95" s="115" t="s">
        <v>82</v>
      </c>
      <c r="BU95" s="115" t="s">
        <v>76</v>
      </c>
      <c r="BV95" s="115" t="s">
        <v>77</v>
      </c>
      <c r="BW95" s="115" t="s">
        <v>83</v>
      </c>
      <c r="BX95" s="115" t="s">
        <v>4</v>
      </c>
      <c r="CL95" s="115" t="s">
        <v>1</v>
      </c>
      <c r="CM95" s="115" t="s">
        <v>75</v>
      </c>
    </row>
    <row r="96" s="4" customFormat="1" ht="16.5" customHeight="1">
      <c r="A96" s="116" t="s">
        <v>84</v>
      </c>
      <c r="B96" s="64"/>
      <c r="C96" s="117"/>
      <c r="D96" s="117"/>
      <c r="E96" s="118" t="s">
        <v>85</v>
      </c>
      <c r="F96" s="118"/>
      <c r="G96" s="118"/>
      <c r="H96" s="118"/>
      <c r="I96" s="118"/>
      <c r="J96" s="117"/>
      <c r="K96" s="118" t="s">
        <v>86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'FVE - Fotovoltika'!J32</f>
        <v>0</v>
      </c>
      <c r="AH96" s="117"/>
      <c r="AI96" s="117"/>
      <c r="AJ96" s="117"/>
      <c r="AK96" s="117"/>
      <c r="AL96" s="117"/>
      <c r="AM96" s="117"/>
      <c r="AN96" s="119">
        <f>SUM(AG96,AT96)</f>
        <v>0</v>
      </c>
      <c r="AO96" s="117"/>
      <c r="AP96" s="117"/>
      <c r="AQ96" s="120" t="s">
        <v>87</v>
      </c>
      <c r="AR96" s="64"/>
      <c r="AS96" s="121">
        <v>0</v>
      </c>
      <c r="AT96" s="122">
        <f>ROUND(SUM(AV96:AW96),2)</f>
        <v>0</v>
      </c>
      <c r="AU96" s="123">
        <f>'FVE - Fotovoltika'!P122</f>
        <v>0</v>
      </c>
      <c r="AV96" s="122">
        <f>'FVE - Fotovoltika'!J35</f>
        <v>0</v>
      </c>
      <c r="AW96" s="122">
        <f>'FVE - Fotovoltika'!J36</f>
        <v>0</v>
      </c>
      <c r="AX96" s="122">
        <f>'FVE - Fotovoltika'!J37</f>
        <v>0</v>
      </c>
      <c r="AY96" s="122">
        <f>'FVE - Fotovoltika'!J38</f>
        <v>0</v>
      </c>
      <c r="AZ96" s="122">
        <f>'FVE - Fotovoltika'!F35</f>
        <v>0</v>
      </c>
      <c r="BA96" s="122">
        <f>'FVE - Fotovoltika'!F36</f>
        <v>0</v>
      </c>
      <c r="BB96" s="122">
        <f>'FVE - Fotovoltika'!F37</f>
        <v>0</v>
      </c>
      <c r="BC96" s="122">
        <f>'FVE - Fotovoltika'!F38</f>
        <v>0</v>
      </c>
      <c r="BD96" s="124">
        <f>'FVE - Fotovoltika'!F39</f>
        <v>0</v>
      </c>
      <c r="BE96" s="4"/>
      <c r="BT96" s="22" t="s">
        <v>88</v>
      </c>
      <c r="BV96" s="22" t="s">
        <v>77</v>
      </c>
      <c r="BW96" s="22" t="s">
        <v>89</v>
      </c>
      <c r="BX96" s="22" t="s">
        <v>83</v>
      </c>
      <c r="CL96" s="22" t="s">
        <v>1</v>
      </c>
    </row>
    <row r="97" s="2" customFormat="1" ht="30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="2" customFormat="1" ht="6.96" customHeight="1">
      <c r="A98" s="33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G94:AM94"/>
    <mergeCell ref="AN94:AP94"/>
    <mergeCell ref="AR2:BE2"/>
  </mergeCells>
  <hyperlinks>
    <hyperlink ref="A96" location="'FVE - Fotovoltik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3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="1" customFormat="1" ht="24.96" customHeight="1">
      <c r="B4" s="17"/>
      <c r="D4" s="18" t="s">
        <v>90</v>
      </c>
      <c r="L4" s="17"/>
      <c r="M4" s="125" t="s">
        <v>9</v>
      </c>
      <c r="AT4" s="14" t="s">
        <v>3</v>
      </c>
    </row>
    <row r="5" s="1" customFormat="1" ht="6.96" customHeight="1">
      <c r="B5" s="17"/>
      <c r="L5" s="17"/>
    </row>
    <row r="6" s="1" customFormat="1" ht="12" customHeight="1">
      <c r="B6" s="17"/>
      <c r="D6" s="27" t="s">
        <v>15</v>
      </c>
      <c r="L6" s="17"/>
    </row>
    <row r="7" s="1" customFormat="1" ht="26.25" customHeight="1">
      <c r="B7" s="17"/>
      <c r="E7" s="126" t="str">
        <f>'Rekapitulácia stavby'!K6</f>
        <v>Zníženie energetickej náročnosti budovy telocvične ZŠ a MŠ Pod Papierňou, Bardejov</v>
      </c>
      <c r="F7" s="27"/>
      <c r="G7" s="27"/>
      <c r="H7" s="27"/>
      <c r="L7" s="17"/>
    </row>
    <row r="8" s="1" customFormat="1" ht="12" customHeight="1">
      <c r="B8" s="17"/>
      <c r="D8" s="27" t="s">
        <v>91</v>
      </c>
      <c r="L8" s="17"/>
    </row>
    <row r="9" s="2" customFormat="1" ht="23.25" customHeight="1">
      <c r="A9" s="33"/>
      <c r="B9" s="34"/>
      <c r="C9" s="33"/>
      <c r="D9" s="33"/>
      <c r="E9" s="126" t="s">
        <v>92</v>
      </c>
      <c r="F9" s="33"/>
      <c r="G9" s="33"/>
      <c r="H9" s="33"/>
      <c r="I9" s="33"/>
      <c r="J9" s="33"/>
      <c r="K9" s="33"/>
      <c r="L9" s="5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" customFormat="1" ht="12" customHeight="1">
      <c r="A10" s="33"/>
      <c r="B10" s="34"/>
      <c r="C10" s="33"/>
      <c r="D10" s="27" t="s">
        <v>93</v>
      </c>
      <c r="E10" s="33"/>
      <c r="F10" s="33"/>
      <c r="G10" s="33"/>
      <c r="H10" s="33"/>
      <c r="I10" s="33"/>
      <c r="J10" s="33"/>
      <c r="K10" s="33"/>
      <c r="L10" s="5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" customFormat="1" ht="16.5" customHeight="1">
      <c r="A11" s="33"/>
      <c r="B11" s="34"/>
      <c r="C11" s="33"/>
      <c r="D11" s="33"/>
      <c r="E11" s="67" t="s">
        <v>94</v>
      </c>
      <c r="F11" s="33"/>
      <c r="G11" s="33"/>
      <c r="H11" s="33"/>
      <c r="I11" s="33"/>
      <c r="J11" s="33"/>
      <c r="K11" s="33"/>
      <c r="L11" s="5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5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" customFormat="1" ht="12" customHeight="1">
      <c r="A13" s="33"/>
      <c r="B13" s="34"/>
      <c r="C13" s="33"/>
      <c r="D13" s="27" t="s">
        <v>17</v>
      </c>
      <c r="E13" s="33"/>
      <c r="F13" s="22" t="s">
        <v>1</v>
      </c>
      <c r="G13" s="33"/>
      <c r="H13" s="33"/>
      <c r="I13" s="27" t="s">
        <v>18</v>
      </c>
      <c r="J13" s="22" t="s">
        <v>1</v>
      </c>
      <c r="K13" s="33"/>
      <c r="L13" s="5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" customFormat="1" ht="12" customHeight="1">
      <c r="A14" s="33"/>
      <c r="B14" s="34"/>
      <c r="C14" s="33"/>
      <c r="D14" s="27" t="s">
        <v>19</v>
      </c>
      <c r="E14" s="33"/>
      <c r="F14" s="22" t="s">
        <v>20</v>
      </c>
      <c r="G14" s="33"/>
      <c r="H14" s="33"/>
      <c r="I14" s="27" t="s">
        <v>21</v>
      </c>
      <c r="J14" s="69" t="str">
        <f>'Rekapitulácia stavby'!AN8</f>
        <v>1. 5. 2024</v>
      </c>
      <c r="K14" s="33"/>
      <c r="L14" s="5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" customFormat="1" ht="10.8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5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" customFormat="1" ht="12" customHeight="1">
      <c r="A16" s="33"/>
      <c r="B16" s="34"/>
      <c r="C16" s="33"/>
      <c r="D16" s="27" t="s">
        <v>23</v>
      </c>
      <c r="E16" s="33"/>
      <c r="F16" s="33"/>
      <c r="G16" s="33"/>
      <c r="H16" s="33"/>
      <c r="I16" s="27" t="s">
        <v>24</v>
      </c>
      <c r="J16" s="22" t="s">
        <v>1</v>
      </c>
      <c r="K16" s="33"/>
      <c r="L16" s="5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" customFormat="1" ht="18" customHeight="1">
      <c r="A17" s="33"/>
      <c r="B17" s="34"/>
      <c r="C17" s="33"/>
      <c r="D17" s="33"/>
      <c r="E17" s="22" t="s">
        <v>25</v>
      </c>
      <c r="F17" s="33"/>
      <c r="G17" s="33"/>
      <c r="H17" s="33"/>
      <c r="I17" s="27" t="s">
        <v>26</v>
      </c>
      <c r="J17" s="22" t="s">
        <v>1</v>
      </c>
      <c r="K17" s="33"/>
      <c r="L17" s="5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" customFormat="1" ht="6.96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5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" customFormat="1" ht="12" customHeight="1">
      <c r="A19" s="33"/>
      <c r="B19" s="34"/>
      <c r="C19" s="33"/>
      <c r="D19" s="27" t="s">
        <v>27</v>
      </c>
      <c r="E19" s="33"/>
      <c r="F19" s="33"/>
      <c r="G19" s="33"/>
      <c r="H19" s="33"/>
      <c r="I19" s="27" t="s">
        <v>24</v>
      </c>
      <c r="J19" s="28" t="str">
        <f>'Rekapitulácia stavby'!AN13</f>
        <v>Vyplň údaj</v>
      </c>
      <c r="K19" s="33"/>
      <c r="L19" s="5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" customFormat="1" ht="18" customHeight="1">
      <c r="A20" s="33"/>
      <c r="B20" s="34"/>
      <c r="C20" s="33"/>
      <c r="D20" s="33"/>
      <c r="E20" s="28" t="str">
        <f>'Rekapitulácia stavby'!E14</f>
        <v>Vyplň údaj</v>
      </c>
      <c r="F20" s="22"/>
      <c r="G20" s="22"/>
      <c r="H20" s="22"/>
      <c r="I20" s="27" t="s">
        <v>26</v>
      </c>
      <c r="J20" s="28" t="str">
        <f>'Rekapitulácia stavby'!AN14</f>
        <v>Vyplň údaj</v>
      </c>
      <c r="K20" s="33"/>
      <c r="L20" s="5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" customFormat="1" ht="6.96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5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" customFormat="1" ht="12" customHeight="1">
      <c r="A22" s="33"/>
      <c r="B22" s="34"/>
      <c r="C22" s="33"/>
      <c r="D22" s="27" t="s">
        <v>29</v>
      </c>
      <c r="E22" s="33"/>
      <c r="F22" s="33"/>
      <c r="G22" s="33"/>
      <c r="H22" s="33"/>
      <c r="I22" s="27" t="s">
        <v>24</v>
      </c>
      <c r="J22" s="22" t="s">
        <v>1</v>
      </c>
      <c r="K22" s="33"/>
      <c r="L22" s="5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" customFormat="1" ht="18" customHeight="1">
      <c r="A23" s="33"/>
      <c r="B23" s="34"/>
      <c r="C23" s="33"/>
      <c r="D23" s="33"/>
      <c r="E23" s="22" t="s">
        <v>30</v>
      </c>
      <c r="F23" s="33"/>
      <c r="G23" s="33"/>
      <c r="H23" s="33"/>
      <c r="I23" s="27" t="s">
        <v>26</v>
      </c>
      <c r="J23" s="22" t="s">
        <v>1</v>
      </c>
      <c r="K23" s="33"/>
      <c r="L23" s="5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" customFormat="1" ht="6.96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5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" customFormat="1" ht="12" customHeight="1">
      <c r="A25" s="33"/>
      <c r="B25" s="34"/>
      <c r="C25" s="33"/>
      <c r="D25" s="27" t="s">
        <v>32</v>
      </c>
      <c r="E25" s="33"/>
      <c r="F25" s="33"/>
      <c r="G25" s="33"/>
      <c r="H25" s="33"/>
      <c r="I25" s="27" t="s">
        <v>24</v>
      </c>
      <c r="J25" s="22" t="s">
        <v>1</v>
      </c>
      <c r="K25" s="33"/>
      <c r="L25" s="5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" customFormat="1" ht="18" customHeight="1">
      <c r="A26" s="33"/>
      <c r="B26" s="34"/>
      <c r="C26" s="33"/>
      <c r="D26" s="33"/>
      <c r="E26" s="22" t="s">
        <v>30</v>
      </c>
      <c r="F26" s="33"/>
      <c r="G26" s="33"/>
      <c r="H26" s="33"/>
      <c r="I26" s="27" t="s">
        <v>26</v>
      </c>
      <c r="J26" s="22" t="s">
        <v>1</v>
      </c>
      <c r="K26" s="33"/>
      <c r="L26" s="5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2" customFormat="1" ht="6.96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55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="2" customFormat="1" ht="12" customHeight="1">
      <c r="A28" s="33"/>
      <c r="B28" s="34"/>
      <c r="C28" s="33"/>
      <c r="D28" s="27" t="s">
        <v>33</v>
      </c>
      <c r="E28" s="33"/>
      <c r="F28" s="33"/>
      <c r="G28" s="33"/>
      <c r="H28" s="33"/>
      <c r="I28" s="33"/>
      <c r="J28" s="33"/>
      <c r="K28" s="33"/>
      <c r="L28" s="5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8" customFormat="1" ht="16.5" customHeight="1">
      <c r="A29" s="127"/>
      <c r="B29" s="128"/>
      <c r="C29" s="127"/>
      <c r="D29" s="127"/>
      <c r="E29" s="31" t="s">
        <v>1</v>
      </c>
      <c r="F29" s="31"/>
      <c r="G29" s="31"/>
      <c r="H29" s="31"/>
      <c r="I29" s="127"/>
      <c r="J29" s="127"/>
      <c r="K29" s="127"/>
      <c r="L29" s="129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</row>
    <row r="30" s="2" customFormat="1" ht="6.96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5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" customFormat="1" ht="6.96" customHeight="1">
      <c r="A31" s="33"/>
      <c r="B31" s="34"/>
      <c r="C31" s="33"/>
      <c r="D31" s="90"/>
      <c r="E31" s="90"/>
      <c r="F31" s="90"/>
      <c r="G31" s="90"/>
      <c r="H31" s="90"/>
      <c r="I31" s="90"/>
      <c r="J31" s="90"/>
      <c r="K31" s="90"/>
      <c r="L31" s="5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" customFormat="1" ht="25.44" customHeight="1">
      <c r="A32" s="33"/>
      <c r="B32" s="34"/>
      <c r="C32" s="33"/>
      <c r="D32" s="130" t="s">
        <v>35</v>
      </c>
      <c r="E32" s="33"/>
      <c r="F32" s="33"/>
      <c r="G32" s="33"/>
      <c r="H32" s="33"/>
      <c r="I32" s="33"/>
      <c r="J32" s="96">
        <f>ROUND(J122, 2)</f>
        <v>0</v>
      </c>
      <c r="K32" s="33"/>
      <c r="L32" s="5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" customFormat="1" ht="6.96" customHeight="1">
      <c r="A33" s="33"/>
      <c r="B33" s="34"/>
      <c r="C33" s="33"/>
      <c r="D33" s="90"/>
      <c r="E33" s="90"/>
      <c r="F33" s="90"/>
      <c r="G33" s="90"/>
      <c r="H33" s="90"/>
      <c r="I33" s="90"/>
      <c r="J33" s="90"/>
      <c r="K33" s="90"/>
      <c r="L33" s="5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" customFormat="1" ht="14.4" customHeight="1">
      <c r="A34" s="33"/>
      <c r="B34" s="34"/>
      <c r="C34" s="33"/>
      <c r="D34" s="33"/>
      <c r="E34" s="33"/>
      <c r="F34" s="38" t="s">
        <v>37</v>
      </c>
      <c r="G34" s="33"/>
      <c r="H34" s="33"/>
      <c r="I34" s="38" t="s">
        <v>36</v>
      </c>
      <c r="J34" s="38" t="s">
        <v>38</v>
      </c>
      <c r="K34" s="33"/>
      <c r="L34" s="5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="2" customFormat="1" ht="14.4" customHeight="1">
      <c r="A35" s="33"/>
      <c r="B35" s="34"/>
      <c r="C35" s="33"/>
      <c r="D35" s="131" t="s">
        <v>39</v>
      </c>
      <c r="E35" s="40" t="s">
        <v>40</v>
      </c>
      <c r="F35" s="132">
        <f>ROUND((SUM(BE122:BE128)),  2)</f>
        <v>0</v>
      </c>
      <c r="G35" s="133"/>
      <c r="H35" s="133"/>
      <c r="I35" s="134">
        <v>0.20000000000000001</v>
      </c>
      <c r="J35" s="132">
        <f>ROUND(((SUM(BE122:BE128))*I35),  2)</f>
        <v>0</v>
      </c>
      <c r="K35" s="33"/>
      <c r="L35" s="5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="2" customFormat="1" ht="14.4" customHeight="1">
      <c r="A36" s="33"/>
      <c r="B36" s="34"/>
      <c r="C36" s="33"/>
      <c r="D36" s="33"/>
      <c r="E36" s="40" t="s">
        <v>41</v>
      </c>
      <c r="F36" s="132">
        <f>ROUND((SUM(BF122:BF128)),  2)</f>
        <v>0</v>
      </c>
      <c r="G36" s="133"/>
      <c r="H36" s="133"/>
      <c r="I36" s="134">
        <v>0.20000000000000001</v>
      </c>
      <c r="J36" s="132">
        <f>ROUND(((SUM(BF122:BF128))*I36),  2)</f>
        <v>0</v>
      </c>
      <c r="K36" s="33"/>
      <c r="L36" s="5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hidden="1" s="2" customFormat="1" ht="14.4" customHeight="1">
      <c r="A37" s="33"/>
      <c r="B37" s="34"/>
      <c r="C37" s="33"/>
      <c r="D37" s="33"/>
      <c r="E37" s="27" t="s">
        <v>42</v>
      </c>
      <c r="F37" s="135">
        <f>ROUND((SUM(BG122:BG128)),  2)</f>
        <v>0</v>
      </c>
      <c r="G37" s="33"/>
      <c r="H37" s="33"/>
      <c r="I37" s="136">
        <v>0.20000000000000001</v>
      </c>
      <c r="J37" s="135">
        <f>0</f>
        <v>0</v>
      </c>
      <c r="K37" s="33"/>
      <c r="L37" s="5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hidden="1" s="2" customFormat="1" ht="14.4" customHeight="1">
      <c r="A38" s="33"/>
      <c r="B38" s="34"/>
      <c r="C38" s="33"/>
      <c r="D38" s="33"/>
      <c r="E38" s="27" t="s">
        <v>43</v>
      </c>
      <c r="F38" s="135">
        <f>ROUND((SUM(BH122:BH128)),  2)</f>
        <v>0</v>
      </c>
      <c r="G38" s="33"/>
      <c r="H38" s="33"/>
      <c r="I38" s="136">
        <v>0.20000000000000001</v>
      </c>
      <c r="J38" s="135">
        <f>0</f>
        <v>0</v>
      </c>
      <c r="K38" s="33"/>
      <c r="L38" s="5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hidden="1" s="2" customFormat="1" ht="14.4" customHeight="1">
      <c r="A39" s="33"/>
      <c r="B39" s="34"/>
      <c r="C39" s="33"/>
      <c r="D39" s="33"/>
      <c r="E39" s="40" t="s">
        <v>44</v>
      </c>
      <c r="F39" s="132">
        <f>ROUND((SUM(BI122:BI128)),  2)</f>
        <v>0</v>
      </c>
      <c r="G39" s="133"/>
      <c r="H39" s="133"/>
      <c r="I39" s="134">
        <v>0</v>
      </c>
      <c r="J39" s="132">
        <f>0</f>
        <v>0</v>
      </c>
      <c r="K39" s="33"/>
      <c r="L39" s="5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" customFormat="1" ht="6.96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5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2" customFormat="1" ht="25.44" customHeight="1">
      <c r="A41" s="33"/>
      <c r="B41" s="34"/>
      <c r="C41" s="137"/>
      <c r="D41" s="138" t="s">
        <v>45</v>
      </c>
      <c r="E41" s="81"/>
      <c r="F41" s="81"/>
      <c r="G41" s="139" t="s">
        <v>46</v>
      </c>
      <c r="H41" s="140" t="s">
        <v>47</v>
      </c>
      <c r="I41" s="81"/>
      <c r="J41" s="141">
        <f>SUM(J32:J39)</f>
        <v>0</v>
      </c>
      <c r="K41" s="142"/>
      <c r="L41" s="55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="2" customFormat="1" ht="14.4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55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5"/>
      <c r="D50" s="56" t="s">
        <v>48</v>
      </c>
      <c r="E50" s="57"/>
      <c r="F50" s="57"/>
      <c r="G50" s="56" t="s">
        <v>49</v>
      </c>
      <c r="H50" s="57"/>
      <c r="I50" s="57"/>
      <c r="J50" s="57"/>
      <c r="K50" s="57"/>
      <c r="L50" s="5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3"/>
      <c r="B61" s="34"/>
      <c r="C61" s="33"/>
      <c r="D61" s="58" t="s">
        <v>50</v>
      </c>
      <c r="E61" s="36"/>
      <c r="F61" s="143" t="s">
        <v>51</v>
      </c>
      <c r="G61" s="58" t="s">
        <v>50</v>
      </c>
      <c r="H61" s="36"/>
      <c r="I61" s="36"/>
      <c r="J61" s="144" t="s">
        <v>51</v>
      </c>
      <c r="K61" s="36"/>
      <c r="L61" s="55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3"/>
      <c r="B65" s="34"/>
      <c r="C65" s="33"/>
      <c r="D65" s="56" t="s">
        <v>52</v>
      </c>
      <c r="E65" s="59"/>
      <c r="F65" s="59"/>
      <c r="G65" s="56" t="s">
        <v>53</v>
      </c>
      <c r="H65" s="59"/>
      <c r="I65" s="59"/>
      <c r="J65" s="59"/>
      <c r="K65" s="59"/>
      <c r="L65" s="55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3"/>
      <c r="B76" s="34"/>
      <c r="C76" s="33"/>
      <c r="D76" s="58" t="s">
        <v>50</v>
      </c>
      <c r="E76" s="36"/>
      <c r="F76" s="143" t="s">
        <v>51</v>
      </c>
      <c r="G76" s="58" t="s">
        <v>50</v>
      </c>
      <c r="H76" s="36"/>
      <c r="I76" s="36"/>
      <c r="J76" s="144" t="s">
        <v>51</v>
      </c>
      <c r="K76" s="36"/>
      <c r="L76" s="5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2" customFormat="1" ht="14.4" customHeight="1">
      <c r="A77" s="33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="2" customFormat="1" ht="6.96" customHeight="1">
      <c r="A81" s="33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2" customFormat="1" ht="24.96" customHeight="1">
      <c r="A82" s="33"/>
      <c r="B82" s="34"/>
      <c r="C82" s="18" t="s">
        <v>95</v>
      </c>
      <c r="D82" s="33"/>
      <c r="E82" s="33"/>
      <c r="F82" s="33"/>
      <c r="G82" s="33"/>
      <c r="H82" s="33"/>
      <c r="I82" s="33"/>
      <c r="J82" s="33"/>
      <c r="K82" s="33"/>
      <c r="L82" s="5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2" customFormat="1" ht="6.96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5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2" customFormat="1" ht="12" customHeight="1">
      <c r="A84" s="33"/>
      <c r="B84" s="34"/>
      <c r="C84" s="27" t="s">
        <v>15</v>
      </c>
      <c r="D84" s="33"/>
      <c r="E84" s="33"/>
      <c r="F84" s="33"/>
      <c r="G84" s="33"/>
      <c r="H84" s="33"/>
      <c r="I84" s="33"/>
      <c r="J84" s="33"/>
      <c r="K84" s="33"/>
      <c r="L84" s="5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2" customFormat="1" ht="26.25" customHeight="1">
      <c r="A85" s="33"/>
      <c r="B85" s="34"/>
      <c r="C85" s="33"/>
      <c r="D85" s="33"/>
      <c r="E85" s="126" t="str">
        <f>E7</f>
        <v>Zníženie energetickej náročnosti budovy telocvične ZŠ a MŠ Pod Papierňou, Bardejov</v>
      </c>
      <c r="F85" s="27"/>
      <c r="G85" s="27"/>
      <c r="H85" s="27"/>
      <c r="I85" s="33"/>
      <c r="J85" s="33"/>
      <c r="K85" s="33"/>
      <c r="L85" s="55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1" customFormat="1" ht="12" customHeight="1">
      <c r="B86" s="17"/>
      <c r="C86" s="27" t="s">
        <v>91</v>
      </c>
      <c r="L86" s="17"/>
    </row>
    <row r="87" s="2" customFormat="1" ht="23.25" customHeight="1">
      <c r="A87" s="33"/>
      <c r="B87" s="34"/>
      <c r="C87" s="33"/>
      <c r="D87" s="33"/>
      <c r="E87" s="126" t="s">
        <v>92</v>
      </c>
      <c r="F87" s="33"/>
      <c r="G87" s="33"/>
      <c r="H87" s="33"/>
      <c r="I87" s="33"/>
      <c r="J87" s="33"/>
      <c r="K87" s="33"/>
      <c r="L87" s="55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2" customFormat="1" ht="12" customHeight="1">
      <c r="A88" s="33"/>
      <c r="B88" s="34"/>
      <c r="C88" s="27" t="s">
        <v>93</v>
      </c>
      <c r="D88" s="33"/>
      <c r="E88" s="33"/>
      <c r="F88" s="33"/>
      <c r="G88" s="33"/>
      <c r="H88" s="33"/>
      <c r="I88" s="33"/>
      <c r="J88" s="33"/>
      <c r="K88" s="33"/>
      <c r="L88" s="55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2" customFormat="1" ht="16.5" customHeight="1">
      <c r="A89" s="33"/>
      <c r="B89" s="34"/>
      <c r="C89" s="33"/>
      <c r="D89" s="33"/>
      <c r="E89" s="67" t="str">
        <f>E11</f>
        <v>FVE - Fotovoltika</v>
      </c>
      <c r="F89" s="33"/>
      <c r="G89" s="33"/>
      <c r="H89" s="33"/>
      <c r="I89" s="33"/>
      <c r="J89" s="33"/>
      <c r="K89" s="33"/>
      <c r="L89" s="55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2" customFormat="1" ht="6.96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5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2" customFormat="1" ht="12" customHeight="1">
      <c r="A91" s="33"/>
      <c r="B91" s="34"/>
      <c r="C91" s="27" t="s">
        <v>19</v>
      </c>
      <c r="D91" s="33"/>
      <c r="E91" s="33"/>
      <c r="F91" s="22" t="str">
        <f>F14</f>
        <v>Pod Papierňou 1555 ; 085 01 Bardejov</v>
      </c>
      <c r="G91" s="33"/>
      <c r="H91" s="33"/>
      <c r="I91" s="27" t="s">
        <v>21</v>
      </c>
      <c r="J91" s="69" t="str">
        <f>IF(J14="","",J14)</f>
        <v>1. 5. 2024</v>
      </c>
      <c r="K91" s="33"/>
      <c r="L91" s="55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2" customFormat="1" ht="6.96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55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2" customFormat="1" ht="25.65" customHeight="1">
      <c r="A93" s="33"/>
      <c r="B93" s="34"/>
      <c r="C93" s="27" t="s">
        <v>23</v>
      </c>
      <c r="D93" s="33"/>
      <c r="E93" s="33"/>
      <c r="F93" s="22" t="str">
        <f>E17</f>
        <v>Mesto Bardejov, Radničné námestie 16, 085 01</v>
      </c>
      <c r="G93" s="33"/>
      <c r="H93" s="33"/>
      <c r="I93" s="27" t="s">
        <v>29</v>
      </c>
      <c r="J93" s="31" t="str">
        <f>E23</f>
        <v>BEELI s.r.o., Bojná 329, 956 01 Bojná</v>
      </c>
      <c r="K93" s="33"/>
      <c r="L93" s="55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2" customFormat="1" ht="25.65" customHeight="1">
      <c r="A94" s="33"/>
      <c r="B94" s="34"/>
      <c r="C94" s="27" t="s">
        <v>27</v>
      </c>
      <c r="D94" s="33"/>
      <c r="E94" s="33"/>
      <c r="F94" s="22" t="str">
        <f>IF(E20="","",E20)</f>
        <v>Vyplň údaj</v>
      </c>
      <c r="G94" s="33"/>
      <c r="H94" s="33"/>
      <c r="I94" s="27" t="s">
        <v>32</v>
      </c>
      <c r="J94" s="31" t="str">
        <f>E26</f>
        <v>BEELI s.r.o., Bojná 329, 956 01 Bojná</v>
      </c>
      <c r="K94" s="33"/>
      <c r="L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2" customFormat="1" ht="10.32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55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2" customFormat="1" ht="29.28" customHeight="1">
      <c r="A96" s="33"/>
      <c r="B96" s="34"/>
      <c r="C96" s="145" t="s">
        <v>96</v>
      </c>
      <c r="D96" s="137"/>
      <c r="E96" s="137"/>
      <c r="F96" s="137"/>
      <c r="G96" s="137"/>
      <c r="H96" s="137"/>
      <c r="I96" s="137"/>
      <c r="J96" s="146" t="s">
        <v>97</v>
      </c>
      <c r="K96" s="137"/>
      <c r="L96" s="55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="2" customFormat="1" ht="10.32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55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="2" customFormat="1" ht="22.8" customHeight="1">
      <c r="A98" s="33"/>
      <c r="B98" s="34"/>
      <c r="C98" s="147" t="s">
        <v>98</v>
      </c>
      <c r="D98" s="33"/>
      <c r="E98" s="33"/>
      <c r="F98" s="33"/>
      <c r="G98" s="33"/>
      <c r="H98" s="33"/>
      <c r="I98" s="33"/>
      <c r="J98" s="96">
        <f>J122</f>
        <v>0</v>
      </c>
      <c r="K98" s="33"/>
      <c r="L98" s="55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4" t="s">
        <v>99</v>
      </c>
    </row>
    <row r="99" s="9" customFormat="1" ht="24.96" customHeight="1">
      <c r="A99" s="9"/>
      <c r="B99" s="148"/>
      <c r="C99" s="9"/>
      <c r="D99" s="149" t="s">
        <v>100</v>
      </c>
      <c r="E99" s="150"/>
      <c r="F99" s="150"/>
      <c r="G99" s="150"/>
      <c r="H99" s="150"/>
      <c r="I99" s="150"/>
      <c r="J99" s="151">
        <f>J123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8"/>
      <c r="C100" s="9"/>
      <c r="D100" s="149" t="s">
        <v>101</v>
      </c>
      <c r="E100" s="150"/>
      <c r="F100" s="150"/>
      <c r="G100" s="150"/>
      <c r="H100" s="150"/>
      <c r="I100" s="150"/>
      <c r="J100" s="151">
        <f>J125</f>
        <v>0</v>
      </c>
      <c r="K100" s="9"/>
      <c r="L100" s="14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55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="2" customFormat="1" ht="6.96" customHeight="1">
      <c r="A102" s="33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5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="2" customFormat="1" ht="6.96" customHeight="1">
      <c r="A106" s="33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5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="2" customFormat="1" ht="24.96" customHeight="1">
      <c r="A107" s="33"/>
      <c r="B107" s="34"/>
      <c r="C107" s="18" t="s">
        <v>102</v>
      </c>
      <c r="D107" s="33"/>
      <c r="E107" s="33"/>
      <c r="F107" s="33"/>
      <c r="G107" s="33"/>
      <c r="H107" s="33"/>
      <c r="I107" s="33"/>
      <c r="J107" s="33"/>
      <c r="K107" s="33"/>
      <c r="L107" s="55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="2" customFormat="1" ht="6.96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55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="2" customFormat="1" ht="12" customHeight="1">
      <c r="A109" s="33"/>
      <c r="B109" s="34"/>
      <c r="C109" s="27" t="s">
        <v>15</v>
      </c>
      <c r="D109" s="33"/>
      <c r="E109" s="33"/>
      <c r="F109" s="33"/>
      <c r="G109" s="33"/>
      <c r="H109" s="33"/>
      <c r="I109" s="33"/>
      <c r="J109" s="33"/>
      <c r="K109" s="33"/>
      <c r="L109" s="55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2" customFormat="1" ht="26.25" customHeight="1">
      <c r="A110" s="33"/>
      <c r="B110" s="34"/>
      <c r="C110" s="33"/>
      <c r="D110" s="33"/>
      <c r="E110" s="126" t="str">
        <f>E7</f>
        <v>Zníženie energetickej náročnosti budovy telocvične ZŠ a MŠ Pod Papierňou, Bardejov</v>
      </c>
      <c r="F110" s="27"/>
      <c r="G110" s="27"/>
      <c r="H110" s="27"/>
      <c r="I110" s="33"/>
      <c r="J110" s="33"/>
      <c r="K110" s="33"/>
      <c r="L110" s="55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1" customFormat="1" ht="12" customHeight="1">
      <c r="B111" s="17"/>
      <c r="C111" s="27" t="s">
        <v>91</v>
      </c>
      <c r="L111" s="17"/>
    </row>
    <row r="112" s="2" customFormat="1" ht="23.25" customHeight="1">
      <c r="A112" s="33"/>
      <c r="B112" s="34"/>
      <c r="C112" s="33"/>
      <c r="D112" s="33"/>
      <c r="E112" s="126" t="s">
        <v>92</v>
      </c>
      <c r="F112" s="33"/>
      <c r="G112" s="33"/>
      <c r="H112" s="33"/>
      <c r="I112" s="33"/>
      <c r="J112" s="33"/>
      <c r="K112" s="33"/>
      <c r="L112" s="55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2" customFormat="1" ht="12" customHeight="1">
      <c r="A113" s="33"/>
      <c r="B113" s="34"/>
      <c r="C113" s="27" t="s">
        <v>93</v>
      </c>
      <c r="D113" s="33"/>
      <c r="E113" s="33"/>
      <c r="F113" s="33"/>
      <c r="G113" s="33"/>
      <c r="H113" s="33"/>
      <c r="I113" s="33"/>
      <c r="J113" s="33"/>
      <c r="K113" s="33"/>
      <c r="L113" s="55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2" customFormat="1" ht="16.5" customHeight="1">
      <c r="A114" s="33"/>
      <c r="B114" s="34"/>
      <c r="C114" s="33"/>
      <c r="D114" s="33"/>
      <c r="E114" s="67" t="str">
        <f>E11</f>
        <v>FVE - Fotovoltika</v>
      </c>
      <c r="F114" s="33"/>
      <c r="G114" s="33"/>
      <c r="H114" s="33"/>
      <c r="I114" s="33"/>
      <c r="J114" s="33"/>
      <c r="K114" s="33"/>
      <c r="L114" s="5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2" customFormat="1" ht="6.96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55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2" customFormat="1" ht="12" customHeight="1">
      <c r="A116" s="33"/>
      <c r="B116" s="34"/>
      <c r="C116" s="27" t="s">
        <v>19</v>
      </c>
      <c r="D116" s="33"/>
      <c r="E116" s="33"/>
      <c r="F116" s="22" t="str">
        <f>F14</f>
        <v>Pod Papierňou 1555 ; 085 01 Bardejov</v>
      </c>
      <c r="G116" s="33"/>
      <c r="H116" s="33"/>
      <c r="I116" s="27" t="s">
        <v>21</v>
      </c>
      <c r="J116" s="69" t="str">
        <f>IF(J14="","",J14)</f>
        <v>1. 5. 2024</v>
      </c>
      <c r="K116" s="33"/>
      <c r="L116" s="55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2" customFormat="1" ht="6.96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55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2" customFormat="1" ht="25.65" customHeight="1">
      <c r="A118" s="33"/>
      <c r="B118" s="34"/>
      <c r="C118" s="27" t="s">
        <v>23</v>
      </c>
      <c r="D118" s="33"/>
      <c r="E118" s="33"/>
      <c r="F118" s="22" t="str">
        <f>E17</f>
        <v>Mesto Bardejov, Radničné námestie 16, 085 01</v>
      </c>
      <c r="G118" s="33"/>
      <c r="H118" s="33"/>
      <c r="I118" s="27" t="s">
        <v>29</v>
      </c>
      <c r="J118" s="31" t="str">
        <f>E23</f>
        <v>BEELI s.r.o., Bojná 329, 956 01 Bojná</v>
      </c>
      <c r="K118" s="33"/>
      <c r="L118" s="55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2" customFormat="1" ht="25.65" customHeight="1">
      <c r="A119" s="33"/>
      <c r="B119" s="34"/>
      <c r="C119" s="27" t="s">
        <v>27</v>
      </c>
      <c r="D119" s="33"/>
      <c r="E119" s="33"/>
      <c r="F119" s="22" t="str">
        <f>IF(E20="","",E20)</f>
        <v>Vyplň údaj</v>
      </c>
      <c r="G119" s="33"/>
      <c r="H119" s="33"/>
      <c r="I119" s="27" t="s">
        <v>32</v>
      </c>
      <c r="J119" s="31" t="str">
        <f>E26</f>
        <v>BEELI s.r.o., Bojná 329, 956 01 Bojná</v>
      </c>
      <c r="K119" s="33"/>
      <c r="L119" s="55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2" customFormat="1" ht="10.32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55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10" customFormat="1" ht="29.28" customHeight="1">
      <c r="A121" s="152"/>
      <c r="B121" s="153"/>
      <c r="C121" s="154" t="s">
        <v>103</v>
      </c>
      <c r="D121" s="155" t="s">
        <v>60</v>
      </c>
      <c r="E121" s="155" t="s">
        <v>56</v>
      </c>
      <c r="F121" s="155" t="s">
        <v>57</v>
      </c>
      <c r="G121" s="155" t="s">
        <v>104</v>
      </c>
      <c r="H121" s="155" t="s">
        <v>105</v>
      </c>
      <c r="I121" s="155" t="s">
        <v>106</v>
      </c>
      <c r="J121" s="156" t="s">
        <v>97</v>
      </c>
      <c r="K121" s="157" t="s">
        <v>107</v>
      </c>
      <c r="L121" s="158"/>
      <c r="M121" s="86" t="s">
        <v>1</v>
      </c>
      <c r="N121" s="87" t="s">
        <v>39</v>
      </c>
      <c r="O121" s="87" t="s">
        <v>108</v>
      </c>
      <c r="P121" s="87" t="s">
        <v>109</v>
      </c>
      <c r="Q121" s="87" t="s">
        <v>110</v>
      </c>
      <c r="R121" s="87" t="s">
        <v>111</v>
      </c>
      <c r="S121" s="87" t="s">
        <v>112</v>
      </c>
      <c r="T121" s="88" t="s">
        <v>113</v>
      </c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</row>
    <row r="122" s="2" customFormat="1" ht="22.8" customHeight="1">
      <c r="A122" s="33"/>
      <c r="B122" s="34"/>
      <c r="C122" s="93" t="s">
        <v>98</v>
      </c>
      <c r="D122" s="33"/>
      <c r="E122" s="33"/>
      <c r="F122" s="33"/>
      <c r="G122" s="33"/>
      <c r="H122" s="33"/>
      <c r="I122" s="33"/>
      <c r="J122" s="159">
        <f>BK122</f>
        <v>0</v>
      </c>
      <c r="K122" s="33"/>
      <c r="L122" s="34"/>
      <c r="M122" s="89"/>
      <c r="N122" s="73"/>
      <c r="O122" s="90"/>
      <c r="P122" s="160">
        <f>P123+P125</f>
        <v>0</v>
      </c>
      <c r="Q122" s="90"/>
      <c r="R122" s="160">
        <f>R123+R125</f>
        <v>0</v>
      </c>
      <c r="S122" s="90"/>
      <c r="T122" s="161">
        <f>T123+T125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4" t="s">
        <v>74</v>
      </c>
      <c r="AU122" s="14" t="s">
        <v>99</v>
      </c>
      <c r="BK122" s="162">
        <f>BK123+BK125</f>
        <v>0</v>
      </c>
    </row>
    <row r="123" s="11" customFormat="1" ht="25.92" customHeight="1">
      <c r="A123" s="11"/>
      <c r="B123" s="163"/>
      <c r="C123" s="11"/>
      <c r="D123" s="164" t="s">
        <v>74</v>
      </c>
      <c r="E123" s="165" t="s">
        <v>114</v>
      </c>
      <c r="F123" s="165" t="s">
        <v>115</v>
      </c>
      <c r="G123" s="11"/>
      <c r="H123" s="11"/>
      <c r="I123" s="166"/>
      <c r="J123" s="167">
        <f>BK123</f>
        <v>0</v>
      </c>
      <c r="K123" s="11"/>
      <c r="L123" s="163"/>
      <c r="M123" s="168"/>
      <c r="N123" s="169"/>
      <c r="O123" s="169"/>
      <c r="P123" s="170">
        <f>P124</f>
        <v>0</v>
      </c>
      <c r="Q123" s="169"/>
      <c r="R123" s="170">
        <f>R124</f>
        <v>0</v>
      </c>
      <c r="S123" s="169"/>
      <c r="T123" s="171">
        <f>T124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164" t="s">
        <v>82</v>
      </c>
      <c r="AT123" s="172" t="s">
        <v>74</v>
      </c>
      <c r="AU123" s="172" t="s">
        <v>75</v>
      </c>
      <c r="AY123" s="164" t="s">
        <v>116</v>
      </c>
      <c r="BK123" s="173">
        <f>BK124</f>
        <v>0</v>
      </c>
    </row>
    <row r="124" s="2" customFormat="1" ht="16.5" customHeight="1">
      <c r="A124" s="33"/>
      <c r="B124" s="174"/>
      <c r="C124" s="175" t="s">
        <v>82</v>
      </c>
      <c r="D124" s="175" t="s">
        <v>117</v>
      </c>
      <c r="E124" s="176" t="s">
        <v>118</v>
      </c>
      <c r="F124" s="177" t="s">
        <v>119</v>
      </c>
      <c r="G124" s="178" t="s">
        <v>120</v>
      </c>
      <c r="H124" s="179">
        <v>12</v>
      </c>
      <c r="I124" s="180"/>
      <c r="J124" s="181">
        <f>ROUND(I124*H124,2)</f>
        <v>0</v>
      </c>
      <c r="K124" s="182"/>
      <c r="L124" s="183"/>
      <c r="M124" s="184" t="s">
        <v>1</v>
      </c>
      <c r="N124" s="185" t="s">
        <v>41</v>
      </c>
      <c r="O124" s="77"/>
      <c r="P124" s="186">
        <f>O124*H124</f>
        <v>0</v>
      </c>
      <c r="Q124" s="186">
        <v>0</v>
      </c>
      <c r="R124" s="186">
        <f>Q124*H124</f>
        <v>0</v>
      </c>
      <c r="S124" s="186">
        <v>0</v>
      </c>
      <c r="T124" s="187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88" t="s">
        <v>121</v>
      </c>
      <c r="AT124" s="188" t="s">
        <v>117</v>
      </c>
      <c r="AU124" s="188" t="s">
        <v>82</v>
      </c>
      <c r="AY124" s="14" t="s">
        <v>116</v>
      </c>
      <c r="BE124" s="189">
        <f>IF(N124="základná",J124,0)</f>
        <v>0</v>
      </c>
      <c r="BF124" s="189">
        <f>IF(N124="znížená",J124,0)</f>
        <v>0</v>
      </c>
      <c r="BG124" s="189">
        <f>IF(N124="zákl. prenesená",J124,0)</f>
        <v>0</v>
      </c>
      <c r="BH124" s="189">
        <f>IF(N124="zníž. prenesená",J124,0)</f>
        <v>0</v>
      </c>
      <c r="BI124" s="189">
        <f>IF(N124="nulová",J124,0)</f>
        <v>0</v>
      </c>
      <c r="BJ124" s="14" t="s">
        <v>88</v>
      </c>
      <c r="BK124" s="189">
        <f>ROUND(I124*H124,2)</f>
        <v>0</v>
      </c>
      <c r="BL124" s="14" t="s">
        <v>122</v>
      </c>
      <c r="BM124" s="188" t="s">
        <v>123</v>
      </c>
    </row>
    <row r="125" s="11" customFormat="1" ht="25.92" customHeight="1">
      <c r="A125" s="11"/>
      <c r="B125" s="163"/>
      <c r="C125" s="11"/>
      <c r="D125" s="164" t="s">
        <v>74</v>
      </c>
      <c r="E125" s="165" t="s">
        <v>124</v>
      </c>
      <c r="F125" s="165" t="s">
        <v>125</v>
      </c>
      <c r="G125" s="11"/>
      <c r="H125" s="11"/>
      <c r="I125" s="166"/>
      <c r="J125" s="167">
        <f>BK125</f>
        <v>0</v>
      </c>
      <c r="K125" s="11"/>
      <c r="L125" s="163"/>
      <c r="M125" s="168"/>
      <c r="N125" s="169"/>
      <c r="O125" s="169"/>
      <c r="P125" s="170">
        <f>SUM(P126:P128)</f>
        <v>0</v>
      </c>
      <c r="Q125" s="169"/>
      <c r="R125" s="170">
        <f>SUM(R126:R128)</f>
        <v>0</v>
      </c>
      <c r="S125" s="169"/>
      <c r="T125" s="171">
        <f>SUM(T126:T128)</f>
        <v>0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164" t="s">
        <v>82</v>
      </c>
      <c r="AT125" s="172" t="s">
        <v>74</v>
      </c>
      <c r="AU125" s="172" t="s">
        <v>75</v>
      </c>
      <c r="AY125" s="164" t="s">
        <v>116</v>
      </c>
      <c r="BK125" s="173">
        <f>SUM(BK126:BK128)</f>
        <v>0</v>
      </c>
    </row>
    <row r="126" s="2" customFormat="1" ht="16.5" customHeight="1">
      <c r="A126" s="33"/>
      <c r="B126" s="174"/>
      <c r="C126" s="175" t="s">
        <v>88</v>
      </c>
      <c r="D126" s="175" t="s">
        <v>117</v>
      </c>
      <c r="E126" s="176" t="s">
        <v>126</v>
      </c>
      <c r="F126" s="177" t="s">
        <v>127</v>
      </c>
      <c r="G126" s="178" t="s">
        <v>128</v>
      </c>
      <c r="H126" s="179">
        <v>16</v>
      </c>
      <c r="I126" s="180"/>
      <c r="J126" s="181">
        <f>ROUND(I126*H126,2)</f>
        <v>0</v>
      </c>
      <c r="K126" s="182"/>
      <c r="L126" s="183"/>
      <c r="M126" s="184" t="s">
        <v>1</v>
      </c>
      <c r="N126" s="185" t="s">
        <v>41</v>
      </c>
      <c r="O126" s="77"/>
      <c r="P126" s="186">
        <f>O126*H126</f>
        <v>0</v>
      </c>
      <c r="Q126" s="186">
        <v>0</v>
      </c>
      <c r="R126" s="186">
        <f>Q126*H126</f>
        <v>0</v>
      </c>
      <c r="S126" s="186">
        <v>0</v>
      </c>
      <c r="T126" s="187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88" t="s">
        <v>121</v>
      </c>
      <c r="AT126" s="188" t="s">
        <v>117</v>
      </c>
      <c r="AU126" s="188" t="s">
        <v>82</v>
      </c>
      <c r="AY126" s="14" t="s">
        <v>116</v>
      </c>
      <c r="BE126" s="189">
        <f>IF(N126="základná",J126,0)</f>
        <v>0</v>
      </c>
      <c r="BF126" s="189">
        <f>IF(N126="znížená",J126,0)</f>
        <v>0</v>
      </c>
      <c r="BG126" s="189">
        <f>IF(N126="zákl. prenesená",J126,0)</f>
        <v>0</v>
      </c>
      <c r="BH126" s="189">
        <f>IF(N126="zníž. prenesená",J126,0)</f>
        <v>0</v>
      </c>
      <c r="BI126" s="189">
        <f>IF(N126="nulová",J126,0)</f>
        <v>0</v>
      </c>
      <c r="BJ126" s="14" t="s">
        <v>88</v>
      </c>
      <c r="BK126" s="189">
        <f>ROUND(I126*H126,2)</f>
        <v>0</v>
      </c>
      <c r="BL126" s="14" t="s">
        <v>122</v>
      </c>
      <c r="BM126" s="188" t="s">
        <v>129</v>
      </c>
    </row>
    <row r="127" s="2" customFormat="1" ht="16.5" customHeight="1">
      <c r="A127" s="33"/>
      <c r="B127" s="174"/>
      <c r="C127" s="175" t="s">
        <v>130</v>
      </c>
      <c r="D127" s="175" t="s">
        <v>117</v>
      </c>
      <c r="E127" s="176" t="s">
        <v>131</v>
      </c>
      <c r="F127" s="177" t="s">
        <v>132</v>
      </c>
      <c r="G127" s="178" t="s">
        <v>128</v>
      </c>
      <c r="H127" s="179">
        <v>16</v>
      </c>
      <c r="I127" s="180"/>
      <c r="J127" s="181">
        <f>ROUND(I127*H127,2)</f>
        <v>0</v>
      </c>
      <c r="K127" s="182"/>
      <c r="L127" s="183"/>
      <c r="M127" s="184" t="s">
        <v>1</v>
      </c>
      <c r="N127" s="185" t="s">
        <v>41</v>
      </c>
      <c r="O127" s="77"/>
      <c r="P127" s="186">
        <f>O127*H127</f>
        <v>0</v>
      </c>
      <c r="Q127" s="186">
        <v>0</v>
      </c>
      <c r="R127" s="186">
        <f>Q127*H127</f>
        <v>0</v>
      </c>
      <c r="S127" s="186">
        <v>0</v>
      </c>
      <c r="T127" s="187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88" t="s">
        <v>121</v>
      </c>
      <c r="AT127" s="188" t="s">
        <v>117</v>
      </c>
      <c r="AU127" s="188" t="s">
        <v>82</v>
      </c>
      <c r="AY127" s="14" t="s">
        <v>116</v>
      </c>
      <c r="BE127" s="189">
        <f>IF(N127="základná",J127,0)</f>
        <v>0</v>
      </c>
      <c r="BF127" s="189">
        <f>IF(N127="znížená",J127,0)</f>
        <v>0</v>
      </c>
      <c r="BG127" s="189">
        <f>IF(N127="zákl. prenesená",J127,0)</f>
        <v>0</v>
      </c>
      <c r="BH127" s="189">
        <f>IF(N127="zníž. prenesená",J127,0)</f>
        <v>0</v>
      </c>
      <c r="BI127" s="189">
        <f>IF(N127="nulová",J127,0)</f>
        <v>0</v>
      </c>
      <c r="BJ127" s="14" t="s">
        <v>88</v>
      </c>
      <c r="BK127" s="189">
        <f>ROUND(I127*H127,2)</f>
        <v>0</v>
      </c>
      <c r="BL127" s="14" t="s">
        <v>122</v>
      </c>
      <c r="BM127" s="188" t="s">
        <v>133</v>
      </c>
    </row>
    <row r="128" s="2" customFormat="1" ht="16.5" customHeight="1">
      <c r="A128" s="33"/>
      <c r="B128" s="174"/>
      <c r="C128" s="175" t="s">
        <v>122</v>
      </c>
      <c r="D128" s="175" t="s">
        <v>117</v>
      </c>
      <c r="E128" s="176" t="s">
        <v>134</v>
      </c>
      <c r="F128" s="177" t="s">
        <v>135</v>
      </c>
      <c r="G128" s="178" t="s">
        <v>128</v>
      </c>
      <c r="H128" s="179">
        <v>16</v>
      </c>
      <c r="I128" s="180"/>
      <c r="J128" s="181">
        <f>ROUND(I128*H128,2)</f>
        <v>0</v>
      </c>
      <c r="K128" s="182"/>
      <c r="L128" s="183"/>
      <c r="M128" s="190" t="s">
        <v>1</v>
      </c>
      <c r="N128" s="191" t="s">
        <v>41</v>
      </c>
      <c r="O128" s="192"/>
      <c r="P128" s="193">
        <f>O128*H128</f>
        <v>0</v>
      </c>
      <c r="Q128" s="193">
        <v>0</v>
      </c>
      <c r="R128" s="193">
        <f>Q128*H128</f>
        <v>0</v>
      </c>
      <c r="S128" s="193">
        <v>0</v>
      </c>
      <c r="T128" s="194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88" t="s">
        <v>121</v>
      </c>
      <c r="AT128" s="188" t="s">
        <v>117</v>
      </c>
      <c r="AU128" s="188" t="s">
        <v>82</v>
      </c>
      <c r="AY128" s="14" t="s">
        <v>116</v>
      </c>
      <c r="BE128" s="189">
        <f>IF(N128="základná",J128,0)</f>
        <v>0</v>
      </c>
      <c r="BF128" s="189">
        <f>IF(N128="znížená",J128,0)</f>
        <v>0</v>
      </c>
      <c r="BG128" s="189">
        <f>IF(N128="zákl. prenesená",J128,0)</f>
        <v>0</v>
      </c>
      <c r="BH128" s="189">
        <f>IF(N128="zníž. prenesená",J128,0)</f>
        <v>0</v>
      </c>
      <c r="BI128" s="189">
        <f>IF(N128="nulová",J128,0)</f>
        <v>0</v>
      </c>
      <c r="BJ128" s="14" t="s">
        <v>88</v>
      </c>
      <c r="BK128" s="189">
        <f>ROUND(I128*H128,2)</f>
        <v>0</v>
      </c>
      <c r="BL128" s="14" t="s">
        <v>122</v>
      </c>
      <c r="BM128" s="188" t="s">
        <v>136</v>
      </c>
    </row>
    <row r="129" s="2" customFormat="1" ht="6.96" customHeight="1">
      <c r="A129" s="33"/>
      <c r="B129" s="60"/>
      <c r="C129" s="61"/>
      <c r="D129" s="61"/>
      <c r="E129" s="61"/>
      <c r="F129" s="61"/>
      <c r="G129" s="61"/>
      <c r="H129" s="61"/>
      <c r="I129" s="61"/>
      <c r="J129" s="61"/>
      <c r="K129" s="61"/>
      <c r="L129" s="34"/>
      <c r="M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</sheetData>
  <autoFilter ref="C121:K12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Polin</dc:creator>
  <cp:lastModifiedBy>Tomáš Polin</cp:lastModifiedBy>
  <dcterms:created xsi:type="dcterms:W3CDTF">2024-09-11T13:47:06Z</dcterms:created>
  <dcterms:modified xsi:type="dcterms:W3CDTF">2024-09-11T13:47:07Z</dcterms:modified>
</cp:coreProperties>
</file>