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TomášPolin\Desktop\"/>
    </mc:Choice>
  </mc:AlternateContent>
  <bookViews>
    <workbookView xWindow="0" yWindow="0" windowWidth="0" windowHeight="0"/>
  </bookViews>
  <sheets>
    <sheet name="Rekapitulácia stavby" sheetId="1" r:id="rId1"/>
    <sheet name="01 - Zateplenie obvodovéh..." sheetId="2" r:id="rId2"/>
    <sheet name="02 - Zateplenie strechy" sheetId="3" r:id="rId3"/>
    <sheet name="03 - Výmena výplňových ko..." sheetId="4" r:id="rId4"/>
    <sheet name="05 - Iná modernizácia" sheetId="5" r:id="rId5"/>
    <sheet name="06 - Výmena nášlapných vr..." sheetId="6" r:id="rId6"/>
    <sheet name="07 - Oprava omietok stien..." sheetId="7" r:id="rId7"/>
    <sheet name="08 - Výmena stropných pod..." sheetId="8" r:id="rId8"/>
    <sheet name="09a - Stavebné úpravy" sheetId="9" r:id="rId9"/>
    <sheet name="09b - Zdravotechnická inš..." sheetId="10" r:id="rId10"/>
    <sheet name="09c - Rampa, plošina" sheetId="11" r:id="rId11"/>
    <sheet name="10 - Výmena interiérových..." sheetId="12" r:id="rId12"/>
    <sheet name="11 - Obnova nášlapnej vrs..." sheetId="13" r:id="rId13"/>
    <sheet name="12 - Zdravotechnická inšt..." sheetId="14" r:id="rId14"/>
    <sheet name="14 - Elektroinštalácia" sheetId="15" r:id="rId15"/>
    <sheet name="15 - Vzduchotechnika" sheetId="16" r:id="rId16"/>
  </sheets>
  <definedNames>
    <definedName name="_xlnm.Print_Area" localSheetId="0">'Rekapitulácia stavby'!$D$4:$AO$76,'Rekapitulácia stavby'!$C$82:$AQ$112</definedName>
    <definedName name="_xlnm.Print_Titles" localSheetId="0">'Rekapitulácia stavby'!$92:$92</definedName>
    <definedName name="_xlnm._FilterDatabase" localSheetId="1" hidden="1">'01 - Zateplenie obvodovéh...'!$C$128:$K$189</definedName>
    <definedName name="_xlnm.Print_Area" localSheetId="1">'01 - Zateplenie obvodovéh...'!$C$4:$J$76,'01 - Zateplenie obvodovéh...'!$C$82:$J$108,'01 - Zateplenie obvodovéh...'!$C$114:$J$189</definedName>
    <definedName name="_xlnm.Print_Titles" localSheetId="1">'01 - Zateplenie obvodovéh...'!$128:$128</definedName>
    <definedName name="_xlnm._FilterDatabase" localSheetId="2" hidden="1">'02 - Zateplenie strechy'!$C$123:$K$134</definedName>
    <definedName name="_xlnm.Print_Area" localSheetId="2">'02 - Zateplenie strechy'!$C$4:$J$76,'02 - Zateplenie strechy'!$C$82:$J$103,'02 - Zateplenie strechy'!$C$109:$J$134</definedName>
    <definedName name="_xlnm.Print_Titles" localSheetId="2">'02 - Zateplenie strechy'!$123:$123</definedName>
    <definedName name="_xlnm._FilterDatabase" localSheetId="3" hidden="1">'03 - Výmena výplňových ko...'!$C$128:$K$195</definedName>
    <definedName name="_xlnm.Print_Area" localSheetId="3">'03 - Výmena výplňových ko...'!$C$4:$J$76,'03 - Výmena výplňových ko...'!$C$82:$J$108,'03 - Výmena výplňových ko...'!$C$114:$J$195</definedName>
    <definedName name="_xlnm.Print_Titles" localSheetId="3">'03 - Výmena výplňových ko...'!$128:$128</definedName>
    <definedName name="_xlnm._FilterDatabase" localSheetId="4" hidden="1">'05 - Iná modernizácia'!$C$129:$K$199</definedName>
    <definedName name="_xlnm.Print_Area" localSheetId="4">'05 - Iná modernizácia'!$C$4:$J$76,'05 - Iná modernizácia'!$C$82:$J$109,'05 - Iná modernizácia'!$C$115:$J$199</definedName>
    <definedName name="_xlnm.Print_Titles" localSheetId="4">'05 - Iná modernizácia'!$129:$129</definedName>
    <definedName name="_xlnm._FilterDatabase" localSheetId="5" hidden="1">'06 - Výmena nášlapných vr...'!$C$126:$K$156</definedName>
    <definedName name="_xlnm.Print_Area" localSheetId="5">'06 - Výmena nášlapných vr...'!$C$4:$J$76,'06 - Výmena nášlapných vr...'!$C$82:$J$106,'06 - Výmena nášlapných vr...'!$C$112:$J$156</definedName>
    <definedName name="_xlnm.Print_Titles" localSheetId="5">'06 - Výmena nášlapných vr...'!$126:$126</definedName>
    <definedName name="_xlnm._FilterDatabase" localSheetId="6" hidden="1">'07 - Oprava omietok stien...'!$C$128:$K$173</definedName>
    <definedName name="_xlnm.Print_Area" localSheetId="6">'07 - Oprava omietok stien...'!$C$4:$J$76,'07 - Oprava omietok stien...'!$C$82:$J$108,'07 - Oprava omietok stien...'!$C$114:$J$173</definedName>
    <definedName name="_xlnm.Print_Titles" localSheetId="6">'07 - Oprava omietok stien...'!$128:$128</definedName>
    <definedName name="_xlnm._FilterDatabase" localSheetId="7" hidden="1">'08 - Výmena stropných pod...'!$C$127:$K$158</definedName>
    <definedName name="_xlnm.Print_Area" localSheetId="7">'08 - Výmena stropných pod...'!$C$4:$J$76,'08 - Výmena stropných pod...'!$C$82:$J$107,'08 - Výmena stropných pod...'!$C$113:$J$158</definedName>
    <definedName name="_xlnm.Print_Titles" localSheetId="7">'08 - Výmena stropných pod...'!$127:$127</definedName>
    <definedName name="_xlnm._FilterDatabase" localSheetId="8" hidden="1">'09a - Stavebné úpravy'!$C$136:$K$208</definedName>
    <definedName name="_xlnm.Print_Area" localSheetId="8">'09a - Stavebné úpravy'!$C$4:$J$76,'09a - Stavebné úpravy'!$C$82:$J$114,'09a - Stavebné úpravy'!$C$120:$J$208</definedName>
    <definedName name="_xlnm.Print_Titles" localSheetId="8">'09a - Stavebné úpravy'!$136:$136</definedName>
    <definedName name="_xlnm._FilterDatabase" localSheetId="9" hidden="1">'09b - Zdravotechnická inš...'!$C$128:$K$169</definedName>
    <definedName name="_xlnm.Print_Area" localSheetId="9">'09b - Zdravotechnická inš...'!$C$4:$J$76,'09b - Zdravotechnická inš...'!$C$82:$J$106,'09b - Zdravotechnická inš...'!$C$112:$J$169</definedName>
    <definedName name="_xlnm.Print_Titles" localSheetId="9">'09b - Zdravotechnická inš...'!$128:$128</definedName>
    <definedName name="_xlnm._FilterDatabase" localSheetId="10" hidden="1">'09c - Rampa, plošina'!$C$132:$K$175</definedName>
    <definedName name="_xlnm.Print_Area" localSheetId="10">'09c - Rampa, plošina'!$C$4:$J$76,'09c - Rampa, plošina'!$C$82:$J$110,'09c - Rampa, plošina'!$C$116:$J$175</definedName>
    <definedName name="_xlnm.Print_Titles" localSheetId="10">'09c - Rampa, plošina'!$132:$132</definedName>
    <definedName name="_xlnm._FilterDatabase" localSheetId="11" hidden="1">'10 - Výmena interiérových...'!$C$128:$K$175</definedName>
    <definedName name="_xlnm.Print_Area" localSheetId="11">'10 - Výmena interiérových...'!$C$4:$J$76,'10 - Výmena interiérových...'!$C$82:$J$108,'10 - Výmena interiérových...'!$C$114:$J$175</definedName>
    <definedName name="_xlnm.Print_Titles" localSheetId="11">'10 - Výmena interiérových...'!$128:$128</definedName>
    <definedName name="_xlnm._FilterDatabase" localSheetId="12" hidden="1">'11 - Obnova nášlapnej vrs...'!$C$127:$K$164</definedName>
    <definedName name="_xlnm.Print_Area" localSheetId="12">'11 - Obnova nášlapnej vrs...'!$C$4:$J$76,'11 - Obnova nášlapnej vrs...'!$C$82:$J$107,'11 - Obnova nášlapnej vrs...'!$C$113:$J$164</definedName>
    <definedName name="_xlnm.Print_Titles" localSheetId="12">'11 - Obnova nášlapnej vrs...'!$127:$127</definedName>
    <definedName name="_xlnm._FilterDatabase" localSheetId="13" hidden="1">'12 - Zdravotechnická inšt...'!$C$126:$K$222</definedName>
    <definedName name="_xlnm.Print_Area" localSheetId="13">'12 - Zdravotechnická inšt...'!$C$4:$J$76,'12 - Zdravotechnická inšt...'!$C$82:$J$106,'12 - Zdravotechnická inšt...'!$C$112:$J$222</definedName>
    <definedName name="_xlnm.Print_Titles" localSheetId="13">'12 - Zdravotechnická inšt...'!$126:$126</definedName>
    <definedName name="_xlnm._FilterDatabase" localSheetId="14" hidden="1">'14 - Elektroinštalácia'!$C$127:$K$280</definedName>
    <definedName name="_xlnm.Print_Area" localSheetId="14">'14 - Elektroinštalácia'!$C$4:$J$76,'14 - Elektroinštalácia'!$C$82:$J$107,'14 - Elektroinštalácia'!$C$113:$J$280</definedName>
    <definedName name="_xlnm.Print_Titles" localSheetId="14">'14 - Elektroinštalácia'!$127:$127</definedName>
    <definedName name="_xlnm._FilterDatabase" localSheetId="15" hidden="1">'15 - Vzduchotechnika'!$C$128:$K$228</definedName>
    <definedName name="_xlnm.Print_Area" localSheetId="15">'15 - Vzduchotechnika'!$C$4:$J$76,'15 - Vzduchotechnika'!$C$82:$J$108,'15 - Vzduchotechnika'!$C$114:$J$228</definedName>
    <definedName name="_xlnm.Print_Titles" localSheetId="15">'15 - Vzduchotechnika'!$128:$128</definedName>
  </definedNames>
  <calcPr/>
</workbook>
</file>

<file path=xl/calcChain.xml><?xml version="1.0" encoding="utf-8"?>
<calcChain xmlns="http://schemas.openxmlformats.org/spreadsheetml/2006/main">
  <c i="16" l="1" r="J39"/>
  <c r="J38"/>
  <c i="1" r="AY111"/>
  <c i="16" r="J37"/>
  <c i="1" r="AX111"/>
  <c i="16"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6"/>
  <c r="J125"/>
  <c r="F125"/>
  <c r="F123"/>
  <c r="E121"/>
  <c r="J94"/>
  <c r="J93"/>
  <c r="F93"/>
  <c r="F91"/>
  <c r="E89"/>
  <c r="J20"/>
  <c r="E20"/>
  <c r="F126"/>
  <c r="J19"/>
  <c r="J14"/>
  <c r="J91"/>
  <c r="E7"/>
  <c r="E117"/>
  <c i="15" r="J39"/>
  <c r="J38"/>
  <c i="1" r="AY110"/>
  <c i="15" r="J37"/>
  <c i="1" r="AX110"/>
  <c i="15"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J125"/>
  <c r="J124"/>
  <c r="F124"/>
  <c r="F122"/>
  <c r="E120"/>
  <c r="J94"/>
  <c r="J93"/>
  <c r="F93"/>
  <c r="F91"/>
  <c r="E89"/>
  <c r="J20"/>
  <c r="E20"/>
  <c r="F125"/>
  <c r="J19"/>
  <c r="J14"/>
  <c r="J122"/>
  <c r="E7"/>
  <c r="E116"/>
  <c i="14" r="J39"/>
  <c r="J38"/>
  <c i="1" r="AY109"/>
  <c i="14" r="J37"/>
  <c i="1" r="AX109"/>
  <c i="14"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J124"/>
  <c r="J123"/>
  <c r="F123"/>
  <c r="F121"/>
  <c r="E119"/>
  <c r="J94"/>
  <c r="J93"/>
  <c r="F93"/>
  <c r="F91"/>
  <c r="E89"/>
  <c r="J20"/>
  <c r="E20"/>
  <c r="F124"/>
  <c r="J19"/>
  <c r="J14"/>
  <c r="J91"/>
  <c r="E7"/>
  <c r="E115"/>
  <c i="13" r="J39"/>
  <c r="J38"/>
  <c i="1" r="AY108"/>
  <c i="13" r="J37"/>
  <c i="1" r="AX108"/>
  <c i="13"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T156"/>
  <c r="R157"/>
  <c r="R156"/>
  <c r="P157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0"/>
  <c r="BH150"/>
  <c r="BG150"/>
  <c r="BE150"/>
  <c r="T150"/>
  <c r="T149"/>
  <c r="R150"/>
  <c r="R149"/>
  <c r="P150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5"/>
  <c r="J124"/>
  <c r="F124"/>
  <c r="F122"/>
  <c r="E120"/>
  <c r="J94"/>
  <c r="J93"/>
  <c r="F93"/>
  <c r="F91"/>
  <c r="E89"/>
  <c r="J20"/>
  <c r="E20"/>
  <c r="F125"/>
  <c r="J19"/>
  <c r="J14"/>
  <c r="J122"/>
  <c r="E7"/>
  <c r="E116"/>
  <c i="12" r="J39"/>
  <c r="J38"/>
  <c i="1" r="AY107"/>
  <c i="12" r="J37"/>
  <c i="1" r="AX107"/>
  <c i="12"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2"/>
  <c r="BH162"/>
  <c r="BG162"/>
  <c r="BE162"/>
  <c r="T162"/>
  <c r="T161"/>
  <c r="R162"/>
  <c r="R161"/>
  <c r="P162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J126"/>
  <c r="J125"/>
  <c r="F125"/>
  <c r="F123"/>
  <c r="E121"/>
  <c r="J94"/>
  <c r="J93"/>
  <c r="F93"/>
  <c r="F91"/>
  <c r="E89"/>
  <c r="J20"/>
  <c r="E20"/>
  <c r="F94"/>
  <c r="J19"/>
  <c r="J14"/>
  <c r="J91"/>
  <c r="E7"/>
  <c r="E117"/>
  <c i="11" r="J41"/>
  <c r="J40"/>
  <c i="1" r="AY106"/>
  <c i="11" r="J39"/>
  <c i="1" r="AX106"/>
  <c i="11"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0"/>
  <c r="BH170"/>
  <c r="BG170"/>
  <c r="BE170"/>
  <c r="T170"/>
  <c r="T169"/>
  <c r="R170"/>
  <c r="R169"/>
  <c r="P170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T152"/>
  <c r="R153"/>
  <c r="R152"/>
  <c r="P153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J130"/>
  <c r="J129"/>
  <c r="F129"/>
  <c r="F127"/>
  <c r="E125"/>
  <c r="J96"/>
  <c r="J95"/>
  <c r="F95"/>
  <c r="F93"/>
  <c r="E91"/>
  <c r="J22"/>
  <c r="E22"/>
  <c r="F130"/>
  <c r="J21"/>
  <c r="J16"/>
  <c r="J127"/>
  <c r="E7"/>
  <c r="E119"/>
  <c i="10" r="J41"/>
  <c r="J40"/>
  <c i="1" r="AY105"/>
  <c i="10" r="J39"/>
  <c i="1" r="AX105"/>
  <c i="10"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6"/>
  <c r="J125"/>
  <c r="F125"/>
  <c r="F123"/>
  <c r="E121"/>
  <c r="J96"/>
  <c r="J95"/>
  <c r="F95"/>
  <c r="F93"/>
  <c r="E91"/>
  <c r="J22"/>
  <c r="E22"/>
  <c r="F126"/>
  <c r="J21"/>
  <c r="J16"/>
  <c r="J123"/>
  <c r="E7"/>
  <c r="E115"/>
  <c i="9" r="J41"/>
  <c r="J40"/>
  <c i="1" r="AY104"/>
  <c i="9" r="J39"/>
  <c i="1" r="AX104"/>
  <c i="9"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2"/>
  <c r="BH172"/>
  <c r="BG172"/>
  <c r="BE172"/>
  <c r="T172"/>
  <c r="T171"/>
  <c r="R172"/>
  <c r="R171"/>
  <c r="P172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40"/>
  <c r="BH140"/>
  <c r="BG140"/>
  <c r="BE140"/>
  <c r="T140"/>
  <c r="R140"/>
  <c r="P140"/>
  <c r="J134"/>
  <c r="J133"/>
  <c r="F133"/>
  <c r="F131"/>
  <c r="E129"/>
  <c r="J96"/>
  <c r="J95"/>
  <c r="F95"/>
  <c r="F93"/>
  <c r="E91"/>
  <c r="J22"/>
  <c r="E22"/>
  <c r="F134"/>
  <c r="J21"/>
  <c r="J16"/>
  <c r="J131"/>
  <c r="E7"/>
  <c r="E123"/>
  <c i="8" r="J39"/>
  <c r="J38"/>
  <c i="1" r="AY102"/>
  <c i="8" r="J37"/>
  <c i="1" r="AX102"/>
  <c i="8"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4"/>
  <c r="BH144"/>
  <c r="BG144"/>
  <c r="BE144"/>
  <c r="T144"/>
  <c r="T143"/>
  <c r="R144"/>
  <c r="R143"/>
  <c r="P144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1"/>
  <c r="BH131"/>
  <c r="BG131"/>
  <c r="BE131"/>
  <c r="T131"/>
  <c r="T130"/>
  <c r="R131"/>
  <c r="R130"/>
  <c r="P131"/>
  <c r="P130"/>
  <c r="J125"/>
  <c r="J124"/>
  <c r="F124"/>
  <c r="F122"/>
  <c r="E120"/>
  <c r="J94"/>
  <c r="J93"/>
  <c r="F93"/>
  <c r="F91"/>
  <c r="E89"/>
  <c r="J20"/>
  <c r="E20"/>
  <c r="F94"/>
  <c r="J19"/>
  <c r="J14"/>
  <c r="J91"/>
  <c r="E7"/>
  <c r="E116"/>
  <c i="7" r="J39"/>
  <c r="J38"/>
  <c i="1" r="AY101"/>
  <c i="7" r="J37"/>
  <c i="1" r="AX101"/>
  <c i="7"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49"/>
  <c r="BH149"/>
  <c r="BG149"/>
  <c r="BE149"/>
  <c r="T149"/>
  <c r="T148"/>
  <c r="R149"/>
  <c r="R148"/>
  <c r="P149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6"/>
  <c r="J125"/>
  <c r="F125"/>
  <c r="F123"/>
  <c r="E121"/>
  <c r="J94"/>
  <c r="J93"/>
  <c r="F93"/>
  <c r="F91"/>
  <c r="E89"/>
  <c r="J20"/>
  <c r="E20"/>
  <c r="F94"/>
  <c r="J19"/>
  <c r="J14"/>
  <c r="J91"/>
  <c r="E7"/>
  <c r="E117"/>
  <c i="6" r="J39"/>
  <c r="J38"/>
  <c i="1" r="AY100"/>
  <c i="6" r="J37"/>
  <c i="1" r="AX100"/>
  <c i="6"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7"/>
  <c r="BH147"/>
  <c r="BG147"/>
  <c r="BE147"/>
  <c r="T147"/>
  <c r="T146"/>
  <c r="R147"/>
  <c r="R146"/>
  <c r="P147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J124"/>
  <c r="J123"/>
  <c r="F123"/>
  <c r="F121"/>
  <c r="E119"/>
  <c r="J94"/>
  <c r="J93"/>
  <c r="F93"/>
  <c r="F91"/>
  <c r="E89"/>
  <c r="J20"/>
  <c r="E20"/>
  <c r="F124"/>
  <c r="J19"/>
  <c r="J14"/>
  <c r="J121"/>
  <c r="E7"/>
  <c r="E115"/>
  <c i="5" r="J39"/>
  <c r="J38"/>
  <c i="1" r="AY99"/>
  <c i="5" r="J37"/>
  <c i="1" r="AX99"/>
  <c i="5" r="BI199"/>
  <c r="BH199"/>
  <c r="BG199"/>
  <c r="BE199"/>
  <c r="T199"/>
  <c r="T198"/>
  <c r="R199"/>
  <c r="R198"/>
  <c r="P199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2"/>
  <c r="BH162"/>
  <c r="BG162"/>
  <c r="BE162"/>
  <c r="T162"/>
  <c r="T161"/>
  <c r="R162"/>
  <c r="R161"/>
  <c r="P162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J127"/>
  <c r="J126"/>
  <c r="F126"/>
  <c r="F124"/>
  <c r="E122"/>
  <c r="J94"/>
  <c r="J93"/>
  <c r="F93"/>
  <c r="F91"/>
  <c r="E89"/>
  <c r="J20"/>
  <c r="E20"/>
  <c r="F127"/>
  <c r="J19"/>
  <c r="J14"/>
  <c r="J91"/>
  <c r="E7"/>
  <c r="E118"/>
  <c i="4" r="J39"/>
  <c r="J38"/>
  <c i="1" r="AY98"/>
  <c i="4" r="J37"/>
  <c i="1" r="AX98"/>
  <c i="4"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0"/>
  <c r="BH160"/>
  <c r="BG160"/>
  <c r="BE160"/>
  <c r="T160"/>
  <c r="T159"/>
  <c r="R160"/>
  <c r="R159"/>
  <c r="P160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6"/>
  <c r="J125"/>
  <c r="F125"/>
  <c r="F123"/>
  <c r="E121"/>
  <c r="J94"/>
  <c r="J93"/>
  <c r="F93"/>
  <c r="F91"/>
  <c r="E89"/>
  <c r="J20"/>
  <c r="E20"/>
  <c r="F94"/>
  <c r="J19"/>
  <c r="J14"/>
  <c r="J91"/>
  <c r="E7"/>
  <c r="E117"/>
  <c i="3" r="J39"/>
  <c r="J38"/>
  <c i="1" r="AY97"/>
  <c i="3" r="J37"/>
  <c i="1" r="AX97"/>
  <c i="3"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7"/>
  <c r="BH127"/>
  <c r="BG127"/>
  <c r="BE127"/>
  <c r="T127"/>
  <c r="T126"/>
  <c r="T125"/>
  <c r="R127"/>
  <c r="R126"/>
  <c r="R125"/>
  <c r="P127"/>
  <c r="P126"/>
  <c r="P125"/>
  <c r="J121"/>
  <c r="J120"/>
  <c r="F120"/>
  <c r="F118"/>
  <c r="E116"/>
  <c r="J94"/>
  <c r="J93"/>
  <c r="F93"/>
  <c r="F91"/>
  <c r="E89"/>
  <c r="J20"/>
  <c r="E20"/>
  <c r="F121"/>
  <c r="J19"/>
  <c r="J14"/>
  <c r="J118"/>
  <c r="E7"/>
  <c r="E112"/>
  <c i="2" r="J39"/>
  <c r="J38"/>
  <c i="1" r="AY96"/>
  <c i="2" r="J37"/>
  <c i="1" r="AX96"/>
  <c i="2" r="BI189"/>
  <c r="BH189"/>
  <c r="BG189"/>
  <c r="BE189"/>
  <c r="T189"/>
  <c r="T188"/>
  <c r="R189"/>
  <c r="R188"/>
  <c r="P189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2"/>
  <c r="BH162"/>
  <c r="BG162"/>
  <c r="BE162"/>
  <c r="T162"/>
  <c r="T161"/>
  <c r="R162"/>
  <c r="R161"/>
  <c r="P162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6"/>
  <c r="J125"/>
  <c r="F125"/>
  <c r="F123"/>
  <c r="E121"/>
  <c r="J94"/>
  <c r="J93"/>
  <c r="F93"/>
  <c r="F91"/>
  <c r="E89"/>
  <c r="J20"/>
  <c r="E20"/>
  <c r="F94"/>
  <c r="J19"/>
  <c r="J14"/>
  <c r="J123"/>
  <c r="E7"/>
  <c r="E85"/>
  <c i="1" r="L90"/>
  <c r="AM90"/>
  <c r="AM89"/>
  <c r="L89"/>
  <c r="AM87"/>
  <c r="L87"/>
  <c r="L85"/>
  <c r="L84"/>
  <c i="2" r="J175"/>
  <c r="BK182"/>
  <c r="BK147"/>
  <c r="J148"/>
  <c r="J152"/>
  <c r="BK166"/>
  <c r="J177"/>
  <c r="BK172"/>
  <c r="J171"/>
  <c i="3" r="BK134"/>
  <c i="4" r="J195"/>
  <c r="BK181"/>
  <c r="J168"/>
  <c r="J154"/>
  <c r="J145"/>
  <c i="5" r="BK174"/>
  <c r="J152"/>
  <c r="BK141"/>
  <c i="6" r="BK147"/>
  <c i="7" r="BK145"/>
  <c r="BK147"/>
  <c r="J159"/>
  <c i="8" r="BK139"/>
  <c r="BK157"/>
  <c r="BK140"/>
  <c r="J136"/>
  <c r="BK133"/>
  <c r="BK131"/>
  <c r="J156"/>
  <c r="J152"/>
  <c r="J150"/>
  <c r="J147"/>
  <c r="BK141"/>
  <c i="9" r="J208"/>
  <c r="J207"/>
  <c r="J206"/>
  <c r="J192"/>
  <c r="J182"/>
  <c r="J170"/>
  <c r="BK157"/>
  <c r="J149"/>
  <c r="J202"/>
  <c r="J194"/>
  <c r="J180"/>
  <c r="J167"/>
  <c r="BK149"/>
  <c r="BK197"/>
  <c r="J165"/>
  <c r="J201"/>
  <c r="J160"/>
  <c r="J156"/>
  <c i="10" r="BK160"/>
  <c r="J147"/>
  <c r="J166"/>
  <c r="J151"/>
  <c r="BK135"/>
  <c i="14" r="J209"/>
  <c r="BK202"/>
  <c r="BK186"/>
  <c r="BK175"/>
  <c r="J163"/>
  <c r="J150"/>
  <c r="BK135"/>
  <c r="J213"/>
  <c r="J180"/>
  <c r="J130"/>
  <c r="BK160"/>
  <c i="15" r="BK271"/>
  <c r="BK251"/>
  <c r="BK221"/>
  <c r="J170"/>
  <c r="J278"/>
  <c r="J197"/>
  <c r="BK169"/>
  <c r="J274"/>
  <c r="BK227"/>
  <c r="BK153"/>
  <c r="BK223"/>
  <c r="J190"/>
  <c r="BK145"/>
  <c r="J244"/>
  <c r="BK228"/>
  <c r="J163"/>
  <c r="J208"/>
  <c r="BK188"/>
  <c r="BK136"/>
  <c r="BK264"/>
  <c r="J134"/>
  <c r="J218"/>
  <c r="J257"/>
  <c r="BK241"/>
  <c r="BK225"/>
  <c r="J183"/>
  <c r="BK142"/>
  <c r="BK210"/>
  <c r="BK213"/>
  <c r="J133"/>
  <c i="16" r="BK225"/>
  <c r="J210"/>
  <c r="J198"/>
  <c r="J188"/>
  <c r="J181"/>
  <c r="BK174"/>
  <c r="J154"/>
  <c r="BK145"/>
  <c r="J131"/>
  <c r="BK218"/>
  <c r="BK207"/>
  <c r="BK200"/>
  <c r="J183"/>
  <c r="J169"/>
  <c r="J157"/>
  <c r="BK148"/>
  <c r="J135"/>
  <c r="J143"/>
  <c i="2" r="J157"/>
  <c r="BK140"/>
  <c r="BK165"/>
  <c r="J141"/>
  <c r="BK176"/>
  <c r="BK152"/>
  <c r="J144"/>
  <c r="BK151"/>
  <c r="J178"/>
  <c r="BK181"/>
  <c r="BK162"/>
  <c r="J135"/>
  <c r="J156"/>
  <c r="BK171"/>
  <c r="J172"/>
  <c i="3" r="J133"/>
  <c r="J132"/>
  <c r="J35"/>
  <c i="4" r="BK183"/>
  <c r="J182"/>
  <c i="5" r="J179"/>
  <c r="BK162"/>
  <c r="BK147"/>
  <c r="J136"/>
  <c r="J134"/>
  <c r="BK186"/>
  <c r="BK199"/>
  <c r="BK190"/>
  <c r="J178"/>
  <c r="BK166"/>
  <c r="BK154"/>
  <c r="J142"/>
  <c i="6" r="BK153"/>
  <c r="J136"/>
  <c r="J150"/>
  <c r="J139"/>
  <c i="7" r="J173"/>
  <c r="J153"/>
  <c r="J167"/>
  <c r="BK159"/>
  <c r="BK136"/>
  <c r="J137"/>
  <c i="8" r="BK153"/>
  <c r="J131"/>
  <c r="J139"/>
  <c i="9" r="J175"/>
  <c r="J140"/>
  <c r="BK166"/>
  <c r="BK155"/>
  <c i="10" r="J159"/>
  <c r="BK141"/>
  <c r="BK157"/>
  <c r="J135"/>
  <c r="J156"/>
  <c r="BK161"/>
  <c i="11" r="BK174"/>
  <c r="J151"/>
  <c r="J137"/>
  <c r="BK156"/>
  <c r="BK136"/>
  <c r="J138"/>
  <c i="12" r="J150"/>
  <c r="BK172"/>
  <c r="J153"/>
  <c r="J136"/>
  <c r="BK154"/>
  <c i="13" r="J144"/>
  <c i="14" r="J220"/>
  <c r="BK203"/>
  <c r="J190"/>
  <c r="BK179"/>
  <c r="BK163"/>
  <c r="BK145"/>
  <c r="J221"/>
  <c r="BK208"/>
  <c r="BK195"/>
  <c r="BK180"/>
  <c r="J164"/>
  <c r="BK152"/>
  <c r="BK143"/>
  <c r="BK130"/>
  <c r="J181"/>
  <c r="BK213"/>
  <c r="J161"/>
  <c i="15" r="J272"/>
  <c r="BK245"/>
  <c r="BK216"/>
  <c r="J252"/>
  <c r="BK244"/>
  <c r="J239"/>
  <c r="BK226"/>
  <c r="J217"/>
  <c i="16" r="BK189"/>
  <c r="J180"/>
  <c r="J175"/>
  <c r="BK167"/>
  <c r="J163"/>
  <c r="J142"/>
  <c r="BK136"/>
  <c r="BK169"/>
  <c i="2" r="J146"/>
  <c r="BK139"/>
  <c r="BK174"/>
  <c r="J142"/>
  <c r="BK187"/>
  <c r="J158"/>
  <c r="BK148"/>
  <c r="BK138"/>
  <c r="BK146"/>
  <c r="J181"/>
  <c r="J187"/>
  <c r="J184"/>
  <c r="J153"/>
  <c r="BK157"/>
  <c r="BK189"/>
  <c r="BK175"/>
  <c r="BK183"/>
  <c i="3" r="J131"/>
  <c r="BK131"/>
  <c i="4" r="BK189"/>
  <c r="BK180"/>
  <c r="J174"/>
  <c r="J170"/>
  <c r="BK160"/>
  <c r="BK155"/>
  <c r="BK148"/>
  <c r="BK138"/>
  <c r="J135"/>
  <c r="J132"/>
  <c r="BK194"/>
  <c r="BK192"/>
  <c r="J189"/>
  <c r="J185"/>
  <c r="BK182"/>
  <c r="BK179"/>
  <c r="J176"/>
  <c r="BK173"/>
  <c r="BK170"/>
  <c r="J164"/>
  <c r="BK158"/>
  <c r="BK154"/>
  <c r="J150"/>
  <c r="J146"/>
  <c r="BK142"/>
  <c r="BK136"/>
  <c r="J190"/>
  <c r="J155"/>
  <c r="J142"/>
  <c r="BK135"/>
  <c r="J133"/>
  <c i="5" r="J187"/>
  <c r="BK184"/>
  <c r="J177"/>
  <c r="J174"/>
  <c r="J160"/>
  <c r="BK158"/>
  <c r="J153"/>
  <c r="J145"/>
  <c r="J137"/>
  <c r="BK188"/>
  <c r="J147"/>
  <c r="J196"/>
  <c r="BK180"/>
  <c r="J148"/>
  <c r="J194"/>
  <c r="BK185"/>
  <c r="BK179"/>
  <c r="J171"/>
  <c r="J167"/>
  <c r="J158"/>
  <c r="J155"/>
  <c r="BK148"/>
  <c r="BK135"/>
  <c i="6" r="J156"/>
  <c r="BK151"/>
  <c r="BK139"/>
  <c r="J134"/>
  <c r="J140"/>
  <c r="J153"/>
  <c r="J142"/>
  <c r="J137"/>
  <c r="BK130"/>
  <c i="7" r="BK167"/>
  <c r="BK157"/>
  <c r="J146"/>
  <c r="BK172"/>
  <c r="J162"/>
  <c r="BK155"/>
  <c r="BK137"/>
  <c r="BK133"/>
  <c r="J171"/>
  <c r="BK134"/>
  <c i="8" r="J157"/>
  <c r="J144"/>
  <c r="BK134"/>
  <c r="BK151"/>
  <c r="J137"/>
  <c i="9" r="BK202"/>
  <c r="J195"/>
  <c r="BK186"/>
  <c r="BK181"/>
  <c r="BK175"/>
  <c r="BK159"/>
  <c r="J153"/>
  <c r="BK146"/>
  <c r="BK206"/>
  <c r="J198"/>
  <c r="J193"/>
  <c r="BK185"/>
  <c r="BK177"/>
  <c r="BK170"/>
  <c r="BK165"/>
  <c r="BK160"/>
  <c r="J146"/>
  <c r="J199"/>
  <c r="J184"/>
  <c r="J158"/>
  <c r="BK141"/>
  <c r="BK184"/>
  <c r="J179"/>
  <c r="J159"/>
  <c r="BK145"/>
  <c r="J148"/>
  <c i="10" r="BK166"/>
  <c r="BK156"/>
  <c r="BK145"/>
  <c r="BK169"/>
  <c r="BK163"/>
  <c r="BK158"/>
  <c r="BK147"/>
  <c r="BK139"/>
  <c r="BK133"/>
  <c r="J167"/>
  <c r="J142"/>
  <c r="J168"/>
  <c r="J155"/>
  <c i="11" r="BK166"/>
  <c r="J161"/>
  <c r="J155"/>
  <c r="J144"/>
  <c r="J136"/>
  <c r="BK164"/>
  <c r="BK151"/>
  <c r="BK144"/>
  <c r="BK140"/>
  <c r="J140"/>
  <c i="12" r="J173"/>
  <c r="BK160"/>
  <c r="BK148"/>
  <c r="BK175"/>
  <c r="BK158"/>
  <c r="J167"/>
  <c r="BK137"/>
  <c r="BK135"/>
  <c r="J157"/>
  <c r="BK143"/>
  <c r="BK149"/>
  <c r="J135"/>
  <c i="13" r="BK150"/>
  <c r="BK144"/>
  <c r="BK139"/>
  <c r="BK135"/>
  <c r="BK161"/>
  <c r="J154"/>
  <c r="J137"/>
  <c i="14" r="J222"/>
  <c r="J211"/>
  <c r="J206"/>
  <c r="J197"/>
  <c r="J189"/>
  <c r="J183"/>
  <c r="J172"/>
  <c r="J166"/>
  <c r="BK153"/>
  <c r="BK147"/>
  <c r="J135"/>
  <c r="BK220"/>
  <c r="BK211"/>
  <c r="J205"/>
  <c r="J200"/>
  <c r="BK189"/>
  <c r="J179"/>
  <c r="BK168"/>
  <c r="BK161"/>
  <c r="J153"/>
  <c r="J146"/>
  <c r="J137"/>
  <c r="BK132"/>
  <c r="J196"/>
  <c r="BK182"/>
  <c r="J168"/>
  <c r="BK194"/>
  <c r="J173"/>
  <c r="BK131"/>
  <c i="15" r="BK268"/>
  <c r="J258"/>
  <c r="BK252"/>
  <c r="BK239"/>
  <c r="J212"/>
  <c r="BK171"/>
  <c r="J160"/>
  <c r="J280"/>
  <c r="J275"/>
  <c r="J204"/>
  <c r="BK194"/>
  <c r="J172"/>
  <c r="BK162"/>
  <c r="J145"/>
  <c r="BK255"/>
  <c r="J192"/>
  <c r="BK137"/>
  <c r="J225"/>
  <c r="J191"/>
  <c r="J174"/>
  <c r="BK278"/>
  <c r="BK253"/>
  <c r="BK229"/>
  <c r="BK203"/>
  <c r="J161"/>
  <c r="BK155"/>
  <c r="J203"/>
  <c r="J194"/>
  <c r="BK183"/>
  <c r="J132"/>
  <c r="J269"/>
  <c r="BK243"/>
  <c r="BK141"/>
  <c r="J265"/>
  <c r="J219"/>
  <c r="BK214"/>
  <c r="BK130"/>
  <c r="J249"/>
  <c r="BK242"/>
  <c r="BK232"/>
  <c r="J224"/>
  <c r="BK164"/>
  <c r="BK180"/>
  <c r="J149"/>
  <c r="J138"/>
  <c r="BK235"/>
  <c r="BK201"/>
  <c r="J242"/>
  <c r="BK199"/>
  <c r="J175"/>
  <c i="16" r="J228"/>
  <c r="BK223"/>
  <c r="J220"/>
  <c r="BK212"/>
  <c r="BK204"/>
  <c r="J197"/>
  <c r="J190"/>
  <c r="J186"/>
  <c r="J173"/>
  <c r="J164"/>
  <c r="J159"/>
  <c r="J152"/>
  <c r="J147"/>
  <c r="BK138"/>
  <c r="J133"/>
  <c r="J224"/>
  <c r="BK217"/>
  <c r="J212"/>
  <c r="J204"/>
  <c r="BK199"/>
  <c r="J192"/>
  <c r="BK186"/>
  <c r="J176"/>
  <c r="BK172"/>
  <c r="BK166"/>
  <c r="BK159"/>
  <c r="BK154"/>
  <c r="BK147"/>
  <c r="BK140"/>
  <c r="BK131"/>
  <c r="BK133"/>
  <c i="2" r="BK142"/>
  <c r="BK156"/>
  <c r="BK177"/>
  <c r="J145"/>
  <c r="J140"/>
  <c r="J186"/>
  <c r="BK167"/>
  <c r="BK158"/>
  <c r="J176"/>
  <c r="J183"/>
  <c i="3" r="J127"/>
  <c i="4" r="BK188"/>
  <c r="J177"/>
  <c r="BK166"/>
  <c r="BK147"/>
  <c i="5" r="J192"/>
  <c r="J159"/>
  <c r="J146"/>
  <c r="J135"/>
  <c r="J150"/>
  <c r="J181"/>
  <c r="BK196"/>
  <c r="J188"/>
  <c r="BK177"/>
  <c r="J169"/>
  <c r="BK153"/>
  <c r="BK144"/>
  <c r="BK133"/>
  <c i="6" r="BK143"/>
  <c r="BK144"/>
  <c r="J143"/>
  <c r="BK134"/>
  <c i="7" r="BK162"/>
  <c r="J141"/>
  <c r="J160"/>
  <c r="BK146"/>
  <c r="BK140"/>
  <c i="8" r="BK152"/>
  <c r="J153"/>
  <c r="BK138"/>
  <c i="9" r="J204"/>
  <c r="BK187"/>
  <c r="BK180"/>
  <c r="BK169"/>
  <c r="BK154"/>
  <c r="J145"/>
  <c r="BK201"/>
  <c r="BK192"/>
  <c r="BK176"/>
  <c r="BK164"/>
  <c r="BK148"/>
  <c r="J187"/>
  <c r="J143"/>
  <c r="J164"/>
  <c r="BK143"/>
  <c i="10" r="J169"/>
  <c r="BK155"/>
  <c r="J139"/>
  <c r="BK159"/>
  <c r="BK142"/>
  <c r="J133"/>
  <c r="BK151"/>
  <c r="J157"/>
  <c i="11" r="BK173"/>
  <c r="J162"/>
  <c r="BK141"/>
  <c r="BK163"/>
  <c r="J148"/>
  <c r="J165"/>
  <c r="J173"/>
  <c i="12" r="BK167"/>
  <c r="J143"/>
  <c r="J166"/>
  <c r="J159"/>
  <c r="BK136"/>
  <c r="J149"/>
  <c r="J144"/>
  <c i="13" r="J160"/>
  <c r="J150"/>
  <c r="J142"/>
  <c r="BK136"/>
  <c r="J162"/>
  <c r="J143"/>
  <c i="14" r="BK221"/>
  <c r="J210"/>
  <c r="BK196"/>
  <c r="J185"/>
  <c r="J170"/>
  <c r="J152"/>
  <c r="J138"/>
  <c r="BK214"/>
  <c r="J203"/>
  <c r="BK192"/>
  <c r="BK178"/>
  <c r="J160"/>
  <c r="BK151"/>
  <c r="J134"/>
  <c r="J199"/>
  <c r="J178"/>
  <c r="BK146"/>
  <c r="BK170"/>
  <c i="15" r="BK274"/>
  <c r="BK257"/>
  <c r="J230"/>
  <c r="BK205"/>
  <c r="J168"/>
  <c r="BK280"/>
  <c r="BK207"/>
  <c r="BK173"/>
  <c r="J150"/>
  <c r="BK269"/>
  <c r="J193"/>
  <c r="BK266"/>
  <c r="J214"/>
  <c r="BK146"/>
  <c r="BK240"/>
  <c r="J216"/>
  <c r="BK160"/>
  <c r="J207"/>
  <c r="J182"/>
  <c r="J271"/>
  <c r="BK174"/>
  <c r="J264"/>
  <c r="J215"/>
  <c r="J251"/>
  <c r="BK234"/>
  <c i="16" r="J134"/>
  <c r="BK208"/>
  <c r="BK198"/>
  <c r="BK187"/>
  <c r="J171"/>
  <c r="BK164"/>
  <c r="BK152"/>
  <c r="J137"/>
  <c r="BK165"/>
  <c i="2" r="BK141"/>
  <c r="J160"/>
  <c r="J182"/>
  <c r="BK150"/>
  <c r="BK134"/>
  <c r="J185"/>
  <c r="J155"/>
  <c r="J154"/>
  <c r="J173"/>
  <c i="3" r="BK133"/>
  <c i="4" r="J194"/>
  <c r="J179"/>
  <c r="BK169"/>
  <c r="J153"/>
  <c r="BK144"/>
  <c r="BK186"/>
  <c r="BK153"/>
  <c r="J149"/>
  <c i="5" r="BK194"/>
  <c r="BK181"/>
  <c r="BK159"/>
  <c r="J154"/>
  <c r="J141"/>
  <c r="BK160"/>
  <c r="BK191"/>
  <c r="BK171"/>
  <c r="J191"/>
  <c r="J180"/>
  <c r="J170"/>
  <c r="BK157"/>
  <c r="BK150"/>
  <c r="BK136"/>
  <c i="6" r="J155"/>
  <c r="BK155"/>
  <c r="BK154"/>
  <c r="BK140"/>
  <c r="BK132"/>
  <c i="7" r="J152"/>
  <c r="BK173"/>
  <c r="J158"/>
  <c r="BK144"/>
  <c r="J164"/>
  <c i="8" r="J158"/>
  <c r="BK137"/>
  <c r="BK147"/>
  <c r="BK142"/>
  <c i="9" r="BK147"/>
  <c r="BK195"/>
  <c r="J152"/>
  <c i="10" r="BK152"/>
  <c r="BK167"/>
  <c r="J153"/>
  <c r="J140"/>
  <c r="J136"/>
  <c r="J146"/>
  <c i="11" r="BK167"/>
  <c r="BK157"/>
  <c r="BK175"/>
  <c r="BK159"/>
  <c r="J143"/>
  <c r="BK158"/>
  <c i="12" r="J174"/>
  <c r="BK153"/>
  <c r="BK169"/>
  <c r="BK155"/>
  <c r="J137"/>
  <c r="BK166"/>
  <c r="J165"/>
  <c i="13" r="BK163"/>
  <c r="J153"/>
  <c r="BK146"/>
  <c r="BK140"/>
  <c r="BK132"/>
  <c r="J145"/>
  <c i="14" r="BK216"/>
  <c r="BK204"/>
  <c r="BK193"/>
  <c r="J182"/>
  <c r="J167"/>
  <c r="BK154"/>
  <c r="J142"/>
  <c r="J218"/>
  <c r="BK206"/>
  <c r="J194"/>
  <c r="BK181"/>
  <c r="BK167"/>
  <c r="J157"/>
  <c r="BK142"/>
  <c i="15" r="BK133"/>
  <c r="J189"/>
  <c r="BK258"/>
  <c r="J171"/>
  <c r="BK248"/>
  <c r="BK230"/>
  <c r="J185"/>
  <c r="J151"/>
  <c r="J220"/>
  <c r="BK184"/>
  <c r="BK198"/>
  <c i="16" r="BK224"/>
  <c r="J216"/>
  <c r="BK205"/>
  <c r="BK193"/>
  <c r="J184"/>
  <c r="J170"/>
  <c r="J153"/>
  <c r="BK142"/>
  <c r="J227"/>
  <c r="BK214"/>
  <c r="J205"/>
  <c r="BK195"/>
  <c r="BK182"/>
  <c r="BK170"/>
  <c r="J156"/>
  <c r="J144"/>
  <c r="BK134"/>
  <c r="J149"/>
  <c i="4" r="BK176"/>
  <c r="BK150"/>
  <c r="J141"/>
  <c i="6" r="BK135"/>
  <c r="J132"/>
  <c i="7" r="BK149"/>
  <c r="BK171"/>
  <c r="J147"/>
  <c r="BK153"/>
  <c r="J139"/>
  <c i="8" r="BK156"/>
  <c r="BK136"/>
  <c r="J141"/>
  <c i="9" r="J166"/>
  <c i="10" r="J150"/>
  <c r="J162"/>
  <c r="BK137"/>
  <c r="BK168"/>
  <c r="BK148"/>
  <c i="11" r="J168"/>
  <c r="J159"/>
  <c r="BK139"/>
  <c i="15" r="J231"/>
  <c r="J199"/>
  <c r="BK151"/>
  <c r="J210"/>
  <c r="J188"/>
  <c r="BK168"/>
  <c r="BK135"/>
  <c r="J226"/>
  <c r="J144"/>
  <c r="BK224"/>
  <c r="BK167"/>
  <c r="BK272"/>
  <c r="J234"/>
  <c r="BK202"/>
  <c r="J139"/>
  <c r="BK193"/>
  <c r="J153"/>
  <c r="J235"/>
  <c r="J130"/>
  <c i="16" r="J217"/>
  <c r="J207"/>
  <c r="J196"/>
  <c r="J187"/>
  <c r="J178"/>
  <c r="BK163"/>
  <c r="J151"/>
  <c r="BK139"/>
  <c r="J226"/>
  <c i="2" r="BK145"/>
  <c r="J137"/>
  <c r="J159"/>
  <c r="J138"/>
  <c r="BK159"/>
  <c r="J151"/>
  <c r="BK136"/>
  <c r="BK137"/>
  <c r="BK180"/>
  <c r="BK185"/>
  <c r="BK169"/>
  <c r="BK154"/>
  <c r="J162"/>
  <c r="J149"/>
  <c r="J169"/>
  <c i="3" r="J130"/>
  <c r="BK130"/>
  <c r="BK127"/>
  <c i="4" r="J186"/>
  <c r="BK178"/>
  <c r="J172"/>
  <c r="BK165"/>
  <c r="BK156"/>
  <c r="J152"/>
  <c r="BK139"/>
  <c r="J136"/>
  <c r="BK134"/>
  <c r="BK195"/>
  <c r="J193"/>
  <c r="BK190"/>
  <c r="BK184"/>
  <c r="J181"/>
  <c r="J178"/>
  <c r="BK175"/>
  <c r="BK172"/>
  <c r="J169"/>
  <c r="J166"/>
  <c r="J160"/>
  <c r="J156"/>
  <c r="BK152"/>
  <c r="J148"/>
  <c r="J144"/>
  <c r="BK141"/>
  <c r="BK133"/>
  <c r="J165"/>
  <c r="J147"/>
  <c r="J139"/>
  <c r="J134"/>
  <c i="5" r="BK195"/>
  <c r="J185"/>
  <c r="BK178"/>
  <c r="BK170"/>
  <c r="BK167"/>
  <c r="J157"/>
  <c r="BK152"/>
  <c r="J144"/>
  <c r="BK138"/>
  <c r="J172"/>
  <c r="BK140"/>
  <c r="BK193"/>
  <c r="BK173"/>
  <c r="BK146"/>
  <c r="J193"/>
  <c r="J189"/>
  <c r="BK183"/>
  <c r="BK175"/>
  <c r="J168"/>
  <c r="BK134"/>
  <c i="6" r="BK150"/>
  <c r="BK142"/>
  <c r="BK137"/>
  <c r="J141"/>
  <c r="J151"/>
  <c r="J144"/>
  <c r="BK136"/>
  <c i="7" r="J172"/>
  <c r="J163"/>
  <c r="J156"/>
  <c r="J143"/>
  <c r="J136"/>
  <c r="BK164"/>
  <c r="BK152"/>
  <c r="J142"/>
  <c r="BK169"/>
  <c r="BK170"/>
  <c r="BK138"/>
  <c r="BK156"/>
  <c i="8" r="J142"/>
  <c r="J133"/>
  <c r="BK148"/>
  <c r="J134"/>
  <c i="9" r="J200"/>
  <c r="BK193"/>
  <c r="J177"/>
  <c r="BK167"/>
  <c r="J155"/>
  <c r="BK150"/>
  <c r="J144"/>
  <c r="J205"/>
  <c r="J197"/>
  <c r="J186"/>
  <c r="BK179"/>
  <c r="J169"/>
  <c r="BK162"/>
  <c r="BK156"/>
  <c r="BK207"/>
  <c r="J176"/>
  <c r="BK161"/>
  <c r="J141"/>
  <c r="BK190"/>
  <c r="J162"/>
  <c r="J147"/>
  <c i="11" r="J167"/>
  <c r="J153"/>
  <c r="J147"/>
  <c r="BK137"/>
  <c r="BK153"/>
  <c r="BK168"/>
  <c i="12" r="J169"/>
  <c r="J158"/>
  <c r="BK147"/>
  <c r="J170"/>
  <c r="J162"/>
  <c r="BK151"/>
  <c r="BK138"/>
  <c r="J172"/>
  <c r="BK165"/>
  <c r="BK174"/>
  <c r="J140"/>
  <c i="13" r="J161"/>
  <c r="BK153"/>
  <c r="J147"/>
  <c r="BK142"/>
  <c r="BK137"/>
  <c r="BK133"/>
  <c r="BK159"/>
  <c r="BK154"/>
  <c r="BK138"/>
  <c r="J131"/>
  <c i="14" r="BK218"/>
  <c r="BK209"/>
  <c r="J202"/>
  <c r="J195"/>
  <c r="J188"/>
  <c r="BK184"/>
  <c r="J174"/>
  <c r="BK158"/>
  <c r="J151"/>
  <c r="J141"/>
  <c r="BK134"/>
  <c r="J219"/>
  <c r="BK210"/>
  <c r="J204"/>
  <c r="BK200"/>
  <c r="J192"/>
  <c r="BK177"/>
  <c r="J171"/>
  <c r="BK162"/>
  <c r="J154"/>
  <c r="J147"/>
  <c r="BK136"/>
  <c r="BK212"/>
  <c r="BK190"/>
  <c r="J177"/>
  <c r="BK148"/>
  <c r="BK207"/>
  <c r="BK144"/>
  <c i="15" r="J273"/>
  <c r="BK263"/>
  <c r="J254"/>
  <c r="BK237"/>
  <c r="BK218"/>
  <c r="J198"/>
  <c r="BK166"/>
  <c r="J148"/>
  <c r="J277"/>
  <c r="J205"/>
  <c r="J196"/>
  <c r="J184"/>
  <c r="J167"/>
  <c r="BK149"/>
  <c r="BK254"/>
  <c r="BK179"/>
  <c r="J146"/>
  <c r="BK261"/>
  <c r="BK192"/>
  <c r="BK186"/>
  <c r="BK144"/>
  <c r="J250"/>
  <c r="J232"/>
  <c r="J227"/>
  <c r="J179"/>
  <c r="J156"/>
  <c r="BK204"/>
  <c r="BK189"/>
  <c r="J157"/>
  <c r="BK277"/>
  <c r="BK265"/>
  <c r="J131"/>
  <c r="J248"/>
  <c r="J180"/>
  <c r="BK256"/>
  <c r="BK246"/>
  <c r="J240"/>
  <c r="J229"/>
  <c r="J221"/>
  <c r="J241"/>
  <c r="J178"/>
  <c r="J143"/>
  <c r="J137"/>
  <c r="J209"/>
  <c r="J169"/>
  <c r="BK208"/>
  <c r="BK134"/>
  <c i="16" r="BK226"/>
  <c r="BK221"/>
  <c r="J213"/>
  <c r="BK206"/>
  <c r="J199"/>
  <c r="BK190"/>
  <c r="J182"/>
  <c r="J179"/>
  <c r="J172"/>
  <c r="J162"/>
  <c r="BK157"/>
  <c r="BK150"/>
  <c r="J145"/>
  <c r="J136"/>
  <c r="J132"/>
  <c r="BK222"/>
  <c r="BK216"/>
  <c r="BK209"/>
  <c r="BK201"/>
  <c r="BK196"/>
  <c r="BK191"/>
  <c r="BK184"/>
  <c r="BK179"/>
  <c r="J174"/>
  <c r="BK168"/>
  <c r="J158"/>
  <c r="BK153"/>
  <c r="BK144"/>
  <c r="J138"/>
  <c r="BK171"/>
  <c r="BK162"/>
  <c i="2" r="J133"/>
  <c r="BK173"/>
  <c r="BK144"/>
  <c r="J134"/>
  <c r="BK168"/>
  <c r="BK153"/>
  <c r="J166"/>
  <c r="J147"/>
  <c r="BK133"/>
  <c r="J150"/>
  <c r="BK184"/>
  <c r="BK149"/>
  <c r="J165"/>
  <c r="BK155"/>
  <c r="J180"/>
  <c r="J174"/>
  <c r="J136"/>
  <c i="3" r="J134"/>
  <c r="BK132"/>
  <c i="4" r="BK193"/>
  <c r="J184"/>
  <c r="J175"/>
  <c r="BK171"/>
  <c r="BK164"/>
  <c r="J157"/>
  <c r="BK149"/>
  <c r="BK143"/>
  <c i="11" r="BK155"/>
  <c r="BK138"/>
  <c r="J145"/>
  <c i="12" r="J155"/>
  <c r="BK173"/>
  <c r="J156"/>
  <c r="J138"/>
  <c r="BK132"/>
  <c r="J147"/>
  <c r="BK140"/>
  <c i="13" r="J157"/>
  <c r="BK145"/>
  <c r="J140"/>
  <c r="BK131"/>
  <c r="BK155"/>
  <c r="J132"/>
  <c i="14" r="J215"/>
  <c r="J201"/>
  <c r="J186"/>
  <c r="BK176"/>
  <c r="BK165"/>
  <c r="J143"/>
  <c r="J217"/>
  <c r="J207"/>
  <c r="BK199"/>
  <c r="J184"/>
  <c r="BK172"/>
  <c r="J159"/>
  <c r="J148"/>
  <c r="J133"/>
  <c r="BK198"/>
  <c r="BK164"/>
  <c r="BK183"/>
  <c r="BK141"/>
  <c i="15" r="J266"/>
  <c r="BK250"/>
  <c r="J223"/>
  <c r="BK175"/>
  <c r="J136"/>
  <c r="BK206"/>
  <c r="BK177"/>
  <c r="J152"/>
  <c r="J262"/>
  <c r="BK139"/>
  <c r="BK212"/>
  <c r="BK148"/>
  <c r="BK259"/>
  <c r="BK231"/>
  <c r="J195"/>
  <c r="J268"/>
  <c r="BK195"/>
  <c r="BK161"/>
  <c r="J270"/>
  <c r="J135"/>
  <c r="J259"/>
  <c r="BK185"/>
  <c r="BK260"/>
  <c r="J243"/>
  <c r="BK233"/>
  <c r="BK157"/>
  <c r="J141"/>
  <c r="J211"/>
  <c r="BK165"/>
  <c r="J173"/>
  <c i="16" r="J223"/>
  <c r="J214"/>
  <c r="J202"/>
  <c r="BK192"/>
  <c r="BK176"/>
  <c r="J166"/>
  <c r="BK156"/>
  <c r="BK143"/>
  <c r="J225"/>
  <c r="BK210"/>
  <c r="BK197"/>
  <c r="BK188"/>
  <c r="BK178"/>
  <c r="J165"/>
  <c r="BK155"/>
  <c r="J141"/>
  <c r="BK132"/>
  <c i="6" r="BK131"/>
  <c i="7" r="J170"/>
  <c r="J140"/>
  <c r="BK163"/>
  <c r="BK143"/>
  <c r="J166"/>
  <c r="J133"/>
  <c i="8" r="J148"/>
  <c r="J155"/>
  <c r="J140"/>
  <c i="10" r="J164"/>
  <c r="J137"/>
  <c r="J152"/>
  <c r="J145"/>
  <c r="BK132"/>
  <c r="J141"/>
  <c r="BK153"/>
  <c i="11" r="J170"/>
  <c r="J158"/>
  <c r="BK147"/>
  <c r="BK165"/>
  <c r="J149"/>
  <c r="J139"/>
  <c r="J141"/>
  <c r="J142"/>
  <c i="12" r="BK156"/>
  <c r="BK141"/>
  <c r="BK157"/>
  <c r="BK142"/>
  <c r="BK133"/>
  <c r="BK146"/>
  <c r="J148"/>
  <c i="13" r="BK162"/>
  <c r="J148"/>
  <c r="J138"/>
  <c r="J163"/>
  <c i="14" r="BK159"/>
  <c i="15" r="J279"/>
  <c r="J247"/>
  <c r="BK215"/>
  <c r="BK152"/>
  <c r="BK209"/>
  <c r="BK181"/>
  <c r="J155"/>
  <c r="BK238"/>
  <c r="BK187"/>
  <c r="J263"/>
  <c i="16" r="BK151"/>
  <c i="4" r="BK140"/>
  <c r="J192"/>
  <c r="J188"/>
  <c r="J183"/>
  <c r="J180"/>
  <c r="BK177"/>
  <c r="BK174"/>
  <c r="J171"/>
  <c r="BK168"/>
  <c r="BK163"/>
  <c r="BK157"/>
  <c r="J151"/>
  <c r="BK145"/>
  <c r="J143"/>
  <c r="J140"/>
  <c r="BK132"/>
  <c r="J163"/>
  <c r="BK151"/>
  <c r="J138"/>
  <c i="5" r="J199"/>
  <c r="J190"/>
  <c r="J182"/>
  <c r="J175"/>
  <c r="BK168"/>
  <c r="BK156"/>
  <c r="J151"/>
  <c r="BK142"/>
  <c r="J133"/>
  <c r="J165"/>
  <c r="J197"/>
  <c r="J183"/>
  <c r="J195"/>
  <c r="BK192"/>
  <c r="J184"/>
  <c r="BK182"/>
  <c r="BK172"/>
  <c r="J162"/>
  <c r="J156"/>
  <c r="BK145"/>
  <c r="J138"/>
  <c i="6" r="BK156"/>
  <c r="J154"/>
  <c r="BK138"/>
  <c r="J130"/>
  <c r="J131"/>
  <c r="BK141"/>
  <c r="J135"/>
  <c i="7" r="BK165"/>
  <c r="BK158"/>
  <c r="J144"/>
  <c r="BK132"/>
  <c r="J165"/>
  <c r="J149"/>
  <c r="J138"/>
  <c r="BK160"/>
  <c r="BK141"/>
  <c r="BK142"/>
  <c r="J132"/>
  <c i="8" r="BK155"/>
  <c r="BK150"/>
  <c r="J135"/>
  <c r="BK158"/>
  <c r="BK144"/>
  <c r="J151"/>
  <c i="9" r="BK205"/>
  <c r="BK198"/>
  <c r="J189"/>
  <c r="J185"/>
  <c r="BK172"/>
  <c r="J168"/>
  <c r="BK158"/>
  <c r="BK152"/>
  <c r="BK208"/>
  <c r="BK204"/>
  <c r="BK199"/>
  <c r="BK189"/>
  <c r="BK182"/>
  <c r="J172"/>
  <c r="BK168"/>
  <c r="J161"/>
  <c r="J157"/>
  <c r="BK144"/>
  <c r="J190"/>
  <c r="J163"/>
  <c r="BK140"/>
  <c r="BK194"/>
  <c r="J181"/>
  <c r="BK153"/>
  <c r="J150"/>
  <c i="10" r="J161"/>
  <c r="BK154"/>
  <c r="BK140"/>
  <c r="BK165"/>
  <c r="J160"/>
  <c r="BK150"/>
  <c r="J144"/>
  <c r="J134"/>
  <c r="J132"/>
  <c r="J154"/>
  <c r="J165"/>
  <c r="BK144"/>
  <c i="11" r="J175"/>
  <c r="J163"/>
  <c r="J156"/>
  <c r="BK143"/>
  <c r="BK170"/>
  <c r="BK162"/>
  <c r="J150"/>
  <c r="BK142"/>
  <c r="BK148"/>
  <c r="J157"/>
  <c i="12" r="BK168"/>
  <c r="J154"/>
  <c r="J142"/>
  <c r="J168"/>
  <c r="J160"/>
  <c r="J152"/>
  <c r="BK150"/>
  <c r="J133"/>
  <c r="J151"/>
  <c r="J175"/>
  <c r="J146"/>
  <c i="13" r="BK164"/>
  <c r="J155"/>
  <c r="BK147"/>
  <c r="BK143"/>
  <c r="J141"/>
  <c r="J136"/>
  <c r="J164"/>
  <c r="BK160"/>
  <c r="J146"/>
  <c r="J133"/>
  <c i="14" r="BK222"/>
  <c r="BK217"/>
  <c r="J208"/>
  <c r="J198"/>
  <c r="BK171"/>
  <c r="BK157"/>
  <c r="BK149"/>
  <c r="J136"/>
  <c r="BK133"/>
  <c r="J216"/>
  <c r="BK197"/>
  <c r="J176"/>
  <c r="BK166"/>
  <c r="J158"/>
  <c r="J149"/>
  <c r="BK138"/>
  <c r="J214"/>
  <c r="BK185"/>
  <c r="BK173"/>
  <c r="BK215"/>
  <c r="BK174"/>
  <c r="BK155"/>
  <c i="15" r="BK275"/>
  <c r="J260"/>
  <c r="J253"/>
  <c r="J246"/>
  <c r="J228"/>
  <c r="J177"/>
  <c r="BK158"/>
  <c r="J142"/>
  <c r="BK211"/>
  <c r="J201"/>
  <c r="BK190"/>
  <c r="J166"/>
  <c r="BK143"/>
  <c r="J256"/>
  <c r="J206"/>
  <c r="BK163"/>
  <c r="BK131"/>
  <c r="BK196"/>
  <c r="BK170"/>
  <c r="BK273"/>
  <c r="J245"/>
  <c r="J233"/>
  <c r="J213"/>
  <c r="J162"/>
  <c r="BK150"/>
  <c r="BK197"/>
  <c r="J187"/>
  <c r="BK156"/>
  <c r="J267"/>
  <c r="J186"/>
  <c r="BK132"/>
  <c r="BK262"/>
  <c r="BK217"/>
  <c r="BK172"/>
  <c r="J255"/>
  <c r="BK219"/>
  <c r="BK176"/>
  <c i="16" r="J222"/>
  <c r="BK215"/>
  <c r="J208"/>
  <c r="J201"/>
  <c r="J195"/>
  <c r="J189"/>
  <c r="BK183"/>
  <c r="BK175"/>
  <c r="J167"/>
  <c r="BK160"/>
  <c r="J155"/>
  <c r="BK149"/>
  <c r="BK141"/>
  <c r="BK135"/>
  <c r="BK228"/>
  <c r="BK220"/>
  <c r="J215"/>
  <c r="J206"/>
  <c i="2" r="J189"/>
  <c r="J132"/>
  <c r="J139"/>
  <c r="J167"/>
  <c r="BK132"/>
  <c r="BK135"/>
  <c r="BK186"/>
  <c r="J168"/>
  <c r="BK160"/>
  <c r="BK178"/>
  <c i="1" r="AS103"/>
  <c i="4" r="BK185"/>
  <c r="J173"/>
  <c r="J158"/>
  <c r="BK146"/>
  <c i="5" r="BK197"/>
  <c r="BK169"/>
  <c r="BK155"/>
  <c r="J140"/>
  <c r="BK187"/>
  <c r="BK189"/>
  <c r="J166"/>
  <c r="J186"/>
  <c r="J173"/>
  <c r="BK165"/>
  <c r="BK151"/>
  <c r="BK137"/>
  <c i="6" r="BK145"/>
  <c r="J147"/>
  <c r="J145"/>
  <c r="J138"/>
  <c i="7" r="J169"/>
  <c r="J155"/>
  <c r="BK139"/>
  <c r="BK166"/>
  <c r="J157"/>
  <c r="J134"/>
  <c r="J145"/>
  <c i="8" r="J138"/>
  <c r="BK135"/>
  <c i="9" r="J154"/>
  <c r="BK200"/>
  <c r="BK163"/>
  <c i="10" r="J158"/>
  <c r="BK146"/>
  <c r="BK164"/>
  <c r="J148"/>
  <c r="BK134"/>
  <c r="BK162"/>
  <c r="J163"/>
  <c r="BK136"/>
  <c i="11" r="J164"/>
  <c r="BK150"/>
  <c r="J174"/>
  <c r="BK161"/>
  <c r="BK145"/>
  <c r="J166"/>
  <c r="BK149"/>
  <c i="12" r="BK162"/>
  <c r="BK144"/>
  <c r="BK159"/>
  <c r="BK152"/>
  <c r="BK170"/>
  <c r="J141"/>
  <c r="J132"/>
  <c i="13" r="J159"/>
  <c r="BK148"/>
  <c r="BK141"/>
  <c r="J135"/>
  <c r="BK157"/>
  <c r="J139"/>
  <c i="14" r="BK219"/>
  <c r="BK205"/>
  <c r="J187"/>
  <c r="J175"/>
  <c r="J162"/>
  <c r="J144"/>
  <c r="J132"/>
  <c r="J212"/>
  <c r="BK201"/>
  <c r="BK188"/>
  <c r="J165"/>
  <c r="J155"/>
  <c r="J145"/>
  <c r="J131"/>
  <c r="BK187"/>
  <c r="BK150"/>
  <c r="J193"/>
  <c r="BK137"/>
  <c i="15" r="BK267"/>
  <c r="BK249"/>
  <c r="BK220"/>
  <c r="J165"/>
  <c r="BK279"/>
  <c r="J202"/>
  <c r="BK182"/>
  <c r="J158"/>
  <c r="BK270"/>
  <c r="J164"/>
  <c r="BK138"/>
  <c r="BK200"/>
  <c r="J261"/>
  <c r="J181"/>
  <c r="BK247"/>
  <c r="J238"/>
  <c r="BK191"/>
  <c r="J176"/>
  <c r="J237"/>
  <c r="J200"/>
  <c r="BK178"/>
  <c i="16" r="BK227"/>
  <c r="J218"/>
  <c r="J209"/>
  <c r="J200"/>
  <c r="J191"/>
  <c r="BK180"/>
  <c r="J168"/>
  <c r="BK158"/>
  <c r="J148"/>
  <c r="BK137"/>
  <c r="J221"/>
  <c r="BK213"/>
  <c r="BK202"/>
  <c r="J193"/>
  <c r="BK181"/>
  <c r="BK173"/>
  <c r="J160"/>
  <c r="J150"/>
  <c r="J139"/>
  <c r="J140"/>
  <c i="2" l="1" r="P179"/>
  <c i="4" r="BK137"/>
  <c r="J137"/>
  <c r="J101"/>
  <c r="R162"/>
  <c r="T187"/>
  <c i="6" r="P129"/>
  <c r="R149"/>
  <c i="2" r="P143"/>
  <c r="T164"/>
  <c r="BK179"/>
  <c r="J179"/>
  <c r="J106"/>
  <c i="3" r="R129"/>
  <c r="R128"/>
  <c r="R124"/>
  <c i="4" r="P137"/>
  <c r="T162"/>
  <c r="BK187"/>
  <c r="J187"/>
  <c r="J106"/>
  <c r="BK191"/>
  <c r="J191"/>
  <c r="J107"/>
  <c i="5" r="BK132"/>
  <c r="J132"/>
  <c r="J100"/>
  <c r="T139"/>
  <c r="R143"/>
  <c r="P176"/>
  <c i="6" r="T129"/>
  <c r="P152"/>
  <c i="7" r="BK131"/>
  <c r="J131"/>
  <c r="J100"/>
  <c r="T135"/>
  <c r="P151"/>
  <c r="R154"/>
  <c r="T161"/>
  <c i="8" r="BK149"/>
  <c r="J149"/>
  <c r="J105"/>
  <c i="9" r="BK151"/>
  <c r="J151"/>
  <c r="J104"/>
  <c r="T174"/>
  <c r="R183"/>
  <c r="R196"/>
  <c i="10" r="BK131"/>
  <c r="J131"/>
  <c r="J102"/>
  <c r="T138"/>
  <c r="T143"/>
  <c i="12" r="P134"/>
  <c r="R145"/>
  <c r="BK164"/>
  <c r="J164"/>
  <c r="J106"/>
  <c r="BK171"/>
  <c r="J171"/>
  <c r="J107"/>
  <c i="13" r="R130"/>
  <c i="14" r="BK129"/>
  <c r="BK128"/>
  <c r="BK169"/>
  <c r="J169"/>
  <c r="J104"/>
  <c i="2" r="P164"/>
  <c i="4" r="R131"/>
  <c r="P167"/>
  <c r="P187"/>
  <c r="P191"/>
  <c i="5" r="P139"/>
  <c r="T149"/>
  <c r="T176"/>
  <c i="6" r="P133"/>
  <c r="T149"/>
  <c i="7" r="P135"/>
  <c r="BK151"/>
  <c r="J151"/>
  <c r="J104"/>
  <c r="T151"/>
  <c r="P161"/>
  <c r="BK168"/>
  <c r="J168"/>
  <c r="J107"/>
  <c i="8" r="T132"/>
  <c r="T129"/>
  <c r="T146"/>
  <c r="R149"/>
  <c i="9" r="BK139"/>
  <c r="J139"/>
  <c r="J102"/>
  <c r="T142"/>
  <c r="R178"/>
  <c r="T183"/>
  <c r="T188"/>
  <c r="P196"/>
  <c r="P203"/>
  <c i="10" r="R131"/>
  <c r="R149"/>
  <c i="11" r="BK135"/>
  <c r="J135"/>
  <c r="J102"/>
  <c r="T146"/>
  <c r="P154"/>
  <c r="T160"/>
  <c r="R172"/>
  <c r="R171"/>
  <c i="12" r="R131"/>
  <c r="T134"/>
  <c r="P139"/>
  <c r="P171"/>
  <c i="13" r="BK134"/>
  <c r="J134"/>
  <c r="J101"/>
  <c r="R158"/>
  <c i="14" r="P169"/>
  <c i="2" r="T143"/>
  <c r="R164"/>
  <c r="R170"/>
  <c i="3" r="BK129"/>
  <c r="J129"/>
  <c r="J102"/>
  <c i="4" r="R137"/>
  <c r="T167"/>
  <c i="5" r="BK139"/>
  <c r="J139"/>
  <c r="J101"/>
  <c r="R149"/>
  <c r="T164"/>
  <c r="T163"/>
  <c i="14" r="T129"/>
  <c r="T128"/>
  <c r="R169"/>
  <c i="2" r="BK143"/>
  <c r="J143"/>
  <c r="J101"/>
  <c r="BK170"/>
  <c r="J170"/>
  <c r="J105"/>
  <c i="4" r="BK131"/>
  <c r="J131"/>
  <c r="J100"/>
  <c i="5" r="BK149"/>
  <c r="J149"/>
  <c r="J103"/>
  <c r="BK164"/>
  <c r="J164"/>
  <c r="J106"/>
  <c i="6" r="BK129"/>
  <c r="J129"/>
  <c r="J100"/>
  <c r="P149"/>
  <c r="P148"/>
  <c i="7" r="P154"/>
  <c r="R168"/>
  <c i="8" r="BK154"/>
  <c r="J154"/>
  <c r="J106"/>
  <c i="9" r="BK142"/>
  <c r="J142"/>
  <c r="J103"/>
  <c r="P174"/>
  <c r="P191"/>
  <c i="11" r="P135"/>
  <c r="R160"/>
  <c r="T172"/>
  <c r="T171"/>
  <c i="12" r="BK139"/>
  <c r="J139"/>
  <c r="J102"/>
  <c i="13" r="P130"/>
  <c r="P152"/>
  <c r="BK158"/>
  <c r="J158"/>
  <c r="J106"/>
  <c i="14" r="P156"/>
  <c i="3" r="P129"/>
  <c r="P128"/>
  <c r="P124"/>
  <c i="1" r="AU97"/>
  <c i="4" r="T131"/>
  <c r="BK162"/>
  <c r="J162"/>
  <c r="J104"/>
  <c r="R187"/>
  <c i="5" r="P132"/>
  <c r="T143"/>
  <c i="6" r="T133"/>
  <c r="T128"/>
  <c r="BK152"/>
  <c r="J152"/>
  <c r="J105"/>
  <c i="7" r="R135"/>
  <c r="BK161"/>
  <c r="J161"/>
  <c r="J106"/>
  <c r="T168"/>
  <c i="8" r="BK146"/>
  <c r="BK145"/>
  <c r="J145"/>
  <c r="J103"/>
  <c r="P154"/>
  <c i="9" r="T139"/>
  <c i="10" r="T131"/>
  <c r="R143"/>
  <c i="13" r="BK130"/>
  <c r="J130"/>
  <c r="J100"/>
  <c r="P158"/>
  <c i="15" r="BK129"/>
  <c r="J129"/>
  <c r="J99"/>
  <c r="P159"/>
  <c i="9" r="P151"/>
  <c r="BK178"/>
  <c r="J178"/>
  <c r="J108"/>
  <c r="R188"/>
  <c r="T191"/>
  <c r="T203"/>
  <c i="10" r="BK138"/>
  <c r="J138"/>
  <c r="J103"/>
  <c r="T149"/>
  <c i="11" r="R135"/>
  <c r="BK154"/>
  <c r="J154"/>
  <c r="J105"/>
  <c r="T154"/>
  <c r="BK172"/>
  <c r="BK171"/>
  <c r="J171"/>
  <c r="J108"/>
  <c i="12" r="BK134"/>
  <c r="J134"/>
  <c r="J101"/>
  <c r="T145"/>
  <c r="R164"/>
  <c i="13" r="P134"/>
  <c r="T158"/>
  <c i="14" r="R140"/>
  <c r="P191"/>
  <c i="15" r="BK154"/>
  <c r="J154"/>
  <c r="J102"/>
  <c r="R154"/>
  <c r="BK236"/>
  <c r="J236"/>
  <c r="J105"/>
  <c i="2" r="P131"/>
  <c r="P130"/>
  <c r="R179"/>
  <c i="5" r="T132"/>
  <c r="T131"/>
  <c r="T130"/>
  <c i="6" r="R152"/>
  <c i="7" r="BK135"/>
  <c r="T154"/>
  <c i="8" r="P132"/>
  <c r="P129"/>
  <c r="P146"/>
  <c r="R154"/>
  <c i="9" r="T151"/>
  <c r="T178"/>
  <c r="P188"/>
  <c r="R191"/>
  <c r="R203"/>
  <c i="10" r="R138"/>
  <c r="P143"/>
  <c i="11" r="T135"/>
  <c r="T134"/>
  <c r="T133"/>
  <c r="P160"/>
  <c i="12" r="R134"/>
  <c r="R139"/>
  <c r="P164"/>
  <c r="P163"/>
  <c i="14" r="BK140"/>
  <c r="J140"/>
  <c r="J102"/>
  <c i="16" r="T146"/>
  <c r="T185"/>
  <c i="2" r="BK131"/>
  <c r="J131"/>
  <c r="J100"/>
  <c r="BK164"/>
  <c r="J164"/>
  <c r="J104"/>
  <c i="4" r="P131"/>
  <c r="P130"/>
  <c r="R167"/>
  <c r="T191"/>
  <c i="5" r="BK143"/>
  <c r="J143"/>
  <c r="J102"/>
  <c r="P164"/>
  <c r="P163"/>
  <c i="14" r="R129"/>
  <c r="R128"/>
  <c r="BK156"/>
  <c r="J156"/>
  <c r="J103"/>
  <c r="T156"/>
  <c r="R191"/>
  <c i="15" r="R129"/>
  <c r="P140"/>
  <c r="BK147"/>
  <c r="J147"/>
  <c r="J101"/>
  <c r="R147"/>
  <c r="R159"/>
  <c r="R222"/>
  <c r="T236"/>
  <c r="R276"/>
  <c i="16" r="BK130"/>
  <c r="J130"/>
  <c r="J99"/>
  <c r="R130"/>
  <c r="R146"/>
  <c r="T161"/>
  <c r="P185"/>
  <c i="2" r="R143"/>
  <c r="P170"/>
  <c i="5" r="R139"/>
  <c r="P149"/>
  <c r="R176"/>
  <c i="6" r="R129"/>
  <c r="BK149"/>
  <c r="J149"/>
  <c r="J104"/>
  <c i="8" r="R132"/>
  <c r="R129"/>
  <c r="R128"/>
  <c r="R146"/>
  <c r="R145"/>
  <c r="P149"/>
  <c i="9" r="P139"/>
  <c r="P142"/>
  <c r="BK174"/>
  <c r="J174"/>
  <c r="J107"/>
  <c r="P178"/>
  <c r="BK188"/>
  <c r="J188"/>
  <c r="J110"/>
  <c r="T196"/>
  <c i="10" r="P138"/>
  <c r="BK143"/>
  <c r="J143"/>
  <c r="J104"/>
  <c i="11" r="P146"/>
  <c r="BK160"/>
  <c r="J160"/>
  <c r="J106"/>
  <c i="12" r="P131"/>
  <c r="P145"/>
  <c r="T171"/>
  <c i="13" r="R134"/>
  <c r="T152"/>
  <c r="T151"/>
  <c i="14" r="T140"/>
  <c r="R156"/>
  <c r="T169"/>
  <c i="15" r="BK140"/>
  <c r="J140"/>
  <c r="J100"/>
  <c r="T159"/>
  <c r="T222"/>
  <c r="P276"/>
  <c i="16" r="T130"/>
  <c r="P161"/>
  <c r="T177"/>
  <c r="P194"/>
  <c r="P211"/>
  <c i="2" r="T131"/>
  <c r="T130"/>
  <c r="T170"/>
  <c i="3" r="T129"/>
  <c r="T128"/>
  <c r="T124"/>
  <c i="4" r="T137"/>
  <c r="P162"/>
  <c r="P161"/>
  <c r="R191"/>
  <c i="5" r="R164"/>
  <c r="R163"/>
  <c i="6" r="R133"/>
  <c i="7" r="T131"/>
  <c r="R151"/>
  <c r="R161"/>
  <c i="8" r="T154"/>
  <c i="9" r="R139"/>
  <c r="R142"/>
  <c r="BK183"/>
  <c r="J183"/>
  <c r="J109"/>
  <c r="BK196"/>
  <c r="J196"/>
  <c r="J112"/>
  <c i="10" r="P131"/>
  <c r="P149"/>
  <c i="11" r="BK146"/>
  <c r="J146"/>
  <c r="J103"/>
  <c i="12" r="BK131"/>
  <c r="J131"/>
  <c r="J100"/>
  <c r="BK145"/>
  <c r="J145"/>
  <c r="J103"/>
  <c r="T164"/>
  <c r="T163"/>
  <c i="13" r="T134"/>
  <c r="R152"/>
  <c r="R151"/>
  <c i="14" r="P129"/>
  <c r="P128"/>
  <c r="BK191"/>
  <c r="J191"/>
  <c r="J105"/>
  <c i="15" r="T129"/>
  <c r="T140"/>
  <c r="P147"/>
  <c r="BK159"/>
  <c r="J159"/>
  <c r="J103"/>
  <c r="BK222"/>
  <c r="J222"/>
  <c r="J104"/>
  <c r="P222"/>
  <c r="R236"/>
  <c r="BK276"/>
  <c r="J276"/>
  <c r="J106"/>
  <c r="T276"/>
  <c i="16" r="P130"/>
  <c r="P146"/>
  <c r="BK161"/>
  <c r="J161"/>
  <c r="J101"/>
  <c r="BK177"/>
  <c r="J177"/>
  <c r="J102"/>
  <c r="P177"/>
  <c r="BK185"/>
  <c r="J185"/>
  <c r="J103"/>
  <c r="BK194"/>
  <c r="J194"/>
  <c r="J104"/>
  <c r="R194"/>
  <c r="BK203"/>
  <c r="J203"/>
  <c r="J105"/>
  <c r="P203"/>
  <c r="R203"/>
  <c r="BK211"/>
  <c r="J211"/>
  <c r="J106"/>
  <c r="R211"/>
  <c r="BK219"/>
  <c r="J219"/>
  <c r="J107"/>
  <c r="R219"/>
  <c i="2" r="R131"/>
  <c r="R130"/>
  <c r="T179"/>
  <c i="4" r="BK167"/>
  <c r="BK161"/>
  <c i="5" r="R132"/>
  <c r="R131"/>
  <c r="R130"/>
  <c r="P143"/>
  <c r="BK176"/>
  <c r="J176"/>
  <c r="J107"/>
  <c i="6" r="BK133"/>
  <c r="J133"/>
  <c r="J101"/>
  <c r="T152"/>
  <c r="T148"/>
  <c i="7" r="P131"/>
  <c r="P130"/>
  <c r="R131"/>
  <c r="R130"/>
  <c r="BK154"/>
  <c r="J154"/>
  <c r="J105"/>
  <c r="P168"/>
  <c i="8" r="BK132"/>
  <c r="J132"/>
  <c r="J101"/>
  <c r="T149"/>
  <c i="9" r="R151"/>
  <c r="R174"/>
  <c r="R173"/>
  <c r="P183"/>
  <c r="BK191"/>
  <c r="J191"/>
  <c r="J111"/>
  <c r="BK203"/>
  <c r="J203"/>
  <c r="J113"/>
  <c i="10" r="BK149"/>
  <c r="J149"/>
  <c r="J105"/>
  <c i="11" r="R146"/>
  <c r="R154"/>
  <c r="P172"/>
  <c r="P171"/>
  <c i="12" r="T131"/>
  <c r="T130"/>
  <c r="T129"/>
  <c r="T139"/>
  <c r="R171"/>
  <c i="13" r="T130"/>
  <c r="T129"/>
  <c r="T128"/>
  <c r="BK152"/>
  <c r="J152"/>
  <c r="J104"/>
  <c i="14" r="P140"/>
  <c r="P139"/>
  <c r="T191"/>
  <c i="15" r="P129"/>
  <c r="R140"/>
  <c r="T147"/>
  <c r="P154"/>
  <c r="T154"/>
  <c r="P236"/>
  <c i="16" r="BK146"/>
  <c r="J146"/>
  <c r="J100"/>
  <c r="R161"/>
  <c r="R177"/>
  <c r="R185"/>
  <c r="T194"/>
  <c r="T203"/>
  <c r="T211"/>
  <c r="P219"/>
  <c r="T219"/>
  <c i="5" r="BK161"/>
  <c r="J161"/>
  <c r="J104"/>
  <c i="6" r="BK146"/>
  <c r="J146"/>
  <c r="J102"/>
  <c i="8" r="BK143"/>
  <c r="J143"/>
  <c r="J102"/>
  <c i="13" r="BK149"/>
  <c r="J149"/>
  <c r="J102"/>
  <c i="2" r="BK188"/>
  <c r="J188"/>
  <c r="J107"/>
  <c r="BK161"/>
  <c r="J161"/>
  <c r="J102"/>
  <c i="3" r="BK126"/>
  <c r="J126"/>
  <c r="J100"/>
  <c i="11" r="BK152"/>
  <c r="J152"/>
  <c r="J104"/>
  <c i="4" r="BK159"/>
  <c r="J159"/>
  <c r="J102"/>
  <c i="11" r="BK169"/>
  <c r="J169"/>
  <c r="J107"/>
  <c i="9" r="BK171"/>
  <c r="J171"/>
  <c r="J105"/>
  <c i="13" r="BK156"/>
  <c r="J156"/>
  <c r="J105"/>
  <c i="5" r="BK198"/>
  <c r="J198"/>
  <c r="J108"/>
  <c i="7" r="BK148"/>
  <c r="J148"/>
  <c r="J102"/>
  <c i="8" r="BK130"/>
  <c r="J130"/>
  <c r="J100"/>
  <c i="12" r="BK161"/>
  <c r="J161"/>
  <c r="J104"/>
  <c i="16" r="E85"/>
  <c r="BF132"/>
  <c r="BF147"/>
  <c r="BF164"/>
  <c r="BF168"/>
  <c r="BF175"/>
  <c r="BF176"/>
  <c r="BF180"/>
  <c r="BF182"/>
  <c r="F94"/>
  <c r="J123"/>
  <c r="BF131"/>
  <c r="BF133"/>
  <c r="BF135"/>
  <c r="BF136"/>
  <c r="BF138"/>
  <c r="BF139"/>
  <c r="BF141"/>
  <c r="BF144"/>
  <c r="BF149"/>
  <c r="BF151"/>
  <c r="BF152"/>
  <c r="BF153"/>
  <c r="BF155"/>
  <c r="BF158"/>
  <c r="BF159"/>
  <c r="BF163"/>
  <c r="BF165"/>
  <c r="BF167"/>
  <c r="BF169"/>
  <c r="BF170"/>
  <c r="BF171"/>
  <c r="BF172"/>
  <c r="BF178"/>
  <c r="BF183"/>
  <c r="BF186"/>
  <c r="BF189"/>
  <c r="BF192"/>
  <c r="BF204"/>
  <c r="BF205"/>
  <c r="BF215"/>
  <c r="BF216"/>
  <c r="BF220"/>
  <c r="BF223"/>
  <c r="BF224"/>
  <c r="BF226"/>
  <c r="BF227"/>
  <c r="BF228"/>
  <c r="BF134"/>
  <c r="BF137"/>
  <c r="BF140"/>
  <c r="BF142"/>
  <c r="BF143"/>
  <c r="BF145"/>
  <c r="BF148"/>
  <c r="BF150"/>
  <c r="BF154"/>
  <c r="BF156"/>
  <c r="BF157"/>
  <c r="BF160"/>
  <c r="BF162"/>
  <c r="BF166"/>
  <c r="BF173"/>
  <c r="BF174"/>
  <c r="BF179"/>
  <c r="BF181"/>
  <c r="BF184"/>
  <c r="BF187"/>
  <c r="BF188"/>
  <c r="BF190"/>
  <c r="BF191"/>
  <c r="BF193"/>
  <c r="BF195"/>
  <c r="BF196"/>
  <c r="BF197"/>
  <c r="BF198"/>
  <c r="BF199"/>
  <c r="BF200"/>
  <c r="BF201"/>
  <c r="BF202"/>
  <c r="BF206"/>
  <c r="BF207"/>
  <c r="BF208"/>
  <c r="BF209"/>
  <c r="BF210"/>
  <c r="BF212"/>
  <c r="BF213"/>
  <c r="BF214"/>
  <c r="BF217"/>
  <c r="BF218"/>
  <c r="BF221"/>
  <c r="BF222"/>
  <c r="BF225"/>
  <c i="14" r="P127"/>
  <c i="1" r="AU109"/>
  <c i="14" r="BK139"/>
  <c r="J139"/>
  <c r="J101"/>
  <c i="15" r="E85"/>
  <c r="BF130"/>
  <c r="BF135"/>
  <c r="BF136"/>
  <c r="BF141"/>
  <c r="BF183"/>
  <c i="14" r="J129"/>
  <c r="J100"/>
  <c i="15" r="BF172"/>
  <c r="BF179"/>
  <c r="BF190"/>
  <c r="BF192"/>
  <c r="BF202"/>
  <c r="BF203"/>
  <c r="BF212"/>
  <c r="BF216"/>
  <c r="BF229"/>
  <c r="BF231"/>
  <c r="BF143"/>
  <c r="BF146"/>
  <c r="BF170"/>
  <c r="BF181"/>
  <c r="BF182"/>
  <c r="BF184"/>
  <c r="BF187"/>
  <c r="BF242"/>
  <c r="BF246"/>
  <c r="BF248"/>
  <c r="BF253"/>
  <c r="BF160"/>
  <c r="BF165"/>
  <c r="BF188"/>
  <c r="BF213"/>
  <c r="BF224"/>
  <c r="BF235"/>
  <c r="BF240"/>
  <c r="BF245"/>
  <c r="BF252"/>
  <c r="BF259"/>
  <c r="F94"/>
  <c r="BF133"/>
  <c r="BF150"/>
  <c r="BF173"/>
  <c r="BF175"/>
  <c r="BF186"/>
  <c r="BF205"/>
  <c r="BF209"/>
  <c r="BF211"/>
  <c r="BF230"/>
  <c r="BF233"/>
  <c r="BF255"/>
  <c r="BF268"/>
  <c r="BF153"/>
  <c r="BF167"/>
  <c r="BF171"/>
  <c r="BF191"/>
  <c r="BF193"/>
  <c r="BF196"/>
  <c r="BF204"/>
  <c r="BF207"/>
  <c r="BF219"/>
  <c r="BF220"/>
  <c r="BF221"/>
  <c r="BF223"/>
  <c r="BF227"/>
  <c r="BF232"/>
  <c r="BF262"/>
  <c r="BF131"/>
  <c r="BF148"/>
  <c r="BF152"/>
  <c r="BF158"/>
  <c r="BF162"/>
  <c r="BF195"/>
  <c r="BF206"/>
  <c r="BF264"/>
  <c r="BF266"/>
  <c r="BF275"/>
  <c r="BF137"/>
  <c r="BF145"/>
  <c r="BF164"/>
  <c r="BF169"/>
  <c r="BF199"/>
  <c r="BF210"/>
  <c r="BF225"/>
  <c r="BF238"/>
  <c r="BF241"/>
  <c r="BF251"/>
  <c r="BF254"/>
  <c r="BF263"/>
  <c r="BF149"/>
  <c r="BF151"/>
  <c r="BF168"/>
  <c r="BF177"/>
  <c r="BF194"/>
  <c r="BF200"/>
  <c r="BF218"/>
  <c r="BF226"/>
  <c r="BF272"/>
  <c r="BF132"/>
  <c r="BF166"/>
  <c r="BF185"/>
  <c r="BF201"/>
  <c r="BF208"/>
  <c r="BF214"/>
  <c r="BF215"/>
  <c r="BF228"/>
  <c r="BF239"/>
  <c r="BF247"/>
  <c r="BF258"/>
  <c r="BF260"/>
  <c r="BF267"/>
  <c r="BF271"/>
  <c r="BF278"/>
  <c i="14" r="J128"/>
  <c r="J99"/>
  <c i="15" r="J91"/>
  <c r="BF134"/>
  <c r="BF142"/>
  <c r="BF156"/>
  <c r="BF157"/>
  <c r="BF176"/>
  <c r="BF178"/>
  <c r="BF180"/>
  <c r="BF189"/>
  <c r="BF197"/>
  <c r="BF198"/>
  <c r="BF270"/>
  <c r="BF274"/>
  <c r="BF279"/>
  <c r="BF280"/>
  <c r="BF138"/>
  <c r="BF139"/>
  <c r="BF144"/>
  <c r="BF155"/>
  <c r="BF161"/>
  <c r="BF163"/>
  <c r="BF174"/>
  <c r="BF217"/>
  <c r="BF234"/>
  <c r="BF237"/>
  <c r="BF243"/>
  <c r="BF244"/>
  <c r="BF249"/>
  <c r="BF250"/>
  <c r="BF256"/>
  <c r="BF257"/>
  <c r="BF261"/>
  <c r="BF265"/>
  <c r="BF269"/>
  <c r="BF273"/>
  <c r="BF277"/>
  <c i="14" r="F94"/>
  <c r="BF134"/>
  <c r="BF142"/>
  <c r="BF143"/>
  <c r="BF147"/>
  <c r="BF148"/>
  <c r="BF153"/>
  <c r="BF158"/>
  <c r="BF159"/>
  <c r="BF164"/>
  <c r="BF177"/>
  <c r="BF185"/>
  <c r="BF197"/>
  <c r="BF201"/>
  <c r="BF208"/>
  <c r="BF209"/>
  <c r="E85"/>
  <c r="J121"/>
  <c r="BF131"/>
  <c r="BF132"/>
  <c r="BF133"/>
  <c r="BF141"/>
  <c r="BF154"/>
  <c r="BF176"/>
  <c r="BF183"/>
  <c r="BF188"/>
  <c r="BF192"/>
  <c r="BF200"/>
  <c r="BF204"/>
  <c r="BF210"/>
  <c r="BF138"/>
  <c r="BF144"/>
  <c r="BF150"/>
  <c r="BF152"/>
  <c r="BF155"/>
  <c r="BF157"/>
  <c r="BF161"/>
  <c r="BF162"/>
  <c r="BF165"/>
  <c r="BF168"/>
  <c r="BF170"/>
  <c r="BF172"/>
  <c r="BF173"/>
  <c r="BF181"/>
  <c r="BF184"/>
  <c r="BF186"/>
  <c r="BF189"/>
  <c r="BF199"/>
  <c r="BF202"/>
  <c r="BF203"/>
  <c r="BF207"/>
  <c r="BF215"/>
  <c r="BF218"/>
  <c r="BF221"/>
  <c r="BF130"/>
  <c r="BF135"/>
  <c r="BF136"/>
  <c r="BF137"/>
  <c r="BF145"/>
  <c r="BF146"/>
  <c r="BF149"/>
  <c r="BF151"/>
  <c r="BF160"/>
  <c r="BF163"/>
  <c r="BF166"/>
  <c r="BF167"/>
  <c r="BF171"/>
  <c r="BF174"/>
  <c r="BF175"/>
  <c r="BF178"/>
  <c r="BF179"/>
  <c r="BF180"/>
  <c r="BF182"/>
  <c r="BF187"/>
  <c r="BF190"/>
  <c r="BF193"/>
  <c r="BF194"/>
  <c r="BF195"/>
  <c r="BF196"/>
  <c r="BF198"/>
  <c r="BF205"/>
  <c r="BF206"/>
  <c r="BF211"/>
  <c r="BF212"/>
  <c r="BF213"/>
  <c r="BF214"/>
  <c r="BF216"/>
  <c r="BF217"/>
  <c r="BF219"/>
  <c r="BF220"/>
  <c r="BF222"/>
  <c i="13" r="BF131"/>
  <c r="BF132"/>
  <c r="BF135"/>
  <c r="BF138"/>
  <c r="BF140"/>
  <c r="BF142"/>
  <c r="BF143"/>
  <c r="BF147"/>
  <c r="BF153"/>
  <c r="BF154"/>
  <c r="BF157"/>
  <c r="BF161"/>
  <c r="BF162"/>
  <c r="BF164"/>
  <c r="E85"/>
  <c r="J91"/>
  <c r="F94"/>
  <c r="BF133"/>
  <c r="BF136"/>
  <c r="BF137"/>
  <c r="BF139"/>
  <c r="BF141"/>
  <c r="BF144"/>
  <c r="BF145"/>
  <c r="BF146"/>
  <c r="BF148"/>
  <c r="BF150"/>
  <c r="BF155"/>
  <c r="BF159"/>
  <c r="BF160"/>
  <c r="BF163"/>
  <c i="11" r="J172"/>
  <c r="J109"/>
  <c r="BK134"/>
  <c r="BK133"/>
  <c r="J133"/>
  <c r="J100"/>
  <c i="12" r="E85"/>
  <c r="F126"/>
  <c r="J123"/>
  <c r="BF147"/>
  <c r="BF152"/>
  <c r="BF169"/>
  <c r="BF142"/>
  <c r="BF132"/>
  <c r="BF133"/>
  <c r="BF135"/>
  <c r="BF136"/>
  <c r="BF137"/>
  <c r="BF138"/>
  <c r="BF141"/>
  <c r="BF149"/>
  <c r="BF154"/>
  <c r="BF156"/>
  <c r="BF162"/>
  <c r="BF173"/>
  <c r="BF150"/>
  <c r="BF151"/>
  <c r="BF153"/>
  <c r="BF155"/>
  <c r="BF159"/>
  <c r="BF160"/>
  <c r="BF165"/>
  <c r="BF167"/>
  <c r="BF172"/>
  <c r="BF175"/>
  <c r="BF140"/>
  <c r="BF143"/>
  <c r="BF144"/>
  <c r="BF146"/>
  <c r="BF148"/>
  <c r="BF157"/>
  <c r="BF158"/>
  <c r="BF166"/>
  <c r="BF168"/>
  <c r="BF170"/>
  <c r="BF174"/>
  <c i="11" r="BF140"/>
  <c r="BF153"/>
  <c r="BF158"/>
  <c r="BF159"/>
  <c r="BF161"/>
  <c r="J93"/>
  <c r="BF142"/>
  <c r="BF143"/>
  <c r="BF149"/>
  <c r="BF150"/>
  <c r="BF151"/>
  <c r="E85"/>
  <c r="F96"/>
  <c r="BF138"/>
  <c r="BF139"/>
  <c r="BF156"/>
  <c r="BF157"/>
  <c r="BF165"/>
  <c r="BF166"/>
  <c r="BF167"/>
  <c r="BF168"/>
  <c r="BF170"/>
  <c r="BF136"/>
  <c r="BF137"/>
  <c r="BF141"/>
  <c r="BF144"/>
  <c r="BF145"/>
  <c r="BF147"/>
  <c r="BF148"/>
  <c r="BF155"/>
  <c r="BF162"/>
  <c r="BF163"/>
  <c r="BF164"/>
  <c r="BF173"/>
  <c r="BF174"/>
  <c r="BF175"/>
  <c i="10" r="BF139"/>
  <c r="BF166"/>
  <c r="BF169"/>
  <c r="BF137"/>
  <c r="BF148"/>
  <c r="BF157"/>
  <c r="BF158"/>
  <c r="E85"/>
  <c r="J93"/>
  <c r="F96"/>
  <c r="BF132"/>
  <c r="BF133"/>
  <c r="BF134"/>
  <c r="BF135"/>
  <c r="BF144"/>
  <c r="BF151"/>
  <c r="BF153"/>
  <c r="BF154"/>
  <c r="BF155"/>
  <c r="BF159"/>
  <c r="BF160"/>
  <c r="BF161"/>
  <c r="BF165"/>
  <c r="BF136"/>
  <c r="BF140"/>
  <c r="BF141"/>
  <c r="BF142"/>
  <c r="BF145"/>
  <c r="BF146"/>
  <c r="BF147"/>
  <c r="BF150"/>
  <c r="BF152"/>
  <c r="BF156"/>
  <c r="BF162"/>
  <c r="BF163"/>
  <c r="BF164"/>
  <c r="BF167"/>
  <c r="BF168"/>
  <c i="9" r="BF158"/>
  <c r="BF159"/>
  <c r="BF160"/>
  <c r="BF161"/>
  <c r="BF157"/>
  <c r="BF172"/>
  <c r="BF182"/>
  <c r="BF189"/>
  <c r="BF190"/>
  <c r="BF198"/>
  <c r="BF202"/>
  <c r="BF205"/>
  <c r="BF177"/>
  <c r="E85"/>
  <c r="J93"/>
  <c r="F96"/>
  <c r="BF140"/>
  <c r="BF141"/>
  <c r="BF150"/>
  <c r="BF155"/>
  <c r="BF156"/>
  <c r="BF179"/>
  <c r="BF180"/>
  <c r="BF204"/>
  <c r="BF143"/>
  <c r="BF147"/>
  <c r="BF164"/>
  <c r="BF165"/>
  <c r="BF166"/>
  <c r="BF167"/>
  <c r="BF168"/>
  <c r="BF175"/>
  <c r="BF176"/>
  <c r="BF184"/>
  <c r="BF187"/>
  <c r="BF192"/>
  <c r="BF193"/>
  <c r="BF195"/>
  <c r="BF197"/>
  <c r="BF200"/>
  <c r="BF201"/>
  <c r="BF208"/>
  <c r="BF144"/>
  <c r="BF145"/>
  <c r="BF146"/>
  <c r="BF148"/>
  <c r="BF149"/>
  <c r="BF152"/>
  <c r="BF153"/>
  <c r="BF154"/>
  <c r="BF162"/>
  <c r="BF163"/>
  <c r="BF169"/>
  <c r="BF170"/>
  <c r="BF181"/>
  <c r="BF185"/>
  <c r="BF186"/>
  <c r="BF194"/>
  <c r="BF199"/>
  <c r="BF206"/>
  <c r="BF207"/>
  <c i="7" r="J135"/>
  <c r="J101"/>
  <c i="8" r="J122"/>
  <c r="BF135"/>
  <c r="BF136"/>
  <c r="F125"/>
  <c r="BF134"/>
  <c r="BF147"/>
  <c r="BF155"/>
  <c r="E85"/>
  <c r="BF137"/>
  <c r="BF138"/>
  <c r="BF140"/>
  <c r="BF141"/>
  <c r="BF142"/>
  <c r="BF151"/>
  <c r="BF153"/>
  <c r="BF157"/>
  <c r="BF131"/>
  <c r="BF133"/>
  <c r="BF139"/>
  <c r="BF144"/>
  <c r="BF148"/>
  <c r="BF150"/>
  <c r="BF152"/>
  <c r="BF156"/>
  <c r="BF158"/>
  <c i="7" r="J123"/>
  <c r="BF160"/>
  <c r="F126"/>
  <c r="BF132"/>
  <c r="BF152"/>
  <c r="BF153"/>
  <c r="BF156"/>
  <c r="BF157"/>
  <c r="BF159"/>
  <c r="BF143"/>
  <c r="BF145"/>
  <c r="BF158"/>
  <c r="BF163"/>
  <c r="BF166"/>
  <c r="BF170"/>
  <c r="BF173"/>
  <c r="BF133"/>
  <c r="BF134"/>
  <c r="BF137"/>
  <c r="BF138"/>
  <c r="BF140"/>
  <c r="BF141"/>
  <c r="BF147"/>
  <c r="BF149"/>
  <c r="BF164"/>
  <c r="BF167"/>
  <c r="BF169"/>
  <c r="BF171"/>
  <c r="BF172"/>
  <c r="E85"/>
  <c r="BF136"/>
  <c r="BF139"/>
  <c r="BF142"/>
  <c r="BF144"/>
  <c r="BF146"/>
  <c r="BF155"/>
  <c r="BF162"/>
  <c r="BF165"/>
  <c i="6" r="E85"/>
  <c r="J91"/>
  <c r="BF130"/>
  <c r="BF131"/>
  <c r="BF132"/>
  <c r="BF134"/>
  <c r="BF135"/>
  <c r="BF138"/>
  <c r="BF139"/>
  <c r="BF140"/>
  <c r="BF142"/>
  <c r="BF145"/>
  <c r="BF147"/>
  <c r="BF151"/>
  <c r="BF153"/>
  <c r="BF154"/>
  <c r="BF156"/>
  <c r="BF143"/>
  <c r="F94"/>
  <c r="BF136"/>
  <c r="BF137"/>
  <c r="BF141"/>
  <c r="BF144"/>
  <c r="BF150"/>
  <c r="BF155"/>
  <c i="4" r="J161"/>
  <c r="J103"/>
  <c i="5" r="E85"/>
  <c r="BF133"/>
  <c r="BF137"/>
  <c r="BF141"/>
  <c r="BF146"/>
  <c r="BF147"/>
  <c r="BF148"/>
  <c r="BF150"/>
  <c r="BF159"/>
  <c r="BF160"/>
  <c r="BF165"/>
  <c r="BF166"/>
  <c r="BF167"/>
  <c r="BF169"/>
  <c r="BF170"/>
  <c r="BF179"/>
  <c r="BF180"/>
  <c r="BF186"/>
  <c r="BF187"/>
  <c r="BF193"/>
  <c r="BF194"/>
  <c r="BF195"/>
  <c r="BF196"/>
  <c r="BF199"/>
  <c i="4" r="J167"/>
  <c r="J105"/>
  <c i="5" r="F94"/>
  <c r="J124"/>
  <c r="BF134"/>
  <c r="BF136"/>
  <c r="BF140"/>
  <c r="BF142"/>
  <c r="BF144"/>
  <c r="BF145"/>
  <c r="BF162"/>
  <c r="BF175"/>
  <c r="BF138"/>
  <c r="BF154"/>
  <c r="BF157"/>
  <c r="BF171"/>
  <c r="BF173"/>
  <c r="BF178"/>
  <c r="BF190"/>
  <c r="BF191"/>
  <c r="BF135"/>
  <c r="BF151"/>
  <c r="BF152"/>
  <c r="BF153"/>
  <c r="BF155"/>
  <c r="BF156"/>
  <c r="BF158"/>
  <c r="BF168"/>
  <c r="BF172"/>
  <c r="BF174"/>
  <c r="BF177"/>
  <c r="BF181"/>
  <c r="BF182"/>
  <c r="BF183"/>
  <c r="BF184"/>
  <c r="BF185"/>
  <c r="BF188"/>
  <c r="BF189"/>
  <c r="BF192"/>
  <c r="BF197"/>
  <c i="4" r="E85"/>
  <c r="BF136"/>
  <c r="BF140"/>
  <c r="BF150"/>
  <c r="BF160"/>
  <c r="BF171"/>
  <c r="BF172"/>
  <c r="BF173"/>
  <c r="BF174"/>
  <c r="BF175"/>
  <c r="BF179"/>
  <c r="BF184"/>
  <c r="J123"/>
  <c r="F126"/>
  <c r="BF132"/>
  <c r="BF134"/>
  <c r="BF139"/>
  <c r="BF141"/>
  <c r="BF146"/>
  <c r="BF147"/>
  <c r="BF151"/>
  <c r="BF152"/>
  <c r="BF153"/>
  <c r="BF157"/>
  <c r="BF158"/>
  <c r="BF163"/>
  <c r="BF166"/>
  <c r="BF169"/>
  <c r="BF170"/>
  <c r="BF176"/>
  <c r="BF177"/>
  <c r="BF180"/>
  <c r="BF181"/>
  <c r="BF185"/>
  <c r="BF188"/>
  <c r="BF189"/>
  <c r="BF192"/>
  <c r="BF193"/>
  <c r="BF195"/>
  <c r="BF133"/>
  <c r="BF135"/>
  <c r="BF138"/>
  <c r="BF142"/>
  <c r="BF143"/>
  <c r="BF144"/>
  <c r="BF145"/>
  <c r="BF148"/>
  <c r="BF149"/>
  <c r="BF154"/>
  <c r="BF155"/>
  <c r="BF156"/>
  <c r="BF164"/>
  <c r="BF165"/>
  <c r="BF168"/>
  <c r="BF178"/>
  <c r="BF182"/>
  <c r="BF183"/>
  <c r="BF186"/>
  <c r="BF190"/>
  <c r="BF194"/>
  <c i="3" r="E85"/>
  <c r="J91"/>
  <c r="F94"/>
  <c r="BF131"/>
  <c r="BF127"/>
  <c r="BF130"/>
  <c r="BF132"/>
  <c r="BF133"/>
  <c r="BF134"/>
  <c i="1" r="AV97"/>
  <c i="2" r="BF167"/>
  <c r="BF178"/>
  <c r="J91"/>
  <c r="BF149"/>
  <c r="BF154"/>
  <c r="BF157"/>
  <c r="BF166"/>
  <c r="BF168"/>
  <c r="BF169"/>
  <c r="BF172"/>
  <c r="BF173"/>
  <c r="BF132"/>
  <c r="BF151"/>
  <c r="F126"/>
  <c r="BF148"/>
  <c r="BF160"/>
  <c r="BF165"/>
  <c r="BF183"/>
  <c r="BF184"/>
  <c r="BF185"/>
  <c r="BF186"/>
  <c r="BF153"/>
  <c r="BF159"/>
  <c r="BF177"/>
  <c r="BF180"/>
  <c r="BF181"/>
  <c r="E117"/>
  <c r="BF138"/>
  <c r="BF147"/>
  <c r="BF155"/>
  <c r="BF156"/>
  <c r="BF162"/>
  <c r="BF134"/>
  <c r="BF135"/>
  <c r="BF140"/>
  <c r="BF144"/>
  <c r="BF146"/>
  <c r="BF171"/>
  <c r="BF187"/>
  <c r="BF137"/>
  <c r="BF145"/>
  <c r="BF174"/>
  <c r="BF175"/>
  <c r="BF176"/>
  <c r="BF133"/>
  <c r="BF136"/>
  <c r="BF139"/>
  <c r="BF141"/>
  <c r="BF142"/>
  <c r="BF150"/>
  <c r="BF152"/>
  <c r="BF158"/>
  <c r="BF182"/>
  <c r="BF189"/>
  <c i="3" r="F35"/>
  <c i="1" r="AZ97"/>
  <c i="4" r="J35"/>
  <c i="1" r="AV98"/>
  <c i="6" r="J35"/>
  <c i="1" r="AV100"/>
  <c i="7" r="F35"/>
  <c i="1" r="AZ101"/>
  <c i="9" r="J37"/>
  <c i="1" r="AV104"/>
  <c i="11" r="J37"/>
  <c i="1" r="AV106"/>
  <c i="13" r="F38"/>
  <c i="1" r="BC108"/>
  <c i="15" r="F35"/>
  <c i="1" r="AZ110"/>
  <c i="2" r="J35"/>
  <c i="1" r="AV96"/>
  <c i="5" r="F38"/>
  <c i="1" r="BC99"/>
  <c i="8" r="F37"/>
  <c i="1" r="BB102"/>
  <c i="10" r="J37"/>
  <c i="1" r="AV105"/>
  <c i="12" r="F35"/>
  <c i="1" r="AZ107"/>
  <c i="14" r="F37"/>
  <c i="1" r="BB109"/>
  <c i="16" r="F39"/>
  <c i="1" r="BD111"/>
  <c i="3" r="F39"/>
  <c i="1" r="BD97"/>
  <c i="4" r="F38"/>
  <c i="1" r="BC98"/>
  <c i="6" r="F38"/>
  <c i="1" r="BC100"/>
  <c i="8" r="F39"/>
  <c i="1" r="BD102"/>
  <c i="10" r="F39"/>
  <c i="1" r="BB105"/>
  <c i="12" r="F37"/>
  <c i="1" r="BB107"/>
  <c i="14" r="J35"/>
  <c i="1" r="AV109"/>
  <c i="16" r="F37"/>
  <c i="1" r="BB111"/>
  <c r="AS95"/>
  <c r="AS94"/>
  <c i="4" r="F37"/>
  <c i="1" r="BB98"/>
  <c i="6" r="F35"/>
  <c i="1" r="AZ100"/>
  <c i="7" r="F37"/>
  <c i="1" r="BB101"/>
  <c i="9" r="F41"/>
  <c i="1" r="BD104"/>
  <c i="11" r="F40"/>
  <c i="1" r="BC106"/>
  <c i="13" r="J35"/>
  <c i="1" r="AV108"/>
  <c i="15" r="F38"/>
  <c i="1" r="BC110"/>
  <c i="2" r="F35"/>
  <c i="1" r="AZ96"/>
  <c i="5" r="J35"/>
  <c i="1" r="AV99"/>
  <c i="7" r="J35"/>
  <c i="1" r="AV101"/>
  <c i="9" r="F40"/>
  <c i="1" r="BC104"/>
  <c i="11" r="F41"/>
  <c i="1" r="BD106"/>
  <c i="13" r="F39"/>
  <c i="1" r="BD108"/>
  <c i="15" r="F37"/>
  <c i="1" r="BB110"/>
  <c i="2" r="F38"/>
  <c i="1" r="BC96"/>
  <c i="5" r="F39"/>
  <c i="1" r="BD99"/>
  <c i="8" r="J35"/>
  <c i="1" r="AV102"/>
  <c i="10" r="F40"/>
  <c i="1" r="BC105"/>
  <c i="12" r="J35"/>
  <c i="1" r="AV107"/>
  <c i="14" r="F38"/>
  <c i="1" r="BC109"/>
  <c i="16" r="F38"/>
  <c i="1" r="BC111"/>
  <c i="4" r="F35"/>
  <c i="1" r="AZ98"/>
  <c i="6" r="F37"/>
  <c i="1" r="BB100"/>
  <c i="7" r="F39"/>
  <c i="1" r="BD101"/>
  <c i="10" r="F41"/>
  <c i="1" r="BD105"/>
  <c i="11" r="F39"/>
  <c i="1" r="BB106"/>
  <c i="13" r="F37"/>
  <c i="1" r="BB108"/>
  <c i="15" r="F39"/>
  <c i="1" r="BD110"/>
  <c i="2" r="F39"/>
  <c i="1" r="BD96"/>
  <c i="5" r="F37"/>
  <c i="1" r="BB99"/>
  <c i="8" r="F38"/>
  <c i="1" r="BC102"/>
  <c i="10" r="F37"/>
  <c i="1" r="AZ105"/>
  <c i="12" r="F39"/>
  <c i="1" r="BD107"/>
  <c i="14" r="F35"/>
  <c i="1" r="AZ109"/>
  <c i="16" r="J35"/>
  <c i="1" r="AV111"/>
  <c i="2" r="F37"/>
  <c i="1" r="BB96"/>
  <c i="5" r="F35"/>
  <c i="1" r="AZ99"/>
  <c i="8" r="F35"/>
  <c i="1" r="AZ102"/>
  <c i="9" r="F39"/>
  <c i="1" r="BB104"/>
  <c i="12" r="F38"/>
  <c i="1" r="BC107"/>
  <c i="14" r="F39"/>
  <c i="1" r="BD109"/>
  <c i="16" r="F35"/>
  <c i="1" r="AZ111"/>
  <c i="3" r="F37"/>
  <c i="1" r="BB97"/>
  <c i="3" r="F38"/>
  <c i="1" r="BC97"/>
  <c i="4" r="F39"/>
  <c i="1" r="BD98"/>
  <c i="6" r="F39"/>
  <c i="1" r="BD100"/>
  <c i="7" r="F38"/>
  <c i="1" r="BC101"/>
  <c i="9" r="F37"/>
  <c i="1" r="AZ104"/>
  <c i="11" r="F37"/>
  <c i="1" r="AZ106"/>
  <c i="13" r="F35"/>
  <c i="1" r="AZ108"/>
  <c i="15" r="J35"/>
  <c i="1" r="AV110"/>
  <c i="5" l="1" r="P131"/>
  <c r="P130"/>
  <c i="1" r="AU99"/>
  <c i="2" r="R163"/>
  <c r="R129"/>
  <c i="9" r="T173"/>
  <c i="12" r="R163"/>
  <c i="9" r="P173"/>
  <c i="7" r="T150"/>
  <c i="13" r="R129"/>
  <c r="R128"/>
  <c i="16" r="R129"/>
  <c i="4" r="P129"/>
  <c i="1" r="AU98"/>
  <c i="6" r="T127"/>
  <c i="2" r="P163"/>
  <c r="P129"/>
  <c i="1" r="AU96"/>
  <c i="4" r="T130"/>
  <c i="7" r="P150"/>
  <c i="15" r="P128"/>
  <c i="1" r="AU110"/>
  <c i="7" r="P129"/>
  <c i="1" r="AU101"/>
  <c i="7" r="BK130"/>
  <c r="J130"/>
  <c r="J99"/>
  <c i="14" r="R139"/>
  <c r="R127"/>
  <c i="9" r="P138"/>
  <c r="P137"/>
  <c i="1" r="AU104"/>
  <c i="10" r="T130"/>
  <c r="T129"/>
  <c i="13" r="P129"/>
  <c i="6" r="R148"/>
  <c i="10" r="P130"/>
  <c r="P129"/>
  <c i="1" r="AU105"/>
  <c i="7" r="R150"/>
  <c r="R129"/>
  <c i="2" r="T163"/>
  <c r="T129"/>
  <c i="14" r="T139"/>
  <c r="T127"/>
  <c i="7" r="T130"/>
  <c r="T129"/>
  <c i="16" r="T129"/>
  <c i="12" r="R130"/>
  <c r="R129"/>
  <c r="P130"/>
  <c r="P129"/>
  <c i="1" r="AU107"/>
  <c i="6" r="P128"/>
  <c r="P127"/>
  <c i="1" r="AU100"/>
  <c i="16" r="P129"/>
  <c i="1" r="AU111"/>
  <c i="9" r="R138"/>
  <c r="R137"/>
  <c i="15" r="R128"/>
  <c i="13" r="P151"/>
  <c i="8" r="T145"/>
  <c r="T128"/>
  <c i="4" r="R130"/>
  <c r="R129"/>
  <c r="R161"/>
  <c i="15" r="T128"/>
  <c i="6" r="R128"/>
  <c r="R127"/>
  <c i="8" r="P145"/>
  <c r="P128"/>
  <c i="1" r="AU102"/>
  <c i="11" r="R134"/>
  <c r="R133"/>
  <c i="9" r="T138"/>
  <c r="T137"/>
  <c i="11" r="P134"/>
  <c r="P133"/>
  <c i="1" r="AU106"/>
  <c i="10" r="R130"/>
  <c r="R129"/>
  <c i="4" r="T161"/>
  <c i="8" r="J146"/>
  <c r="J104"/>
  <c i="2" r="BK130"/>
  <c r="J130"/>
  <c r="J99"/>
  <c i="5" r="BK131"/>
  <c r="J131"/>
  <c r="J99"/>
  <c i="3" r="BK128"/>
  <c r="J128"/>
  <c r="J101"/>
  <c i="4" r="BK130"/>
  <c r="J130"/>
  <c r="J99"/>
  <c i="5" r="BK163"/>
  <c r="J163"/>
  <c r="J105"/>
  <c i="6" r="BK148"/>
  <c r="J148"/>
  <c r="J103"/>
  <c i="7" r="BK150"/>
  <c r="J150"/>
  <c r="J103"/>
  <c i="13" r="BK129"/>
  <c r="J129"/>
  <c r="J99"/>
  <c i="9" r="BK173"/>
  <c r="J173"/>
  <c r="J106"/>
  <c i="12" r="BK130"/>
  <c r="J130"/>
  <c r="J99"/>
  <c i="8" r="BK129"/>
  <c r="J129"/>
  <c r="J99"/>
  <c i="10" r="BK130"/>
  <c r="J130"/>
  <c r="J101"/>
  <c i="16" r="BK129"/>
  <c r="J129"/>
  <c r="J98"/>
  <c i="2" r="BK163"/>
  <c r="J163"/>
  <c r="J103"/>
  <c i="6" r="BK128"/>
  <c r="J128"/>
  <c r="J99"/>
  <c i="9" r="BK138"/>
  <c r="J138"/>
  <c r="J101"/>
  <c i="15" r="BK128"/>
  <c r="J128"/>
  <c r="J98"/>
  <c i="3" r="BK125"/>
  <c r="J125"/>
  <c r="J99"/>
  <c i="13" r="BK151"/>
  <c r="J151"/>
  <c r="J103"/>
  <c i="12" r="BK163"/>
  <c r="J163"/>
  <c r="J105"/>
  <c i="14" r="BK127"/>
  <c r="J127"/>
  <c r="J98"/>
  <c i="11" r="J134"/>
  <c r="J101"/>
  <c i="6" r="J36"/>
  <c i="1" r="AW100"/>
  <c r="AT100"/>
  <c i="9" r="F38"/>
  <c i="1" r="BA104"/>
  <c i="16" r="J36"/>
  <c i="1" r="AW111"/>
  <c r="AT111"/>
  <c i="6" r="F36"/>
  <c i="1" r="BA100"/>
  <c i="8" r="F36"/>
  <c i="1" r="BA102"/>
  <c r="BD103"/>
  <c i="12" r="F36"/>
  <c i="1" r="BA107"/>
  <c i="4" r="F36"/>
  <c i="1" r="BA98"/>
  <c i="11" r="F38"/>
  <c i="1" r="BA106"/>
  <c i="15" r="J36"/>
  <c i="1" r="AW110"/>
  <c r="AT110"/>
  <c i="4" r="J36"/>
  <c i="1" r="AW98"/>
  <c r="AT98"/>
  <c i="11" r="J38"/>
  <c i="1" r="AW106"/>
  <c r="AT106"/>
  <c i="16" r="F36"/>
  <c i="1" r="BA111"/>
  <c i="2" r="J36"/>
  <c i="1" r="AW96"/>
  <c r="AT96"/>
  <c i="10" r="J38"/>
  <c i="1" r="AW105"/>
  <c r="AT105"/>
  <c i="15" r="F36"/>
  <c i="1" r="BA110"/>
  <c i="7" r="F36"/>
  <c i="1" r="BA101"/>
  <c i="11" r="J34"/>
  <c i="1" r="AG106"/>
  <c i="13" r="F36"/>
  <c i="1" r="BA108"/>
  <c i="5" r="J36"/>
  <c i="1" r="AW99"/>
  <c r="AT99"/>
  <c r="AZ103"/>
  <c r="AV103"/>
  <c i="13" r="J36"/>
  <c i="1" r="AW108"/>
  <c r="AT108"/>
  <c i="3" r="J36"/>
  <c i="1" r="AW97"/>
  <c r="AT97"/>
  <c i="8" r="J36"/>
  <c i="1" r="AW102"/>
  <c r="AT102"/>
  <c r="BC103"/>
  <c r="AY103"/>
  <c i="12" r="J36"/>
  <c i="1" r="AW107"/>
  <c r="AT107"/>
  <c i="3" r="F36"/>
  <c i="1" r="BA97"/>
  <c i="7" r="J36"/>
  <c i="1" r="AW101"/>
  <c r="AT101"/>
  <c i="10" r="F38"/>
  <c i="1" r="BA105"/>
  <c i="14" r="J36"/>
  <c i="1" r="AW109"/>
  <c r="AT109"/>
  <c i="2" r="F36"/>
  <c i="1" r="BA96"/>
  <c i="9" r="J38"/>
  <c i="1" r="AW104"/>
  <c r="AT104"/>
  <c i="5" r="F36"/>
  <c i="1" r="BA99"/>
  <c r="BB103"/>
  <c r="AX103"/>
  <c i="14" r="F36"/>
  <c i="1" r="BA109"/>
  <c i="13" l="1" r="P128"/>
  <c i="1" r="AU108"/>
  <c i="4" r="T129"/>
  <c i="2" r="BK129"/>
  <c r="J129"/>
  <c r="J98"/>
  <c i="9" r="BK137"/>
  <c r="J137"/>
  <c i="13" r="BK128"/>
  <c r="J128"/>
  <c i="3" r="BK124"/>
  <c r="J124"/>
  <c r="J98"/>
  <c i="5" r="BK130"/>
  <c r="J130"/>
  <c r="J98"/>
  <c i="4" r="BK129"/>
  <c r="J129"/>
  <c r="J98"/>
  <c i="6" r="BK127"/>
  <c r="J127"/>
  <c r="J98"/>
  <c i="12" r="BK129"/>
  <c r="J129"/>
  <c r="J98"/>
  <c i="7" r="BK129"/>
  <c r="J129"/>
  <c i="8" r="BK128"/>
  <c r="J128"/>
  <c i="10" r="BK129"/>
  <c r="J129"/>
  <c r="J100"/>
  <c i="1" r="AN106"/>
  <c i="11" r="J43"/>
  <c i="1" r="AU103"/>
  <c r="AU95"/>
  <c r="AU94"/>
  <c r="BA103"/>
  <c r="AW103"/>
  <c r="AT103"/>
  <c i="16" r="J32"/>
  <c i="1" r="AG111"/>
  <c i="13" r="J32"/>
  <c i="1" r="AG108"/>
  <c i="7" r="J32"/>
  <c i="1" r="AG101"/>
  <c i="15" r="J32"/>
  <c i="1" r="AG110"/>
  <c r="AZ95"/>
  <c r="AV95"/>
  <c i="9" r="J34"/>
  <c i="1" r="AG104"/>
  <c r="BB95"/>
  <c r="BB94"/>
  <c r="W31"/>
  <c i="8" r="J32"/>
  <c i="1" r="AG102"/>
  <c r="BC95"/>
  <c r="AY95"/>
  <c i="14" r="J32"/>
  <c i="1" r="AG109"/>
  <c r="AN109"/>
  <c r="BD95"/>
  <c r="BD94"/>
  <c r="W33"/>
  <c i="16" l="1" r="J41"/>
  <c i="8" r="J41"/>
  <c i="13" r="J41"/>
  <c i="15" r="J41"/>
  <c i="9" r="J43"/>
  <c i="7" r="J41"/>
  <c i="9" r="J100"/>
  <c i="8" r="J98"/>
  <c i="13" r="J98"/>
  <c i="7" r="J98"/>
  <c i="14" r="J41"/>
  <c i="1" r="AN111"/>
  <c r="AN110"/>
  <c r="AN108"/>
  <c r="AN102"/>
  <c r="AN101"/>
  <c r="AN104"/>
  <c i="10" r="J34"/>
  <c i="1" r="AG105"/>
  <c i="6" r="J32"/>
  <c i="1" r="AG100"/>
  <c r="AN100"/>
  <c i="4" r="J32"/>
  <c i="1" r="AG98"/>
  <c r="BA95"/>
  <c r="AW95"/>
  <c r="AT95"/>
  <c i="2" r="J32"/>
  <c i="1" r="AG96"/>
  <c r="AN96"/>
  <c r="BC94"/>
  <c r="AY94"/>
  <c i="5" r="J32"/>
  <c i="1" r="AG99"/>
  <c r="AX94"/>
  <c i="12" r="J32"/>
  <c i="1" r="AG107"/>
  <c r="AN107"/>
  <c i="3" r="J32"/>
  <c i="1" r="AG97"/>
  <c r="AZ94"/>
  <c r="AV94"/>
  <c r="AK29"/>
  <c r="AX95"/>
  <c i="5" l="1" r="J41"/>
  <c i="12" r="J41"/>
  <c i="3" r="J41"/>
  <c i="6" r="J41"/>
  <c i="2" r="J41"/>
  <c i="10" r="J43"/>
  <c i="4" r="J41"/>
  <c i="1" r="AN98"/>
  <c r="AN105"/>
  <c r="AG103"/>
  <c r="AN99"/>
  <c r="AN97"/>
  <c r="AN103"/>
  <c r="W32"/>
  <c r="BA94"/>
  <c r="AW94"/>
  <c r="AK30"/>
  <c r="W29"/>
  <c l="1" r="AG95"/>
  <c r="AG94"/>
  <c r="AK26"/>
  <c r="W30"/>
  <c r="AT94"/>
  <c r="AN94"/>
  <c l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<sst xmlns="http://schemas.openxmlformats.org/spreadsheetml/2006/main">
  <si>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</si>
  <si>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</si>
  <si>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</si>
  <si>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</si>
  <si>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{617cdb16-7bc2-47da-b35c-fad4c5afa080}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</si>
  <si>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</si>
  <si>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</si>
  <si>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</si>
  <si>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</si>
  <si>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</si>
  <si>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</si>
  <si>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</si>
  <si>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</si>
  <si>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23-7006_4F_212UPR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</si>
  <si>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</si>
  <si>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</si>
  <si>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Zníženie energetickej náročnosti budovy telocvične ZŠ a MŠ Pod Papierňou, Bardejov</t>
  </si>
  <si>
    <t>JKSO:</t>
  </si>
  <si>
    <t>KS:</t>
  </si>
  <si>
    <t>Miesto:</t>
  </si>
  <si>
    <t>Pod Papierňou 1555 ; 085 01 Bardejov</t>
  </si>
  <si>
    <t>Dátum:</t>
  </si>
  <si>
    <t>1. 5. 2024</t>
  </si>
  <si>
    <t>Objednávateľ:</t>
  </si>
  <si>
    <t>IČO:</t>
  </si>
  <si>
    <t>Mesto Bardejov, Radničné námestie 16, 085 01</t>
  </si>
  <si>
    <t>IČ DPH:</t>
  </si>
  <si>
    <t>Zhotoviteľ:</t>
  </si>
  <si>
    <t>Vyplň údaj</t>
  </si>
  <si>
    <t>Projektant:</t>
  </si>
  <si>
    <t>BEELI s.r.o., Bojná 329, 956 01 Bojná</t>
  </si>
  <si>
    <t>True</t>
  </si>
  <si>
    <t>Spracovateľ:</t>
  </si>
  <si>
    <t>Poznámka:</t>
  </si>
  <si>
    <t>K správnemu naceneniu VV je potrebné naštudovanie PD a obhliadka stavby. Naceniť je potrebné jestvujúci VV podľa pokynov tendrového zadávateľa, resp. ZoD. Rozdiely uviesť pod čiaru. Práce a dodávky obsiahnuté v PD a neobsiahnuté vo VV je dodávateľ povinný položkovo rozšpecifikovať a naceniť pod čiaru, mimo ponukového rozpočtu pre objektívne rozhodovanie. Zmeny, opravy VV a návrhy na možné zníženie nákladov dodávateľ nacení rovnako pod čiaru a priloží k ponukovému rozpočtu. Výmeny materiálov je potrebné prekonzultovať s architektom a investorom. Pri materiáloch uvedených všeobecne dodávateľ špecifikuje konkrétny uvažovaný druh.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</si>
  <si>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</si>
  <si>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</si>
  <si>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</si>
  <si>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</si>
  <si>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</si>
  <si>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</si>
  <si>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</si>
  <si>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</si>
  <si>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</si>
  <si>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</si>
  <si>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</si>
  <si>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</si>
  <si>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</si>
  <si>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</si>
  <si>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</si>
  <si>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</si>
  <si>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</si>
  <si>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</si>
  <si>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</si>
  <si>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</si>
  <si>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</si>
  <si>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</si>
  <si>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</si>
  <si>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</si>
  <si>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</si>
  <si>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</si>
  <si>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</si>
  <si>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</si>
  <si>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</si>
  <si>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</si>
  <si>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</si>
  <si>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</si>
  <si>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</si>
  <si>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</si>
  <si>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</si>
  <si>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</si>
  <si>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</si>
  <si>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</si>
  <si>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</si>
  <si>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</si>
  <si>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</si>
  <si>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</si>
  <si>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</si>
  <si>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</si>
  <si>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aktivita 2.1.2</t>
  </si>
  <si>
    <t>Zlepšovanie energetickej hospodárnosti a obnova verejných budov</t>
  </si>
  <si>
    <t>STA</t>
  </si>
  <si>
    <t>1</t>
  </si>
  <si>
    <t>{33d4052e-2e88-452f-862f-276adb38165e}</t>
  </si>
  <si>
    <t>/</t>
  </si>
  <si>
    <t>01</t>
  </si>
  <si>
    <t>Zateplenie obvodového plášťa</t>
  </si>
  <si>
    <t>Časť</t>
  </si>
  <si>
    <t>2</t>
  </si>
  <si>
    <t>{2970e933-1a3b-46ca-bcf6-5d658b86c8d3}</t>
  </si>
  <si>
    <t>02</t>
  </si>
  <si>
    <t>Zateplenie strechy</t>
  </si>
  <si>
    <t>{50467e19-fdee-4b25-8173-aa2763d0d21b}</t>
  </si>
  <si>
    <t>03</t>
  </si>
  <si>
    <t>Výmena výplňových konštrukcií</t>
  </si>
  <si>
    <t>{60b36ab4-48ae-473d-b7e1-e27a1ee32ddf}</t>
  </si>
  <si>
    <t>05</t>
  </si>
  <si>
    <t>Iná modernizácia</t>
  </si>
  <si>
    <t>{9a7797d4-fe49-4b3b-8194-761f39481e4b}</t>
  </si>
  <si>
    <t>06</t>
  </si>
  <si>
    <t>Výmena nášlapných vrstiev podlahy</t>
  </si>
  <si>
    <t>{9bc7e0ce-4650-4ed9-8c50-8c334d37f58a}</t>
  </si>
  <si>
    <t>07</t>
  </si>
  <si>
    <t>Oprava omietok stien, keramický obklad</t>
  </si>
  <si>
    <t>{96829615-0747-4eb6-933a-497af1708a4c}</t>
  </si>
  <si>
    <t>08</t>
  </si>
  <si>
    <t>Výmena stropných podhľadov</t>
  </si>
  <si>
    <t>{bce317ac-add5-4848-ba6f-0d0184c45044}</t>
  </si>
  <si>
    <t>09</t>
  </si>
  <si>
    <t>Debarierizácia</t>
  </si>
  <si>
    <t>{d0f4ec05-56ec-4b85-935c-03e171de4565}</t>
  </si>
  <si>
    <t>09a</t>
  </si>
  <si>
    <t>Stavebné úpravy</t>
  </si>
  <si>
    <t>3</t>
  </si>
  <si>
    <t>{b73c76ae-153b-4934-9d91-12f3ce87caa5}</t>
  </si>
  <si>
    <t>09b</t>
  </si>
  <si>
    <t>Zdravotechnická inštalácia</t>
  </si>
  <si>
    <t>{9d723229-932c-4407-8549-fae20fa70260}</t>
  </si>
  <si>
    <t>09c</t>
  </si>
  <si>
    <t>Rampa, plošina</t>
  </si>
  <si>
    <t>{a55c8593-77e2-4bf9-bbce-0f0e4ea46270}</t>
  </si>
  <si>
    <t>10</t>
  </si>
  <si>
    <t>Výmena interiérových dverí + stavebné úpravy</t>
  </si>
  <si>
    <t>{0ce3e7ab-112d-4f2c-91e9-627b3d6b7cd8}</t>
  </si>
  <si>
    <t>11</t>
  </si>
  <si>
    <t>Obnova nášlapnej vrstvy balkóna</t>
  </si>
  <si>
    <t>{4441df0f-7169-4937-bb86-989039493369}</t>
  </si>
  <si>
    <t>12</t>
  </si>
  <si>
    <t>{9e5d6bfe-bc98-472e-a255-10c1559c9dcd}</t>
  </si>
  <si>
    <t>14</t>
  </si>
  <si>
    <t>Elektroinštalácia</t>
  </si>
  <si>
    <t>{4a7ac862-67b1-45f2-b992-cc21d6692bf9}</t>
  </si>
  <si>
    <t>15</t>
  </si>
  <si>
    <t>Vzduchotechnika</t>
  </si>
  <si>
    <t>{33f7f6c4-6b31-4bf0-b998-b2d3b55d99fb}</t>
  </si>
  <si>
    <t>KRYCÍ LIST ROZPOČTU</t>
  </si>
  <si>
    <t>Objekt:</t>
  </si>
  <si>
    <t>aktivita 2.1.2 - Zlepšovanie energetickej hospodárnosti a obnova verejných budov</t>
  </si>
  <si>
    <t>Časť:</t>
  </si>
  <si>
    <t>01 - Zateplenie obvodového plášťa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</si>
  <si>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</si>
  <si>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</si>
  <si>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</si>
  <si>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</si>
  <si>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</si>
  <si>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</si>
  <si>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</si>
  <si>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</si>
  <si>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</si>
  <si>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</si>
  <si>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</si>
  <si>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762 - Konštrukcie tesárske</t>
  </si>
  <si>
    <t xml:space="preserve">    764 - Konštrukcie klampiarske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</si>
  <si>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</si>
  <si>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</si>
  <si>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</si>
  <si>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</si>
  <si>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</si>
  <si>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</si>
  <si>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</si>
  <si>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</si>
  <si>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</si>
  <si>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</si>
  <si>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</si>
  <si>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</si>
  <si>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</si>
  <si>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</si>
  <si>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</si>
  <si>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</si>
  <si>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</si>
  <si>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</si>
  <si>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</si>
  <si>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620991121.S</t>
  </si>
  <si>
    <t>Zakrývanie výplní vonkajších otvorov s rámami a zárubňami, zábradlí, oplechovania, atď. zhotovené z lešenia akýmkoľvek spôsobom</t>
  </si>
  <si>
    <t>m2</t>
  </si>
  <si>
    <t>4</t>
  </si>
  <si>
    <t>2135253335</t>
  </si>
  <si>
    <t>622460121.S</t>
  </si>
  <si>
    <t>Príprava vonkajšieho podkladu stien penetráciou základnou</t>
  </si>
  <si>
    <t>1800113882</t>
  </si>
  <si>
    <t>622460124.S</t>
  </si>
  <si>
    <t>Príprava vonkajšieho podkladu stien penetráciou pod omietky a nátery</t>
  </si>
  <si>
    <t>326319504</t>
  </si>
  <si>
    <t>622460243.S</t>
  </si>
  <si>
    <t>Vonkajšia omietka stien vápennocementová jadrová (hrubá), hr. 20 mm</t>
  </si>
  <si>
    <t>-1996176343</t>
  </si>
  <si>
    <t>5</t>
  </si>
  <si>
    <t>622461053.S</t>
  </si>
  <si>
    <t>Vonkajšia omietka stien pastovitá silikónová roztieraná, hr. 2 mm</t>
  </si>
  <si>
    <t>-241728003</t>
  </si>
  <si>
    <t>622461281.S</t>
  </si>
  <si>
    <t>Vonkajšia omietka stien pastovitá dekoratívna mozaiková</t>
  </si>
  <si>
    <t>-1150783326</t>
  </si>
  <si>
    <t>7</t>
  </si>
  <si>
    <t>625250554.S</t>
  </si>
  <si>
    <t>Kontaktný zatepľovací systém soklovej alebo vodou namáhanej časti hr. 160 mm, skrutkovacie kotvy</t>
  </si>
  <si>
    <t>1212018512</t>
  </si>
  <si>
    <t>8</t>
  </si>
  <si>
    <t>625250613.S</t>
  </si>
  <si>
    <t>Kontaktný zatepľovací systém soklovej alebo vodou namáhanej časti ostenia hr. 30 mm</t>
  </si>
  <si>
    <t>-1859801093</t>
  </si>
  <si>
    <t>9</t>
  </si>
  <si>
    <t>625250703.S</t>
  </si>
  <si>
    <t>Kontaktný zatepľovací systém z minerálnej vlny hr. 50 mm, skrutkovacie kotvy</t>
  </si>
  <si>
    <t>1178938928</t>
  </si>
  <si>
    <t>625250711.S</t>
  </si>
  <si>
    <t>Kontaktný zatepľovací systém z minerálnej vlny hr. 160 mm, skrutkovacie kotvy</t>
  </si>
  <si>
    <t>-484330300</t>
  </si>
  <si>
    <t>625250762.S</t>
  </si>
  <si>
    <t>Kontaktný zatepľovací systém ostenia z minerálnej vlny hr. 30 mm</t>
  </si>
  <si>
    <t>-501872723</t>
  </si>
  <si>
    <t>Ostatné konštrukcie a práce-búranie</t>
  </si>
  <si>
    <t>941942011.S</t>
  </si>
  <si>
    <t>Montáž lešenia rámového systémového s podlahami šírky nad 0,75 do 1,10 m, výšky do 10 m</t>
  </si>
  <si>
    <t>-697591980</t>
  </si>
  <si>
    <t>13</t>
  </si>
  <si>
    <t>941942811.S</t>
  </si>
  <si>
    <t>Demontáž lešenia rámového systémového s podlahami šírky nad 0,75 do 1,10 m, výšky do 10 m</t>
  </si>
  <si>
    <t>1242643796</t>
  </si>
  <si>
    <t>941942911.S</t>
  </si>
  <si>
    <t>Príplatok za prvý a každý ďalší i začatý týždeň použitia lešenia rámového systémového šírky nad 0,75 do 1,10 m, výšky do 10 m</t>
  </si>
  <si>
    <t>58776720</t>
  </si>
  <si>
    <t>952903012.S</t>
  </si>
  <si>
    <t>Čistenie fasád tlakovou vodou od prachu, usadenín a pavučín z pojazdnej plošiny</t>
  </si>
  <si>
    <t>417263203</t>
  </si>
  <si>
    <t>16</t>
  </si>
  <si>
    <t>953945351.S</t>
  </si>
  <si>
    <t>Hliníkový rohový ochranný profil s integrovanou mriežkou</t>
  </si>
  <si>
    <t>m</t>
  </si>
  <si>
    <t>-672317244</t>
  </si>
  <si>
    <t>17</t>
  </si>
  <si>
    <t>953995407.S</t>
  </si>
  <si>
    <t>Okenný a dverový začisťovací a dilatačný profil</t>
  </si>
  <si>
    <t>-1578611001</t>
  </si>
  <si>
    <t>18</t>
  </si>
  <si>
    <t>953995411.S</t>
  </si>
  <si>
    <t>Nadokenný profil so skrytou okapničkou</t>
  </si>
  <si>
    <t>1270985940</t>
  </si>
  <si>
    <t>19</t>
  </si>
  <si>
    <t>953995416.S</t>
  </si>
  <si>
    <t>Parapetný profil s integrovanou sieťovinou</t>
  </si>
  <si>
    <t>-565370446</t>
  </si>
  <si>
    <t>978065001.S</t>
  </si>
  <si>
    <t xml:space="preserve">Odstránenie kontaktného zateplenia vrátane povrchovej úpravy z polystyrénových dosiek hrúbky nad 30-80 mm,  -0,01804t</t>
  </si>
  <si>
    <t>1848941759</t>
  </si>
  <si>
    <t>21</t>
  </si>
  <si>
    <t>978065041.S</t>
  </si>
  <si>
    <t xml:space="preserve">Odstránenie kontaktného zateplenia ostenia vrátane povrchovej úpravy z polystyrénových dosiek hrúbky 10-30 mm,  -0,01752t</t>
  </si>
  <si>
    <t>-838451542</t>
  </si>
  <si>
    <t>22</t>
  </si>
  <si>
    <t>979011111.S</t>
  </si>
  <si>
    <t>Zvislá doprava sutiny a vybúraných hmôt za prvé podlažie nad alebo pod základným podlažím</t>
  </si>
  <si>
    <t>t</t>
  </si>
  <si>
    <t>1814763650</t>
  </si>
  <si>
    <t>23</t>
  </si>
  <si>
    <t>979011121.S</t>
  </si>
  <si>
    <t>Zvislá doprava sutiny a vybúraných hmôt za každé ďalšie podlažie</t>
  </si>
  <si>
    <t>854220030</t>
  </si>
  <si>
    <t>24</t>
  </si>
  <si>
    <t>979081111.S</t>
  </si>
  <si>
    <t>Odvoz sutiny a vybúraných hmôt na skládku do 1 km</t>
  </si>
  <si>
    <t>-1493786698</t>
  </si>
  <si>
    <t>25</t>
  </si>
  <si>
    <t>979081121.S</t>
  </si>
  <si>
    <t>Odvoz sutiny a vybúraných hmôt na skládku za každý ďalší 1 km</t>
  </si>
  <si>
    <t>-1492134648</t>
  </si>
  <si>
    <t>26</t>
  </si>
  <si>
    <t>979089612.S</t>
  </si>
  <si>
    <t>Poplatok za skládku - iné odpady zo stavieb a demolácií (17 09), ostatné</t>
  </si>
  <si>
    <t>-1229094879</t>
  </si>
  <si>
    <t>27</t>
  </si>
  <si>
    <t>979089713.S</t>
  </si>
  <si>
    <t>Prenájom kontajneru 7 m3</t>
  </si>
  <si>
    <t>ks</t>
  </si>
  <si>
    <t>695312704</t>
  </si>
  <si>
    <t>28</t>
  </si>
  <si>
    <t>979089861.S</t>
  </si>
  <si>
    <t>Poplatok za likvidáciu stavebného odpadu a materiálu - iné materiály (recyklácia 70%)</t>
  </si>
  <si>
    <t>-1228601883</t>
  </si>
  <si>
    <t>99</t>
  </si>
  <si>
    <t>Presun hmôt HSV</t>
  </si>
  <si>
    <t>29</t>
  </si>
  <si>
    <t>999281111.S</t>
  </si>
  <si>
    <t>Presun hmôt pre opravy a údržbu objektov vrátane vonkajších plášťov výšky do 25 m</t>
  </si>
  <si>
    <t>-573792288</t>
  </si>
  <si>
    <t>PSV</t>
  </si>
  <si>
    <t>Práce a dodávky PSV</t>
  </si>
  <si>
    <t>711</t>
  </si>
  <si>
    <t>Izolácie proti vode a vlhkosti</t>
  </si>
  <si>
    <t>30</t>
  </si>
  <si>
    <t>711112001.S</t>
  </si>
  <si>
    <t xml:space="preserve">Zhotovenie  izolácie proti zemnej vlhkosti zvislá penetračným náterom za studena</t>
  </si>
  <si>
    <t>1470674553</t>
  </si>
  <si>
    <t>31</t>
  </si>
  <si>
    <t>M</t>
  </si>
  <si>
    <t>246170000900.S</t>
  </si>
  <si>
    <t>Lak asfaltový penetračný</t>
  </si>
  <si>
    <t>32</t>
  </si>
  <si>
    <t>-617492316</t>
  </si>
  <si>
    <t>711142559.S</t>
  </si>
  <si>
    <t xml:space="preserve">Zhotovenie  izolácie proti zemnej vlhkosti a tlakovej vode zvislá NAIP pritavením</t>
  </si>
  <si>
    <t>2062012982</t>
  </si>
  <si>
    <t>33</t>
  </si>
  <si>
    <t>628110000200.S</t>
  </si>
  <si>
    <t>Pás asfaltový bez krycej vrstvy, vložka strojná lepenka A 500/SH</t>
  </si>
  <si>
    <t>1112603314</t>
  </si>
  <si>
    <t>34</t>
  </si>
  <si>
    <t>998711202.S</t>
  </si>
  <si>
    <t>Presun hmôt pre izoláciu proti vode v objektoch výšky nad 6 do 12 m</t>
  </si>
  <si>
    <t>%</t>
  </si>
  <si>
    <t>-1381271531</t>
  </si>
  <si>
    <t>762</t>
  </si>
  <si>
    <t>Konštrukcie tesárske</t>
  </si>
  <si>
    <t>35</t>
  </si>
  <si>
    <t>762341201.S</t>
  </si>
  <si>
    <t>Montáž latovania jednoduchých striech pre sklon do 60°</t>
  </si>
  <si>
    <t>1616709949</t>
  </si>
  <si>
    <t>36</t>
  </si>
  <si>
    <t>605120000200.S</t>
  </si>
  <si>
    <t>Hranoly z mäkkého reziva neopracované hranené akosť II</t>
  </si>
  <si>
    <t>m3</t>
  </si>
  <si>
    <t>569451050</t>
  </si>
  <si>
    <t>37</t>
  </si>
  <si>
    <t>762342811.S</t>
  </si>
  <si>
    <t>Demontáž latovania striech so sklonom do 60° pri osovej vzdialenosti lát do 0,22 m, -0,00700 t</t>
  </si>
  <si>
    <t>1158464183</t>
  </si>
  <si>
    <t>38</t>
  </si>
  <si>
    <t>762343811.S</t>
  </si>
  <si>
    <t>Demontáž debnenia odkvapov a štítových ríms z dosiek hrubých, hobľovaných hr. do 32 mm, -0,01700 t</t>
  </si>
  <si>
    <t>842819075</t>
  </si>
  <si>
    <t>39</t>
  </si>
  <si>
    <t>762395000.S</t>
  </si>
  <si>
    <t>Spojovacie prostriedky pre viazané konštrukcie krovov, debnenie a laťovanie, nadstrešné konštr., spádové kliny - svorky, dosky, klince, pásová oceľ, vruty</t>
  </si>
  <si>
    <t>1223051319</t>
  </si>
  <si>
    <t>40</t>
  </si>
  <si>
    <t>762421306.S</t>
  </si>
  <si>
    <t>Obloženie stropov alebo strešných podhľadov z dosiek OSB skrutkovaných na zraz hr. dosky 25 mm</t>
  </si>
  <si>
    <t>-310227404</t>
  </si>
  <si>
    <t>41</t>
  </si>
  <si>
    <t>762495000.S</t>
  </si>
  <si>
    <t>Spojovacie prostriedky pre olištovanie škár, obloženie stropov, strešných podhľadov a stien - klince, závrtky</t>
  </si>
  <si>
    <t>520151946</t>
  </si>
  <si>
    <t>42</t>
  </si>
  <si>
    <t>998762202.S</t>
  </si>
  <si>
    <t>Presun hmôt pre konštrukcie tesárske v objektoch výšky do 12 m</t>
  </si>
  <si>
    <t>-1293151560</t>
  </si>
  <si>
    <t>764</t>
  </si>
  <si>
    <t>Konštrukcie klampiarske</t>
  </si>
  <si>
    <t>43</t>
  </si>
  <si>
    <t>764_x15</t>
  </si>
  <si>
    <t>D+M podbitia presahu strechy z lakovaného hliníka s reliéfnou štruktúrov vrátane doplnkov</t>
  </si>
  <si>
    <t>-805585872</t>
  </si>
  <si>
    <t>44</t>
  </si>
  <si>
    <t>764351810.S</t>
  </si>
  <si>
    <t xml:space="preserve">Demontáž žľabov pododkvap. štvorhranných rovných, oblúkových, do 30° rš 250 a 330 mm,  -0,00347t</t>
  </si>
  <si>
    <t>-278667208</t>
  </si>
  <si>
    <t>45</t>
  </si>
  <si>
    <t>764352427R.S</t>
  </si>
  <si>
    <t>Žľaby z pozinkovaného farbeného PZf plechu, pododkvapové polkruhové r.š. 320 mm</t>
  </si>
  <si>
    <t>375522378</t>
  </si>
  <si>
    <t>46</t>
  </si>
  <si>
    <t>764359412.S</t>
  </si>
  <si>
    <t>Kotlík kónický z pozinkovaného farbeného PZf plechu, pre rúry s priemerom od 100 do 125 mm</t>
  </si>
  <si>
    <t>-1569095627</t>
  </si>
  <si>
    <t>47</t>
  </si>
  <si>
    <t>764359810.S</t>
  </si>
  <si>
    <t xml:space="preserve">Demontáž kotlíka kónického, so sklonom žľabu do 30st.,  -0,00110t</t>
  </si>
  <si>
    <t>845898975</t>
  </si>
  <si>
    <t>48</t>
  </si>
  <si>
    <t>764454453.S</t>
  </si>
  <si>
    <t>Zvodové rúry z pozinkovaného farbeného PZf plechu, kruhové priemer 100 mm</t>
  </si>
  <si>
    <t>-303139834</t>
  </si>
  <si>
    <t>49</t>
  </si>
  <si>
    <t>764454801.S</t>
  </si>
  <si>
    <t xml:space="preserve">Demontáž odpadových rúr kruhových, s priemerom 75 a 100 mm,  -0,00226t</t>
  </si>
  <si>
    <t>593459383</t>
  </si>
  <si>
    <t>50</t>
  </si>
  <si>
    <t>998764202.S</t>
  </si>
  <si>
    <t>Presun hmôt pre konštrukcie klampiarske v objektoch výšky nad 6 do 12 m</t>
  </si>
  <si>
    <t>1037463753</t>
  </si>
  <si>
    <t>VRN</t>
  </si>
  <si>
    <t>Vedľajšie rozpočtové náklady</t>
  </si>
  <si>
    <t>51</t>
  </si>
  <si>
    <t>000600021.S</t>
  </si>
  <si>
    <t>Zariadenie staveniska - prevádzkové oplotenie staveniska</t>
  </si>
  <si>
    <t>kpl</t>
  </si>
  <si>
    <t>1024</t>
  </si>
  <si>
    <t>432241386</t>
  </si>
  <si>
    <t>02 - Zateplenie strechy</t>
  </si>
  <si>
    <t xml:space="preserve">    713 - Izolácie tepelné</t>
  </si>
  <si>
    <t>952902110.S</t>
  </si>
  <si>
    <t>Čistenie budov zametaním v miestnostiach, chodbách, na schodišti a na povalách</t>
  </si>
  <si>
    <t>76468627</t>
  </si>
  <si>
    <t>713</t>
  </si>
  <si>
    <t>Izolácie tepelné</t>
  </si>
  <si>
    <t>713111111.S</t>
  </si>
  <si>
    <t>Montáž tepelnej izolácie stropov minerálnou vlnou, vrchom kladenou voľne</t>
  </si>
  <si>
    <t>-2029980980</t>
  </si>
  <si>
    <t>631640001500.S</t>
  </si>
  <si>
    <t>Pás zo sklenej vlny hr. 200 mm, pre šikmé strechy, podkrovia, stropy a ľahké podlahy</t>
  </si>
  <si>
    <t>-1276873978</t>
  </si>
  <si>
    <t>713120010.S</t>
  </si>
  <si>
    <t>Zakrývanie tepelnej izolácie podláh fóliou</t>
  </si>
  <si>
    <t>1851162292</t>
  </si>
  <si>
    <t>283230011400.S</t>
  </si>
  <si>
    <t>Krycia PE fólia hr. 0,12 mm, pre podlahové vykurovanie</t>
  </si>
  <si>
    <t>1426705178</t>
  </si>
  <si>
    <t>998713202.S</t>
  </si>
  <si>
    <t>Presun hmôt pre izolácie tepelné v objektoch výšky nad 6 m do 12 m</t>
  </si>
  <si>
    <t>-2018623832</t>
  </si>
  <si>
    <t>03 - Výmena výplňových konštrukcií</t>
  </si>
  <si>
    <t xml:space="preserve">    766 - Konštrukcie stolárske</t>
  </si>
  <si>
    <t xml:space="preserve">    767 - Konštrukcie doplnkové kovové</t>
  </si>
  <si>
    <t xml:space="preserve">    784 - Dokončovacie práce - maľby</t>
  </si>
  <si>
    <t>612409991.S</t>
  </si>
  <si>
    <t>Začistenie omietok (s dodaním hmoty) okolo okien, dverí, podláh, obkladov atď.</t>
  </si>
  <si>
    <t>-238416137</t>
  </si>
  <si>
    <t>612460121.S</t>
  </si>
  <si>
    <t>Príprava vnútorného podkladu stien penetráciou základnou</t>
  </si>
  <si>
    <t>497388840</t>
  </si>
  <si>
    <t>612460366.S</t>
  </si>
  <si>
    <t>Vnútorná omietka stien vápennocementová jednovrstvová, hr. 25 mm</t>
  </si>
  <si>
    <t>-822311424</t>
  </si>
  <si>
    <t>612481022.S</t>
  </si>
  <si>
    <t>Okenný a dverový plastový dilatačný profil pre hrúbku omietky 9 mm</t>
  </si>
  <si>
    <t>2089325542</t>
  </si>
  <si>
    <t>612481031.S</t>
  </si>
  <si>
    <t>Rohový profil z pozinkovaného plechu pre hrúbku omietky 8 až 12 mm</t>
  </si>
  <si>
    <t>-520194777</t>
  </si>
  <si>
    <t>962081141.S</t>
  </si>
  <si>
    <t xml:space="preserve">Búranie muriva priečok zo sklenených tvárnic, hr. do 150 mm,  -0,08200t</t>
  </si>
  <si>
    <t>1833660251</t>
  </si>
  <si>
    <t>968071113.S</t>
  </si>
  <si>
    <t>Vyvesenie kovového okenného krídla do suti plochy nad 1, 5 m2</t>
  </si>
  <si>
    <t>-1087835276</t>
  </si>
  <si>
    <t>968071115.S</t>
  </si>
  <si>
    <t>Demontáž okien kovových, 1 bm obvodu - 0,005t</t>
  </si>
  <si>
    <t>-1540178430</t>
  </si>
  <si>
    <t>968072247.S</t>
  </si>
  <si>
    <t xml:space="preserve">Vybúranie kovových rámov okien jednoduchých plochy nad 4 m2,  -0,03400t</t>
  </si>
  <si>
    <t>57653483</t>
  </si>
  <si>
    <t>968081112.S</t>
  </si>
  <si>
    <t>Vyvesenie plastového okenného krídla do suti plochy do 1, 5 m2, -0,01400t</t>
  </si>
  <si>
    <t>-1185211320</t>
  </si>
  <si>
    <t>968081113.S</t>
  </si>
  <si>
    <t>Vyvesenie plastového okenného krídla do suti plochy nad 1, 5 m2, -0,02000t</t>
  </si>
  <si>
    <t>1106430323</t>
  </si>
  <si>
    <t>968081115.S</t>
  </si>
  <si>
    <t>Demontáž okien plastových, 1 bm obvodu - 0,007t</t>
  </si>
  <si>
    <t>1300849313</t>
  </si>
  <si>
    <t>968081116.S</t>
  </si>
  <si>
    <t>Demontáž dverí plastových vchodových, 1 bm obvodu - 0,012t</t>
  </si>
  <si>
    <t>1965341379</t>
  </si>
  <si>
    <t>968081126.S</t>
  </si>
  <si>
    <t>Vyvesenie plastového dverného krídla do suti plochy nad 2 m2, -0,03000t</t>
  </si>
  <si>
    <t>-73871331</t>
  </si>
  <si>
    <t>968082355.S</t>
  </si>
  <si>
    <t xml:space="preserve">Vybúranie plastových rámov okien dvojitých, plochy cez 1 do 2 m2,  -0,06000t</t>
  </si>
  <si>
    <t>1003363156</t>
  </si>
  <si>
    <t>968082356.S</t>
  </si>
  <si>
    <t xml:space="preserve">Vybúranie plastových rámov okien dvojitých, plochy cez 2 do 4 m2,  -0,05200t</t>
  </si>
  <si>
    <t>-1908595409</t>
  </si>
  <si>
    <t>968082456.S</t>
  </si>
  <si>
    <t xml:space="preserve">Vybúranie plastových dverových zárubní plochy nad 2 m2,  -0,06200t</t>
  </si>
  <si>
    <t>-1133245214</t>
  </si>
  <si>
    <t>-1748876486</t>
  </si>
  <si>
    <t>812626131</t>
  </si>
  <si>
    <t>166874897</t>
  </si>
  <si>
    <t>-966321210</t>
  </si>
  <si>
    <t>979082111.S</t>
  </si>
  <si>
    <t>Vnútrostavenisková doprava sutiny a vybúraných hmôt do 10 m</t>
  </si>
  <si>
    <t>1905542391</t>
  </si>
  <si>
    <t>979082121.S</t>
  </si>
  <si>
    <t>Vnútrostavenisková doprava sutiny a vybúraných hmôt za každých ďalších 5 m</t>
  </si>
  <si>
    <t>1564155168</t>
  </si>
  <si>
    <t>1976922338</t>
  </si>
  <si>
    <t>285577339</t>
  </si>
  <si>
    <t>-1477944784</t>
  </si>
  <si>
    <t>-319608635</t>
  </si>
  <si>
    <t>764_silikon</t>
  </si>
  <si>
    <t>Pretmelenie plechov trvale pružným tmelom, UV stabilným</t>
  </si>
  <si>
    <t>536076696</t>
  </si>
  <si>
    <t>764410450.S</t>
  </si>
  <si>
    <t>Oplechovanie parapetov z pozinkovaného farbeného PZf plechu, vrátane rohov r.š. 330 mm</t>
  </si>
  <si>
    <t>1818772885</t>
  </si>
  <si>
    <t>764410850.S</t>
  </si>
  <si>
    <t xml:space="preserve">Demontáž oplechovania parapetov rš od 100 do 330 mm,  -0,00135t</t>
  </si>
  <si>
    <t>-1549586059</t>
  </si>
  <si>
    <t>-1507998859</t>
  </si>
  <si>
    <t>766</t>
  </si>
  <si>
    <t>Konštrukcie stolárske</t>
  </si>
  <si>
    <t>766621400R.S</t>
  </si>
  <si>
    <t>Montáž okien, dverí plastových s hydroizolačnými páskami (exteriérová a interiérová)</t>
  </si>
  <si>
    <t>-1597257735</t>
  </si>
  <si>
    <t>283290005900.S</t>
  </si>
  <si>
    <t>Tesniaca paropriepustná fólia polymér-flísová, š. 90 mm, dĺ. 30 m, pre tesnenie pripájacej škáry okenného rámu a muriva z exteriéru</t>
  </si>
  <si>
    <t>-653110854</t>
  </si>
  <si>
    <t>283290006300.S</t>
  </si>
  <si>
    <t>Tesniaca paronepriepustná fólia polymér-flísová, š. 90 mm, dĺ. 30 m, pre tesnenie pripájacej škáry okenného rámu a muriva z interiéru</t>
  </si>
  <si>
    <t>69786546</t>
  </si>
  <si>
    <t>611_o1</t>
  </si>
  <si>
    <t>Okno plastové, 3 sklo, vxš 800x1750 mm - (presná špecifikácia viď výkaz otvorov)</t>
  </si>
  <si>
    <t>-517297570</t>
  </si>
  <si>
    <t>611_o2</t>
  </si>
  <si>
    <t>Okno plastové, 3 sklo, vxš 1150x1750 mm - (presná špecifikácia viď výkaz otvorov)</t>
  </si>
  <si>
    <t>595052116</t>
  </si>
  <si>
    <t>611_o3</t>
  </si>
  <si>
    <t>Okno plastové, 3 sklo, vxš 2400x1750 mm - (presná špecifikácia viď výkaz otvorov)</t>
  </si>
  <si>
    <t>-1285072130</t>
  </si>
  <si>
    <t>611_o4</t>
  </si>
  <si>
    <t>Okno plastové, 3 sklo, vxš 800x550 mm - (presná špecifikácia viď výkaz otvorov)</t>
  </si>
  <si>
    <t>-575450610</t>
  </si>
  <si>
    <t>611_o5</t>
  </si>
  <si>
    <t>Okno plastové, 3 sklo, vxš 800x1200 mm - (presná špecifikácia viď výkaz otvorov)</t>
  </si>
  <si>
    <t>420713842</t>
  </si>
  <si>
    <t>611_o6</t>
  </si>
  <si>
    <t>987187299</t>
  </si>
  <si>
    <t>611_d4</t>
  </si>
  <si>
    <t>Dvere plastové, vxš 2000x1970 mm - (presná špecifikácia viď výkaz otvorov)</t>
  </si>
  <si>
    <t>729965185</t>
  </si>
  <si>
    <t>611_ZS3</t>
  </si>
  <si>
    <t>Zasklenná stena plastová, vxš 2500x3000 mm - (presná špecifikácia viď výkaz otvorov)</t>
  </si>
  <si>
    <t>-799858430</t>
  </si>
  <si>
    <t>766694141.S</t>
  </si>
  <si>
    <t>Montáž parapetnej dosky plastovej šírky do 300 mm, dĺžky do 1000 mm</t>
  </si>
  <si>
    <t>-1447932044</t>
  </si>
  <si>
    <t>611560000400.S</t>
  </si>
  <si>
    <t>Parapetná doska plastová, šírka 300 mm, komôrková vnútorná, zlatý dub, mramor, mahagon, svetlý buk, orech</t>
  </si>
  <si>
    <t>-1746630080</t>
  </si>
  <si>
    <t>766694142.S</t>
  </si>
  <si>
    <t>Montáž parapetnej dosky plastovej šírky do 300 mm, dĺžky 1000-1600 mm</t>
  </si>
  <si>
    <t>1487397408</t>
  </si>
  <si>
    <t>331542707</t>
  </si>
  <si>
    <t>766694143.S</t>
  </si>
  <si>
    <t>Montáž parapetnej dosky plastovej šírky do 300 mm, dĺžky 1600-2600 mm</t>
  </si>
  <si>
    <t>1666357265</t>
  </si>
  <si>
    <t>-148204797</t>
  </si>
  <si>
    <t>611560000800.S</t>
  </si>
  <si>
    <t>Plastové krytky k vnútorným parapetom plastovým, pár, vo farbe biela, mramor, zlatý dub, buk, mahagón, orech</t>
  </si>
  <si>
    <t>-1268740024</t>
  </si>
  <si>
    <t>998766202.S</t>
  </si>
  <si>
    <t>Presun hmot pre konštrukcie stolárske v objektoch výšky nad 6 do 12 m</t>
  </si>
  <si>
    <t>-1931664511</t>
  </si>
  <si>
    <t>767</t>
  </si>
  <si>
    <t>Konštrukcie doplnkové kovové</t>
  </si>
  <si>
    <t>767612100R.S</t>
  </si>
  <si>
    <t>Montáž okien hliníkových s hydroizolačnými páskami (rámová konštrukcia okna)</t>
  </si>
  <si>
    <t>-769001906</t>
  </si>
  <si>
    <t>52</t>
  </si>
  <si>
    <t>553_ZS2</t>
  </si>
  <si>
    <t>Rámova hliníková konštrukcia - okno vxš 29820x5170 mm - (presná špecifikácia viď výkaz otvorov)</t>
  </si>
  <si>
    <t>-1954888094</t>
  </si>
  <si>
    <t>53</t>
  </si>
  <si>
    <t>998767202.S</t>
  </si>
  <si>
    <t>Presun hmôt pre kovové stavebné doplnkové konštrukcie v objektoch výšky nad 6 do 12 m</t>
  </si>
  <si>
    <t>1843317209</t>
  </si>
  <si>
    <t>784</t>
  </si>
  <si>
    <t>Dokončovacie práce - maľby</t>
  </si>
  <si>
    <t>54</t>
  </si>
  <si>
    <t>784410120.S</t>
  </si>
  <si>
    <t>Penetrovanie jednonásobné hrubozrnných,savých podkladov výšky do 3,80 m</t>
  </si>
  <si>
    <t>518527131</t>
  </si>
  <si>
    <t>55</t>
  </si>
  <si>
    <t>784410501.S</t>
  </si>
  <si>
    <t>Prebrúsenie a oprášenie hrubozrnných povrchov výšky do 3,80 m</t>
  </si>
  <si>
    <t>139103249</t>
  </si>
  <si>
    <t>56</t>
  </si>
  <si>
    <t>784418011.S</t>
  </si>
  <si>
    <t>Zakrývanie otvorov, podláh a zariadení fóliou v miestnostiach alebo na schodisku</t>
  </si>
  <si>
    <t>-1293436289</t>
  </si>
  <si>
    <t>57</t>
  </si>
  <si>
    <t>784452263.S</t>
  </si>
  <si>
    <t>Maľby z maliarskych zmesí na vodnej báze, ručne nanášané jednonásobné základné na podklad hrubozrnný výšky do 3,80 m</t>
  </si>
  <si>
    <t>414189563</t>
  </si>
  <si>
    <t>05 - Iná modernizácia</t>
  </si>
  <si>
    <t xml:space="preserve">    1 - Zemné práce</t>
  </si>
  <si>
    <t xml:space="preserve">    2 - Zakladanie</t>
  </si>
  <si>
    <t xml:space="preserve">    3 - Zvislé a kompletné konštrukcie</t>
  </si>
  <si>
    <t>OST - Ostatné</t>
  </si>
  <si>
    <t>Zemné práce</t>
  </si>
  <si>
    <t>131211101.S</t>
  </si>
  <si>
    <t xml:space="preserve">Hĺbenie jám v  hornine tr.3 súdržných - ručným náradím</t>
  </si>
  <si>
    <t>2088829097</t>
  </si>
  <si>
    <t>131211119.S</t>
  </si>
  <si>
    <t>Príplatok za lepivosť pri hĺbení jám ručným náradím v hornine tr. 3</t>
  </si>
  <si>
    <t>-1913780190</t>
  </si>
  <si>
    <t>162501102.S</t>
  </si>
  <si>
    <t>Vodorovné premiestnenie výkopku po spevnenej ceste z horniny tr.1-4, do 100 m3 na vzdialenosť do 3000 m</t>
  </si>
  <si>
    <t>1787111051</t>
  </si>
  <si>
    <t>162501105.S</t>
  </si>
  <si>
    <t>Vodorovné premiestnenie výkopku po spevnenej ceste z horniny tr.1-4, do 100 m3, príplatok k cene za každých ďalšich a začatých 1000 m</t>
  </si>
  <si>
    <t>671018288</t>
  </si>
  <si>
    <t>167101101.S</t>
  </si>
  <si>
    <t>Nakladanie neuľahnutého výkopku z hornín tr.1-4 do 100 m3</t>
  </si>
  <si>
    <t>-552099272</t>
  </si>
  <si>
    <t>171209002.S</t>
  </si>
  <si>
    <t>Poplatok za skládku - zemina a kamenivo (17 05) ostatné</t>
  </si>
  <si>
    <t>-1236105279</t>
  </si>
  <si>
    <t>Zakladanie</t>
  </si>
  <si>
    <t>275313612.S</t>
  </si>
  <si>
    <t>Betón základových pätiek, prostý tr. C 20/25</t>
  </si>
  <si>
    <t>-1888499317</t>
  </si>
  <si>
    <t>275321312.S</t>
  </si>
  <si>
    <t>Betón základových pätiek, železový (bez výstuže), tr. C 20/25</t>
  </si>
  <si>
    <t>-1360290399</t>
  </si>
  <si>
    <t>275361821.S</t>
  </si>
  <si>
    <t>Výstuž základových pätiek z ocele B500 (10505)</t>
  </si>
  <si>
    <t>-1371048472</t>
  </si>
  <si>
    <t>Zvislé a kompletné konštrukcie</t>
  </si>
  <si>
    <t>340239265.S</t>
  </si>
  <si>
    <t>Zamurovanie otvorov plochy nad 1 do 4 m2 z pórobetónových tvárnic hladkých hrúbky 150 mm</t>
  </si>
  <si>
    <t>-1283852081</t>
  </si>
  <si>
    <t>340291122.S</t>
  </si>
  <si>
    <t>Dodatočné ukotvenie priečok k tehelným konštrukciam plochými nerezovými kotvami hr. priečky nad 100 mm</t>
  </si>
  <si>
    <t>405153476</t>
  </si>
  <si>
    <t>342272021.S</t>
  </si>
  <si>
    <t>Priečky z pórobetónových tvárnic hladkých s objemovou hmotnosťou do 600 kg/m3 hrúbky 75 mm</t>
  </si>
  <si>
    <t>1583934830</t>
  </si>
  <si>
    <t>342272051.S</t>
  </si>
  <si>
    <t>Priečky z pórobetónových tvárnic hladkých s objemovou hmotnosťou do 600 kg/m3 hrúbky 150 mm</t>
  </si>
  <si>
    <t>-803766640</t>
  </si>
  <si>
    <t>342948112.S</t>
  </si>
  <si>
    <t>Ukotvenie priečok k murovaným konštrukciám priskrutkovaním</t>
  </si>
  <si>
    <t>1195751519</t>
  </si>
  <si>
    <t>962031132.S</t>
  </si>
  <si>
    <t xml:space="preserve">Búranie priečok alebo vybúranie otvorov plochy nad 4 m2 z tehál pálených, plných alebo dutých hr. do 150 mm,  -0,19600t</t>
  </si>
  <si>
    <t>-1642828612</t>
  </si>
  <si>
    <t>967031132.S</t>
  </si>
  <si>
    <t xml:space="preserve">Prikresanie rovných ostení, bez odstupu, po hrubom vybúraní otvorov, v murive tehl. na maltu,  -0,05700t</t>
  </si>
  <si>
    <t>1854376749</t>
  </si>
  <si>
    <t>1435631428</t>
  </si>
  <si>
    <t>-1319232637</t>
  </si>
  <si>
    <t>412220018</t>
  </si>
  <si>
    <t>-378243712</t>
  </si>
  <si>
    <t>-2031655204</t>
  </si>
  <si>
    <t>-2019893152</t>
  </si>
  <si>
    <t>1882951660</t>
  </si>
  <si>
    <t>1619367693</t>
  </si>
  <si>
    <t>-849425567</t>
  </si>
  <si>
    <t>-1928574591</t>
  </si>
  <si>
    <t>-1061482662</t>
  </si>
  <si>
    <t>764313281.S</t>
  </si>
  <si>
    <t>Krytiny hladké z pozinkovaného farbeného PZf plechu, zo zvitkov šírky 670 mm, sklon do 30°</t>
  </si>
  <si>
    <t>1495024443</t>
  </si>
  <si>
    <t>764333430.S</t>
  </si>
  <si>
    <t>Lemovanie z pozinkovaného farbeného PZf plechu, múrov na plochých strechách r.š. 330 mm</t>
  </si>
  <si>
    <t>-321445873</t>
  </si>
  <si>
    <t>-296958432</t>
  </si>
  <si>
    <t>57299074</t>
  </si>
  <si>
    <t>-1053526837</t>
  </si>
  <si>
    <t>-1524479523</t>
  </si>
  <si>
    <t>764391410.S</t>
  </si>
  <si>
    <t>Záveterná lišta z pozinkovaného farbeného PZf plechu, r.š. 250 mm</t>
  </si>
  <si>
    <t>-1007263773</t>
  </si>
  <si>
    <t>202080810</t>
  </si>
  <si>
    <t>-414238368</t>
  </si>
  <si>
    <t>-2059419085</t>
  </si>
  <si>
    <t>767163010R.S</t>
  </si>
  <si>
    <t>Montáž zábradlia na balkóny, vertikálna výplň, kotvenie zboku</t>
  </si>
  <si>
    <t>516510761</t>
  </si>
  <si>
    <t>553520002100R.S</t>
  </si>
  <si>
    <t>Zábradlie na balkóny a lodžie, vertikálna výplň, výška do 1000 mm, kotvenie zboku, exteriérové + kotvenie</t>
  </si>
  <si>
    <t>-1234157636</t>
  </si>
  <si>
    <t>767911130.S</t>
  </si>
  <si>
    <t>Montáž oplotenia strojového pletiva, s výškou nad 1,6 m</t>
  </si>
  <si>
    <t>1046861867</t>
  </si>
  <si>
    <t>313290005000.S</t>
  </si>
  <si>
    <t>Pletivo poplastované zvárané štvorhranné, oko 101,6x50,8 mm, drôt d 2,2 mm, vxl 1,8x25 m</t>
  </si>
  <si>
    <t>-2075373116</t>
  </si>
  <si>
    <t>767912130.S</t>
  </si>
  <si>
    <t>Montáž napínacieho drôtu</t>
  </si>
  <si>
    <t>-1384550817</t>
  </si>
  <si>
    <t>156140002500.S</t>
  </si>
  <si>
    <t>Drôt napínací pozinkovaný d 3,5 mm, dĺžka 78 m</t>
  </si>
  <si>
    <t>848988270</t>
  </si>
  <si>
    <t>553510009300.S</t>
  </si>
  <si>
    <t>Napinák PVC (biely, zelený) pre napínanie pletiva s napínacím drôtom</t>
  </si>
  <si>
    <t>-439856785</t>
  </si>
  <si>
    <t>767916560R.S</t>
  </si>
  <si>
    <t>Osadenie stĺpika oceľového plotového výšky nad 2 m</t>
  </si>
  <si>
    <t>-1842532050</t>
  </si>
  <si>
    <t>553510022200.S</t>
  </si>
  <si>
    <t>Stĺpik, d 48 mm, výška 2,5 m, výška pletiva 2 m, pozinkovaný s PVC čiapkou, pre pletivo v rolkách</t>
  </si>
  <si>
    <t>-1542956494</t>
  </si>
  <si>
    <t>767916590R.S</t>
  </si>
  <si>
    <t>Osadenie vzpery oceľovej plotovej</t>
  </si>
  <si>
    <t>518525539</t>
  </si>
  <si>
    <t>553510022400.S</t>
  </si>
  <si>
    <t>Vzpera, d 38 mm, výška 2,5 m, výška pletiva 2 m, pozinkovaná, pre pletivo v rolkách</t>
  </si>
  <si>
    <t>903141937</t>
  </si>
  <si>
    <t>767920210.S</t>
  </si>
  <si>
    <t>Montáž vrát a vrátok k oploteniu osadzovaných na stĺpiky oceľové, s plochou jednotlivo do 2 m2</t>
  </si>
  <si>
    <t>2133412216</t>
  </si>
  <si>
    <t>A6086</t>
  </si>
  <si>
    <t>Oceľová bránička 900x1800 mm</t>
  </si>
  <si>
    <t>-930706278</t>
  </si>
  <si>
    <t>767995200R.S</t>
  </si>
  <si>
    <t>D+M atypického výrobku - konštrukcia prestrešenia vstupu vrátane ukotvenia, povrchovej úpravy</t>
  </si>
  <si>
    <t>363580733</t>
  </si>
  <si>
    <t>767995201R.S</t>
  </si>
  <si>
    <t>D+M atypického výrobku - zábradlie vrátane ukotvenia, povrchovej úpravy</t>
  </si>
  <si>
    <t>1927203734</t>
  </si>
  <si>
    <t>_Z5a</t>
  </si>
  <si>
    <t>D+M atypického výrobku - oceľová konštrukcia rozmer 1000x3650 mm vrátane ukotvenia, povrchovej úpravy</t>
  </si>
  <si>
    <t>-59060982</t>
  </si>
  <si>
    <t>_Z5b</t>
  </si>
  <si>
    <t>D+M atypického výrobku - oceľová konštrukcia rozmer 1180x3980 mm vrátane ukotvenia, povrchovej úpravy</t>
  </si>
  <si>
    <t>-427783545</t>
  </si>
  <si>
    <t>_Z5c</t>
  </si>
  <si>
    <t>D+M atypického výrobku - oceľová konštrukcia rozmer 1460x3280 mm vrátane ukotvenia, povrchovej úpravy</t>
  </si>
  <si>
    <t>-1562017520</t>
  </si>
  <si>
    <t>767996802.S</t>
  </si>
  <si>
    <t xml:space="preserve">Demontáž ostatných doplnkov stavieb s hmotnosťou jednotlivých dielov konštr. nad 50 do 100 kg,  -0,00100t</t>
  </si>
  <si>
    <t>kg</t>
  </si>
  <si>
    <t>44375955</t>
  </si>
  <si>
    <t>767996803.S</t>
  </si>
  <si>
    <t xml:space="preserve">Demontáž ostatných doplnkov stavieb s hmotnosťou jednotlivých dielov konšt. nad 100 do 250 kg,  -0,00100t</t>
  </si>
  <si>
    <t>1057670481</t>
  </si>
  <si>
    <t>58</t>
  </si>
  <si>
    <t>-311017571</t>
  </si>
  <si>
    <t>OST</t>
  </si>
  <si>
    <t>Ostatné</t>
  </si>
  <si>
    <t>59</t>
  </si>
  <si>
    <t>OST01</t>
  </si>
  <si>
    <t>Stavebné prierazy (VZT) + vyspravenie</t>
  </si>
  <si>
    <t>512</t>
  </si>
  <si>
    <t>-372437954</t>
  </si>
  <si>
    <t>06 - Výmena nášlapných vrstiev podlahy</t>
  </si>
  <si>
    <t xml:space="preserve">    771 - Podlahy z dlaždíc</t>
  </si>
  <si>
    <t>632001051.S</t>
  </si>
  <si>
    <t>Zhotovenie jednonásobného penetračného náteru pre potery a stierky</t>
  </si>
  <si>
    <t>74989974</t>
  </si>
  <si>
    <t>585520008700.S</t>
  </si>
  <si>
    <t>Penetračný náter na nasiakavé podklady pod potery, samonivelizačné hmoty a stavebné lepidlá</t>
  </si>
  <si>
    <t>1488648586</t>
  </si>
  <si>
    <t>632452654.S</t>
  </si>
  <si>
    <t>Cementová samonivelizačná stierka, pevnosti v tlaku 25 MPa, hr. 15 mm</t>
  </si>
  <si>
    <t>592544629</t>
  </si>
  <si>
    <t>952901111.S</t>
  </si>
  <si>
    <t>Vyčistenie budov pri výške podlaží do 4 m</t>
  </si>
  <si>
    <t>-1542336828</t>
  </si>
  <si>
    <t>965044201.S</t>
  </si>
  <si>
    <t>Brúsenie existujúcich betónových podláh, zbrúsenie hrúbky do 3 mm -0,00600t</t>
  </si>
  <si>
    <t>-1870711964</t>
  </si>
  <si>
    <t>965081712.S</t>
  </si>
  <si>
    <t xml:space="preserve">Búranie dlažieb, bez podklad. lôžka z xylolit., alebo keramických dlaždíc hr. do 10 mm,  -0,02000t</t>
  </si>
  <si>
    <t>-1873079189</t>
  </si>
  <si>
    <t>878117890</t>
  </si>
  <si>
    <t>-1505196571</t>
  </si>
  <si>
    <t>147647642</t>
  </si>
  <si>
    <t>-1957213219</t>
  </si>
  <si>
    <t>996745052</t>
  </si>
  <si>
    <t>1825232549</t>
  </si>
  <si>
    <t>-219168391</t>
  </si>
  <si>
    <t>-1548142549</t>
  </si>
  <si>
    <t>-2670125</t>
  </si>
  <si>
    <t>-148544290</t>
  </si>
  <si>
    <t>711462301.S</t>
  </si>
  <si>
    <t>Izolácia proti povrchovej a podpovrchovej tlakovej vode 2-zložkovou stierkou hydroizolačnou minerálnou pružnou hr. 2,5 mm na ploche vodorovnej</t>
  </si>
  <si>
    <t>1944139798</t>
  </si>
  <si>
    <t>-2017947510</t>
  </si>
  <si>
    <t>771</t>
  </si>
  <si>
    <t>Podlahy z dlaždíc</t>
  </si>
  <si>
    <t>771_silikonovanie</t>
  </si>
  <si>
    <t>Silikónovanie a tmelenie</t>
  </si>
  <si>
    <t>1292486076</t>
  </si>
  <si>
    <t>771571112.S</t>
  </si>
  <si>
    <t>Montáž podláh z dlaždíc keramických do malty veľ. 300 x 300 mm</t>
  </si>
  <si>
    <t>1540265940</t>
  </si>
  <si>
    <t>597740001600.S</t>
  </si>
  <si>
    <t>Dlaždice keramické, lxvxhr 297x297x8 mm, hutné glazované (presná špecifikácia viď. technická správa)</t>
  </si>
  <si>
    <t>-345165827</t>
  </si>
  <si>
    <t>998771202.S</t>
  </si>
  <si>
    <t>Presun hmôt pre podlahy z dlaždíc v objektoch výšky nad 6 do 12 m</t>
  </si>
  <si>
    <t>-291939251</t>
  </si>
  <si>
    <t>07 - Oprava omietok stien, keramický obklad</t>
  </si>
  <si>
    <t xml:space="preserve">    781 - Obklady</t>
  </si>
  <si>
    <t xml:space="preserve">    783 - Nátery</t>
  </si>
  <si>
    <t>610991111.S</t>
  </si>
  <si>
    <t>Zakrývanie výplní vnútorných okenných otvorov, predmetov a konštrukcií</t>
  </si>
  <si>
    <t>910975609</t>
  </si>
  <si>
    <t>612421121R.S</t>
  </si>
  <si>
    <t>Oprava vnútorných vápennocementových omietok stien, opravovaná plocha do 5 %,hladká - skladba U3</t>
  </si>
  <si>
    <t>573969686</t>
  </si>
  <si>
    <t>612421321R.S</t>
  </si>
  <si>
    <t>Oprava vnútorných vápennocementových omietok stien, v množstve opravenej plochy nad 10 do 30 % - skladba U1</t>
  </si>
  <si>
    <t>562696165</t>
  </si>
  <si>
    <t>941955001.S</t>
  </si>
  <si>
    <t>Lešenie ľahké pracovné pomocné, s výškou lešeňovej podlahy do 1,20 m</t>
  </si>
  <si>
    <t>-1990419937</t>
  </si>
  <si>
    <t>4949466</t>
  </si>
  <si>
    <t>978059531.S</t>
  </si>
  <si>
    <t xml:space="preserve">Odsekanie a odobratie obkladov stien z obkladačiek vnútorných vrátane podkladovej omietky nad 2 m2,  -0,06800t</t>
  </si>
  <si>
    <t>-1260473780</t>
  </si>
  <si>
    <t>-1563400649</t>
  </si>
  <si>
    <t>1826352149</t>
  </si>
  <si>
    <t>1254135087</t>
  </si>
  <si>
    <t>-322930730</t>
  </si>
  <si>
    <t>243418552</t>
  </si>
  <si>
    <t>892657808</t>
  </si>
  <si>
    <t>239704268</t>
  </si>
  <si>
    <t>1980386258</t>
  </si>
  <si>
    <t>1578966522</t>
  </si>
  <si>
    <t>993246182</t>
  </si>
  <si>
    <t>711463301.S</t>
  </si>
  <si>
    <t>Izolácia proti povrchovej a podpovrchovej tlakovej vode 2-zložkovou stierkou hydroizolačnou minerálnou pružnou hr. 2,5 mm na ploche zvislej</t>
  </si>
  <si>
    <t>1964651029</t>
  </si>
  <si>
    <t>-1144039224</t>
  </si>
  <si>
    <t>781</t>
  </si>
  <si>
    <t>Obklady</t>
  </si>
  <si>
    <t>781_silikonovanie</t>
  </si>
  <si>
    <t>-591373749</t>
  </si>
  <si>
    <t>781441020.S</t>
  </si>
  <si>
    <t>Montáž obkladov vnútor. stien z obkladačiek kladených do malty veľ. 300x300 mm</t>
  </si>
  <si>
    <t>-1670052354</t>
  </si>
  <si>
    <t>597640000700.S</t>
  </si>
  <si>
    <t>Obkladačky keramické glazované jednofarebné hladké lxv 300x300x8 mm (výber investor)</t>
  </si>
  <si>
    <t>76871553</t>
  </si>
  <si>
    <t>781491011.S.1</t>
  </si>
  <si>
    <t>Montáž profilov pre obklad do malty - roh steny</t>
  </si>
  <si>
    <t>-1615847360</t>
  </si>
  <si>
    <t>132500</t>
  </si>
  <si>
    <t>Ukončovací profil "L" TVAROVACÍ 8mm nerez, 2,5m</t>
  </si>
  <si>
    <t>bm</t>
  </si>
  <si>
    <t>1408599977</t>
  </si>
  <si>
    <t>998781202.S</t>
  </si>
  <si>
    <t>Presun hmôt pre obklady keramické v objektoch výšky nad 6 do 12 m</t>
  </si>
  <si>
    <t>1068363258</t>
  </si>
  <si>
    <t>783</t>
  </si>
  <si>
    <t>Nátery</t>
  </si>
  <si>
    <t>783101811.S</t>
  </si>
  <si>
    <t>Odstránenie starých náterov z oceľových konštrukcií ťažkých A oškrabaním</t>
  </si>
  <si>
    <t>373536976</t>
  </si>
  <si>
    <t>783101812.S</t>
  </si>
  <si>
    <t>Odstránenie starých náterov z oceľových konštrukcií ťažkých A oceľovou kefou</t>
  </si>
  <si>
    <t>-171677505</t>
  </si>
  <si>
    <t>783222100.S</t>
  </si>
  <si>
    <t>Nátery kov.stav.doplnk.konštr. syntetické farby šedej na vzduchu schnúce dvojnásobné - 70µm</t>
  </si>
  <si>
    <t>1972195717</t>
  </si>
  <si>
    <t>783226100.S</t>
  </si>
  <si>
    <t>Nátery kov.stav.doplnk.konštr. syntetické na vzduchu schnúce základný - 35µm</t>
  </si>
  <si>
    <t>319430117</t>
  </si>
  <si>
    <t>783801812.S</t>
  </si>
  <si>
    <t>Odstránenie starých náterov z omietok oškrabaním s obrúsením stien</t>
  </si>
  <si>
    <t>339621415</t>
  </si>
  <si>
    <t>783894122.S</t>
  </si>
  <si>
    <t>Náter farbami ekologickými riediteľnými vodou latexovými umývateľnými stien dvojnásobný</t>
  </si>
  <si>
    <t>1986078367</t>
  </si>
  <si>
    <t>784410100.S</t>
  </si>
  <si>
    <t>Penetrovanie jednonásobné jemnozrnných podkladov výšky do 3,80 m</t>
  </si>
  <si>
    <t>-365556933</t>
  </si>
  <si>
    <t>784410500.S</t>
  </si>
  <si>
    <t>Prebrúsenie a oprášenie jemnozrnných povrchov výšky do 3,80 m</t>
  </si>
  <si>
    <t>-751110044</t>
  </si>
  <si>
    <t>722941370</t>
  </si>
  <si>
    <t>784418012.S</t>
  </si>
  <si>
    <t>Zakrývanie podláh a zariadení papierom v miestnostiach alebo na schodisku</t>
  </si>
  <si>
    <t>-1661592907</t>
  </si>
  <si>
    <t>784452271.S</t>
  </si>
  <si>
    <t>Maľby z maliarskych zmesí na vodnej báze, ručne nanášané dvojnásobné základné na podklad jemnozrnný výšky do 3,80 m</t>
  </si>
  <si>
    <t>-179050683</t>
  </si>
  <si>
    <t>08 - Výmena stropných podhľadov</t>
  </si>
  <si>
    <t>611451331R.S</t>
  </si>
  <si>
    <t>Oprava vnútorných cementových omietok oceľ. hladených stropov opravovanej plochy 10-30% - strop na 1.Np</t>
  </si>
  <si>
    <t>137930041</t>
  </si>
  <si>
    <t>941955002.S</t>
  </si>
  <si>
    <t>Lešenie ľahké pracovné pomocné s výškou lešeňovej podlahy nad 1,20 do 1,90 m</t>
  </si>
  <si>
    <t>-2109860059</t>
  </si>
  <si>
    <t>857149765</t>
  </si>
  <si>
    <t>1005256888</t>
  </si>
  <si>
    <t>-23887787</t>
  </si>
  <si>
    <t>1233157841</t>
  </si>
  <si>
    <t>-571034336</t>
  </si>
  <si>
    <t>753027188</t>
  </si>
  <si>
    <t>-2048914108</t>
  </si>
  <si>
    <t>896737269</t>
  </si>
  <si>
    <t>1896324509</t>
  </si>
  <si>
    <t>-1161317447</t>
  </si>
  <si>
    <t>767581801.S</t>
  </si>
  <si>
    <t xml:space="preserve">Demontáž podhľadov kaziet,  -0,00500t</t>
  </si>
  <si>
    <t>2115140303</t>
  </si>
  <si>
    <t>767582800.S</t>
  </si>
  <si>
    <t xml:space="preserve">Demontáž podhľadov roštov,  -0,00200t</t>
  </si>
  <si>
    <t>788725385</t>
  </si>
  <si>
    <t>392945037</t>
  </si>
  <si>
    <t>621978642</t>
  </si>
  <si>
    <t>-614254466</t>
  </si>
  <si>
    <t>1789093060</t>
  </si>
  <si>
    <t>-615099443</t>
  </si>
  <si>
    <t>-704798888</t>
  </si>
  <si>
    <t>1855539109</t>
  </si>
  <si>
    <t>1576098235</t>
  </si>
  <si>
    <t>09 - Debarierizácia</t>
  </si>
  <si>
    <t>Úroveň 3:</t>
  </si>
  <si>
    <t>09a - Stavebné úpravy</t>
  </si>
  <si>
    <t xml:space="preserve">    763 - Konštrukcie - drevostavby</t>
  </si>
  <si>
    <t>-1182083705</t>
  </si>
  <si>
    <t>860116690</t>
  </si>
  <si>
    <t>-1440786969</t>
  </si>
  <si>
    <t>612460363.S</t>
  </si>
  <si>
    <t>Vnútorná omietka stien vápennocementová jednovrstvová, hr. 10 mm</t>
  </si>
  <si>
    <t>-1284306779</t>
  </si>
  <si>
    <t>-1931826519</t>
  </si>
  <si>
    <t>-1366503767</t>
  </si>
  <si>
    <t>632452610.S</t>
  </si>
  <si>
    <t>Cementová samonivelizačná stierka, pevnosti v tlaku 20 MPa, hr. 2 mm</t>
  </si>
  <si>
    <t>1554261517</t>
  </si>
  <si>
    <t>642940020.S</t>
  </si>
  <si>
    <t>Vyliatie ukotvenej bezpečnostnej zárubne čerstvým betónom</t>
  </si>
  <si>
    <t>-237695240</t>
  </si>
  <si>
    <t>642944121.S</t>
  </si>
  <si>
    <t>Dodatočná montáž oceľovej dverovej zárubne, plochy otvoru do 2,5 m2</t>
  </si>
  <si>
    <t>768627800</t>
  </si>
  <si>
    <t>553310007700.S</t>
  </si>
  <si>
    <t>Zárubňa oceľová oblá šxvxhr 900x1970x100 mm L</t>
  </si>
  <si>
    <t>1910605041</t>
  </si>
  <si>
    <t>-1560490791</t>
  </si>
  <si>
    <t>280842019</t>
  </si>
  <si>
    <t>962031135.S</t>
  </si>
  <si>
    <t xml:space="preserve">Búranie priečok alebo vybúranie otvorov plochy nad 4 m2 z tvárnic alebo priečkoviek hr. do150 mm,  -0,11500t</t>
  </si>
  <si>
    <t>-305270440</t>
  </si>
  <si>
    <t>992486852</t>
  </si>
  <si>
    <t>-317819854</t>
  </si>
  <si>
    <t>968061116.S</t>
  </si>
  <si>
    <t>Demontáž dverí drevených vchodových, 1 bm obvodu - 0,012t</t>
  </si>
  <si>
    <t>2143801792</t>
  </si>
  <si>
    <t>968061125.S</t>
  </si>
  <si>
    <t>Vyvesenie dreveného dverného krídla do suti plochy do 2 m2, -0,02400t</t>
  </si>
  <si>
    <t>28199542</t>
  </si>
  <si>
    <t>968072455.S</t>
  </si>
  <si>
    <t xml:space="preserve">Vybúranie kovových dverových zárubní plochy do 2 m2,  -0,07600t</t>
  </si>
  <si>
    <t>328318488</t>
  </si>
  <si>
    <t>978021191.S</t>
  </si>
  <si>
    <t xml:space="preserve">Otlčenie omietok stien vnútorných cementových v rozsahu do 100 %,  -0,06100t</t>
  </si>
  <si>
    <t>687635173</t>
  </si>
  <si>
    <t>-1222887289</t>
  </si>
  <si>
    <t>1082660474</t>
  </si>
  <si>
    <t>-31957270</t>
  </si>
  <si>
    <t>1667666589</t>
  </si>
  <si>
    <t>-1380954448</t>
  </si>
  <si>
    <t>626841780</t>
  </si>
  <si>
    <t>-902732044</t>
  </si>
  <si>
    <t>1951909725</t>
  </si>
  <si>
    <t>-2062639161</t>
  </si>
  <si>
    <t>-2066525520</t>
  </si>
  <si>
    <t>-932479704</t>
  </si>
  <si>
    <t>539482922</t>
  </si>
  <si>
    <t>-527290838</t>
  </si>
  <si>
    <t>-462098254</t>
  </si>
  <si>
    <t>763</t>
  </si>
  <si>
    <t>Konštrukcie - drevostavby</t>
  </si>
  <si>
    <t>763120011.S</t>
  </si>
  <si>
    <t>Sadrokartónová inštalačná predstena pre sanitárne zariadenia, kca CD+UD, dvojito opláštená doskou impregnovanou H2 2x12,5 mm</t>
  </si>
  <si>
    <t>-992698940</t>
  </si>
  <si>
    <t>763135075.S</t>
  </si>
  <si>
    <t>Kazetový podhľad 600 x 600 mm, hrana ostrá, konštrukcia viditeľná, doska sadrokartónová hygienická biela hr. 9,5 mm</t>
  </si>
  <si>
    <t>1850685716</t>
  </si>
  <si>
    <t>763190010.S</t>
  </si>
  <si>
    <t>Úprava spojov medzi SDK konštrukciou a murivom, betónovou konštrukciou prepáskovaním a pretmelením</t>
  </si>
  <si>
    <t>-445886780</t>
  </si>
  <si>
    <t>998763403.S</t>
  </si>
  <si>
    <t>Presun hmôt pre sadrokartónové konštrukcie v stavbách (objektoch) výšky od 7 do 24 m</t>
  </si>
  <si>
    <t>73249264</t>
  </si>
  <si>
    <t>766662112.S</t>
  </si>
  <si>
    <t>Montáž dverového krídla otočného jednokrídlového poldrážkového, do existujúcej zárubne, vrátane kovania</t>
  </si>
  <si>
    <t>1131847053</t>
  </si>
  <si>
    <t>549150000600.S</t>
  </si>
  <si>
    <t>Kľučka dverová a rozeta 2x, nehrdzavejúca oceľ, povrch nerez brúsený</t>
  </si>
  <si>
    <t>-1559624220</t>
  </si>
  <si>
    <t>611610000400c.S</t>
  </si>
  <si>
    <t>Dvere vnútorné jednokrídlové, šírka 900 mm, plné (výber investor)</t>
  </si>
  <si>
    <t>144666671</t>
  </si>
  <si>
    <t>300406110</t>
  </si>
  <si>
    <t>-1291385823</t>
  </si>
  <si>
    <t>-941585218</t>
  </si>
  <si>
    <t>1415180257</t>
  </si>
  <si>
    <t>-801617812</t>
  </si>
  <si>
    <t>-331699864</t>
  </si>
  <si>
    <t>359733239</t>
  </si>
  <si>
    <t>-434421105</t>
  </si>
  <si>
    <t>129699767</t>
  </si>
  <si>
    <t>597640001800R.S</t>
  </si>
  <si>
    <t>Obkladačky keramické lxvxhr 298x298x10 mm (výber investor)</t>
  </si>
  <si>
    <t>-478609055</t>
  </si>
  <si>
    <t>781491011.S</t>
  </si>
  <si>
    <t>-1342031862</t>
  </si>
  <si>
    <t>-1726855051</t>
  </si>
  <si>
    <t>-440897841</t>
  </si>
  <si>
    <t>2115563708</t>
  </si>
  <si>
    <t>407614662</t>
  </si>
  <si>
    <t>2139332917</t>
  </si>
  <si>
    <t>-1213471529</t>
  </si>
  <si>
    <t>-1293540991</t>
  </si>
  <si>
    <t>09b - Zdravotechnická inštalácia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</si>
  <si>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</si>
  <si>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</si>
  <si>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</si>
  <si>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>713482111.S</t>
  </si>
  <si>
    <t>Montáž trubíc z PE, hr.do 10 mm,vnút.priemer do 38 mm</t>
  </si>
  <si>
    <t>837099210</t>
  </si>
  <si>
    <t>283310001100.S</t>
  </si>
  <si>
    <t>Izolačná PE trubica dxhr. 18x9 mm, nadrezaná, na izolovanie rozvodov vody, kúrenia, zdravotechniky</t>
  </si>
  <si>
    <t>-107699431</t>
  </si>
  <si>
    <t>283310001300.S</t>
  </si>
  <si>
    <t>Izolačná PE trubica dxhr. 22x9 mm, nadrezaná, na izolovanie rozvodov vody, kúrenia, zdravotechniky</t>
  </si>
  <si>
    <t>-1724904262</t>
  </si>
  <si>
    <t>713482121.S</t>
  </si>
  <si>
    <t>Montáž trubíc z PE, hr.15-20 mm,vnút.priemer do 38 mm</t>
  </si>
  <si>
    <t>-1402092392</t>
  </si>
  <si>
    <t>283310006200.S</t>
  </si>
  <si>
    <t>Izolačná PE trubica dxhr. 22x30 mm, rozrezaná, na izolovanie rozvodov vody, kúrenia, zdravotechniky</t>
  </si>
  <si>
    <t>1920770625</t>
  </si>
  <si>
    <t>42191119</t>
  </si>
  <si>
    <t>721</t>
  </si>
  <si>
    <t>Zdravotech. vnútorná kanalizácia</t>
  </si>
  <si>
    <t>721171721.S</t>
  </si>
  <si>
    <t>Potrubie odhlučnené odpadové prípojné DN 50</t>
  </si>
  <si>
    <t>2079872349</t>
  </si>
  <si>
    <t>721171724.S</t>
  </si>
  <si>
    <t>Potrubie odhlučnené odpadové prípojné DN 110</t>
  </si>
  <si>
    <t>1356505646</t>
  </si>
  <si>
    <t>721290111.S</t>
  </si>
  <si>
    <t>Ostatné - skúška tesnosti kanalizácie v objektoch vodou do DN 125</t>
  </si>
  <si>
    <t>-1152305183</t>
  </si>
  <si>
    <t>998721202.S</t>
  </si>
  <si>
    <t>Presun hmôt pre vnútornú kanalizáciu v objektoch výšky nad 6 do 12 m</t>
  </si>
  <si>
    <t>-697468385</t>
  </si>
  <si>
    <t>722</t>
  </si>
  <si>
    <t>Zdravotechnika - vnútorný vodovod</t>
  </si>
  <si>
    <t>722171150.S</t>
  </si>
  <si>
    <t>Plasthliníkové potrubie v kotúčoch spájané lisovaním d 16 mm</t>
  </si>
  <si>
    <t>1329530883</t>
  </si>
  <si>
    <t>722171152.S</t>
  </si>
  <si>
    <t>Plasthliníkové potrubie v kotúčoch spájané lisovaním d 20 mm</t>
  </si>
  <si>
    <t>-160849264</t>
  </si>
  <si>
    <t>722290226.S</t>
  </si>
  <si>
    <t>Tlaková skúška vodovodného potrubia závitového do DN 50</t>
  </si>
  <si>
    <t>-451402996</t>
  </si>
  <si>
    <t>722290234.S</t>
  </si>
  <si>
    <t>Prepláchnutie a dezinfekcia vodovodného potrubia do DN 80</t>
  </si>
  <si>
    <t>-654454009</t>
  </si>
  <si>
    <t>998722202.S</t>
  </si>
  <si>
    <t>Presun hmôt pre vnútorný vodovod v objektoch výšky nad 6 do 12 m</t>
  </si>
  <si>
    <t>-260220827</t>
  </si>
  <si>
    <t>725</t>
  </si>
  <si>
    <t>Zdravotechnika - zariaď. predmety</t>
  </si>
  <si>
    <t>725149715.S</t>
  </si>
  <si>
    <t>Montáž predstenového systému záchodov do ľahkých stien s kovovou konštrukciou</t>
  </si>
  <si>
    <t>-1752613587</t>
  </si>
  <si>
    <t>552370000100.S</t>
  </si>
  <si>
    <t>Predstenový systém pre závesné WC so splachovacou podomietkovou nádržou do ľahkých montovaných konštrukcií</t>
  </si>
  <si>
    <t>-2124659907</t>
  </si>
  <si>
    <t>551720003500.S</t>
  </si>
  <si>
    <t>Automatický splachovač WC, 24 V, infračervený splachovač, nerezový kryt s elektronikou na tlakovú vodu</t>
  </si>
  <si>
    <t>1816686529</t>
  </si>
  <si>
    <t>725149720.S</t>
  </si>
  <si>
    <t>Montáž záchodu do predstenového systému</t>
  </si>
  <si>
    <t>-2107224666</t>
  </si>
  <si>
    <t>642360004900.S</t>
  </si>
  <si>
    <t>Misa záchodová keramická závesná bezbariérová, bez splachovacieho okruhu</t>
  </si>
  <si>
    <t>-1637779685</t>
  </si>
  <si>
    <t>725219401.S</t>
  </si>
  <si>
    <t>Montáž umývadla keramického na skrutky do muriva, bez výtokovej armatúry</t>
  </si>
  <si>
    <t>-1067721010</t>
  </si>
  <si>
    <t>R02</t>
  </si>
  <si>
    <t>Umývadlo keramické - bezbariérové</t>
  </si>
  <si>
    <t>410581845</t>
  </si>
  <si>
    <t>725291112.S</t>
  </si>
  <si>
    <t>Montáž záchodového sedadla s poklopom</t>
  </si>
  <si>
    <t>1372674971</t>
  </si>
  <si>
    <t>554330000300.S</t>
  </si>
  <si>
    <t>Záchodové sedadlo plastové s poklopom</t>
  </si>
  <si>
    <t>1509954520</t>
  </si>
  <si>
    <t>725291114.S</t>
  </si>
  <si>
    <t>Montáž doplnkov zariadení kúpeľní a záchodov, madlá</t>
  </si>
  <si>
    <t>37096179</t>
  </si>
  <si>
    <t>552380012400.S</t>
  </si>
  <si>
    <t>Madlo nerezové univerzálne pevné</t>
  </si>
  <si>
    <t>2079529901</t>
  </si>
  <si>
    <t>725819401.S</t>
  </si>
  <si>
    <t>Montáž ventilu rohového s pripojovacou rúrkou G 1/2</t>
  </si>
  <si>
    <t>4235243</t>
  </si>
  <si>
    <t>551110019900.S</t>
  </si>
  <si>
    <t>Guľový ventil rohový, 1/2" - 3/8", s filtrom, bez matice, chrómovaná mosadz</t>
  </si>
  <si>
    <t>1359428328</t>
  </si>
  <si>
    <t>725849201.S</t>
  </si>
  <si>
    <t>Montáž batérie sprchovej nástennej pákovej, klasickej</t>
  </si>
  <si>
    <t>-2027247242</t>
  </si>
  <si>
    <t>551450002600.S</t>
  </si>
  <si>
    <t>Batéria sprchová nástenná páková</t>
  </si>
  <si>
    <t>-1107540858</t>
  </si>
  <si>
    <t>725869310.S</t>
  </si>
  <si>
    <t>Montáž zápachovej uzávierky pre zariaďovacie predmety,umývadlovej do D 40 mm (pre jeden drez)</t>
  </si>
  <si>
    <t>1825232443</t>
  </si>
  <si>
    <t>R01</t>
  </si>
  <si>
    <t>Zápachový uzáver šetriaci priestor 6/4", odtok DN50</t>
  </si>
  <si>
    <t>93731496</t>
  </si>
  <si>
    <t>725869340.S</t>
  </si>
  <si>
    <t>Montáž zápachovej uzávierky pre zariaďovacie predmety, sprchovej do D 50 mm</t>
  </si>
  <si>
    <t>1835554102</t>
  </si>
  <si>
    <t>551620003400.S</t>
  </si>
  <si>
    <t>Zápachová uzávierka sprchových vaničiek DN 40/50</t>
  </si>
  <si>
    <t>-397140870</t>
  </si>
  <si>
    <t>998725202.S</t>
  </si>
  <si>
    <t>Presun hmôt pre zariaďovacie predmety v objektoch výšky nad 6 do 12 m</t>
  </si>
  <si>
    <t>-1177232888</t>
  </si>
  <si>
    <t>09c - Rampa, plošina</t>
  </si>
  <si>
    <t>113107131.S</t>
  </si>
  <si>
    <t xml:space="preserve">Odstránenie krytu v ploche do 200 m2 z betónu prostého, hr. vrstvy do 150 mm,  -0,22500t</t>
  </si>
  <si>
    <t>-1014614802</t>
  </si>
  <si>
    <t>131211101R.S</t>
  </si>
  <si>
    <t xml:space="preserve">Hĺbenie pätiek v  hornine tr.3 súdržných - ručným náradím</t>
  </si>
  <si>
    <t>-1108000217</t>
  </si>
  <si>
    <t>131211119R.S</t>
  </si>
  <si>
    <t>Príplatok za lepivosť pri hĺbení pätiek ručným náradím v hornine tr. 3</t>
  </si>
  <si>
    <t>-1670086828</t>
  </si>
  <si>
    <t>132211101.S</t>
  </si>
  <si>
    <t xml:space="preserve">Hĺbenie rýh šírky do 600 mm v  hornine tr.3 súdržných - ručným náradím</t>
  </si>
  <si>
    <t>-93111335</t>
  </si>
  <si>
    <t>132211119.S</t>
  </si>
  <si>
    <t>Príplatok za lepivosť pri hĺbení rýh š do 600 mm ručným náradím v hornine tr. 3</t>
  </si>
  <si>
    <t>-1999525752</t>
  </si>
  <si>
    <t>267539937</t>
  </si>
  <si>
    <t>1074621507</t>
  </si>
  <si>
    <t>2096279420</t>
  </si>
  <si>
    <t>171201201.S</t>
  </si>
  <si>
    <t>Uloženie sypaniny na skládky do 100 m3</t>
  </si>
  <si>
    <t>437281569</t>
  </si>
  <si>
    <t>1958667498</t>
  </si>
  <si>
    <t>271533001.S</t>
  </si>
  <si>
    <t xml:space="preserve">Násyp pod základové konštrukcie so zhutnením z  kameniva hrubého drveného fr.32-63 mm</t>
  </si>
  <si>
    <t>1207283753</t>
  </si>
  <si>
    <t>273313612R.S</t>
  </si>
  <si>
    <t>Betón schodiskových dosiek, prostý tr. C 20/25</t>
  </si>
  <si>
    <t>1426364343</t>
  </si>
  <si>
    <t>273351215R.S</t>
  </si>
  <si>
    <t>Debnenie stien schodiskových dosiek, zhotovenie-dielce</t>
  </si>
  <si>
    <t>-2040578223</t>
  </si>
  <si>
    <t>273351216R.S</t>
  </si>
  <si>
    <t>Debnenie stien schodiskových dosiek, odstránenie-dielce</t>
  </si>
  <si>
    <t>-1018337599</t>
  </si>
  <si>
    <t>274313612.S</t>
  </si>
  <si>
    <t>Betón základových pásov, prostý tr. C 20/25</t>
  </si>
  <si>
    <t>-1335102338</t>
  </si>
  <si>
    <t>331270521.S</t>
  </si>
  <si>
    <t>Murivo pilierov a stĺpov z betónových debniacich tvárnic rozmerov 300x300 mm s betónovou výplňou C 16/20</t>
  </si>
  <si>
    <t>-1637267434</t>
  </si>
  <si>
    <t>2016007660</t>
  </si>
  <si>
    <t>622460125.S</t>
  </si>
  <si>
    <t>Príprava vonkajšieho podkladu stien penetráciou pod nátery a maľby</t>
  </si>
  <si>
    <t>723467756</t>
  </si>
  <si>
    <t>322448970</t>
  </si>
  <si>
    <t>622481119.S</t>
  </si>
  <si>
    <t>Potiahnutie vonkajších stien sklotextilnou mriežkou s celoplošným prilepením</t>
  </si>
  <si>
    <t>-1298049157</t>
  </si>
  <si>
    <t>632921411.S</t>
  </si>
  <si>
    <t>Dlažba z betónových dlaždíc hr. 40 mm do cem malty MC-10</t>
  </si>
  <si>
    <t>-1639588440</t>
  </si>
  <si>
    <t>961043111.S</t>
  </si>
  <si>
    <t xml:space="preserve">Búranie základov alebo vybúranie otvorov plochy nad 4 m2 z betónu prostého alebo preloženého kameňom,  -2,20000t</t>
  </si>
  <si>
    <t>445759924</t>
  </si>
  <si>
    <t>965043441.S</t>
  </si>
  <si>
    <t xml:space="preserve">Búranie podkladov pod dlažby, liatych dlažieb a mazanín,betón s poterom,teracom hr.do 150 mm,  plochy nad 4 m2 -2,20000t</t>
  </si>
  <si>
    <t>-645940413</t>
  </si>
  <si>
    <t>1566411339</t>
  </si>
  <si>
    <t>1329518008</t>
  </si>
  <si>
    <t>-774065584</t>
  </si>
  <si>
    <t>1374848966</t>
  </si>
  <si>
    <t>651551725</t>
  </si>
  <si>
    <t>979089801.S</t>
  </si>
  <si>
    <t>Poplatok za likvidáciu stavebného odpadu a materiálu - betón, tehly, dlaždice, obkladačky a keramika (recyklácia 70%)</t>
  </si>
  <si>
    <t>364886118</t>
  </si>
  <si>
    <t>1603530302</t>
  </si>
  <si>
    <t>_rampaZ1</t>
  </si>
  <si>
    <t>D+M atypického výrobku - rampa pre imobilných - riešiť dodávateľskou formou</t>
  </si>
  <si>
    <t>-1080378558</t>
  </si>
  <si>
    <t>-535942141</t>
  </si>
  <si>
    <t>x7</t>
  </si>
  <si>
    <t>D+M atypického výrobku - šikmá schodisková plošina - riešiť dodávateľskou formou</t>
  </si>
  <si>
    <t>586895111</t>
  </si>
  <si>
    <t>10 - Výmena interiérových dverí + stavebné úpravy</t>
  </si>
  <si>
    <t xml:space="preserve">    4 - Vodorovné konštrukcie</t>
  </si>
  <si>
    <t>2111133231</t>
  </si>
  <si>
    <t>-1805941600</t>
  </si>
  <si>
    <t>Vodorovné konštrukcie</t>
  </si>
  <si>
    <t>413941121.S</t>
  </si>
  <si>
    <t>Osadenie oceľových valcovaných nosníkov I, IE, U, UE, L do č. 12, alebo výšky do 120 mm</t>
  </si>
  <si>
    <t>1338105069</t>
  </si>
  <si>
    <t>154150004500R.S</t>
  </si>
  <si>
    <t>Profil oceľový 80x50x6 mm tvaru L ozn.11 373 (EN S235JRG1)</t>
  </si>
  <si>
    <t>1255408285</t>
  </si>
  <si>
    <t>154150004500RR.S</t>
  </si>
  <si>
    <t>Platňa oceľová P10x200 mm ozn.11 373 (EN S235JRG1)</t>
  </si>
  <si>
    <t>438955152</t>
  </si>
  <si>
    <t>vusokret</t>
  </si>
  <si>
    <t xml:space="preserve">VUSOKRET 50-06 Z /23 kg- Expanzná zálievka- jemná- do 30mm,  spotreba 1,8 kg suchej zmesi na 1 liter - odhad</t>
  </si>
  <si>
    <t>bal</t>
  </si>
  <si>
    <t>12796966</t>
  </si>
  <si>
    <t>-298435287</t>
  </si>
  <si>
    <t>511018501</t>
  </si>
  <si>
    <t>Zárubňa oceľová oblá šxvxhr 900x1970x100 mm</t>
  </si>
  <si>
    <t>-1220865063</t>
  </si>
  <si>
    <t>553310007600.S</t>
  </si>
  <si>
    <t>Zárubňa oceľová oblá šxvxhr 800x1970x100 mm</t>
  </si>
  <si>
    <t>366384863</t>
  </si>
  <si>
    <t>553310007200.S</t>
  </si>
  <si>
    <t>Zárubňa oceľová oblá šxvxhr 600x1970x100 mm</t>
  </si>
  <si>
    <t>577559933</t>
  </si>
  <si>
    <t>-983482823</t>
  </si>
  <si>
    <t>-512696132</t>
  </si>
  <si>
    <t>-563469336</t>
  </si>
  <si>
    <t>-443919920</t>
  </si>
  <si>
    <t>-1704523181</t>
  </si>
  <si>
    <t>973031513.S</t>
  </si>
  <si>
    <t xml:space="preserve">Vysekanie kapsy pre kotvenie v murive z tehál hĺbky do 150 mm,  -0,00300t</t>
  </si>
  <si>
    <t>1342842124</t>
  </si>
  <si>
    <t>564146601</t>
  </si>
  <si>
    <t>-112232048</t>
  </si>
  <si>
    <t>-925063503</t>
  </si>
  <si>
    <t>1148993105</t>
  </si>
  <si>
    <t>-1286726016</t>
  </si>
  <si>
    <t>1687239507</t>
  </si>
  <si>
    <t>544364428</t>
  </si>
  <si>
    <t>-399262667</t>
  </si>
  <si>
    <t>-1164802374</t>
  </si>
  <si>
    <t>1673983045</t>
  </si>
  <si>
    <t>-1426043005</t>
  </si>
  <si>
    <t>-2055952666</t>
  </si>
  <si>
    <t>611610000400.S</t>
  </si>
  <si>
    <t>Dvere vnútorné jednokrídlové, šírka 600 mm, plné (výber investor)</t>
  </si>
  <si>
    <t>759025153</t>
  </si>
  <si>
    <t>611610000400b.S</t>
  </si>
  <si>
    <t>Dvere vnútorné jednokrídlové, šírka 800 mm, plné (výber investor)</t>
  </si>
  <si>
    <t>1021404910</t>
  </si>
  <si>
    <t>1459727724</t>
  </si>
  <si>
    <t>1094977437</t>
  </si>
  <si>
    <t>1268742258</t>
  </si>
  <si>
    <t>1139625708</t>
  </si>
  <si>
    <t>304103259</t>
  </si>
  <si>
    <t>1367552990</t>
  </si>
  <si>
    <t>11 - Obnova nášlapnej vrstvy balkóna</t>
  </si>
  <si>
    <t>625255029.S</t>
  </si>
  <si>
    <t>Systém hydroizolácie a zateplenia balkónov a lodžií bez poteru hr. dosky z polyiso tuhej peny 100 mm (PIR) s hydroizolačným a oddeľovacím pásom</t>
  </si>
  <si>
    <t>823144363</t>
  </si>
  <si>
    <t>632451601.S</t>
  </si>
  <si>
    <t>Ochranný antikorózny náter na báze cementu na výstuž hr. 1 mm</t>
  </si>
  <si>
    <t>897473893</t>
  </si>
  <si>
    <t>632451621.S</t>
  </si>
  <si>
    <t>Sanácia betónovej konštrukcie opravnou (reprofilačnou) maltou na betón a murivo hr. 5 mm</t>
  </si>
  <si>
    <t>-1928323238</t>
  </si>
  <si>
    <t>938902071.S</t>
  </si>
  <si>
    <t>Očistenie povrchu betónových konštrukcií tlakovou vodou</t>
  </si>
  <si>
    <t>33594468</t>
  </si>
  <si>
    <t>953946201.S</t>
  </si>
  <si>
    <t>Systémový priamy balkónový profil (hliníkový)</t>
  </si>
  <si>
    <t>1627739296</t>
  </si>
  <si>
    <t>965043331.S</t>
  </si>
  <si>
    <t>Búranie podkladov pod dlažby, liatych dlažieb a mazanín,betón s poterom,teracom hr.do 100 mm, plochy do 4 m2 -2,20000t</t>
  </si>
  <si>
    <t>-1473267035</t>
  </si>
  <si>
    <t>1746680889</t>
  </si>
  <si>
    <t>965081812.S</t>
  </si>
  <si>
    <t xml:space="preserve">Búranie dlažieb, z kamen., cement., terazzových, čadičových alebo keramických, hr. nad 10 mm,  -0,06500t</t>
  </si>
  <si>
    <t>-1808060749</t>
  </si>
  <si>
    <t>-913800324</t>
  </si>
  <si>
    <t>279875969</t>
  </si>
  <si>
    <t>936769688</t>
  </si>
  <si>
    <t>-564095765</t>
  </si>
  <si>
    <t>990095425</t>
  </si>
  <si>
    <t>1392398154</t>
  </si>
  <si>
    <t>-2033109634</t>
  </si>
  <si>
    <t>-1957218996</t>
  </si>
  <si>
    <t>-830370637</t>
  </si>
  <si>
    <t>-1080584994</t>
  </si>
  <si>
    <t>713170020R.S</t>
  </si>
  <si>
    <t>Montáž tepelnej izolácie na balkóny a terasy lepením</t>
  </si>
  <si>
    <t>-1587326131</t>
  </si>
  <si>
    <t>283750004225.S</t>
  </si>
  <si>
    <t>Doska PIR s obojstranným nasýteným skleneným vláknom hr. 60 mm</t>
  </si>
  <si>
    <t>-1650449884</t>
  </si>
  <si>
    <t>-820145636</t>
  </si>
  <si>
    <t>764421850.S</t>
  </si>
  <si>
    <t xml:space="preserve">Demontáž oplechovania ríms rš od 250 do 330 mm,  -0,00175t</t>
  </si>
  <si>
    <t>-2028548232</t>
  </si>
  <si>
    <t>-598266038</t>
  </si>
  <si>
    <t>771415004.S</t>
  </si>
  <si>
    <t>Montáž soklíkov z obkladačiek do tmelu veľ. 300 x 80 mm</t>
  </si>
  <si>
    <t>1790330595</t>
  </si>
  <si>
    <t>597640006300.S</t>
  </si>
  <si>
    <t>Sokel keramický, lxvxhr 298x80x9 mm (výber investor)</t>
  </si>
  <si>
    <t>-1663084643</t>
  </si>
  <si>
    <t>771541215.S</t>
  </si>
  <si>
    <t>Montáž podláh z dlaždíc gres kladených do tmelu flexibil. mrazuvzdorného veľ. 300 x 300 mm</t>
  </si>
  <si>
    <t>-213101528</t>
  </si>
  <si>
    <t>597740001000.S</t>
  </si>
  <si>
    <t>Dlaždice keramické s protišmykovým povrchom, lxv 300x300 mm, jednofarebné (výber investor)</t>
  </si>
  <si>
    <t>1322067105</t>
  </si>
  <si>
    <t>998771102.S</t>
  </si>
  <si>
    <t>176669115</t>
  </si>
  <si>
    <t>12 - Zdravotechnická inštalácia</t>
  </si>
  <si>
    <t xml:space="preserve">    721 - Zdravotechnika - vnútorná kanalizácia</t>
  </si>
  <si>
    <t>-1076971913</t>
  </si>
  <si>
    <t>763275026</t>
  </si>
  <si>
    <t>1720752859</t>
  </si>
  <si>
    <t>1217722784</t>
  </si>
  <si>
    <t>1025496688</t>
  </si>
  <si>
    <t>455010231</t>
  </si>
  <si>
    <t>1004983836</t>
  </si>
  <si>
    <t>-76524181</t>
  </si>
  <si>
    <t>-14168104</t>
  </si>
  <si>
    <t>713400821.S</t>
  </si>
  <si>
    <t xml:space="preserve">Odstránenie tepelnej izolácie potrubia pásmi alebo fóliami potrubie,  -0,00210t</t>
  </si>
  <si>
    <t>-253851216</t>
  </si>
  <si>
    <t>-1044236789</t>
  </si>
  <si>
    <t>283310026700.S</t>
  </si>
  <si>
    <t>Izolačná trubica elastomérová dxhr. 18x13 mm, dĺ. 2 m, pre izolovanie chladenia, klimatizácie, vzduchotechniky, vody a kúrenia</t>
  </si>
  <si>
    <t>-1666120147</t>
  </si>
  <si>
    <t>283310026900.S</t>
  </si>
  <si>
    <t>Izolačná trubica elastomérová dxhr. 22x13 mm, dĺ. 2 m, pre izolovanie chladenia, klimatizácie, vzduchotechniky, vody a kúrenia</t>
  </si>
  <si>
    <t>-1856780582</t>
  </si>
  <si>
    <t>283310027000.S</t>
  </si>
  <si>
    <t>Izolačná trubica elastomérová dxhr. 28x13 mm, dĺ. 2 m, pre izolovanie chladenia, klimatizácie, vzduchotechniky, vody a kúrenia</t>
  </si>
  <si>
    <t>663378905</t>
  </si>
  <si>
    <t>283310027100.S</t>
  </si>
  <si>
    <t>Izolačná trubica elastomérová dxhr. 35x13 mm, dĺ. 2 m, pre izolovanie chladenia, klimatizácie, vzduchotechniky, vody a kúrenia</t>
  </si>
  <si>
    <t>1082099245</t>
  </si>
  <si>
    <t>713482112.S</t>
  </si>
  <si>
    <t>Montáž trubíc z PE, hr.do 10 mm,vnút.priemer 39-70 mm</t>
  </si>
  <si>
    <t>1479529018</t>
  </si>
  <si>
    <t>283310027200.S</t>
  </si>
  <si>
    <t>Izolačná trubica elastomérová dxhr. 42x13 mm, dĺ. 2 m, pre izolovanie chladenia, klimatizácie, vzduchotechniky, vody a kúrenia</t>
  </si>
  <si>
    <t>1184367124</t>
  </si>
  <si>
    <t>743034474</t>
  </si>
  <si>
    <t>-1382704269</t>
  </si>
  <si>
    <t>713482131.S</t>
  </si>
  <si>
    <t>Montáž trubíc z PE, hr.30 mm,vnút.priemer do 38 mm</t>
  </si>
  <si>
    <t>-1050617039</t>
  </si>
  <si>
    <t>283310006300.S</t>
  </si>
  <si>
    <t>Izolačná PE trubica dxhr. 28x30 mm, rozrezaná, na izolovanie rozvodov vody, kúrenia, zdravotechniky</t>
  </si>
  <si>
    <t>754227376</t>
  </si>
  <si>
    <t>713482132.S</t>
  </si>
  <si>
    <t>Montáž trubíc z PE, hr.30 mm,vnút.priemer 39-70 mm</t>
  </si>
  <si>
    <t>260134548</t>
  </si>
  <si>
    <t>283310006500.S</t>
  </si>
  <si>
    <t>Izolačná PE trubica dxhr. 42x30 mm, rozrezaná, na izolovanie rozvodov vody, kúrenia, zdravotechniky</t>
  </si>
  <si>
    <t>-1678625776</t>
  </si>
  <si>
    <t>1093188160</t>
  </si>
  <si>
    <t>Zdravotechnika - vnútorná kanalizácia</t>
  </si>
  <si>
    <t>721140802.S</t>
  </si>
  <si>
    <t xml:space="preserve">Demontáž potrubia z liatinových rúr odpadového alebo dažďového do DN 100,  -0,01492t</t>
  </si>
  <si>
    <t>2142467622</t>
  </si>
  <si>
    <t>416982655</t>
  </si>
  <si>
    <t>721171722.S</t>
  </si>
  <si>
    <t>Potrubie odhlučnené odpadové prípojné DN 75</t>
  </si>
  <si>
    <t>1980863698</t>
  </si>
  <si>
    <t>1426451076</t>
  </si>
  <si>
    <t>721172545.S</t>
  </si>
  <si>
    <t>Montáž zátky pre odhlučnené potrubia DN 110</t>
  </si>
  <si>
    <t>-479556921</t>
  </si>
  <si>
    <t>286530264000.S</t>
  </si>
  <si>
    <t>Čistiaca tvarovka PE 90° s kruhovým servisným otvorom, D 110 mm</t>
  </si>
  <si>
    <t>-1513486476</t>
  </si>
  <si>
    <t>721274103.S</t>
  </si>
  <si>
    <t>Ventilačná hlavica strešná plastová DN 100</t>
  </si>
  <si>
    <t>-1928356628</t>
  </si>
  <si>
    <t>721290009.S</t>
  </si>
  <si>
    <t>Montáž privzdušňovacieho ventilu pre odpadové potrubia DN 75</t>
  </si>
  <si>
    <t>-1599853395</t>
  </si>
  <si>
    <t>551610000100.S</t>
  </si>
  <si>
    <t>Privzdušňovacia hlavica DN 110, vnútorná kanalizácia, PP</t>
  </si>
  <si>
    <t>-638211392</t>
  </si>
  <si>
    <t>938746567</t>
  </si>
  <si>
    <t>721290823.S</t>
  </si>
  <si>
    <t>Vnútrostav. premiestnenie vybúraných hmôt vnútor. kanal. vodorovne do 100 m z budov vysokých do 24 m</t>
  </si>
  <si>
    <t>-1491476088</t>
  </si>
  <si>
    <t>998721203.S</t>
  </si>
  <si>
    <t>Presun hmôt pre vnútornú kanalizáciu v objektoch výšky nad 12 do 24 m</t>
  </si>
  <si>
    <t>104232837</t>
  </si>
  <si>
    <t>722130801.S</t>
  </si>
  <si>
    <t xml:space="preserve">Demontáž potrubia z oceľových rúrok závitových do DN 25,  -0,00213t</t>
  </si>
  <si>
    <t>1234862399</t>
  </si>
  <si>
    <t>722130802.S</t>
  </si>
  <si>
    <t xml:space="preserve">Demontáž potrubia z oceľových rúrok závitových nad DN 25 do DN 40,  -0,00497t</t>
  </si>
  <si>
    <t>1717946623</t>
  </si>
  <si>
    <t>722171035.S</t>
  </si>
  <si>
    <t>Plasthliníkové potrubie v kotúčoch spájané lisovaním d 40 mm</t>
  </si>
  <si>
    <t>-2070584206</t>
  </si>
  <si>
    <t>-111136311</t>
  </si>
  <si>
    <t>-903931301</t>
  </si>
  <si>
    <t>722171153.S</t>
  </si>
  <si>
    <t>Plasthliníkové potrubie v kotúčoch spájané lisovaním d 26 mm</t>
  </si>
  <si>
    <t>1285769387</t>
  </si>
  <si>
    <t>722171154.S</t>
  </si>
  <si>
    <t>Plasthliníkové potrubie v kotúčoch spájané lisovaním d 32 mm</t>
  </si>
  <si>
    <t>957539078</t>
  </si>
  <si>
    <t>722221010.S</t>
  </si>
  <si>
    <t>Montáž guľového kohúta závitového priameho pre vodu G 1/2</t>
  </si>
  <si>
    <t>152119943</t>
  </si>
  <si>
    <t>551110004900.S</t>
  </si>
  <si>
    <t>Guľový uzáver pre vodu 1/2", niklovaná mosadz</t>
  </si>
  <si>
    <t>2076628072</t>
  </si>
  <si>
    <t>722221015.S</t>
  </si>
  <si>
    <t>Montáž guľového kohúta závitového priameho pre vodu G 3/4</t>
  </si>
  <si>
    <t>-780825825</t>
  </si>
  <si>
    <t>551110005000.S</t>
  </si>
  <si>
    <t>Guľový uzáver pre vodu 3/4", niklovaná mosadz</t>
  </si>
  <si>
    <t>71082306</t>
  </si>
  <si>
    <t>722221020.S</t>
  </si>
  <si>
    <t>Montáž guľového kohúta závitového priameho pre vodu G 1</t>
  </si>
  <si>
    <t>1606554800</t>
  </si>
  <si>
    <t>551110005100.S</t>
  </si>
  <si>
    <t>Guľový uzáver pre vodu 1", niklovaná mosadz</t>
  </si>
  <si>
    <t>-581325291</t>
  </si>
  <si>
    <t>722221025.S</t>
  </si>
  <si>
    <t>Montáž guľového kohúta závitového priameho pre vodu G 5/4</t>
  </si>
  <si>
    <t>329912246</t>
  </si>
  <si>
    <t>551110005200.S</t>
  </si>
  <si>
    <t>Guľový uzáver pre vodu 5/4", niklovaná mosadz</t>
  </si>
  <si>
    <t>-1602785376</t>
  </si>
  <si>
    <t>722221082.S</t>
  </si>
  <si>
    <t>Montáž guľového kohúta vypúšťacieho závitového G 1/2</t>
  </si>
  <si>
    <t>-299653202</t>
  </si>
  <si>
    <t>551110011200.S</t>
  </si>
  <si>
    <t>Guľový uzáver vypúšťací s páčkou, 1/2" M, mosadz</t>
  </si>
  <si>
    <t>42427909</t>
  </si>
  <si>
    <t>-765334263</t>
  </si>
  <si>
    <t>-1571076200</t>
  </si>
  <si>
    <t>722290823.S</t>
  </si>
  <si>
    <t>Vnútrostav. premiestnenie vybúraných hmôt vnútorný vodovod vodorovne do 100 m z budov vys. do 24 m</t>
  </si>
  <si>
    <t>1811519096</t>
  </si>
  <si>
    <t>1873087821</t>
  </si>
  <si>
    <t>725110811.S</t>
  </si>
  <si>
    <t xml:space="preserve">Demontáž záchoda splachovacieho s nádržou alebo s tlakovým splachovačom,  -0,01933t</t>
  </si>
  <si>
    <t>súb.</t>
  </si>
  <si>
    <t>1748066200</t>
  </si>
  <si>
    <t>725119215.S</t>
  </si>
  <si>
    <t>Montáž záchodovej misy keramickej volne stojacej s rovným odpadom</t>
  </si>
  <si>
    <t>-798066517</t>
  </si>
  <si>
    <t>60</t>
  </si>
  <si>
    <t>642350000300.S</t>
  </si>
  <si>
    <t>Misa záchodová keramická voľne stojaca vodorovný odpad</t>
  </si>
  <si>
    <t>-631877585</t>
  </si>
  <si>
    <t>61</t>
  </si>
  <si>
    <t>725122813.S</t>
  </si>
  <si>
    <t xml:space="preserve">Demontáž pisoára s nádržkou a 1 záchodom,  -0,01720t</t>
  </si>
  <si>
    <t>1540644344</t>
  </si>
  <si>
    <t>62</t>
  </si>
  <si>
    <t>725129201.S</t>
  </si>
  <si>
    <t>Montáž pisoáru keramického bez splachovacej nádrže</t>
  </si>
  <si>
    <t>-1352432479</t>
  </si>
  <si>
    <t>63</t>
  </si>
  <si>
    <t>642510000100.S</t>
  </si>
  <si>
    <t>Pisoár keramický</t>
  </si>
  <si>
    <t>1877719238</t>
  </si>
  <si>
    <t>64</t>
  </si>
  <si>
    <t>-1317516104</t>
  </si>
  <si>
    <t>65</t>
  </si>
  <si>
    <t>737597200</t>
  </si>
  <si>
    <t>66</t>
  </si>
  <si>
    <t>1864086566</t>
  </si>
  <si>
    <t>67</t>
  </si>
  <si>
    <t>725210821.S</t>
  </si>
  <si>
    <t xml:space="preserve">Demontáž umývadiel alebo umývadielok bez výtokovej armatúry,  -0,01946t</t>
  </si>
  <si>
    <t>641641134</t>
  </si>
  <si>
    <t>68</t>
  </si>
  <si>
    <t>-591114506</t>
  </si>
  <si>
    <t>69</t>
  </si>
  <si>
    <t>642110004300.S</t>
  </si>
  <si>
    <t>Umývadlo keramické bežný typ</t>
  </si>
  <si>
    <t>-379678200</t>
  </si>
  <si>
    <t>70</t>
  </si>
  <si>
    <t>289244202</t>
  </si>
  <si>
    <t>71</t>
  </si>
  <si>
    <t>-1013086171</t>
  </si>
  <si>
    <t>72</t>
  </si>
  <si>
    <t>725330820.S</t>
  </si>
  <si>
    <t xml:space="preserve">Demontáž výlevky bez výtokovej armatúry, bez nádrže a splachovacieho potrubia, diturvitovej,  -0,03470t</t>
  </si>
  <si>
    <t>-517124708</t>
  </si>
  <si>
    <t>73</t>
  </si>
  <si>
    <t>725333360.S</t>
  </si>
  <si>
    <t>Montáž výlevky keramickej voľne stojacej bez výtokovej armatúry</t>
  </si>
  <si>
    <t>138865493</t>
  </si>
  <si>
    <t>74</t>
  </si>
  <si>
    <t>642710000100.S</t>
  </si>
  <si>
    <t>Výlevka stojatá keramická s plastovou mrežou</t>
  </si>
  <si>
    <t>974146554</t>
  </si>
  <si>
    <t>75</t>
  </si>
  <si>
    <t>88385448</t>
  </si>
  <si>
    <t>76</t>
  </si>
  <si>
    <t>1333495298</t>
  </si>
  <si>
    <t>77</t>
  </si>
  <si>
    <t>725820810.S</t>
  </si>
  <si>
    <t xml:space="preserve">Demontáž batérie drezovej, umývadlovej nástennej,  -0,0026t</t>
  </si>
  <si>
    <t>1569024146</t>
  </si>
  <si>
    <t>78</t>
  </si>
  <si>
    <t>725829201.S</t>
  </si>
  <si>
    <t>Montáž batérie umývadlovej a drezovej nástennej pákovej alebo klasickej s mechanickým ovládaním</t>
  </si>
  <si>
    <t>-262698416</t>
  </si>
  <si>
    <t>79</t>
  </si>
  <si>
    <t>551450003800.S</t>
  </si>
  <si>
    <t>Batéria umývadlová stojanková páková</t>
  </si>
  <si>
    <t>885094250</t>
  </si>
  <si>
    <t>80</t>
  </si>
  <si>
    <t>725829801.S</t>
  </si>
  <si>
    <t>Montáž batérie výlevkovej nástennej pákovej alebo klasickej s mechanickým ovládaním</t>
  </si>
  <si>
    <t>2024528506</t>
  </si>
  <si>
    <t>81</t>
  </si>
  <si>
    <t>551450003500.S</t>
  </si>
  <si>
    <t>Batéria umývadlová nástenná páková</t>
  </si>
  <si>
    <t>1403299395</t>
  </si>
  <si>
    <t>82</t>
  </si>
  <si>
    <t>725849230.S</t>
  </si>
  <si>
    <t>Montáž batérie sprchovej podomietkovej pákovej</t>
  </si>
  <si>
    <t>1496183046</t>
  </si>
  <si>
    <t>83</t>
  </si>
  <si>
    <t>551450003000.S</t>
  </si>
  <si>
    <t>Batéria sprchová podomietková páková</t>
  </si>
  <si>
    <t>682560451</t>
  </si>
  <si>
    <t>84</t>
  </si>
  <si>
    <t>552260002000.S</t>
  </si>
  <si>
    <t>Sprcha hlavová štvorcová, 200x200 mm, pripojenie G1/2", chróm, bez výtokového ramena</t>
  </si>
  <si>
    <t>1817028782</t>
  </si>
  <si>
    <t>85</t>
  </si>
  <si>
    <t>725860820.S</t>
  </si>
  <si>
    <t xml:space="preserve">Demontáž jednoduchej zápachovej uzávierky pre zariaďovacie predmety, umývadlá, drezy, práčky  -0,00085t</t>
  </si>
  <si>
    <t>-2036865973</t>
  </si>
  <si>
    <t>86</t>
  </si>
  <si>
    <t>725869301.S</t>
  </si>
  <si>
    <t>Montáž zápachovej uzávierky pre zariaďovacie predmety, umývadlovej do D 40 mm</t>
  </si>
  <si>
    <t>1589992946</t>
  </si>
  <si>
    <t>87</t>
  </si>
  <si>
    <t>551620006400.S</t>
  </si>
  <si>
    <t>Zápachová uzávierka - sifón pre umývadlá DN 40</t>
  </si>
  <si>
    <t>761614393</t>
  </si>
  <si>
    <t>88</t>
  </si>
  <si>
    <t>2139303411</t>
  </si>
  <si>
    <t>14 - Elektroinštalácia</t>
  </si>
  <si>
    <t>D1 - Fotovoltické zariadenie</t>
  </si>
  <si>
    <t>D2 - Ostatné</t>
  </si>
  <si>
    <t>D3 - Svietidlá</t>
  </si>
  <si>
    <t>D4 - Núdzové svietidlá</t>
  </si>
  <si>
    <t>D5 - Silnoprúdová elektroinštalácia</t>
  </si>
  <si>
    <t>D6 - Slaboprúdová elektroinštalácia</t>
  </si>
  <si>
    <t>D7 - N00 - Bleskozvod</t>
  </si>
  <si>
    <t>D8 - Inžinierska činnosť</t>
  </si>
  <si>
    <t>D1</t>
  </si>
  <si>
    <t>Fotovoltické zariadenie</t>
  </si>
  <si>
    <t>Pol1</t>
  </si>
  <si>
    <t>Kábel silový CXKH-R-J 5x6mm2</t>
  </si>
  <si>
    <t>1798732369</t>
  </si>
  <si>
    <t>Pol2</t>
  </si>
  <si>
    <t>Vodič CYA 1x25mm2, zž</t>
  </si>
  <si>
    <t>421304831</t>
  </si>
  <si>
    <t>Pol4</t>
  </si>
  <si>
    <t>Káblové prepojenia DC strana</t>
  </si>
  <si>
    <t>sub</t>
  </si>
  <si>
    <t>67217066</t>
  </si>
  <si>
    <t>Pol5</t>
  </si>
  <si>
    <t>Striedač pre FVZ, 5kWp</t>
  </si>
  <si>
    <t>-706612536</t>
  </si>
  <si>
    <t>Pol6</t>
  </si>
  <si>
    <t>Ostatného materiálu, Pimax=5kWp</t>
  </si>
  <si>
    <t>-156661327</t>
  </si>
  <si>
    <t>Pol7</t>
  </si>
  <si>
    <t>Rozvádzač merania - úprava podľa podmienok VSD</t>
  </si>
  <si>
    <t>-361351200</t>
  </si>
  <si>
    <t>Pol8</t>
  </si>
  <si>
    <t>Revízia zariadenia</t>
  </si>
  <si>
    <t>hod</t>
  </si>
  <si>
    <t>-622770074</t>
  </si>
  <si>
    <t>Pol9</t>
  </si>
  <si>
    <t>Drobné stavebné úpravy</t>
  </si>
  <si>
    <t>-1521546278</t>
  </si>
  <si>
    <t>Pol13</t>
  </si>
  <si>
    <t>Podružný materiál</t>
  </si>
  <si>
    <t>-1752767232</t>
  </si>
  <si>
    <t>Pol14</t>
  </si>
  <si>
    <t>Pomocné a podružné výkony</t>
  </si>
  <si>
    <t>1177770018</t>
  </si>
  <si>
    <t>D2</t>
  </si>
  <si>
    <t>HZS000113.S</t>
  </si>
  <si>
    <t>Stavebno montážne práce náročné ucelené - odborné, tvorivé remeselné (Tr. 3) v rozsahu viac ako 8 hodín - demontáž existujúcej elektroinštalácie vrátane svietidiel, zásuviek a rozvádzačov</t>
  </si>
  <si>
    <t>1954519177</t>
  </si>
  <si>
    <t>HZS000114.S</t>
  </si>
  <si>
    <t>Stavebno montážne práce najnáročnejšie na odbornosť - overenie skutkového stavu elektroinštalácie, zapojenie existujúcich zariadení</t>
  </si>
  <si>
    <t>-32047637</t>
  </si>
  <si>
    <t>210193075</t>
  </si>
  <si>
    <t>Montáž, vyskladanie a zapojenie rozvádzača</t>
  </si>
  <si>
    <t>-1533606928</t>
  </si>
  <si>
    <t>36549416497898</t>
  </si>
  <si>
    <t>Zapustená kovová skriňa ref.výrobok LEGRAND XL3 S-160</t>
  </si>
  <si>
    <t>-1752185993</t>
  </si>
  <si>
    <t>154897979</t>
  </si>
  <si>
    <t>Prepäťová ochrana T1+T2, FLP-B+C MAXI V/4</t>
  </si>
  <si>
    <t>1955260828</t>
  </si>
  <si>
    <t>3571201010</t>
  </si>
  <si>
    <t>Výzbroj rozvádzača (ističe, prúdové chrániče,radové svorky, kombinované prúdové chrániče s ističom, výkonový istič)</t>
  </si>
  <si>
    <t>151976952</t>
  </si>
  <si>
    <t>D3</t>
  </si>
  <si>
    <t>Svietidlá</t>
  </si>
  <si>
    <t>210193076</t>
  </si>
  <si>
    <t>Montáž svietidiel</t>
  </si>
  <si>
    <t>1046456508</t>
  </si>
  <si>
    <t>35794654649870</t>
  </si>
  <si>
    <t>ref. výrobok freya dita C 23W 840 2k6</t>
  </si>
  <si>
    <t>-1126069745</t>
  </si>
  <si>
    <t>69164975434</t>
  </si>
  <si>
    <t>ref. Výrobok freya LOTA 120 25W 840 DMP 2k6</t>
  </si>
  <si>
    <t>1388033361</t>
  </si>
  <si>
    <t>3571201011</t>
  </si>
  <si>
    <t>ref. Výrobok NELA 60 20W 840 OP 1k1-1k1</t>
  </si>
  <si>
    <t>-1334245930</t>
  </si>
  <si>
    <t>69164975434.1</t>
  </si>
  <si>
    <t>ref. Výrobok LED panel PYTA S 120x18 1M 22W 840 DMP 3k5 + mriezka</t>
  </si>
  <si>
    <t>-190503959</t>
  </si>
  <si>
    <t>3571201011.1</t>
  </si>
  <si>
    <t>ref. Výrobok LED high bay PRIMUS 86W 840 90DEG 16k9 + konzola</t>
  </si>
  <si>
    <t>-730298087</t>
  </si>
  <si>
    <t>D4</t>
  </si>
  <si>
    <t>Núdzové svietidlá</t>
  </si>
  <si>
    <t>210193524</t>
  </si>
  <si>
    <t>-721293942</t>
  </si>
  <si>
    <t>35794654649870.1</t>
  </si>
  <si>
    <t>ref. Výrobok freya ZITA 1h NO PIKTOGRAM DOWN</t>
  </si>
  <si>
    <t>1443090514</t>
  </si>
  <si>
    <t>69164975434.2</t>
  </si>
  <si>
    <t>ref. Výrobok freya ZARA 1H NO ER kruhove prisadene</t>
  </si>
  <si>
    <t>-1470993325</t>
  </si>
  <si>
    <t>3571201011.2</t>
  </si>
  <si>
    <t>ref. Výrobok freya ZARA 1H NO asymetrika schody</t>
  </si>
  <si>
    <t>2120158989</t>
  </si>
  <si>
    <t>D5</t>
  </si>
  <si>
    <t>Silnoprúdová elektroinštalácia</t>
  </si>
  <si>
    <t>210010026.S</t>
  </si>
  <si>
    <t>Rúrka ohybná elektroinštalačná z PVC typ FXP 25, uložená pevne</t>
  </si>
  <si>
    <t>-812410967</t>
  </si>
  <si>
    <t>345710017900</t>
  </si>
  <si>
    <t>Spojka nasúvacia PVC-U SM 25</t>
  </si>
  <si>
    <t>-1487327873</t>
  </si>
  <si>
    <t>345710017900.S</t>
  </si>
  <si>
    <t>Rúrka ohybná elektroinštalačná z PVC typ FXP 25</t>
  </si>
  <si>
    <t>-404181326</t>
  </si>
  <si>
    <t>210010301.S</t>
  </si>
  <si>
    <t>Krabica KP 68 pod omietku, upevnenie do pripraveného lôžka,zhot.otvorov,bez svoriek a zapojenia</t>
  </si>
  <si>
    <t>-1893114155</t>
  </si>
  <si>
    <t>345410002500.S</t>
  </si>
  <si>
    <t>Krabica prístrojová z PVC pod omietku KP 68/2 KA, Dxh 71x30 mm</t>
  </si>
  <si>
    <t>866500460</t>
  </si>
  <si>
    <t>2100164165985.S</t>
  </si>
  <si>
    <t>Rúrka ohybná elektroinštalačná z PVC typ FX 20, uložená pevne</t>
  </si>
  <si>
    <t>105368626</t>
  </si>
  <si>
    <t>345710007800.S</t>
  </si>
  <si>
    <t>Rúrka ohybná vlnitá s nízkou mechanickou odolnosťou z PVC-U, D 20</t>
  </si>
  <si>
    <t>1056094327</t>
  </si>
  <si>
    <t>345710017800.S</t>
  </si>
  <si>
    <t>Spojka nasúvacia z PVC-U pre elektroinštal. rúrky, D 20 mm</t>
  </si>
  <si>
    <t>798603469</t>
  </si>
  <si>
    <t>210110021.S</t>
  </si>
  <si>
    <t>Jednopólový spínač - radenie 1, zapustená montáž IP 44, vrátane zapojenia</t>
  </si>
  <si>
    <t>-1717433979</t>
  </si>
  <si>
    <t>345340007925</t>
  </si>
  <si>
    <t>Spínač jednopólový pre zapustenú montáž, radenie č.1, IP44, biely</t>
  </si>
  <si>
    <t>1721961590</t>
  </si>
  <si>
    <t>210110041.S</t>
  </si>
  <si>
    <t>Spínač polozapustený a zapustený vrátane zapojenia jednopólový - radenie 1</t>
  </si>
  <si>
    <t>1180304644</t>
  </si>
  <si>
    <t>345340007945</t>
  </si>
  <si>
    <t>Spínač jednopólový polozapustený a zapustený, radenie č.1, biely</t>
  </si>
  <si>
    <t>371212172</t>
  </si>
  <si>
    <t>210110043.S</t>
  </si>
  <si>
    <t>Spínač polozapustený a zapustený vrátane zapojenia sériový - radenie 5</t>
  </si>
  <si>
    <t>-749475041</t>
  </si>
  <si>
    <t>345340007955</t>
  </si>
  <si>
    <t>Spínač sériový polozapustený a zapustený, radenie č.5, biely</t>
  </si>
  <si>
    <t>1078966504</t>
  </si>
  <si>
    <t>210110045.S</t>
  </si>
  <si>
    <t>Spínač polozapustený a zapustený vrátane zapojenia stried.prep.- radenie 6</t>
  </si>
  <si>
    <t>926878769</t>
  </si>
  <si>
    <t>345330003510</t>
  </si>
  <si>
    <t>Prepínač striedavý polozapustený a zapustený, radenie č.6, biely</t>
  </si>
  <si>
    <t>-594140581</t>
  </si>
  <si>
    <t>210110095.S</t>
  </si>
  <si>
    <t>Spínače snímač pohybu do stropu</t>
  </si>
  <si>
    <t>-1561752718</t>
  </si>
  <si>
    <t>404303231180.S</t>
  </si>
  <si>
    <t>Detektor pohybu, ref.výrobok IS 345, 230V, 12x6m radial, 23x6m tangencial, na povrch</t>
  </si>
  <si>
    <t>-1528872180</t>
  </si>
  <si>
    <t>4043032150.S</t>
  </si>
  <si>
    <t>Pohybový snímač alebo čidlo pre ovládanie osvetlenia ref.výrobok IS 360-3, 230V, 1kanálový, 12-13m, 360 stupňov, na povrch</t>
  </si>
  <si>
    <t>-756049925</t>
  </si>
  <si>
    <t>4043039419.S</t>
  </si>
  <si>
    <t>Pohybový snímač alebo čidlo pre ovládanie osvetlenia ref.výrobok IS 360-1, 230V, 1kanálový, 4m, 360 stupňov, na povrch</t>
  </si>
  <si>
    <t>1559330697</t>
  </si>
  <si>
    <t>210111004.S</t>
  </si>
  <si>
    <t>Zásuvka vstavaná 230 V / 16A vrátane zapojenia, vyhotovenie 3P</t>
  </si>
  <si>
    <t>1145195756</t>
  </si>
  <si>
    <t>345520000460.S</t>
  </si>
  <si>
    <t>Zásuvka jednonásobná s prepäťovou ochranou zapustená, radenie 2P+PE</t>
  </si>
  <si>
    <t>133651870</t>
  </si>
  <si>
    <t>210111011.S</t>
  </si>
  <si>
    <t>Domová zásuvka polozapustená alebo zapustená 250 V / 16A, vrátane zapojenia 2P + PE</t>
  </si>
  <si>
    <t>-1081237615</t>
  </si>
  <si>
    <t>345520000480</t>
  </si>
  <si>
    <t>Zásuvka jednonásobná, radenie 2P+T, s detskou ochranou, biela</t>
  </si>
  <si>
    <t>194793715</t>
  </si>
  <si>
    <t>210111021.S</t>
  </si>
  <si>
    <t xml:space="preserve">Domová zásuvka pre zapustenú montáž IP 44, vrátane zapojenia 250 V / 16A,  2P + PE</t>
  </si>
  <si>
    <t>524199960</t>
  </si>
  <si>
    <t>345520000500.S</t>
  </si>
  <si>
    <t>Zásuvka jednonásobná zapustená, radenie 2P+T, s detskou ochranou IP44</t>
  </si>
  <si>
    <t>738493783</t>
  </si>
  <si>
    <t>210111224.S</t>
  </si>
  <si>
    <t>Striedavý prepínač - radenie 6+6, zapustená montáž IP 20, vrátane zapojenia</t>
  </si>
  <si>
    <t>400394769</t>
  </si>
  <si>
    <t>345334582970.S</t>
  </si>
  <si>
    <t>Prepínač pre zapustenú montáž, bezšr., radenie 6+6, IP20</t>
  </si>
  <si>
    <t>-1596846135</t>
  </si>
  <si>
    <t>210220040.S</t>
  </si>
  <si>
    <t>Svorka na potrubie Bernard vrátane pásika Cu</t>
  </si>
  <si>
    <t>-1320938970</t>
  </si>
  <si>
    <t>354410006200.S</t>
  </si>
  <si>
    <t>Svorka uzemňovacia Bernard ZSA 16</t>
  </si>
  <si>
    <t>512197809</t>
  </si>
  <si>
    <t>354410066900.S</t>
  </si>
  <si>
    <t>Páska CU, bleskozvodný a uzemňovací materiál, dĺžka 0,5 m</t>
  </si>
  <si>
    <t>639986530</t>
  </si>
  <si>
    <t>210800628.S</t>
  </si>
  <si>
    <t>Vodič bezhalogénový uložený pevne/ v rúrke H07Z-K 6 ž/z (B2CA-s1,d1,a1)</t>
  </si>
  <si>
    <t>-1238525421</t>
  </si>
  <si>
    <t>341310009100.S</t>
  </si>
  <si>
    <t>Vodič bezhalogénový flexibilný H07Z-K 6 mm2 ž/z (B2CA-s1,d1,a1)</t>
  </si>
  <si>
    <t>-936956422</t>
  </si>
  <si>
    <t>210802496.S</t>
  </si>
  <si>
    <t>Vodič bezhalogénový uložený pevne/ v rúrke H07Z-K 16 ž/z (B2CA-s1,d1,a1)</t>
  </si>
  <si>
    <t>1191448366</t>
  </si>
  <si>
    <t>341310036100.S</t>
  </si>
  <si>
    <t>Vodič bezhalogénový flexibilný H07Z-K 16 mm2 ž/z (B2CA-s1,d1,a1)</t>
  </si>
  <si>
    <t>-1487940763</t>
  </si>
  <si>
    <t>21084613023</t>
  </si>
  <si>
    <t>Kábel bezhalogénový, medený uložený pevne PRAFlaSafe X-J 5x6 (B2ca-s1,d1,a1)</t>
  </si>
  <si>
    <t>-1509351504</t>
  </si>
  <si>
    <t>3416100146121</t>
  </si>
  <si>
    <t>Kábel medený bezhalogenový PRAFlaSafe X-J 5x6 (B2ca-s1,d1,a1)</t>
  </si>
  <si>
    <t>-1871773390</t>
  </si>
  <si>
    <t>210881075.S</t>
  </si>
  <si>
    <t>Kábel bezhalogénový, medený uložený pevne PRAFlaSafe X-J 3x1,5 (B2ca-s1,d1,a1)</t>
  </si>
  <si>
    <t>1524634846</t>
  </si>
  <si>
    <t>341610014300.S</t>
  </si>
  <si>
    <t>Kábel medený bezhalogenový PRAFlaSafe X-J 3x1,5 (B2ca-s1,d1,a1)</t>
  </si>
  <si>
    <t>897199014</t>
  </si>
  <si>
    <t>210881075.S.1</t>
  </si>
  <si>
    <t>Kábel bezhalogénový, medený uložený pevne PRAFlaSafe X-J 3x2,5 (B2ca-s1,d1,a1)</t>
  </si>
  <si>
    <t>1560446835</t>
  </si>
  <si>
    <t>341610014300.S.1</t>
  </si>
  <si>
    <t>Kábel medený bezhalogenový PRAFlaSafe X-J 3x2,5 (B2ca-s1,d1,a1)</t>
  </si>
  <si>
    <t>1271753352</t>
  </si>
  <si>
    <t>210881075.S.2</t>
  </si>
  <si>
    <t>Kábel bezhalogénový, medený uložený pevne PRAFlaSafe X-O 3x1,5 (B2ca-s1,d1,a1)</t>
  </si>
  <si>
    <t>-1081947338</t>
  </si>
  <si>
    <t>341610014300.S.2</t>
  </si>
  <si>
    <t>Kábel medený bezhalogenový PRAFlaSafe X-O 3x1,5 (B2ca-s1,d1,a1)</t>
  </si>
  <si>
    <t>-867031140</t>
  </si>
  <si>
    <t>210881075.S.3</t>
  </si>
  <si>
    <t>Kábel bezhalogénový, medený uložený pevne PRAFlaSafe X-O 5x1,5 (B2ca-s1,d1,a1)</t>
  </si>
  <si>
    <t>-864549436</t>
  </si>
  <si>
    <t>341610014300.S.3</t>
  </si>
  <si>
    <t>Kábel medený bezhalogenový PRAFlaSafe X-O 5x1,5 (B2ca-s1,d1,a1)</t>
  </si>
  <si>
    <t>-53751048</t>
  </si>
  <si>
    <t>21088894615</t>
  </si>
  <si>
    <t>Kábel bezhalogénový, medený uložený pevne PRAFlaSafe X-J 5x10 (B2ca-s1,d1,a1)</t>
  </si>
  <si>
    <t>1593257743</t>
  </si>
  <si>
    <t>3416100146153</t>
  </si>
  <si>
    <t>Kábel medený bezhalogenový PRAFlaSafe X-J 5x10 (B2ca-s1,d1,a1)</t>
  </si>
  <si>
    <t>467863157</t>
  </si>
  <si>
    <t>2109648011.S1</t>
  </si>
  <si>
    <t>Demontáž komplet existujúcej elektroinštalácie, vrátane odvozu na skládku</t>
  </si>
  <si>
    <t>-1496098341</t>
  </si>
  <si>
    <t>2781001000</t>
  </si>
  <si>
    <t>Prierazy pre káble do exteriéru a zaizolovanie prestupu káblov proti vode</t>
  </si>
  <si>
    <t>1264647623</t>
  </si>
  <si>
    <t>2781001000.1</t>
  </si>
  <si>
    <t>Prierazy pre káble v interiéri</t>
  </si>
  <si>
    <t>649210847</t>
  </si>
  <si>
    <t>5686553118.1</t>
  </si>
  <si>
    <t>Montáž vodorovného nástenného 2 - rámika IP20</t>
  </si>
  <si>
    <t>519991947</t>
  </si>
  <si>
    <t>352075316573.1</t>
  </si>
  <si>
    <t>Nástenný vodorovný 2 - rámik, biely, IP20</t>
  </si>
  <si>
    <t>-2107758049</t>
  </si>
  <si>
    <t>568655608</t>
  </si>
  <si>
    <t>Montáž vodorovného nástenného 1 - rámika IP20</t>
  </si>
  <si>
    <t>443618259</t>
  </si>
  <si>
    <t>352078673</t>
  </si>
  <si>
    <t>Nástenný vodorovný 1 - rámik, biely, IP20</t>
  </si>
  <si>
    <t>-397745516</t>
  </si>
  <si>
    <t>568655608.1</t>
  </si>
  <si>
    <t>Montáž vodorovného nástenného 1 - rámika IP44</t>
  </si>
  <si>
    <t>724998297</t>
  </si>
  <si>
    <t>352078673.1</t>
  </si>
  <si>
    <t>Nástenný vodorovný 1 - rámik, biely, IP44</t>
  </si>
  <si>
    <t>-82470534</t>
  </si>
  <si>
    <t>568655610.1</t>
  </si>
  <si>
    <t>Montáž svietidla s pohybovým senzorom</t>
  </si>
  <si>
    <t>-2032323160</t>
  </si>
  <si>
    <t>352078675.1</t>
  </si>
  <si>
    <t>Svietidlo s pohybovým senzorom 230V, 10A, IP 44, GRAD 180°</t>
  </si>
  <si>
    <t>-1601237444</t>
  </si>
  <si>
    <t>568655610.1.1</t>
  </si>
  <si>
    <t>Montáž vodorovného nástenného 3 - rámika</t>
  </si>
  <si>
    <t>360549083</t>
  </si>
  <si>
    <t>352078675.1.1</t>
  </si>
  <si>
    <t>Nástenný vodorovný 3 - rámik, biely IP 20</t>
  </si>
  <si>
    <t>801115874</t>
  </si>
  <si>
    <t>974031121.S</t>
  </si>
  <si>
    <t xml:space="preserve">Vysekanie rýh v akomkoľvek murive tehlovom na akúkoľvek maltu do hĺbky 30 mm a š. do 30 mm,  -0,00200 t</t>
  </si>
  <si>
    <t>77373110</t>
  </si>
  <si>
    <t>974031132.S</t>
  </si>
  <si>
    <t xml:space="preserve">Vysekanie rýh v akomkoľvek murive tehlovom na akúkoľvek maltu do hĺbky 50 mm a š. do 70 mm,  -0,00600t</t>
  </si>
  <si>
    <t>2089132474</t>
  </si>
  <si>
    <t>D6</t>
  </si>
  <si>
    <t>Slaboprúdová elektroinštalácia</t>
  </si>
  <si>
    <t>89</t>
  </si>
  <si>
    <t>1646135467</t>
  </si>
  <si>
    <t>Montáž a vyskladanie dátového rozvádzača - RACK</t>
  </si>
  <si>
    <t>-438335600</t>
  </si>
  <si>
    <t>90</t>
  </si>
  <si>
    <t>16846168</t>
  </si>
  <si>
    <t>Jednodielny závesný 19" rozvádzač 12U, výška 600mm, hĺbka 600 mm</t>
  </si>
  <si>
    <t>-512785238</t>
  </si>
  <si>
    <t>91</t>
  </si>
  <si>
    <t>616841335</t>
  </si>
  <si>
    <t>Výzbroj dátového rozvádzača (Ventilácia, výväzovací panel, keystone, montážna sada, patch panely)</t>
  </si>
  <si>
    <t>1828818098</t>
  </si>
  <si>
    <t>92</t>
  </si>
  <si>
    <t>16519665</t>
  </si>
  <si>
    <t>Montáž - konektor RJ45</t>
  </si>
  <si>
    <t>-1711187620</t>
  </si>
  <si>
    <t>93</t>
  </si>
  <si>
    <t>46418748</t>
  </si>
  <si>
    <t>Konektor 8/8 RJ45, cat.6 cat.6a cat.7, tienený na drôt</t>
  </si>
  <si>
    <t>407388544</t>
  </si>
  <si>
    <t>94</t>
  </si>
  <si>
    <t>2001246255</t>
  </si>
  <si>
    <t>95</t>
  </si>
  <si>
    <t>-1848447660</t>
  </si>
  <si>
    <t>96</t>
  </si>
  <si>
    <t>302773319</t>
  </si>
  <si>
    <t>97</t>
  </si>
  <si>
    <t>21095020123.S</t>
  </si>
  <si>
    <t>Príplatok na zaťahovanie káblov, váha kábla do 0.75 kg</t>
  </si>
  <si>
    <t>-402150465</t>
  </si>
  <si>
    <t>98</t>
  </si>
  <si>
    <t>220511002.S</t>
  </si>
  <si>
    <t>Montáž zásuvky 2xRJ45 pod omietku</t>
  </si>
  <si>
    <t>227769067</t>
  </si>
  <si>
    <t>3834684900400.S</t>
  </si>
  <si>
    <t>Zásuvka dátová 2xRJ45 Cat.6 UTP biela Valena Life</t>
  </si>
  <si>
    <t>-1773274438</t>
  </si>
  <si>
    <t>100</t>
  </si>
  <si>
    <t>220511031.S</t>
  </si>
  <si>
    <t>Montáž kábla STP, Cat.6a, uloženého v rúrke</t>
  </si>
  <si>
    <t>-433587309</t>
  </si>
  <si>
    <t>101</t>
  </si>
  <si>
    <t>341230000900.S</t>
  </si>
  <si>
    <t>STP 4x2xAWG23,Cat 6a (B2ca- s1,d1,a1)</t>
  </si>
  <si>
    <t>234122761</t>
  </si>
  <si>
    <t>D7</t>
  </si>
  <si>
    <t>N00 - Bleskozvod</t>
  </si>
  <si>
    <t>102</t>
  </si>
  <si>
    <t>210215323</t>
  </si>
  <si>
    <t>Montáž - Zachytávacia tyč 1500mm</t>
  </si>
  <si>
    <t>-1926304241</t>
  </si>
  <si>
    <t>103</t>
  </si>
  <si>
    <t>3544220152</t>
  </si>
  <si>
    <t>Zachytávacia tyč 1500mm</t>
  </si>
  <si>
    <t>1199978818</t>
  </si>
  <si>
    <t>104</t>
  </si>
  <si>
    <t>210220003</t>
  </si>
  <si>
    <t xml:space="preserve">Uzemňovacie vedenie na povrchu  FeZn  Ø10 - izolovaný</t>
  </si>
  <si>
    <t>-884663097</t>
  </si>
  <si>
    <t>105</t>
  </si>
  <si>
    <t>210220003.1</t>
  </si>
  <si>
    <t xml:space="preserve">Kruhový vodič FeZn  Ø10 - izolovaný</t>
  </si>
  <si>
    <t>1651961448</t>
  </si>
  <si>
    <t>106</t>
  </si>
  <si>
    <t>210220050</t>
  </si>
  <si>
    <t>Označenie zvodov číselnými štítkami</t>
  </si>
  <si>
    <t>-743852732</t>
  </si>
  <si>
    <t>107</t>
  </si>
  <si>
    <t>3544247920</t>
  </si>
  <si>
    <t>Číselný štítok zvodový</t>
  </si>
  <si>
    <t>-98562014</t>
  </si>
  <si>
    <t>108</t>
  </si>
  <si>
    <t>210220101.S</t>
  </si>
  <si>
    <t>Podpery vedenia FeZn na plochú strechu PV22</t>
  </si>
  <si>
    <t>-433101243</t>
  </si>
  <si>
    <t>109</t>
  </si>
  <si>
    <t>354410034800.S</t>
  </si>
  <si>
    <t>Podpera vedenia FeZn na ploché strechy označenie PV 22 oceľ</t>
  </si>
  <si>
    <t>2058392929</t>
  </si>
  <si>
    <t>110</t>
  </si>
  <si>
    <t>354410034900.S</t>
  </si>
  <si>
    <t>Podložka plastová k podpere vedenia FeZn označenie podložka k PV 22</t>
  </si>
  <si>
    <t>1806120087</t>
  </si>
  <si>
    <t>111</t>
  </si>
  <si>
    <t>210220270</t>
  </si>
  <si>
    <t>Montáž Pásovina- FeZn 30x4mm</t>
  </si>
  <si>
    <t>1967128190</t>
  </si>
  <si>
    <t>112</t>
  </si>
  <si>
    <t>3544222300</t>
  </si>
  <si>
    <t>Pásovina- FeZn 30x4mm</t>
  </si>
  <si>
    <t>-765305943</t>
  </si>
  <si>
    <t>113</t>
  </si>
  <si>
    <t>210220567.S</t>
  </si>
  <si>
    <t>Montáž uzemňovacej tyče UT 2m</t>
  </si>
  <si>
    <t>1224545519</t>
  </si>
  <si>
    <t>114</t>
  </si>
  <si>
    <t>354410006412</t>
  </si>
  <si>
    <t>Uzemňovacia tyč UT, 2m, FeZn</t>
  </si>
  <si>
    <t>-827705754</t>
  </si>
  <si>
    <t>115</t>
  </si>
  <si>
    <t>210220650.S</t>
  </si>
  <si>
    <t xml:space="preserve">Svorka nerez 1.4301 k zachytávacej, uzemňovacej tyči  SJ</t>
  </si>
  <si>
    <t>23830885</t>
  </si>
  <si>
    <t>116</t>
  </si>
  <si>
    <t>354410016700.S</t>
  </si>
  <si>
    <t>Svorka k uzemňovacej tyči D=20 nerez akosť 1.4301 označenie SJ 01 A2</t>
  </si>
  <si>
    <t>569309245</t>
  </si>
  <si>
    <t>117</t>
  </si>
  <si>
    <t>210220800</t>
  </si>
  <si>
    <t>Montáž kruhového vodiča AlMgSi ɸ 8 mm</t>
  </si>
  <si>
    <t>1828620307</t>
  </si>
  <si>
    <t>118</t>
  </si>
  <si>
    <t>3544245350</t>
  </si>
  <si>
    <t>Kruhový vodič AlMgSi ɸ 8 mm</t>
  </si>
  <si>
    <t>-1375385879</t>
  </si>
  <si>
    <t>119</t>
  </si>
  <si>
    <t>210222241.S</t>
  </si>
  <si>
    <t>Svorka FeZn krížová SK a diagonálna krížová DKS, pre vonkajšie práce</t>
  </si>
  <si>
    <t>-1614431771</t>
  </si>
  <si>
    <t>120</t>
  </si>
  <si>
    <t>354410002500.S</t>
  </si>
  <si>
    <t>Svorka FeZn krížová označenie SK</t>
  </si>
  <si>
    <t>-1504135415</t>
  </si>
  <si>
    <t>121</t>
  </si>
  <si>
    <t>210222246.S</t>
  </si>
  <si>
    <t>Svorka FeZn na odkvapový žľab SO, pre vonkajšie práce</t>
  </si>
  <si>
    <t>-1569382628</t>
  </si>
  <si>
    <t>122</t>
  </si>
  <si>
    <t>354410004200.S</t>
  </si>
  <si>
    <t>Svorka FeZn odkvapová označenie SO</t>
  </si>
  <si>
    <t>523604263</t>
  </si>
  <si>
    <t>123</t>
  </si>
  <si>
    <t>210222247.S</t>
  </si>
  <si>
    <t>Svorka FeZn skúšobná SZ, pre vonkajšie práce</t>
  </si>
  <si>
    <t>-447925438</t>
  </si>
  <si>
    <t>124</t>
  </si>
  <si>
    <t>354410004300.S</t>
  </si>
  <si>
    <t>Svorka FeZn skúšobná označenie SZ</t>
  </si>
  <si>
    <t>1158518940</t>
  </si>
  <si>
    <t>125</t>
  </si>
  <si>
    <t>210222253.S</t>
  </si>
  <si>
    <t>Svorka FeZn uzemňovacia SR03, pre vonkajšie práce</t>
  </si>
  <si>
    <t>-222260416</t>
  </si>
  <si>
    <t>126</t>
  </si>
  <si>
    <t>354410000900.S</t>
  </si>
  <si>
    <t>Svorka FeZn uzemňovacia označenie SR 03 A</t>
  </si>
  <si>
    <t>-1733326315</t>
  </si>
  <si>
    <t>127</t>
  </si>
  <si>
    <t>210222253.S.1</t>
  </si>
  <si>
    <t>Svorka FeZn uzemňovacia SR02, pre vonkajšie práce</t>
  </si>
  <si>
    <t>2034846278</t>
  </si>
  <si>
    <t>128</t>
  </si>
  <si>
    <t>354410000900.S.1</t>
  </si>
  <si>
    <t>Svorka FeZn uzemňovacia označenie SR 02</t>
  </si>
  <si>
    <t>-1391557836</t>
  </si>
  <si>
    <t>129</t>
  </si>
  <si>
    <t>2109648011.S</t>
  </si>
  <si>
    <t>Demontáž komplet existujúceho bleskozvodu, vrátane odvozu na skládku</t>
  </si>
  <si>
    <t>-341482473</t>
  </si>
  <si>
    <t>130</t>
  </si>
  <si>
    <t>3168491313</t>
  </si>
  <si>
    <t>Držiak vedenia v zateplení</t>
  </si>
  <si>
    <t>-1813034572</t>
  </si>
  <si>
    <t>131</t>
  </si>
  <si>
    <t>48631867491</t>
  </si>
  <si>
    <t>Držiak vedenia pod zateplenie</t>
  </si>
  <si>
    <t>-557255654</t>
  </si>
  <si>
    <t>132</t>
  </si>
  <si>
    <t>4453494891</t>
  </si>
  <si>
    <t>Dilatačný diel pre vodorovné vodiče vrátane svoriek</t>
  </si>
  <si>
    <t>-1013793063</t>
  </si>
  <si>
    <t>133</t>
  </si>
  <si>
    <t>55316849163.1</t>
  </si>
  <si>
    <t>-1740307264</t>
  </si>
  <si>
    <t>134</t>
  </si>
  <si>
    <t>4453498491</t>
  </si>
  <si>
    <t>Montáž krabice BE-AD revízna plastová</t>
  </si>
  <si>
    <t>-1603452998</t>
  </si>
  <si>
    <t>135</t>
  </si>
  <si>
    <t>55316849163</t>
  </si>
  <si>
    <t>Krabica BE-AD REVÍZNA PLASTOVÁ</t>
  </si>
  <si>
    <t>165312694</t>
  </si>
  <si>
    <t>136</t>
  </si>
  <si>
    <t>460200154.S</t>
  </si>
  <si>
    <t>Hĺbenie káblovej ryhy ručne 35 cm širokej a 70 cm hlbokej, v zemine triedy 4</t>
  </si>
  <si>
    <t>157663900</t>
  </si>
  <si>
    <t>137</t>
  </si>
  <si>
    <t>460560154.S</t>
  </si>
  <si>
    <t>Ručný zásyp nezap. káblovej ryhy bez zhutn. zeminy, 35 cm širokej, 70 cm hlbokej v zemine tr. 4</t>
  </si>
  <si>
    <t>-1799070994</t>
  </si>
  <si>
    <t>138</t>
  </si>
  <si>
    <t>460620014.S</t>
  </si>
  <si>
    <t>Proviz. úprava terénu v zemine tr. 4, aby nerovnosti terénu neboli väčšie ako 2 cm od vodor.hladiny</t>
  </si>
  <si>
    <t>-1812356497</t>
  </si>
  <si>
    <t>139</t>
  </si>
  <si>
    <t>534618498</t>
  </si>
  <si>
    <t>Montáž skrytý zvod pri zatepľovacom systéme AlMgSi Ø 8 s PVC izoláciou</t>
  </si>
  <si>
    <t>1099170244</t>
  </si>
  <si>
    <t>140</t>
  </si>
  <si>
    <t>4681035168</t>
  </si>
  <si>
    <t>Kruhový vodič AlMgSi ɸ 8 mm izolovaný</t>
  </si>
  <si>
    <t>946823769</t>
  </si>
  <si>
    <t>D8</t>
  </si>
  <si>
    <t>Inžinierska činnosť</t>
  </si>
  <si>
    <t>141</t>
  </si>
  <si>
    <t>0010000121123</t>
  </si>
  <si>
    <t>Inžinierska činnosť - technický dozor investora</t>
  </si>
  <si>
    <t>hod.</t>
  </si>
  <si>
    <t>-1912520084</t>
  </si>
  <si>
    <t>142</t>
  </si>
  <si>
    <t>00100003145</t>
  </si>
  <si>
    <t>Inžinierska činnosť - skúšky a revízie</t>
  </si>
  <si>
    <t>1234276743</t>
  </si>
  <si>
    <t>143</t>
  </si>
  <si>
    <t>M002</t>
  </si>
  <si>
    <t>Podruž. mat / sádra,klince,štítky, pásky, natlkacie skrut.,.... /</t>
  </si>
  <si>
    <t>2060387566</t>
  </si>
  <si>
    <t>144</t>
  </si>
  <si>
    <t>HZS000114.2.1</t>
  </si>
  <si>
    <t>Meranie intenzity osvetlenia</t>
  </si>
  <si>
    <t>865673742</t>
  </si>
  <si>
    <t>15 - Vzduchotechnika</t>
  </si>
  <si>
    <t xml:space="preserve">D1 - 1. Zariadenie č.  VZT1.01 -Vetranie a odvetranie m.č.1.01 Veľká hala</t>
  </si>
  <si>
    <t xml:space="preserve">D2 - 2. Zariadenie č.  VZT2.01 -Vetranie a odvetranie m.č.1.04 Malá hala</t>
  </si>
  <si>
    <t xml:space="preserve">D3 - 3. Zariadenie č.  Zariadenie č.  VZT 3.01 -Vetranie a odvetranie m.č. 2.11 Kabinet, 2.14 Kabinet, 2.</t>
  </si>
  <si>
    <t xml:space="preserve">D4 - 4. Zariadenie č.  4.01 -Vetranie a odvetranie m.č.2.06 Predsieň, 2.07 Wc dievčatá</t>
  </si>
  <si>
    <t xml:space="preserve">D5 - 5. Zariadenie č.  5.01 -Vetranie a odvetranie m.č., 2.09 Wc chlapci, 2.10 Predsieň</t>
  </si>
  <si>
    <t xml:space="preserve">D6 - 6. Zariadenie č.   6.01 -Vetranie a odvetranie m.č. 2.12 Umyváreň, 2.13 Bezbariérové WC</t>
  </si>
  <si>
    <t xml:space="preserve">D7 - 7. Zariadenie č.  VZT 7.01 -Vetranie a odvetranie m.č. 2.16 Sprchy</t>
  </si>
  <si>
    <t xml:space="preserve">D8 - 8. Zariadenie č.  VZT 8.01 -Vetranie a odvetranie m.č. 2.17 Sprchy</t>
  </si>
  <si>
    <t>D9 - 9. Ostatné náklady</t>
  </si>
  <si>
    <t xml:space="preserve">1. Zariadenie č.  VZT1.01 -Vetranie a odvetranie m.č.1.01 Veľká hala</t>
  </si>
  <si>
    <t>VZT 1.01</t>
  </si>
  <si>
    <t xml:space="preserve">Vonkajšia komorová VZT rekuperačná jednotka prívod/odvod vzduchu 6600m3/h , externý tlak 300 Pa,  rotačný rekuperátor, El.  Ohrievač 17kW, filter F5, priamy chladič= 20,7 kW, MaR, prekáblovanie, nástenný ovládač vrátane komunikačného kábla + Modbus, vonka</t>
  </si>
  <si>
    <t>1933337397</t>
  </si>
  <si>
    <t>Tlmič hluku hranatý 1120x560mm dl=1000mm- prívod</t>
  </si>
  <si>
    <t>147081687</t>
  </si>
  <si>
    <t>Tlmič hluku hranatý 1120x560mm dl=1000mm- odvod</t>
  </si>
  <si>
    <t>1426724549</t>
  </si>
  <si>
    <t>Pol3</t>
  </si>
  <si>
    <t>Regulačná klapka Ø450-ručná</t>
  </si>
  <si>
    <t>1261852213</t>
  </si>
  <si>
    <t>Regulačná klapka 560x400mm-ručná</t>
  </si>
  <si>
    <t>-1378814917</t>
  </si>
  <si>
    <t xml:space="preserve">Dýza s ďalekým dosahom-  Ø200-prívod (Systemair AJD-200-SW)</t>
  </si>
  <si>
    <t>679863810</t>
  </si>
  <si>
    <t>Hranatá odvodná výustka s reguláciou do potrubia-1000x400 mm (NOVA-A-2-2-1000x400-R1-UR-H-SW)</t>
  </si>
  <si>
    <t>1562971359</t>
  </si>
  <si>
    <t>Spiro potrubie do priemeru DN450 / 30% tvarovky</t>
  </si>
  <si>
    <t>1914192845</t>
  </si>
  <si>
    <t>Hranaté potrubie do prierezu 0,448m2 / 40% tvarovky</t>
  </si>
  <si>
    <t>1310593508</t>
  </si>
  <si>
    <t xml:space="preserve">Vonkajšia tepelná izolácia prívodného a odvodného potrubia  AL CLAD ST 40mm</t>
  </si>
  <si>
    <t>141947020</t>
  </si>
  <si>
    <t>Pol10</t>
  </si>
  <si>
    <t>Tepelná izolácia prívodného potrubia K- FLEX H DUCT metal 20mm</t>
  </si>
  <si>
    <t>-911678032</t>
  </si>
  <si>
    <t>CH 1.01.01</t>
  </si>
  <si>
    <t>Vonkajšia chladiaca kondenzačná jednotka - chladiaci výkon 22 kW</t>
  </si>
  <si>
    <t>-1159684654</t>
  </si>
  <si>
    <t>Pol11</t>
  </si>
  <si>
    <t>Doplnenie chladiva R410A</t>
  </si>
  <si>
    <t>1451117915</t>
  </si>
  <si>
    <t>Pol12</t>
  </si>
  <si>
    <t>Cu potrubie 10/19 - izolované</t>
  </si>
  <si>
    <t>-1562620224</t>
  </si>
  <si>
    <t>AHU box</t>
  </si>
  <si>
    <t>-584794517</t>
  </si>
  <si>
    <t xml:space="preserve">2. Zariadenie č.  VZT2.01 -Vetranie a odvetranie m.č.1.04 Malá hala</t>
  </si>
  <si>
    <t>VZT 2.01</t>
  </si>
  <si>
    <t xml:space="preserve">Vonkajšia komorová VZT rekuperačná jednotka, prívod/odvod vzduchu 1360m3/h, externý tlak 300 Pa,  doskový rekuperátor, El.  Ohrievač 3kW,  filter F5, priamy chladič= 4,6kW, MaR, prekáblovanie, nástenný ovládač vrátane komunikačného kábla + Modbus, vonkajš</t>
  </si>
  <si>
    <t>1483233695</t>
  </si>
  <si>
    <t xml:space="preserve">Tlmič hluku  DN355mm /1000mm- prívod</t>
  </si>
  <si>
    <t>-864306277</t>
  </si>
  <si>
    <t>Pol15</t>
  </si>
  <si>
    <t xml:space="preserve">Tlmič hluku  DN355 mm /1000mm- odvod</t>
  </si>
  <si>
    <t>-876162151</t>
  </si>
  <si>
    <t>Pol16</t>
  </si>
  <si>
    <t>Regulačná klapka Ø160-ručná</t>
  </si>
  <si>
    <t>-10133033</t>
  </si>
  <si>
    <t>Pol17</t>
  </si>
  <si>
    <t xml:space="preserve">Dýza s ďalekým dosahom  Ø160- prívod (AJD-160-SW)</t>
  </si>
  <si>
    <t>1125372229</t>
  </si>
  <si>
    <t>Pol18</t>
  </si>
  <si>
    <t>Hranatá odvodná výustka s reguláciou do kruhového potrubia-1000x100mm (NOVA-C-2-1000x100-R1-V-ZN)</t>
  </si>
  <si>
    <t>1678674085</t>
  </si>
  <si>
    <t>Pol19</t>
  </si>
  <si>
    <t>Hranatá výustka s reguláciou do kruhového potrubia-400x100mm (NOVA-C-2-400x100-R1-V-ZN)</t>
  </si>
  <si>
    <t>-306444651</t>
  </si>
  <si>
    <t>Pol20</t>
  </si>
  <si>
    <t>Spiro potrubie do priemeru DN355 / 30% tvarovky</t>
  </si>
  <si>
    <t>-751421380</t>
  </si>
  <si>
    <t>Pol21</t>
  </si>
  <si>
    <t xml:space="preserve">Vonkajšia tepelná izolácia, prívodného a odvodného potrubia  AL CLAD ST 40mm</t>
  </si>
  <si>
    <t>-1480483877</t>
  </si>
  <si>
    <t>445854144</t>
  </si>
  <si>
    <t>CH 2.01.01</t>
  </si>
  <si>
    <t>Vonkajšia chladiaca kondenzačná jednotka- chladiaci výkon 5 kW</t>
  </si>
  <si>
    <t>475423816</t>
  </si>
  <si>
    <t>Pol22</t>
  </si>
  <si>
    <t>Cu potrubie 6/12 - izolované</t>
  </si>
  <si>
    <t>630168927</t>
  </si>
  <si>
    <t>Pol23</t>
  </si>
  <si>
    <t>Doplnenie chladiva R32</t>
  </si>
  <si>
    <t>1016011451</t>
  </si>
  <si>
    <t>Pol24</t>
  </si>
  <si>
    <t>-74473481</t>
  </si>
  <si>
    <t xml:space="preserve">3. Zariadenie č.  Zariadenie č.  VZT 3.01 -Vetranie a odvetranie m.č. 2.11 Kabinet, 2.14 Kabinet, 2.</t>
  </si>
  <si>
    <t>VZT 3.01</t>
  </si>
  <si>
    <t xml:space="preserve">Vonkajšia komorová VZT rekuperačná jednotka, prívod/odvod vzduchu 1700m3/h, externý tlak 300 Pa,  doskový rekuperátor, El.  Ohrievač 3,63kW,  filter F5, priamy chladič= 5,9kW, MaR, prekáblovanie, nástenný ovládač vrátane komunikačného kábla + Modbus, vonk</t>
  </si>
  <si>
    <t>-1167097982</t>
  </si>
  <si>
    <t>Pol25</t>
  </si>
  <si>
    <t>Tlmič hluku hranatý 1120x225mm dl=1000mm- prívod</t>
  </si>
  <si>
    <t>1810090146</t>
  </si>
  <si>
    <t>Pol26</t>
  </si>
  <si>
    <t>Tlmič hluku hranatý 1120x225mm dl=1000mm- odvod</t>
  </si>
  <si>
    <t>-1048322252</t>
  </si>
  <si>
    <t>-1006404392</t>
  </si>
  <si>
    <t>Pol27</t>
  </si>
  <si>
    <t>Regulačná klapka Ø200-ručná</t>
  </si>
  <si>
    <t>1348012734</t>
  </si>
  <si>
    <t>Pol28</t>
  </si>
  <si>
    <t>VVKR vírivá výustka 300x300mm/8lamiel + plenum box (VVKR-A-S-300-8-B-SW)</t>
  </si>
  <si>
    <t>243595690</t>
  </si>
  <si>
    <t>Pol29</t>
  </si>
  <si>
    <t>Protipožiarna izolácia- hranaté potrubie EI 60, ORSTECH 65 H 60mm + navarovacie tŕne, Al pásky</t>
  </si>
  <si>
    <t>-1084636847</t>
  </si>
  <si>
    <t>Pol30</t>
  </si>
  <si>
    <t xml:space="preserve">Hranaté  potrubie do prierezu 0,223m2/ 40% tvarovky</t>
  </si>
  <si>
    <t>1284036078</t>
  </si>
  <si>
    <t>Pol31</t>
  </si>
  <si>
    <t>Spiro potrubie do priemeru DN315 / 30% tvarovky</t>
  </si>
  <si>
    <t>-136736710</t>
  </si>
  <si>
    <t>-1289247516</t>
  </si>
  <si>
    <t>-1830221864</t>
  </si>
  <si>
    <t>CH 3.01.1</t>
  </si>
  <si>
    <t>Vonkajšia chladiaca kondenzačná jednotka- chladiaci výkon 7 kW</t>
  </si>
  <si>
    <t>-830144919</t>
  </si>
  <si>
    <t>Pol32</t>
  </si>
  <si>
    <t>Cu potrubie 10/16 - izolované</t>
  </si>
  <si>
    <t>-1218311481</t>
  </si>
  <si>
    <t>262659584</t>
  </si>
  <si>
    <t>586786980</t>
  </si>
  <si>
    <t xml:space="preserve">4. Zariadenie č.  4.01 -Vetranie a odvetranie m.č.2.06 Predsieň, 2.07 Wc dievčatá</t>
  </si>
  <si>
    <t>4.01</t>
  </si>
  <si>
    <t>Odvodný potrubný ventilátor s časovým dobehom, Vzduchový objem=200m3/h, Ext. Tlak 130Pa, príkon 75W, Prúd 0,37A, Napätie 220-240</t>
  </si>
  <si>
    <t>-1027108821</t>
  </si>
  <si>
    <t>Pol33</t>
  </si>
  <si>
    <t>Tanierový ventil odvodný- kovový Ø100</t>
  </si>
  <si>
    <t>1735247089</t>
  </si>
  <si>
    <t>Pol34</t>
  </si>
  <si>
    <t>Dverová mriežka (NOVA-D-1-200x100-UR1-AN)</t>
  </si>
  <si>
    <t>911028173</t>
  </si>
  <si>
    <t>Pol35</t>
  </si>
  <si>
    <t>Dverová mriežka (NOVA-D-1-300x100-UR1-AN)</t>
  </si>
  <si>
    <t>1582117892</t>
  </si>
  <si>
    <t>Pol36</t>
  </si>
  <si>
    <t>Spiro potrubie do DN160/ 30% tvarovky</t>
  </si>
  <si>
    <t>-419058667</t>
  </si>
  <si>
    <t>Pol37</t>
  </si>
  <si>
    <t>Hranaté potrubie do prierezu 0,07m2</t>
  </si>
  <si>
    <t>-1416932186</t>
  </si>
  <si>
    <t>Pol38</t>
  </si>
  <si>
    <t>Spätná klapka DN160</t>
  </si>
  <si>
    <t>1529162407</t>
  </si>
  <si>
    <t xml:space="preserve">5. Zariadenie č.  5.01 -Vetranie a odvetranie m.č., 2.09 Wc chlapci, 2.10 Predsieň</t>
  </si>
  <si>
    <t>5.01</t>
  </si>
  <si>
    <t>Odvodný potrubný ventilátor s časovým dobehom, Vzduchový objem=300m3/h, Ext. Tlak 160Pa, príkon 145W, Prúd 0,64A, Napätie 220-240</t>
  </si>
  <si>
    <t>-832839328</t>
  </si>
  <si>
    <t>1391492802</t>
  </si>
  <si>
    <t>-1734445954</t>
  </si>
  <si>
    <t>Pol39</t>
  </si>
  <si>
    <t>Dverová mriežka (NOVA-D-1-300x150-UR1-AN)</t>
  </si>
  <si>
    <t>283543331</t>
  </si>
  <si>
    <t>Pol40</t>
  </si>
  <si>
    <t>Dverová mriežka (NOVA-D-1-400x100-UR1-AN)</t>
  </si>
  <si>
    <t>31422195</t>
  </si>
  <si>
    <t>Pol41</t>
  </si>
  <si>
    <t>Spiro potrubie do DN200/ 30% tvarovky</t>
  </si>
  <si>
    <t>-1566192411</t>
  </si>
  <si>
    <t>Pol42</t>
  </si>
  <si>
    <t>Protidažďová žalúzia (PZAL-400x200-UR-S)</t>
  </si>
  <si>
    <t>172269761</t>
  </si>
  <si>
    <t>Pol43</t>
  </si>
  <si>
    <t>Spätná klapka DN200</t>
  </si>
  <si>
    <t>772436197</t>
  </si>
  <si>
    <t xml:space="preserve">6. Zariadenie č.   6.01 -Vetranie a odvetranie m.č. 2.12 Umyváreň, 2.13 Bezbariérové WC</t>
  </si>
  <si>
    <t>6.01</t>
  </si>
  <si>
    <t>Odvodný potrubný ventilátor s časovým dobehom, Vzduchový objem=325m3/h, Ext. Tlak 150Pa, príkon 145W, Prúd 0,64A, Napätie 220-240</t>
  </si>
  <si>
    <t>-1790581828</t>
  </si>
  <si>
    <t>-757648821</t>
  </si>
  <si>
    <t>Pol44</t>
  </si>
  <si>
    <t>Tanierový ventil odvodný- kovový Ø125</t>
  </si>
  <si>
    <t>-1697735363</t>
  </si>
  <si>
    <t>-1120249463</t>
  </si>
  <si>
    <t>-1698138042</t>
  </si>
  <si>
    <t>-894227825</t>
  </si>
  <si>
    <t>199668912</t>
  </si>
  <si>
    <t>811090180</t>
  </si>
  <si>
    <t xml:space="preserve">7. Zariadenie č.  VZT 7.01 -Vetranie a odvetranie m.č. 2.16 Sprchy</t>
  </si>
  <si>
    <t>7.01</t>
  </si>
  <si>
    <t>Odvodný potrubný ventilátor s časovým dobehom, Vzduchový objem=350m3/h, Ext. Tlak 140Pa, príkon 145W, Prúd 0,64A, Napätie 220-240V</t>
  </si>
  <si>
    <t>1289375447</t>
  </si>
  <si>
    <t>-106624000</t>
  </si>
  <si>
    <t>-1900776148</t>
  </si>
  <si>
    <t>Pol45</t>
  </si>
  <si>
    <t>Dverová mriežka (NOVA-D-1-400x150-UR1-AN)</t>
  </si>
  <si>
    <t>-586613772</t>
  </si>
  <si>
    <t>1041918578</t>
  </si>
  <si>
    <t>Pol46</t>
  </si>
  <si>
    <t>Hranaté potrubie do prierezu 0,064m2</t>
  </si>
  <si>
    <t>1978573438</t>
  </si>
  <si>
    <t>1703698293</t>
  </si>
  <si>
    <t xml:space="preserve">8. Zariadenie č.  VZT 8.01 -Vetranie a odvetranie m.č. 2.17 Sprchy</t>
  </si>
  <si>
    <t>8.01</t>
  </si>
  <si>
    <t>1100813805</t>
  </si>
  <si>
    <t>-744140691</t>
  </si>
  <si>
    <t>850074131</t>
  </si>
  <si>
    <t>373673141</t>
  </si>
  <si>
    <t>795604614</t>
  </si>
  <si>
    <t>-79160807</t>
  </si>
  <si>
    <t>672107051</t>
  </si>
  <si>
    <t>D9</t>
  </si>
  <si>
    <t>9. Ostatné náklady</t>
  </si>
  <si>
    <t>Pol47</t>
  </si>
  <si>
    <t>Montážne práce</t>
  </si>
  <si>
    <t>1178973023</t>
  </si>
  <si>
    <t>Pol48</t>
  </si>
  <si>
    <t>Montážny, spojovací, závesný a tesniaci materiál</t>
  </si>
  <si>
    <t>-830138010</t>
  </si>
  <si>
    <t>Pol49</t>
  </si>
  <si>
    <t>Lešenia, montážne mechanizmy, plošiny, žeriav, rebríky</t>
  </si>
  <si>
    <t>-379017267</t>
  </si>
  <si>
    <t>Pol50</t>
  </si>
  <si>
    <t>Dopravné náklady</t>
  </si>
  <si>
    <t>1641517291</t>
  </si>
  <si>
    <t>Pol51</t>
  </si>
  <si>
    <t>79759626</t>
  </si>
  <si>
    <t>Pol52</t>
  </si>
  <si>
    <t>Technická inšpekcia, Servisná kniha F-plynov, skúšky</t>
  </si>
  <si>
    <t>231038990</t>
  </si>
  <si>
    <t>Pol53</t>
  </si>
  <si>
    <t>Zaregulovanie, uvedenie do prevádzky</t>
  </si>
  <si>
    <t>122824578</t>
  </si>
  <si>
    <t>Pol54</t>
  </si>
  <si>
    <t>Odovzdávacia dokumentácia</t>
  </si>
  <si>
    <t>-467234569</t>
  </si>
  <si>
    <t>Pol55</t>
  </si>
  <si>
    <t>Presun hmôt</t>
  </si>
  <si>
    <t>1502661219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</si>
</sst>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67" fontId="34" fillId="3" borderId="22" xfId="0" applyNumberFormat="1" applyFont="1" applyFill="1" applyBorder="1" applyAlignment="1" applyProtection="1">
      <alignment vertical="center"/>
      <protection locked="0"/>
    </xf>
    <xf numFmtId="0" fontId="34" fillId="3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styles" Target="styles.xml" /><Relationship Id="rId18" Type="http://schemas.openxmlformats.org/officeDocument/2006/relationships/theme" Target="theme/theme1.xml" /><Relationship Id="rId19" Type="http://schemas.openxmlformats.org/officeDocument/2006/relationships/calcChain" Target="calcChain.xml" /><Relationship Id="rId2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30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33</v>
      </c>
      <c r="AR22" s="18"/>
      <c r="BE22" s="27"/>
    </row>
    <row r="23" s="1" customFormat="1" ht="71.25" customHeight="1">
      <c r="B23" s="18"/>
      <c r="E23" s="32" t="s">
        <v>34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0.20000000000000001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0.20000000000000001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7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7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48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49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50</v>
      </c>
      <c r="AI60" s="37"/>
      <c r="AJ60" s="37"/>
      <c r="AK60" s="37"/>
      <c r="AL60" s="37"/>
      <c r="AM60" s="59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52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53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50</v>
      </c>
      <c r="AI75" s="37"/>
      <c r="AJ75" s="37"/>
      <c r="AK75" s="37"/>
      <c r="AL75" s="37"/>
      <c r="AM75" s="59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23-7006_4F_212UPR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Zníženie energetickej náročnosti budovy telocvične ZŠ a MŠ Pod Papierňou, Bardejov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Pod Papierňou 1555 ; 085 01 Bardejov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1. 5. 2024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25.6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Mesto Bardejov, Radničné námestie 16, 085 01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71" t="str">
        <f>IF(E17="","",E17)</f>
        <v>BEELI s.r.o., Bojná 329, 956 01 Bojná</v>
      </c>
      <c r="AN89" s="4"/>
      <c r="AO89" s="4"/>
      <c r="AP89" s="4"/>
      <c r="AQ89" s="34"/>
      <c r="AR89" s="35"/>
      <c r="AS89" s="72" t="s">
        <v>55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25.6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>BEELI s.r.o., Bojná 329, 956 01 Bojná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56</v>
      </c>
      <c r="D92" s="81"/>
      <c r="E92" s="81"/>
      <c r="F92" s="81"/>
      <c r="G92" s="81"/>
      <c r="H92" s="82"/>
      <c r="I92" s="83" t="s">
        <v>57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58</v>
      </c>
      <c r="AH92" s="81"/>
      <c r="AI92" s="81"/>
      <c r="AJ92" s="81"/>
      <c r="AK92" s="81"/>
      <c r="AL92" s="81"/>
      <c r="AM92" s="81"/>
      <c r="AN92" s="83" t="s">
        <v>59</v>
      </c>
      <c r="AO92" s="81"/>
      <c r="AP92" s="85"/>
      <c r="AQ92" s="86" t="s">
        <v>60</v>
      </c>
      <c r="AR92" s="35"/>
      <c r="AS92" s="87" t="s">
        <v>61</v>
      </c>
      <c r="AT92" s="88" t="s">
        <v>62</v>
      </c>
      <c r="AU92" s="88" t="s">
        <v>63</v>
      </c>
      <c r="AV92" s="88" t="s">
        <v>64</v>
      </c>
      <c r="AW92" s="88" t="s">
        <v>65</v>
      </c>
      <c r="AX92" s="88" t="s">
        <v>66</v>
      </c>
      <c r="AY92" s="88" t="s">
        <v>67</v>
      </c>
      <c r="AZ92" s="88" t="s">
        <v>68</v>
      </c>
      <c r="BA92" s="88" t="s">
        <v>69</v>
      </c>
      <c r="BB92" s="88" t="s">
        <v>70</v>
      </c>
      <c r="BC92" s="88" t="s">
        <v>71</v>
      </c>
      <c r="BD92" s="89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73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ROUND(AG95,2)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ROUND(AS95,2)</f>
        <v>0</v>
      </c>
      <c r="AT94" s="100">
        <f>ROUND(SUM(AV94:AW94),2)</f>
        <v>0</v>
      </c>
      <c r="AU94" s="101">
        <f>ROUND(AU95,5)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ROUND(AZ95,2)</f>
        <v>0</v>
      </c>
      <c r="BA94" s="100">
        <f>ROUND(BA95,2)</f>
        <v>0</v>
      </c>
      <c r="BB94" s="100">
        <f>ROUND(BB95,2)</f>
        <v>0</v>
      </c>
      <c r="BC94" s="100">
        <f>ROUND(BC95,2)</f>
        <v>0</v>
      </c>
      <c r="BD94" s="102">
        <f>ROUND(BD95,2)</f>
        <v>0</v>
      </c>
      <c r="BE94" s="6"/>
      <c r="BS94" s="103" t="s">
        <v>74</v>
      </c>
      <c r="BT94" s="103" t="s">
        <v>75</v>
      </c>
      <c r="BU94" s="104" t="s">
        <v>76</v>
      </c>
      <c r="BV94" s="103" t="s">
        <v>77</v>
      </c>
      <c r="BW94" s="103" t="s">
        <v>4</v>
      </c>
      <c r="BX94" s="103" t="s">
        <v>78</v>
      </c>
      <c r="CL94" s="103" t="s">
        <v>1</v>
      </c>
    </row>
    <row r="95" s="7" customFormat="1" ht="24.75" customHeight="1">
      <c r="A95" s="7"/>
      <c r="B95" s="105"/>
      <c r="C95" s="106"/>
      <c r="D95" s="107" t="s">
        <v>79</v>
      </c>
      <c r="E95" s="107"/>
      <c r="F95" s="107"/>
      <c r="G95" s="107"/>
      <c r="H95" s="107"/>
      <c r="I95" s="108"/>
      <c r="J95" s="107" t="s">
        <v>80</v>
      </c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9">
        <f>ROUND(AG96+SUM(AG97:AG103)+SUM(AG107:AG111),2)</f>
        <v>0</v>
      </c>
      <c r="AH95" s="108"/>
      <c r="AI95" s="108"/>
      <c r="AJ95" s="108"/>
      <c r="AK95" s="108"/>
      <c r="AL95" s="108"/>
      <c r="AM95" s="108"/>
      <c r="AN95" s="110">
        <f>SUM(AG95,AT95)</f>
        <v>0</v>
      </c>
      <c r="AO95" s="108"/>
      <c r="AP95" s="108"/>
      <c r="AQ95" s="111" t="s">
        <v>81</v>
      </c>
      <c r="AR95" s="105"/>
      <c r="AS95" s="112">
        <f>ROUND(AS96+SUM(AS97:AS103)+SUM(AS107:AS111),2)</f>
        <v>0</v>
      </c>
      <c r="AT95" s="113">
        <f>ROUND(SUM(AV95:AW95),2)</f>
        <v>0</v>
      </c>
      <c r="AU95" s="114">
        <f>ROUND(AU96+SUM(AU97:AU103)+SUM(AU107:AU111),5)</f>
        <v>0</v>
      </c>
      <c r="AV95" s="113">
        <f>ROUND(AZ95*L29,2)</f>
        <v>0</v>
      </c>
      <c r="AW95" s="113">
        <f>ROUND(BA95*L30,2)</f>
        <v>0</v>
      </c>
      <c r="AX95" s="113">
        <f>ROUND(BB95*L29,2)</f>
        <v>0</v>
      </c>
      <c r="AY95" s="113">
        <f>ROUND(BC95*L30,2)</f>
        <v>0</v>
      </c>
      <c r="AZ95" s="113">
        <f>ROUND(AZ96+SUM(AZ97:AZ103)+SUM(AZ107:AZ111),2)</f>
        <v>0</v>
      </c>
      <c r="BA95" s="113">
        <f>ROUND(BA96+SUM(BA97:BA103)+SUM(BA107:BA111),2)</f>
        <v>0</v>
      </c>
      <c r="BB95" s="113">
        <f>ROUND(BB96+SUM(BB97:BB103)+SUM(BB107:BB111),2)</f>
        <v>0</v>
      </c>
      <c r="BC95" s="113">
        <f>ROUND(BC96+SUM(BC97:BC103)+SUM(BC107:BC111),2)</f>
        <v>0</v>
      </c>
      <c r="BD95" s="115">
        <f>ROUND(BD96+SUM(BD97:BD103)+SUM(BD107:BD111),2)</f>
        <v>0</v>
      </c>
      <c r="BE95" s="7"/>
      <c r="BS95" s="116" t="s">
        <v>74</v>
      </c>
      <c r="BT95" s="116" t="s">
        <v>82</v>
      </c>
      <c r="BU95" s="116" t="s">
        <v>76</v>
      </c>
      <c r="BV95" s="116" t="s">
        <v>77</v>
      </c>
      <c r="BW95" s="116" t="s">
        <v>83</v>
      </c>
      <c r="BX95" s="116" t="s">
        <v>4</v>
      </c>
      <c r="CL95" s="116" t="s">
        <v>1</v>
      </c>
      <c r="CM95" s="116" t="s">
        <v>75</v>
      </c>
    </row>
    <row r="96" s="4" customFormat="1" ht="16.5" customHeight="1">
      <c r="A96" s="117" t="s">
        <v>84</v>
      </c>
      <c r="B96" s="65"/>
      <c r="C96" s="10"/>
      <c r="D96" s="10"/>
      <c r="E96" s="118" t="s">
        <v>85</v>
      </c>
      <c r="F96" s="118"/>
      <c r="G96" s="118"/>
      <c r="H96" s="118"/>
      <c r="I96" s="118"/>
      <c r="J96" s="10"/>
      <c r="K96" s="118" t="s">
        <v>86</v>
      </c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9">
        <f>'01 - Zateplenie obvodovéh...'!J32</f>
        <v>0</v>
      </c>
      <c r="AH96" s="10"/>
      <c r="AI96" s="10"/>
      <c r="AJ96" s="10"/>
      <c r="AK96" s="10"/>
      <c r="AL96" s="10"/>
      <c r="AM96" s="10"/>
      <c r="AN96" s="119">
        <f>SUM(AG96,AT96)</f>
        <v>0</v>
      </c>
      <c r="AO96" s="10"/>
      <c r="AP96" s="10"/>
      <c r="AQ96" s="120" t="s">
        <v>87</v>
      </c>
      <c r="AR96" s="65"/>
      <c r="AS96" s="121">
        <v>0</v>
      </c>
      <c r="AT96" s="122">
        <f>ROUND(SUM(AV96:AW96),2)</f>
        <v>0</v>
      </c>
      <c r="AU96" s="123">
        <f>'01 - Zateplenie obvodovéh...'!P129</f>
        <v>0</v>
      </c>
      <c r="AV96" s="122">
        <f>'01 - Zateplenie obvodovéh...'!J35</f>
        <v>0</v>
      </c>
      <c r="AW96" s="122">
        <f>'01 - Zateplenie obvodovéh...'!J36</f>
        <v>0</v>
      </c>
      <c r="AX96" s="122">
        <f>'01 - Zateplenie obvodovéh...'!J37</f>
        <v>0</v>
      </c>
      <c r="AY96" s="122">
        <f>'01 - Zateplenie obvodovéh...'!J38</f>
        <v>0</v>
      </c>
      <c r="AZ96" s="122">
        <f>'01 - Zateplenie obvodovéh...'!F35</f>
        <v>0</v>
      </c>
      <c r="BA96" s="122">
        <f>'01 - Zateplenie obvodovéh...'!F36</f>
        <v>0</v>
      </c>
      <c r="BB96" s="122">
        <f>'01 - Zateplenie obvodovéh...'!F37</f>
        <v>0</v>
      </c>
      <c r="BC96" s="122">
        <f>'01 - Zateplenie obvodovéh...'!F38</f>
        <v>0</v>
      </c>
      <c r="BD96" s="124">
        <f>'01 - Zateplenie obvodovéh...'!F39</f>
        <v>0</v>
      </c>
      <c r="BE96" s="4"/>
      <c r="BT96" s="23" t="s">
        <v>88</v>
      </c>
      <c r="BV96" s="23" t="s">
        <v>77</v>
      </c>
      <c r="BW96" s="23" t="s">
        <v>89</v>
      </c>
      <c r="BX96" s="23" t="s">
        <v>83</v>
      </c>
      <c r="CL96" s="23" t="s">
        <v>1</v>
      </c>
    </row>
    <row r="97" s="4" customFormat="1" ht="16.5" customHeight="1">
      <c r="A97" s="117" t="s">
        <v>84</v>
      </c>
      <c r="B97" s="65"/>
      <c r="C97" s="10"/>
      <c r="D97" s="10"/>
      <c r="E97" s="118" t="s">
        <v>90</v>
      </c>
      <c r="F97" s="118"/>
      <c r="G97" s="118"/>
      <c r="H97" s="118"/>
      <c r="I97" s="118"/>
      <c r="J97" s="10"/>
      <c r="K97" s="118" t="s">
        <v>91</v>
      </c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9">
        <f>'02 - Zateplenie strechy'!J32</f>
        <v>0</v>
      </c>
      <c r="AH97" s="10"/>
      <c r="AI97" s="10"/>
      <c r="AJ97" s="10"/>
      <c r="AK97" s="10"/>
      <c r="AL97" s="10"/>
      <c r="AM97" s="10"/>
      <c r="AN97" s="119">
        <f>SUM(AG97,AT97)</f>
        <v>0</v>
      </c>
      <c r="AO97" s="10"/>
      <c r="AP97" s="10"/>
      <c r="AQ97" s="120" t="s">
        <v>87</v>
      </c>
      <c r="AR97" s="65"/>
      <c r="AS97" s="121">
        <v>0</v>
      </c>
      <c r="AT97" s="122">
        <f>ROUND(SUM(AV97:AW97),2)</f>
        <v>0</v>
      </c>
      <c r="AU97" s="123">
        <f>'02 - Zateplenie strechy'!P124</f>
        <v>0</v>
      </c>
      <c r="AV97" s="122">
        <f>'02 - Zateplenie strechy'!J35</f>
        <v>0</v>
      </c>
      <c r="AW97" s="122">
        <f>'02 - Zateplenie strechy'!J36</f>
        <v>0</v>
      </c>
      <c r="AX97" s="122">
        <f>'02 - Zateplenie strechy'!J37</f>
        <v>0</v>
      </c>
      <c r="AY97" s="122">
        <f>'02 - Zateplenie strechy'!J38</f>
        <v>0</v>
      </c>
      <c r="AZ97" s="122">
        <f>'02 - Zateplenie strechy'!F35</f>
        <v>0</v>
      </c>
      <c r="BA97" s="122">
        <f>'02 - Zateplenie strechy'!F36</f>
        <v>0</v>
      </c>
      <c r="BB97" s="122">
        <f>'02 - Zateplenie strechy'!F37</f>
        <v>0</v>
      </c>
      <c r="BC97" s="122">
        <f>'02 - Zateplenie strechy'!F38</f>
        <v>0</v>
      </c>
      <c r="BD97" s="124">
        <f>'02 - Zateplenie strechy'!F39</f>
        <v>0</v>
      </c>
      <c r="BE97" s="4"/>
      <c r="BT97" s="23" t="s">
        <v>88</v>
      </c>
      <c r="BV97" s="23" t="s">
        <v>77</v>
      </c>
      <c r="BW97" s="23" t="s">
        <v>92</v>
      </c>
      <c r="BX97" s="23" t="s">
        <v>83</v>
      </c>
      <c r="CL97" s="23" t="s">
        <v>1</v>
      </c>
    </row>
    <row r="98" s="4" customFormat="1" ht="16.5" customHeight="1">
      <c r="A98" s="117" t="s">
        <v>84</v>
      </c>
      <c r="B98" s="65"/>
      <c r="C98" s="10"/>
      <c r="D98" s="10"/>
      <c r="E98" s="118" t="s">
        <v>93</v>
      </c>
      <c r="F98" s="118"/>
      <c r="G98" s="118"/>
      <c r="H98" s="118"/>
      <c r="I98" s="118"/>
      <c r="J98" s="10"/>
      <c r="K98" s="118" t="s">
        <v>94</v>
      </c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9">
        <f>'03 - Výmena výplňových ko...'!J32</f>
        <v>0</v>
      </c>
      <c r="AH98" s="10"/>
      <c r="AI98" s="10"/>
      <c r="AJ98" s="10"/>
      <c r="AK98" s="10"/>
      <c r="AL98" s="10"/>
      <c r="AM98" s="10"/>
      <c r="AN98" s="119">
        <f>SUM(AG98,AT98)</f>
        <v>0</v>
      </c>
      <c r="AO98" s="10"/>
      <c r="AP98" s="10"/>
      <c r="AQ98" s="120" t="s">
        <v>87</v>
      </c>
      <c r="AR98" s="65"/>
      <c r="AS98" s="121">
        <v>0</v>
      </c>
      <c r="AT98" s="122">
        <f>ROUND(SUM(AV98:AW98),2)</f>
        <v>0</v>
      </c>
      <c r="AU98" s="123">
        <f>'03 - Výmena výplňových ko...'!P129</f>
        <v>0</v>
      </c>
      <c r="AV98" s="122">
        <f>'03 - Výmena výplňových ko...'!J35</f>
        <v>0</v>
      </c>
      <c r="AW98" s="122">
        <f>'03 - Výmena výplňových ko...'!J36</f>
        <v>0</v>
      </c>
      <c r="AX98" s="122">
        <f>'03 - Výmena výplňových ko...'!J37</f>
        <v>0</v>
      </c>
      <c r="AY98" s="122">
        <f>'03 - Výmena výplňových ko...'!J38</f>
        <v>0</v>
      </c>
      <c r="AZ98" s="122">
        <f>'03 - Výmena výplňových ko...'!F35</f>
        <v>0</v>
      </c>
      <c r="BA98" s="122">
        <f>'03 - Výmena výplňových ko...'!F36</f>
        <v>0</v>
      </c>
      <c r="BB98" s="122">
        <f>'03 - Výmena výplňových ko...'!F37</f>
        <v>0</v>
      </c>
      <c r="BC98" s="122">
        <f>'03 - Výmena výplňových ko...'!F38</f>
        <v>0</v>
      </c>
      <c r="BD98" s="124">
        <f>'03 - Výmena výplňových ko...'!F39</f>
        <v>0</v>
      </c>
      <c r="BE98" s="4"/>
      <c r="BT98" s="23" t="s">
        <v>88</v>
      </c>
      <c r="BV98" s="23" t="s">
        <v>77</v>
      </c>
      <c r="BW98" s="23" t="s">
        <v>95</v>
      </c>
      <c r="BX98" s="23" t="s">
        <v>83</v>
      </c>
      <c r="CL98" s="23" t="s">
        <v>1</v>
      </c>
    </row>
    <row r="99" s="4" customFormat="1" ht="16.5" customHeight="1">
      <c r="A99" s="117" t="s">
        <v>84</v>
      </c>
      <c r="B99" s="65"/>
      <c r="C99" s="10"/>
      <c r="D99" s="10"/>
      <c r="E99" s="118" t="s">
        <v>96</v>
      </c>
      <c r="F99" s="118"/>
      <c r="G99" s="118"/>
      <c r="H99" s="118"/>
      <c r="I99" s="118"/>
      <c r="J99" s="10"/>
      <c r="K99" s="118" t="s">
        <v>97</v>
      </c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9">
        <f>'05 - Iná modernizácia'!J32</f>
        <v>0</v>
      </c>
      <c r="AH99" s="10"/>
      <c r="AI99" s="10"/>
      <c r="AJ99" s="10"/>
      <c r="AK99" s="10"/>
      <c r="AL99" s="10"/>
      <c r="AM99" s="10"/>
      <c r="AN99" s="119">
        <f>SUM(AG99,AT99)</f>
        <v>0</v>
      </c>
      <c r="AO99" s="10"/>
      <c r="AP99" s="10"/>
      <c r="AQ99" s="120" t="s">
        <v>87</v>
      </c>
      <c r="AR99" s="65"/>
      <c r="AS99" s="121">
        <v>0</v>
      </c>
      <c r="AT99" s="122">
        <f>ROUND(SUM(AV99:AW99),2)</f>
        <v>0</v>
      </c>
      <c r="AU99" s="123">
        <f>'05 - Iná modernizácia'!P130</f>
        <v>0</v>
      </c>
      <c r="AV99" s="122">
        <f>'05 - Iná modernizácia'!J35</f>
        <v>0</v>
      </c>
      <c r="AW99" s="122">
        <f>'05 - Iná modernizácia'!J36</f>
        <v>0</v>
      </c>
      <c r="AX99" s="122">
        <f>'05 - Iná modernizácia'!J37</f>
        <v>0</v>
      </c>
      <c r="AY99" s="122">
        <f>'05 - Iná modernizácia'!J38</f>
        <v>0</v>
      </c>
      <c r="AZ99" s="122">
        <f>'05 - Iná modernizácia'!F35</f>
        <v>0</v>
      </c>
      <c r="BA99" s="122">
        <f>'05 - Iná modernizácia'!F36</f>
        <v>0</v>
      </c>
      <c r="BB99" s="122">
        <f>'05 - Iná modernizácia'!F37</f>
        <v>0</v>
      </c>
      <c r="BC99" s="122">
        <f>'05 - Iná modernizácia'!F38</f>
        <v>0</v>
      </c>
      <c r="BD99" s="124">
        <f>'05 - Iná modernizácia'!F39</f>
        <v>0</v>
      </c>
      <c r="BE99" s="4"/>
      <c r="BT99" s="23" t="s">
        <v>88</v>
      </c>
      <c r="BV99" s="23" t="s">
        <v>77</v>
      </c>
      <c r="BW99" s="23" t="s">
        <v>98</v>
      </c>
      <c r="BX99" s="23" t="s">
        <v>83</v>
      </c>
      <c r="CL99" s="23" t="s">
        <v>1</v>
      </c>
    </row>
    <row r="100" s="4" customFormat="1" ht="16.5" customHeight="1">
      <c r="A100" s="117" t="s">
        <v>84</v>
      </c>
      <c r="B100" s="65"/>
      <c r="C100" s="10"/>
      <c r="D100" s="10"/>
      <c r="E100" s="118" t="s">
        <v>99</v>
      </c>
      <c r="F100" s="118"/>
      <c r="G100" s="118"/>
      <c r="H100" s="118"/>
      <c r="I100" s="118"/>
      <c r="J100" s="10"/>
      <c r="K100" s="118" t="s">
        <v>100</v>
      </c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9">
        <f>'06 - Výmena nášlapných vr...'!J32</f>
        <v>0</v>
      </c>
      <c r="AH100" s="10"/>
      <c r="AI100" s="10"/>
      <c r="AJ100" s="10"/>
      <c r="AK100" s="10"/>
      <c r="AL100" s="10"/>
      <c r="AM100" s="10"/>
      <c r="AN100" s="119">
        <f>SUM(AG100,AT100)</f>
        <v>0</v>
      </c>
      <c r="AO100" s="10"/>
      <c r="AP100" s="10"/>
      <c r="AQ100" s="120" t="s">
        <v>87</v>
      </c>
      <c r="AR100" s="65"/>
      <c r="AS100" s="121">
        <v>0</v>
      </c>
      <c r="AT100" s="122">
        <f>ROUND(SUM(AV100:AW100),2)</f>
        <v>0</v>
      </c>
      <c r="AU100" s="123">
        <f>'06 - Výmena nášlapných vr...'!P127</f>
        <v>0</v>
      </c>
      <c r="AV100" s="122">
        <f>'06 - Výmena nášlapných vr...'!J35</f>
        <v>0</v>
      </c>
      <c r="AW100" s="122">
        <f>'06 - Výmena nášlapných vr...'!J36</f>
        <v>0</v>
      </c>
      <c r="AX100" s="122">
        <f>'06 - Výmena nášlapných vr...'!J37</f>
        <v>0</v>
      </c>
      <c r="AY100" s="122">
        <f>'06 - Výmena nášlapných vr...'!J38</f>
        <v>0</v>
      </c>
      <c r="AZ100" s="122">
        <f>'06 - Výmena nášlapných vr...'!F35</f>
        <v>0</v>
      </c>
      <c r="BA100" s="122">
        <f>'06 - Výmena nášlapných vr...'!F36</f>
        <v>0</v>
      </c>
      <c r="BB100" s="122">
        <f>'06 - Výmena nášlapných vr...'!F37</f>
        <v>0</v>
      </c>
      <c r="BC100" s="122">
        <f>'06 - Výmena nášlapných vr...'!F38</f>
        <v>0</v>
      </c>
      <c r="BD100" s="124">
        <f>'06 - Výmena nášlapných vr...'!F39</f>
        <v>0</v>
      </c>
      <c r="BE100" s="4"/>
      <c r="BT100" s="23" t="s">
        <v>88</v>
      </c>
      <c r="BV100" s="23" t="s">
        <v>77</v>
      </c>
      <c r="BW100" s="23" t="s">
        <v>101</v>
      </c>
      <c r="BX100" s="23" t="s">
        <v>83</v>
      </c>
      <c r="CL100" s="23" t="s">
        <v>1</v>
      </c>
    </row>
    <row r="101" s="4" customFormat="1" ht="16.5" customHeight="1">
      <c r="A101" s="117" t="s">
        <v>84</v>
      </c>
      <c r="B101" s="65"/>
      <c r="C101" s="10"/>
      <c r="D101" s="10"/>
      <c r="E101" s="118" t="s">
        <v>102</v>
      </c>
      <c r="F101" s="118"/>
      <c r="G101" s="118"/>
      <c r="H101" s="118"/>
      <c r="I101" s="118"/>
      <c r="J101" s="10"/>
      <c r="K101" s="118" t="s">
        <v>103</v>
      </c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9">
        <f>'07 - Oprava omietok stien...'!J32</f>
        <v>0</v>
      </c>
      <c r="AH101" s="10"/>
      <c r="AI101" s="10"/>
      <c r="AJ101" s="10"/>
      <c r="AK101" s="10"/>
      <c r="AL101" s="10"/>
      <c r="AM101" s="10"/>
      <c r="AN101" s="119">
        <f>SUM(AG101,AT101)</f>
        <v>0</v>
      </c>
      <c r="AO101" s="10"/>
      <c r="AP101" s="10"/>
      <c r="AQ101" s="120" t="s">
        <v>87</v>
      </c>
      <c r="AR101" s="65"/>
      <c r="AS101" s="121">
        <v>0</v>
      </c>
      <c r="AT101" s="122">
        <f>ROUND(SUM(AV101:AW101),2)</f>
        <v>0</v>
      </c>
      <c r="AU101" s="123">
        <f>'07 - Oprava omietok stien...'!P129</f>
        <v>0</v>
      </c>
      <c r="AV101" s="122">
        <f>'07 - Oprava omietok stien...'!J35</f>
        <v>0</v>
      </c>
      <c r="AW101" s="122">
        <f>'07 - Oprava omietok stien...'!J36</f>
        <v>0</v>
      </c>
      <c r="AX101" s="122">
        <f>'07 - Oprava omietok stien...'!J37</f>
        <v>0</v>
      </c>
      <c r="AY101" s="122">
        <f>'07 - Oprava omietok stien...'!J38</f>
        <v>0</v>
      </c>
      <c r="AZ101" s="122">
        <f>'07 - Oprava omietok stien...'!F35</f>
        <v>0</v>
      </c>
      <c r="BA101" s="122">
        <f>'07 - Oprava omietok stien...'!F36</f>
        <v>0</v>
      </c>
      <c r="BB101" s="122">
        <f>'07 - Oprava omietok stien...'!F37</f>
        <v>0</v>
      </c>
      <c r="BC101" s="122">
        <f>'07 - Oprava omietok stien...'!F38</f>
        <v>0</v>
      </c>
      <c r="BD101" s="124">
        <f>'07 - Oprava omietok stien...'!F39</f>
        <v>0</v>
      </c>
      <c r="BE101" s="4"/>
      <c r="BT101" s="23" t="s">
        <v>88</v>
      </c>
      <c r="BV101" s="23" t="s">
        <v>77</v>
      </c>
      <c r="BW101" s="23" t="s">
        <v>104</v>
      </c>
      <c r="BX101" s="23" t="s">
        <v>83</v>
      </c>
      <c r="CL101" s="23" t="s">
        <v>1</v>
      </c>
    </row>
    <row r="102" s="4" customFormat="1" ht="16.5" customHeight="1">
      <c r="A102" s="117" t="s">
        <v>84</v>
      </c>
      <c r="B102" s="65"/>
      <c r="C102" s="10"/>
      <c r="D102" s="10"/>
      <c r="E102" s="118" t="s">
        <v>105</v>
      </c>
      <c r="F102" s="118"/>
      <c r="G102" s="118"/>
      <c r="H102" s="118"/>
      <c r="I102" s="118"/>
      <c r="J102" s="10"/>
      <c r="K102" s="118" t="s">
        <v>106</v>
      </c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9">
        <f>'08 - Výmena stropných pod...'!J32</f>
        <v>0</v>
      </c>
      <c r="AH102" s="10"/>
      <c r="AI102" s="10"/>
      <c r="AJ102" s="10"/>
      <c r="AK102" s="10"/>
      <c r="AL102" s="10"/>
      <c r="AM102" s="10"/>
      <c r="AN102" s="119">
        <f>SUM(AG102,AT102)</f>
        <v>0</v>
      </c>
      <c r="AO102" s="10"/>
      <c r="AP102" s="10"/>
      <c r="AQ102" s="120" t="s">
        <v>87</v>
      </c>
      <c r="AR102" s="65"/>
      <c r="AS102" s="121">
        <v>0</v>
      </c>
      <c r="AT102" s="122">
        <f>ROUND(SUM(AV102:AW102),2)</f>
        <v>0</v>
      </c>
      <c r="AU102" s="123">
        <f>'08 - Výmena stropných pod...'!P128</f>
        <v>0</v>
      </c>
      <c r="AV102" s="122">
        <f>'08 - Výmena stropných pod...'!J35</f>
        <v>0</v>
      </c>
      <c r="AW102" s="122">
        <f>'08 - Výmena stropných pod...'!J36</f>
        <v>0</v>
      </c>
      <c r="AX102" s="122">
        <f>'08 - Výmena stropných pod...'!J37</f>
        <v>0</v>
      </c>
      <c r="AY102" s="122">
        <f>'08 - Výmena stropných pod...'!J38</f>
        <v>0</v>
      </c>
      <c r="AZ102" s="122">
        <f>'08 - Výmena stropných pod...'!F35</f>
        <v>0</v>
      </c>
      <c r="BA102" s="122">
        <f>'08 - Výmena stropných pod...'!F36</f>
        <v>0</v>
      </c>
      <c r="BB102" s="122">
        <f>'08 - Výmena stropných pod...'!F37</f>
        <v>0</v>
      </c>
      <c r="BC102" s="122">
        <f>'08 - Výmena stropných pod...'!F38</f>
        <v>0</v>
      </c>
      <c r="BD102" s="124">
        <f>'08 - Výmena stropných pod...'!F39</f>
        <v>0</v>
      </c>
      <c r="BE102" s="4"/>
      <c r="BT102" s="23" t="s">
        <v>88</v>
      </c>
      <c r="BV102" s="23" t="s">
        <v>77</v>
      </c>
      <c r="BW102" s="23" t="s">
        <v>107</v>
      </c>
      <c r="BX102" s="23" t="s">
        <v>83</v>
      </c>
      <c r="CL102" s="23" t="s">
        <v>1</v>
      </c>
    </row>
    <row r="103" s="4" customFormat="1" ht="16.5" customHeight="1">
      <c r="A103" s="4"/>
      <c r="B103" s="65"/>
      <c r="C103" s="10"/>
      <c r="D103" s="10"/>
      <c r="E103" s="118" t="s">
        <v>108</v>
      </c>
      <c r="F103" s="118"/>
      <c r="G103" s="118"/>
      <c r="H103" s="118"/>
      <c r="I103" s="118"/>
      <c r="J103" s="10"/>
      <c r="K103" s="118" t="s">
        <v>109</v>
      </c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25">
        <f>ROUND(SUM(AG104:AG106),2)</f>
        <v>0</v>
      </c>
      <c r="AH103" s="10"/>
      <c r="AI103" s="10"/>
      <c r="AJ103" s="10"/>
      <c r="AK103" s="10"/>
      <c r="AL103" s="10"/>
      <c r="AM103" s="10"/>
      <c r="AN103" s="119">
        <f>SUM(AG103,AT103)</f>
        <v>0</v>
      </c>
      <c r="AO103" s="10"/>
      <c r="AP103" s="10"/>
      <c r="AQ103" s="120" t="s">
        <v>87</v>
      </c>
      <c r="AR103" s="65"/>
      <c r="AS103" s="121">
        <f>ROUND(SUM(AS104:AS106),2)</f>
        <v>0</v>
      </c>
      <c r="AT103" s="122">
        <f>ROUND(SUM(AV103:AW103),2)</f>
        <v>0</v>
      </c>
      <c r="AU103" s="123">
        <f>ROUND(SUM(AU104:AU106),5)</f>
        <v>0</v>
      </c>
      <c r="AV103" s="122">
        <f>ROUND(AZ103*L29,2)</f>
        <v>0</v>
      </c>
      <c r="AW103" s="122">
        <f>ROUND(BA103*L30,2)</f>
        <v>0</v>
      </c>
      <c r="AX103" s="122">
        <f>ROUND(BB103*L29,2)</f>
        <v>0</v>
      </c>
      <c r="AY103" s="122">
        <f>ROUND(BC103*L30,2)</f>
        <v>0</v>
      </c>
      <c r="AZ103" s="122">
        <f>ROUND(SUM(AZ104:AZ106),2)</f>
        <v>0</v>
      </c>
      <c r="BA103" s="122">
        <f>ROUND(SUM(BA104:BA106),2)</f>
        <v>0</v>
      </c>
      <c r="BB103" s="122">
        <f>ROUND(SUM(BB104:BB106),2)</f>
        <v>0</v>
      </c>
      <c r="BC103" s="122">
        <f>ROUND(SUM(BC104:BC106),2)</f>
        <v>0</v>
      </c>
      <c r="BD103" s="124">
        <f>ROUND(SUM(BD104:BD106),2)</f>
        <v>0</v>
      </c>
      <c r="BE103" s="4"/>
      <c r="BS103" s="23" t="s">
        <v>74</v>
      </c>
      <c r="BT103" s="23" t="s">
        <v>88</v>
      </c>
      <c r="BU103" s="23" t="s">
        <v>76</v>
      </c>
      <c r="BV103" s="23" t="s">
        <v>77</v>
      </c>
      <c r="BW103" s="23" t="s">
        <v>110</v>
      </c>
      <c r="BX103" s="23" t="s">
        <v>83</v>
      </c>
      <c r="CL103" s="23" t="s">
        <v>1</v>
      </c>
    </row>
    <row r="104" s="4" customFormat="1" ht="16.5" customHeight="1">
      <c r="A104" s="117" t="s">
        <v>84</v>
      </c>
      <c r="B104" s="65"/>
      <c r="C104" s="10"/>
      <c r="D104" s="10"/>
      <c r="E104" s="10"/>
      <c r="F104" s="118" t="s">
        <v>111</v>
      </c>
      <c r="G104" s="118"/>
      <c r="H104" s="118"/>
      <c r="I104" s="118"/>
      <c r="J104" s="118"/>
      <c r="K104" s="10"/>
      <c r="L104" s="118" t="s">
        <v>112</v>
      </c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9">
        <f>'09a - Stavebné úpravy'!J34</f>
        <v>0</v>
      </c>
      <c r="AH104" s="10"/>
      <c r="AI104" s="10"/>
      <c r="AJ104" s="10"/>
      <c r="AK104" s="10"/>
      <c r="AL104" s="10"/>
      <c r="AM104" s="10"/>
      <c r="AN104" s="119">
        <f>SUM(AG104,AT104)</f>
        <v>0</v>
      </c>
      <c r="AO104" s="10"/>
      <c r="AP104" s="10"/>
      <c r="AQ104" s="120" t="s">
        <v>87</v>
      </c>
      <c r="AR104" s="65"/>
      <c r="AS104" s="121">
        <v>0</v>
      </c>
      <c r="AT104" s="122">
        <f>ROUND(SUM(AV104:AW104),2)</f>
        <v>0</v>
      </c>
      <c r="AU104" s="123">
        <f>'09a - Stavebné úpravy'!P137</f>
        <v>0</v>
      </c>
      <c r="AV104" s="122">
        <f>'09a - Stavebné úpravy'!J37</f>
        <v>0</v>
      </c>
      <c r="AW104" s="122">
        <f>'09a - Stavebné úpravy'!J38</f>
        <v>0</v>
      </c>
      <c r="AX104" s="122">
        <f>'09a - Stavebné úpravy'!J39</f>
        <v>0</v>
      </c>
      <c r="AY104" s="122">
        <f>'09a - Stavebné úpravy'!J40</f>
        <v>0</v>
      </c>
      <c r="AZ104" s="122">
        <f>'09a - Stavebné úpravy'!F37</f>
        <v>0</v>
      </c>
      <c r="BA104" s="122">
        <f>'09a - Stavebné úpravy'!F38</f>
        <v>0</v>
      </c>
      <c r="BB104" s="122">
        <f>'09a - Stavebné úpravy'!F39</f>
        <v>0</v>
      </c>
      <c r="BC104" s="122">
        <f>'09a - Stavebné úpravy'!F40</f>
        <v>0</v>
      </c>
      <c r="BD104" s="124">
        <f>'09a - Stavebné úpravy'!F41</f>
        <v>0</v>
      </c>
      <c r="BE104" s="4"/>
      <c r="BT104" s="23" t="s">
        <v>113</v>
      </c>
      <c r="BV104" s="23" t="s">
        <v>77</v>
      </c>
      <c r="BW104" s="23" t="s">
        <v>114</v>
      </c>
      <c r="BX104" s="23" t="s">
        <v>110</v>
      </c>
      <c r="CL104" s="23" t="s">
        <v>1</v>
      </c>
    </row>
    <row r="105" s="4" customFormat="1" ht="16.5" customHeight="1">
      <c r="A105" s="117" t="s">
        <v>84</v>
      </c>
      <c r="B105" s="65"/>
      <c r="C105" s="10"/>
      <c r="D105" s="10"/>
      <c r="E105" s="10"/>
      <c r="F105" s="118" t="s">
        <v>115</v>
      </c>
      <c r="G105" s="118"/>
      <c r="H105" s="118"/>
      <c r="I105" s="118"/>
      <c r="J105" s="118"/>
      <c r="K105" s="10"/>
      <c r="L105" s="118" t="s">
        <v>116</v>
      </c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9">
        <f>'09b - Zdravotechnická inš...'!J34</f>
        <v>0</v>
      </c>
      <c r="AH105" s="10"/>
      <c r="AI105" s="10"/>
      <c r="AJ105" s="10"/>
      <c r="AK105" s="10"/>
      <c r="AL105" s="10"/>
      <c r="AM105" s="10"/>
      <c r="AN105" s="119">
        <f>SUM(AG105,AT105)</f>
        <v>0</v>
      </c>
      <c r="AO105" s="10"/>
      <c r="AP105" s="10"/>
      <c r="AQ105" s="120" t="s">
        <v>87</v>
      </c>
      <c r="AR105" s="65"/>
      <c r="AS105" s="121">
        <v>0</v>
      </c>
      <c r="AT105" s="122">
        <f>ROUND(SUM(AV105:AW105),2)</f>
        <v>0</v>
      </c>
      <c r="AU105" s="123">
        <f>'09b - Zdravotechnická inš...'!P129</f>
        <v>0</v>
      </c>
      <c r="AV105" s="122">
        <f>'09b - Zdravotechnická inš...'!J37</f>
        <v>0</v>
      </c>
      <c r="AW105" s="122">
        <f>'09b - Zdravotechnická inš...'!J38</f>
        <v>0</v>
      </c>
      <c r="AX105" s="122">
        <f>'09b - Zdravotechnická inš...'!J39</f>
        <v>0</v>
      </c>
      <c r="AY105" s="122">
        <f>'09b - Zdravotechnická inš...'!J40</f>
        <v>0</v>
      </c>
      <c r="AZ105" s="122">
        <f>'09b - Zdravotechnická inš...'!F37</f>
        <v>0</v>
      </c>
      <c r="BA105" s="122">
        <f>'09b - Zdravotechnická inš...'!F38</f>
        <v>0</v>
      </c>
      <c r="BB105" s="122">
        <f>'09b - Zdravotechnická inš...'!F39</f>
        <v>0</v>
      </c>
      <c r="BC105" s="122">
        <f>'09b - Zdravotechnická inš...'!F40</f>
        <v>0</v>
      </c>
      <c r="BD105" s="124">
        <f>'09b - Zdravotechnická inš...'!F41</f>
        <v>0</v>
      </c>
      <c r="BE105" s="4"/>
      <c r="BT105" s="23" t="s">
        <v>113</v>
      </c>
      <c r="BV105" s="23" t="s">
        <v>77</v>
      </c>
      <c r="BW105" s="23" t="s">
        <v>117</v>
      </c>
      <c r="BX105" s="23" t="s">
        <v>110</v>
      </c>
      <c r="CL105" s="23" t="s">
        <v>1</v>
      </c>
    </row>
    <row r="106" s="4" customFormat="1" ht="16.5" customHeight="1">
      <c r="A106" s="117" t="s">
        <v>84</v>
      </c>
      <c r="B106" s="65"/>
      <c r="C106" s="10"/>
      <c r="D106" s="10"/>
      <c r="E106" s="10"/>
      <c r="F106" s="118" t="s">
        <v>118</v>
      </c>
      <c r="G106" s="118"/>
      <c r="H106" s="118"/>
      <c r="I106" s="118"/>
      <c r="J106" s="118"/>
      <c r="K106" s="10"/>
      <c r="L106" s="118" t="s">
        <v>119</v>
      </c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9">
        <f>'09c - Rampa, plošina'!J34</f>
        <v>0</v>
      </c>
      <c r="AH106" s="10"/>
      <c r="AI106" s="10"/>
      <c r="AJ106" s="10"/>
      <c r="AK106" s="10"/>
      <c r="AL106" s="10"/>
      <c r="AM106" s="10"/>
      <c r="AN106" s="119">
        <f>SUM(AG106,AT106)</f>
        <v>0</v>
      </c>
      <c r="AO106" s="10"/>
      <c r="AP106" s="10"/>
      <c r="AQ106" s="120" t="s">
        <v>87</v>
      </c>
      <c r="AR106" s="65"/>
      <c r="AS106" s="121">
        <v>0</v>
      </c>
      <c r="AT106" s="122">
        <f>ROUND(SUM(AV106:AW106),2)</f>
        <v>0</v>
      </c>
      <c r="AU106" s="123">
        <f>'09c - Rampa, plošina'!P133</f>
        <v>0</v>
      </c>
      <c r="AV106" s="122">
        <f>'09c - Rampa, plošina'!J37</f>
        <v>0</v>
      </c>
      <c r="AW106" s="122">
        <f>'09c - Rampa, plošina'!J38</f>
        <v>0</v>
      </c>
      <c r="AX106" s="122">
        <f>'09c - Rampa, plošina'!J39</f>
        <v>0</v>
      </c>
      <c r="AY106" s="122">
        <f>'09c - Rampa, plošina'!J40</f>
        <v>0</v>
      </c>
      <c r="AZ106" s="122">
        <f>'09c - Rampa, plošina'!F37</f>
        <v>0</v>
      </c>
      <c r="BA106" s="122">
        <f>'09c - Rampa, plošina'!F38</f>
        <v>0</v>
      </c>
      <c r="BB106" s="122">
        <f>'09c - Rampa, plošina'!F39</f>
        <v>0</v>
      </c>
      <c r="BC106" s="122">
        <f>'09c - Rampa, plošina'!F40</f>
        <v>0</v>
      </c>
      <c r="BD106" s="124">
        <f>'09c - Rampa, plošina'!F41</f>
        <v>0</v>
      </c>
      <c r="BE106" s="4"/>
      <c r="BT106" s="23" t="s">
        <v>113</v>
      </c>
      <c r="BV106" s="23" t="s">
        <v>77</v>
      </c>
      <c r="BW106" s="23" t="s">
        <v>120</v>
      </c>
      <c r="BX106" s="23" t="s">
        <v>110</v>
      </c>
      <c r="CL106" s="23" t="s">
        <v>1</v>
      </c>
    </row>
    <row r="107" s="4" customFormat="1" ht="23.25" customHeight="1">
      <c r="A107" s="117" t="s">
        <v>84</v>
      </c>
      <c r="B107" s="65"/>
      <c r="C107" s="10"/>
      <c r="D107" s="10"/>
      <c r="E107" s="118" t="s">
        <v>121</v>
      </c>
      <c r="F107" s="118"/>
      <c r="G107" s="118"/>
      <c r="H107" s="118"/>
      <c r="I107" s="118"/>
      <c r="J107" s="10"/>
      <c r="K107" s="118" t="s">
        <v>122</v>
      </c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9">
        <f>'10 - Výmena interiérových...'!J32</f>
        <v>0</v>
      </c>
      <c r="AH107" s="10"/>
      <c r="AI107" s="10"/>
      <c r="AJ107" s="10"/>
      <c r="AK107" s="10"/>
      <c r="AL107" s="10"/>
      <c r="AM107" s="10"/>
      <c r="AN107" s="119">
        <f>SUM(AG107,AT107)</f>
        <v>0</v>
      </c>
      <c r="AO107" s="10"/>
      <c r="AP107" s="10"/>
      <c r="AQ107" s="120" t="s">
        <v>87</v>
      </c>
      <c r="AR107" s="65"/>
      <c r="AS107" s="121">
        <v>0</v>
      </c>
      <c r="AT107" s="122">
        <f>ROUND(SUM(AV107:AW107),2)</f>
        <v>0</v>
      </c>
      <c r="AU107" s="123">
        <f>'10 - Výmena interiérových...'!P129</f>
        <v>0</v>
      </c>
      <c r="AV107" s="122">
        <f>'10 - Výmena interiérových...'!J35</f>
        <v>0</v>
      </c>
      <c r="AW107" s="122">
        <f>'10 - Výmena interiérových...'!J36</f>
        <v>0</v>
      </c>
      <c r="AX107" s="122">
        <f>'10 - Výmena interiérových...'!J37</f>
        <v>0</v>
      </c>
      <c r="AY107" s="122">
        <f>'10 - Výmena interiérových...'!J38</f>
        <v>0</v>
      </c>
      <c r="AZ107" s="122">
        <f>'10 - Výmena interiérových...'!F35</f>
        <v>0</v>
      </c>
      <c r="BA107" s="122">
        <f>'10 - Výmena interiérových...'!F36</f>
        <v>0</v>
      </c>
      <c r="BB107" s="122">
        <f>'10 - Výmena interiérových...'!F37</f>
        <v>0</v>
      </c>
      <c r="BC107" s="122">
        <f>'10 - Výmena interiérových...'!F38</f>
        <v>0</v>
      </c>
      <c r="BD107" s="124">
        <f>'10 - Výmena interiérových...'!F39</f>
        <v>0</v>
      </c>
      <c r="BE107" s="4"/>
      <c r="BT107" s="23" t="s">
        <v>88</v>
      </c>
      <c r="BV107" s="23" t="s">
        <v>77</v>
      </c>
      <c r="BW107" s="23" t="s">
        <v>123</v>
      </c>
      <c r="BX107" s="23" t="s">
        <v>83</v>
      </c>
      <c r="CL107" s="23" t="s">
        <v>1</v>
      </c>
    </row>
    <row r="108" s="4" customFormat="1" ht="16.5" customHeight="1">
      <c r="A108" s="117" t="s">
        <v>84</v>
      </c>
      <c r="B108" s="65"/>
      <c r="C108" s="10"/>
      <c r="D108" s="10"/>
      <c r="E108" s="118" t="s">
        <v>124</v>
      </c>
      <c r="F108" s="118"/>
      <c r="G108" s="118"/>
      <c r="H108" s="118"/>
      <c r="I108" s="118"/>
      <c r="J108" s="10"/>
      <c r="K108" s="118" t="s">
        <v>125</v>
      </c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9">
        <f>'11 - Obnova nášlapnej vrs...'!J32</f>
        <v>0</v>
      </c>
      <c r="AH108" s="10"/>
      <c r="AI108" s="10"/>
      <c r="AJ108" s="10"/>
      <c r="AK108" s="10"/>
      <c r="AL108" s="10"/>
      <c r="AM108" s="10"/>
      <c r="AN108" s="119">
        <f>SUM(AG108,AT108)</f>
        <v>0</v>
      </c>
      <c r="AO108" s="10"/>
      <c r="AP108" s="10"/>
      <c r="AQ108" s="120" t="s">
        <v>87</v>
      </c>
      <c r="AR108" s="65"/>
      <c r="AS108" s="121">
        <v>0</v>
      </c>
      <c r="AT108" s="122">
        <f>ROUND(SUM(AV108:AW108),2)</f>
        <v>0</v>
      </c>
      <c r="AU108" s="123">
        <f>'11 - Obnova nášlapnej vrs...'!P128</f>
        <v>0</v>
      </c>
      <c r="AV108" s="122">
        <f>'11 - Obnova nášlapnej vrs...'!J35</f>
        <v>0</v>
      </c>
      <c r="AW108" s="122">
        <f>'11 - Obnova nášlapnej vrs...'!J36</f>
        <v>0</v>
      </c>
      <c r="AX108" s="122">
        <f>'11 - Obnova nášlapnej vrs...'!J37</f>
        <v>0</v>
      </c>
      <c r="AY108" s="122">
        <f>'11 - Obnova nášlapnej vrs...'!J38</f>
        <v>0</v>
      </c>
      <c r="AZ108" s="122">
        <f>'11 - Obnova nášlapnej vrs...'!F35</f>
        <v>0</v>
      </c>
      <c r="BA108" s="122">
        <f>'11 - Obnova nášlapnej vrs...'!F36</f>
        <v>0</v>
      </c>
      <c r="BB108" s="122">
        <f>'11 - Obnova nášlapnej vrs...'!F37</f>
        <v>0</v>
      </c>
      <c r="BC108" s="122">
        <f>'11 - Obnova nášlapnej vrs...'!F38</f>
        <v>0</v>
      </c>
      <c r="BD108" s="124">
        <f>'11 - Obnova nášlapnej vrs...'!F39</f>
        <v>0</v>
      </c>
      <c r="BE108" s="4"/>
      <c r="BT108" s="23" t="s">
        <v>88</v>
      </c>
      <c r="BV108" s="23" t="s">
        <v>77</v>
      </c>
      <c r="BW108" s="23" t="s">
        <v>126</v>
      </c>
      <c r="BX108" s="23" t="s">
        <v>83</v>
      </c>
      <c r="CL108" s="23" t="s">
        <v>1</v>
      </c>
    </row>
    <row r="109" s="4" customFormat="1" ht="16.5" customHeight="1">
      <c r="A109" s="117" t="s">
        <v>84</v>
      </c>
      <c r="B109" s="65"/>
      <c r="C109" s="10"/>
      <c r="D109" s="10"/>
      <c r="E109" s="118" t="s">
        <v>127</v>
      </c>
      <c r="F109" s="118"/>
      <c r="G109" s="118"/>
      <c r="H109" s="118"/>
      <c r="I109" s="118"/>
      <c r="J109" s="10"/>
      <c r="K109" s="118" t="s">
        <v>116</v>
      </c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9">
        <f>'12 - Zdravotechnická inšt...'!J32</f>
        <v>0</v>
      </c>
      <c r="AH109" s="10"/>
      <c r="AI109" s="10"/>
      <c r="AJ109" s="10"/>
      <c r="AK109" s="10"/>
      <c r="AL109" s="10"/>
      <c r="AM109" s="10"/>
      <c r="AN109" s="119">
        <f>SUM(AG109,AT109)</f>
        <v>0</v>
      </c>
      <c r="AO109" s="10"/>
      <c r="AP109" s="10"/>
      <c r="AQ109" s="120" t="s">
        <v>87</v>
      </c>
      <c r="AR109" s="65"/>
      <c r="AS109" s="121">
        <v>0</v>
      </c>
      <c r="AT109" s="122">
        <f>ROUND(SUM(AV109:AW109),2)</f>
        <v>0</v>
      </c>
      <c r="AU109" s="123">
        <f>'12 - Zdravotechnická inšt...'!P127</f>
        <v>0</v>
      </c>
      <c r="AV109" s="122">
        <f>'12 - Zdravotechnická inšt...'!J35</f>
        <v>0</v>
      </c>
      <c r="AW109" s="122">
        <f>'12 - Zdravotechnická inšt...'!J36</f>
        <v>0</v>
      </c>
      <c r="AX109" s="122">
        <f>'12 - Zdravotechnická inšt...'!J37</f>
        <v>0</v>
      </c>
      <c r="AY109" s="122">
        <f>'12 - Zdravotechnická inšt...'!J38</f>
        <v>0</v>
      </c>
      <c r="AZ109" s="122">
        <f>'12 - Zdravotechnická inšt...'!F35</f>
        <v>0</v>
      </c>
      <c r="BA109" s="122">
        <f>'12 - Zdravotechnická inšt...'!F36</f>
        <v>0</v>
      </c>
      <c r="BB109" s="122">
        <f>'12 - Zdravotechnická inšt...'!F37</f>
        <v>0</v>
      </c>
      <c r="BC109" s="122">
        <f>'12 - Zdravotechnická inšt...'!F38</f>
        <v>0</v>
      </c>
      <c r="BD109" s="124">
        <f>'12 - Zdravotechnická inšt...'!F39</f>
        <v>0</v>
      </c>
      <c r="BE109" s="4"/>
      <c r="BT109" s="23" t="s">
        <v>88</v>
      </c>
      <c r="BV109" s="23" t="s">
        <v>77</v>
      </c>
      <c r="BW109" s="23" t="s">
        <v>128</v>
      </c>
      <c r="BX109" s="23" t="s">
        <v>83</v>
      </c>
      <c r="CL109" s="23" t="s">
        <v>1</v>
      </c>
    </row>
    <row r="110" s="4" customFormat="1" ht="16.5" customHeight="1">
      <c r="A110" s="117" t="s">
        <v>84</v>
      </c>
      <c r="B110" s="65"/>
      <c r="C110" s="10"/>
      <c r="D110" s="10"/>
      <c r="E110" s="118" t="s">
        <v>129</v>
      </c>
      <c r="F110" s="118"/>
      <c r="G110" s="118"/>
      <c r="H110" s="118"/>
      <c r="I110" s="118"/>
      <c r="J110" s="10"/>
      <c r="K110" s="118" t="s">
        <v>130</v>
      </c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9">
        <f>'14 - Elektroinštalácia'!J32</f>
        <v>0</v>
      </c>
      <c r="AH110" s="10"/>
      <c r="AI110" s="10"/>
      <c r="AJ110" s="10"/>
      <c r="AK110" s="10"/>
      <c r="AL110" s="10"/>
      <c r="AM110" s="10"/>
      <c r="AN110" s="119">
        <f>SUM(AG110,AT110)</f>
        <v>0</v>
      </c>
      <c r="AO110" s="10"/>
      <c r="AP110" s="10"/>
      <c r="AQ110" s="120" t="s">
        <v>87</v>
      </c>
      <c r="AR110" s="65"/>
      <c r="AS110" s="121">
        <v>0</v>
      </c>
      <c r="AT110" s="122">
        <f>ROUND(SUM(AV110:AW110),2)</f>
        <v>0</v>
      </c>
      <c r="AU110" s="123">
        <f>'14 - Elektroinštalácia'!P128</f>
        <v>0</v>
      </c>
      <c r="AV110" s="122">
        <f>'14 - Elektroinštalácia'!J35</f>
        <v>0</v>
      </c>
      <c r="AW110" s="122">
        <f>'14 - Elektroinštalácia'!J36</f>
        <v>0</v>
      </c>
      <c r="AX110" s="122">
        <f>'14 - Elektroinštalácia'!J37</f>
        <v>0</v>
      </c>
      <c r="AY110" s="122">
        <f>'14 - Elektroinštalácia'!J38</f>
        <v>0</v>
      </c>
      <c r="AZ110" s="122">
        <f>'14 - Elektroinštalácia'!F35</f>
        <v>0</v>
      </c>
      <c r="BA110" s="122">
        <f>'14 - Elektroinštalácia'!F36</f>
        <v>0</v>
      </c>
      <c r="BB110" s="122">
        <f>'14 - Elektroinštalácia'!F37</f>
        <v>0</v>
      </c>
      <c r="BC110" s="122">
        <f>'14 - Elektroinštalácia'!F38</f>
        <v>0</v>
      </c>
      <c r="BD110" s="124">
        <f>'14 - Elektroinštalácia'!F39</f>
        <v>0</v>
      </c>
      <c r="BE110" s="4"/>
      <c r="BT110" s="23" t="s">
        <v>88</v>
      </c>
      <c r="BV110" s="23" t="s">
        <v>77</v>
      </c>
      <c r="BW110" s="23" t="s">
        <v>131</v>
      </c>
      <c r="BX110" s="23" t="s">
        <v>83</v>
      </c>
      <c r="CL110" s="23" t="s">
        <v>1</v>
      </c>
    </row>
    <row r="111" s="4" customFormat="1" ht="16.5" customHeight="1">
      <c r="A111" s="117" t="s">
        <v>84</v>
      </c>
      <c r="B111" s="65"/>
      <c r="C111" s="10"/>
      <c r="D111" s="10"/>
      <c r="E111" s="118" t="s">
        <v>132</v>
      </c>
      <c r="F111" s="118"/>
      <c r="G111" s="118"/>
      <c r="H111" s="118"/>
      <c r="I111" s="118"/>
      <c r="J111" s="10"/>
      <c r="K111" s="118" t="s">
        <v>133</v>
      </c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9">
        <f>'15 - Vzduchotechnika'!J32</f>
        <v>0</v>
      </c>
      <c r="AH111" s="10"/>
      <c r="AI111" s="10"/>
      <c r="AJ111" s="10"/>
      <c r="AK111" s="10"/>
      <c r="AL111" s="10"/>
      <c r="AM111" s="10"/>
      <c r="AN111" s="119">
        <f>SUM(AG111,AT111)</f>
        <v>0</v>
      </c>
      <c r="AO111" s="10"/>
      <c r="AP111" s="10"/>
      <c r="AQ111" s="120" t="s">
        <v>87</v>
      </c>
      <c r="AR111" s="65"/>
      <c r="AS111" s="126">
        <v>0</v>
      </c>
      <c r="AT111" s="127">
        <f>ROUND(SUM(AV111:AW111),2)</f>
        <v>0</v>
      </c>
      <c r="AU111" s="128">
        <f>'15 - Vzduchotechnika'!P129</f>
        <v>0</v>
      </c>
      <c r="AV111" s="127">
        <f>'15 - Vzduchotechnika'!J35</f>
        <v>0</v>
      </c>
      <c r="AW111" s="127">
        <f>'15 - Vzduchotechnika'!J36</f>
        <v>0</v>
      </c>
      <c r="AX111" s="127">
        <f>'15 - Vzduchotechnika'!J37</f>
        <v>0</v>
      </c>
      <c r="AY111" s="127">
        <f>'15 - Vzduchotechnika'!J38</f>
        <v>0</v>
      </c>
      <c r="AZ111" s="127">
        <f>'15 - Vzduchotechnika'!F35</f>
        <v>0</v>
      </c>
      <c r="BA111" s="127">
        <f>'15 - Vzduchotechnika'!F36</f>
        <v>0</v>
      </c>
      <c r="BB111" s="127">
        <f>'15 - Vzduchotechnika'!F37</f>
        <v>0</v>
      </c>
      <c r="BC111" s="127">
        <f>'15 - Vzduchotechnika'!F38</f>
        <v>0</v>
      </c>
      <c r="BD111" s="129">
        <f>'15 - Vzduchotechnika'!F39</f>
        <v>0</v>
      </c>
      <c r="BE111" s="4"/>
      <c r="BT111" s="23" t="s">
        <v>88</v>
      </c>
      <c r="BV111" s="23" t="s">
        <v>77</v>
      </c>
      <c r="BW111" s="23" t="s">
        <v>134</v>
      </c>
      <c r="BX111" s="23" t="s">
        <v>83</v>
      </c>
      <c r="CL111" s="23" t="s">
        <v>1</v>
      </c>
    </row>
    <row r="112" s="2" customFormat="1" ht="30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5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</row>
    <row r="113" s="2" customFormat="1" ht="6.96" customHeight="1">
      <c r="A113" s="34"/>
      <c r="B113" s="61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35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</row>
  </sheetData>
  <mergeCells count="106">
    <mergeCell ref="C92:G92"/>
    <mergeCell ref="D95:H95"/>
    <mergeCell ref="E97:I97"/>
    <mergeCell ref="E103:I103"/>
    <mergeCell ref="E98:I98"/>
    <mergeCell ref="E102:I102"/>
    <mergeCell ref="E101:I101"/>
    <mergeCell ref="E96:I96"/>
    <mergeCell ref="E100:I100"/>
    <mergeCell ref="E99:I99"/>
    <mergeCell ref="F104:J104"/>
    <mergeCell ref="I92:AF92"/>
    <mergeCell ref="J95:AF95"/>
    <mergeCell ref="K96:AF96"/>
    <mergeCell ref="K100:AF100"/>
    <mergeCell ref="K97:AF97"/>
    <mergeCell ref="K101:AF101"/>
    <mergeCell ref="K102:AF102"/>
    <mergeCell ref="K103:AF103"/>
    <mergeCell ref="K99:AF99"/>
    <mergeCell ref="K98:AF98"/>
    <mergeCell ref="L85:AJ85"/>
    <mergeCell ref="L104:AF104"/>
    <mergeCell ref="F105:J105"/>
    <mergeCell ref="L105:AF105"/>
    <mergeCell ref="F106:J106"/>
    <mergeCell ref="L106:AF106"/>
    <mergeCell ref="E107:I107"/>
    <mergeCell ref="K107:AF107"/>
    <mergeCell ref="E108:I108"/>
    <mergeCell ref="K108:AF108"/>
    <mergeCell ref="E109:I109"/>
    <mergeCell ref="K109:AF109"/>
    <mergeCell ref="E110:I110"/>
    <mergeCell ref="K110:AF110"/>
    <mergeCell ref="E111:I111"/>
    <mergeCell ref="K111:AF111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  <mergeCell ref="AG97:AM97"/>
    <mergeCell ref="AG92:AM92"/>
    <mergeCell ref="AG102:AM102"/>
    <mergeCell ref="AG100:AM100"/>
    <mergeCell ref="AG101:AM101"/>
    <mergeCell ref="AG95:AM95"/>
    <mergeCell ref="AG99:AM99"/>
    <mergeCell ref="AG98:AM98"/>
    <mergeCell ref="AG96:AM96"/>
    <mergeCell ref="AG104:AM104"/>
    <mergeCell ref="AG103:AM103"/>
    <mergeCell ref="AM87:AN87"/>
    <mergeCell ref="AM89:AP89"/>
    <mergeCell ref="AM90:AP90"/>
    <mergeCell ref="AN103:AP103"/>
    <mergeCell ref="AN104:AP104"/>
    <mergeCell ref="AN92:AP92"/>
    <mergeCell ref="AN101:AP101"/>
    <mergeCell ref="AN100:AP100"/>
    <mergeCell ref="AN99:AP99"/>
    <mergeCell ref="AN95:AP95"/>
    <mergeCell ref="AN96:AP96"/>
    <mergeCell ref="AN98:AP98"/>
    <mergeCell ref="AN102:AP102"/>
    <mergeCell ref="AN97:AP97"/>
    <mergeCell ref="AS89:AT91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N109:AP109"/>
    <mergeCell ref="AG109:AM109"/>
    <mergeCell ref="AN110:AP110"/>
    <mergeCell ref="AG110:AM110"/>
    <mergeCell ref="AN111:AP111"/>
    <mergeCell ref="AG111:AM111"/>
    <mergeCell ref="AG94:AM94"/>
    <mergeCell ref="AN94:AP94"/>
  </mergeCells>
  <hyperlinks>
    <hyperlink ref="A96" location="'01 - Zateplenie obvodovéh...'!C2" display="/"/>
    <hyperlink ref="A97" location="'02 - Zateplenie strechy'!C2" display="/"/>
    <hyperlink ref="A98" location="'03 - Výmena výplňových ko...'!C2" display="/"/>
    <hyperlink ref="A99" location="'05 - Iná modernizácia'!C2" display="/"/>
    <hyperlink ref="A100" location="'06 - Výmena nášlapných vr...'!C2" display="/"/>
    <hyperlink ref="A101" location="'07 - Oprava omietok stien...'!C2" display="/"/>
    <hyperlink ref="A102" location="'08 - Výmena stropných pod...'!C2" display="/"/>
    <hyperlink ref="A104" location="'09a - Stavebné úpravy'!C2" display="/"/>
    <hyperlink ref="A105" location="'09b - Zdravotechnická inš...'!C2" display="/"/>
    <hyperlink ref="A106" location="'09c - Rampa, plošina'!C2" display="/"/>
    <hyperlink ref="A107" location="'10 - Výmena interiérových...'!C2" display="/"/>
    <hyperlink ref="A108" location="'11 - Obnova nášlapnej vrs...'!C2" display="/"/>
    <hyperlink ref="A109" location="'12 - Zdravotechnická inšt...'!C2" display="/"/>
    <hyperlink ref="A110" location="'14 - Elektroinštalácia'!C2" display="/"/>
    <hyperlink ref="A111" location="'15 - Vzduchotechnik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117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135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Zníženie energetickej náročnosti budovy telocvične ZŠ a MŠ Pod Papierňou, Bardejov</v>
      </c>
      <c r="F7" s="28"/>
      <c r="G7" s="28"/>
      <c r="H7" s="28"/>
      <c r="L7" s="18"/>
    </row>
    <row r="8">
      <c r="B8" s="18"/>
      <c r="D8" s="28" t="s">
        <v>136</v>
      </c>
      <c r="L8" s="18"/>
    </row>
    <row r="9" s="1" customFormat="1" ht="23.25" customHeight="1">
      <c r="B9" s="18"/>
      <c r="E9" s="131" t="s">
        <v>137</v>
      </c>
      <c r="F9" s="1"/>
      <c r="G9" s="1"/>
      <c r="H9" s="1"/>
      <c r="L9" s="18"/>
    </row>
    <row r="10" s="1" customFormat="1" ht="12" customHeight="1">
      <c r="B10" s="18"/>
      <c r="D10" s="28" t="s">
        <v>138</v>
      </c>
      <c r="L10" s="18"/>
    </row>
    <row r="11" s="2" customFormat="1" ht="16.5" customHeight="1">
      <c r="A11" s="34"/>
      <c r="B11" s="35"/>
      <c r="C11" s="34"/>
      <c r="D11" s="34"/>
      <c r="E11" s="136" t="s">
        <v>892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893</v>
      </c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6.5" customHeight="1">
      <c r="A13" s="34"/>
      <c r="B13" s="35"/>
      <c r="C13" s="34"/>
      <c r="D13" s="34"/>
      <c r="E13" s="68" t="s">
        <v>993</v>
      </c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35"/>
      <c r="C15" s="34"/>
      <c r="D15" s="28" t="s">
        <v>17</v>
      </c>
      <c r="E15" s="34"/>
      <c r="F15" s="23" t="s">
        <v>1</v>
      </c>
      <c r="G15" s="34"/>
      <c r="H15" s="34"/>
      <c r="I15" s="28" t="s">
        <v>18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19</v>
      </c>
      <c r="E16" s="34"/>
      <c r="F16" s="23" t="s">
        <v>20</v>
      </c>
      <c r="G16" s="34"/>
      <c r="H16" s="34"/>
      <c r="I16" s="28" t="s">
        <v>21</v>
      </c>
      <c r="J16" s="70" t="str">
        <f>'Rekapitulácia stavby'!AN8</f>
        <v>1. 5. 2024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0.8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35"/>
      <c r="C18" s="34"/>
      <c r="D18" s="28" t="s">
        <v>23</v>
      </c>
      <c r="E18" s="34"/>
      <c r="F18" s="34"/>
      <c r="G18" s="34"/>
      <c r="H18" s="34"/>
      <c r="I18" s="28" t="s">
        <v>24</v>
      </c>
      <c r="J18" s="23" t="s">
        <v>1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35"/>
      <c r="C19" s="34"/>
      <c r="D19" s="34"/>
      <c r="E19" s="23" t="s">
        <v>25</v>
      </c>
      <c r="F19" s="34"/>
      <c r="G19" s="34"/>
      <c r="H19" s="34"/>
      <c r="I19" s="28" t="s">
        <v>26</v>
      </c>
      <c r="J19" s="23" t="s">
        <v>1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35"/>
      <c r="C21" s="34"/>
      <c r="D21" s="28" t="s">
        <v>27</v>
      </c>
      <c r="E21" s="34"/>
      <c r="F21" s="34"/>
      <c r="G21" s="34"/>
      <c r="H21" s="34"/>
      <c r="I21" s="28" t="s">
        <v>24</v>
      </c>
      <c r="J21" s="29" t="str">
        <f>'Rekapitulácia stavby'!AN13</f>
        <v>Vyplň údaj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35"/>
      <c r="C22" s="34"/>
      <c r="D22" s="34"/>
      <c r="E22" s="29" t="str">
        <f>'Rekapitulácia stavby'!E14</f>
        <v>Vyplň údaj</v>
      </c>
      <c r="F22" s="23"/>
      <c r="G22" s="23"/>
      <c r="H22" s="23"/>
      <c r="I22" s="28" t="s">
        <v>26</v>
      </c>
      <c r="J22" s="29" t="str">
        <f>'Rekapitulácia stavby'!AN14</f>
        <v>Vyplň údaj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35"/>
      <c r="C24" s="34"/>
      <c r="D24" s="28" t="s">
        <v>29</v>
      </c>
      <c r="E24" s="34"/>
      <c r="F24" s="34"/>
      <c r="G24" s="34"/>
      <c r="H24" s="34"/>
      <c r="I24" s="28" t="s">
        <v>24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8" customHeight="1">
      <c r="A25" s="34"/>
      <c r="B25" s="35"/>
      <c r="C25" s="34"/>
      <c r="D25" s="34"/>
      <c r="E25" s="23" t="s">
        <v>30</v>
      </c>
      <c r="F25" s="34"/>
      <c r="G25" s="34"/>
      <c r="H25" s="34"/>
      <c r="I25" s="28" t="s">
        <v>26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12" customHeight="1">
      <c r="A27" s="34"/>
      <c r="B27" s="35"/>
      <c r="C27" s="34"/>
      <c r="D27" s="28" t="s">
        <v>32</v>
      </c>
      <c r="E27" s="34"/>
      <c r="F27" s="34"/>
      <c r="G27" s="34"/>
      <c r="H27" s="34"/>
      <c r="I27" s="28" t="s">
        <v>24</v>
      </c>
      <c r="J27" s="23" t="s">
        <v>1</v>
      </c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8" customHeight="1">
      <c r="A28" s="34"/>
      <c r="B28" s="35"/>
      <c r="C28" s="34"/>
      <c r="D28" s="34"/>
      <c r="E28" s="23" t="s">
        <v>30</v>
      </c>
      <c r="F28" s="34"/>
      <c r="G28" s="34"/>
      <c r="H28" s="34"/>
      <c r="I28" s="28" t="s">
        <v>26</v>
      </c>
      <c r="J28" s="23" t="s">
        <v>1</v>
      </c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34"/>
      <c r="E29" s="34"/>
      <c r="F29" s="34"/>
      <c r="G29" s="34"/>
      <c r="H29" s="34"/>
      <c r="I29" s="34"/>
      <c r="J29" s="34"/>
      <c r="K29" s="34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2" customHeight="1">
      <c r="A30" s="34"/>
      <c r="B30" s="35"/>
      <c r="C30" s="34"/>
      <c r="D30" s="28" t="s">
        <v>33</v>
      </c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8" customFormat="1" ht="16.5" customHeight="1">
      <c r="A31" s="132"/>
      <c r="B31" s="133"/>
      <c r="C31" s="132"/>
      <c r="D31" s="132"/>
      <c r="E31" s="32" t="s">
        <v>1</v>
      </c>
      <c r="F31" s="32"/>
      <c r="G31" s="32"/>
      <c r="H31" s="32"/>
      <c r="I31" s="132"/>
      <c r="J31" s="132"/>
      <c r="K31" s="132"/>
      <c r="L31" s="134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</row>
    <row r="32" s="2" customFormat="1" ht="6.96" customHeight="1">
      <c r="A32" s="34"/>
      <c r="B32" s="35"/>
      <c r="C32" s="34"/>
      <c r="D32" s="34"/>
      <c r="E32" s="34"/>
      <c r="F32" s="34"/>
      <c r="G32" s="34"/>
      <c r="H32" s="34"/>
      <c r="I32" s="34"/>
      <c r="J32" s="34"/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5" t="s">
        <v>35</v>
      </c>
      <c r="E34" s="34"/>
      <c r="F34" s="34"/>
      <c r="G34" s="34"/>
      <c r="H34" s="34"/>
      <c r="I34" s="34"/>
      <c r="J34" s="97">
        <f>ROUND(J129,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91"/>
      <c r="E35" s="91"/>
      <c r="F35" s="91"/>
      <c r="G35" s="91"/>
      <c r="H35" s="91"/>
      <c r="I35" s="91"/>
      <c r="J35" s="91"/>
      <c r="K35" s="91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6" t="s">
        <v>39</v>
      </c>
      <c r="E37" s="41" t="s">
        <v>40</v>
      </c>
      <c r="F37" s="137">
        <f>ROUND((SUM(BE129:BE169)),  2)</f>
        <v>0</v>
      </c>
      <c r="G37" s="138"/>
      <c r="H37" s="138"/>
      <c r="I37" s="139">
        <v>0.20000000000000001</v>
      </c>
      <c r="J37" s="137">
        <f>ROUND(((SUM(BE129:BE169))*I37),  2)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41" t="s">
        <v>41</v>
      </c>
      <c r="F38" s="137">
        <f>ROUND((SUM(BF129:BF169)),  2)</f>
        <v>0</v>
      </c>
      <c r="G38" s="138"/>
      <c r="H38" s="138"/>
      <c r="I38" s="139">
        <v>0.20000000000000001</v>
      </c>
      <c r="J38" s="137">
        <f>ROUND(((SUM(BF129:BF169))*I38),  2)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40">
        <f>ROUND((SUM(BG129:BG169)),  2)</f>
        <v>0</v>
      </c>
      <c r="G39" s="34"/>
      <c r="H39" s="34"/>
      <c r="I39" s="141">
        <v>0.20000000000000001</v>
      </c>
      <c r="J39" s="140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40">
        <f>ROUND((SUM(BH129:BH169)),  2)</f>
        <v>0</v>
      </c>
      <c r="G40" s="34"/>
      <c r="H40" s="34"/>
      <c r="I40" s="141">
        <v>0.20000000000000001</v>
      </c>
      <c r="J40" s="140">
        <f>0</f>
        <v>0</v>
      </c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41" t="s">
        <v>44</v>
      </c>
      <c r="F41" s="137">
        <f>ROUND((SUM(BI129:BI169)),  2)</f>
        <v>0</v>
      </c>
      <c r="G41" s="138"/>
      <c r="H41" s="138"/>
      <c r="I41" s="139">
        <v>0</v>
      </c>
      <c r="J41" s="137">
        <f>0</f>
        <v>0</v>
      </c>
      <c r="K41" s="34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42"/>
      <c r="D43" s="143" t="s">
        <v>45</v>
      </c>
      <c r="E43" s="82"/>
      <c r="F43" s="82"/>
      <c r="G43" s="144" t="s">
        <v>46</v>
      </c>
      <c r="H43" s="145" t="s">
        <v>47</v>
      </c>
      <c r="I43" s="82"/>
      <c r="J43" s="146">
        <f>SUM(J34:J41)</f>
        <v>0</v>
      </c>
      <c r="K43" s="147"/>
      <c r="L43" s="56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Zníženie energetickej náročnosti budovy telocvične ZŠ a MŠ Pod Papierňou, Bardejov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136</v>
      </c>
      <c r="L86" s="18"/>
    </row>
    <row r="87" s="1" customFormat="1" ht="23.25" customHeight="1">
      <c r="B87" s="18"/>
      <c r="E87" s="131" t="s">
        <v>137</v>
      </c>
      <c r="F87" s="1"/>
      <c r="G87" s="1"/>
      <c r="H87" s="1"/>
      <c r="L87" s="18"/>
    </row>
    <row r="88" s="1" customFormat="1" ht="12" customHeight="1">
      <c r="B88" s="18"/>
      <c r="C88" s="28" t="s">
        <v>138</v>
      </c>
      <c r="L88" s="18"/>
    </row>
    <row r="89" s="2" customFormat="1" ht="16.5" customHeight="1">
      <c r="A89" s="34"/>
      <c r="B89" s="35"/>
      <c r="C89" s="34"/>
      <c r="D89" s="34"/>
      <c r="E89" s="136" t="s">
        <v>892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12" customHeight="1">
      <c r="A90" s="34"/>
      <c r="B90" s="35"/>
      <c r="C90" s="28" t="s">
        <v>893</v>
      </c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6.5" customHeight="1">
      <c r="A91" s="34"/>
      <c r="B91" s="35"/>
      <c r="C91" s="34"/>
      <c r="D91" s="34"/>
      <c r="E91" s="68" t="str">
        <f>E13</f>
        <v>09b - Zdravotechnická inštalácia</v>
      </c>
      <c r="F91" s="34"/>
      <c r="G91" s="34"/>
      <c r="H91" s="34"/>
      <c r="I91" s="34"/>
      <c r="J91" s="34"/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2" customHeight="1">
      <c r="A93" s="34"/>
      <c r="B93" s="35"/>
      <c r="C93" s="28" t="s">
        <v>19</v>
      </c>
      <c r="D93" s="34"/>
      <c r="E93" s="34"/>
      <c r="F93" s="23" t="str">
        <f>F16</f>
        <v>Pod Papierňou 1555 ; 085 01 Bardejov</v>
      </c>
      <c r="G93" s="34"/>
      <c r="H93" s="34"/>
      <c r="I93" s="28" t="s">
        <v>21</v>
      </c>
      <c r="J93" s="70" t="str">
        <f>IF(J16="","",J16)</f>
        <v>1. 5. 2024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6.96" customHeight="1">
      <c r="A94" s="34"/>
      <c r="B94" s="35"/>
      <c r="C94" s="34"/>
      <c r="D94" s="34"/>
      <c r="E94" s="34"/>
      <c r="F94" s="34"/>
      <c r="G94" s="34"/>
      <c r="H94" s="34"/>
      <c r="I94" s="34"/>
      <c r="J94" s="34"/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25.65" customHeight="1">
      <c r="A95" s="34"/>
      <c r="B95" s="35"/>
      <c r="C95" s="28" t="s">
        <v>23</v>
      </c>
      <c r="D95" s="34"/>
      <c r="E95" s="34"/>
      <c r="F95" s="23" t="str">
        <f>E19</f>
        <v>Mesto Bardejov, Radničné námestie 16, 085 01</v>
      </c>
      <c r="G95" s="34"/>
      <c r="H95" s="34"/>
      <c r="I95" s="28" t="s">
        <v>29</v>
      </c>
      <c r="J95" s="32" t="str">
        <f>E25</f>
        <v>BEELI s.r.o., Bojná 329, 956 01 Bojná</v>
      </c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5.65" customHeight="1">
      <c r="A96" s="34"/>
      <c r="B96" s="35"/>
      <c r="C96" s="28" t="s">
        <v>27</v>
      </c>
      <c r="D96" s="34"/>
      <c r="E96" s="34"/>
      <c r="F96" s="23" t="str">
        <f>IF(E22="","",E22)</f>
        <v>Vyplň údaj</v>
      </c>
      <c r="G96" s="34"/>
      <c r="H96" s="34"/>
      <c r="I96" s="28" t="s">
        <v>32</v>
      </c>
      <c r="J96" s="32" t="str">
        <f>E28</f>
        <v>BEELI s.r.o., Bojná 329, 956 01 Bojná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9.28" customHeight="1">
      <c r="A98" s="34"/>
      <c r="B98" s="35"/>
      <c r="C98" s="150" t="s">
        <v>141</v>
      </c>
      <c r="D98" s="142"/>
      <c r="E98" s="142"/>
      <c r="F98" s="142"/>
      <c r="G98" s="142"/>
      <c r="H98" s="142"/>
      <c r="I98" s="142"/>
      <c r="J98" s="151" t="s">
        <v>142</v>
      </c>
      <c r="K98" s="142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="2" customFormat="1" ht="10.32" customHeight="1">
      <c r="A99" s="34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56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="2" customFormat="1" ht="22.8" customHeight="1">
      <c r="A100" s="34"/>
      <c r="B100" s="35"/>
      <c r="C100" s="152" t="s">
        <v>143</v>
      </c>
      <c r="D100" s="34"/>
      <c r="E100" s="34"/>
      <c r="F100" s="34"/>
      <c r="G100" s="34"/>
      <c r="H100" s="34"/>
      <c r="I100" s="34"/>
      <c r="J100" s="97">
        <f>J129</f>
        <v>0</v>
      </c>
      <c r="K100" s="34"/>
      <c r="L100" s="56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U100" s="15" t="s">
        <v>144</v>
      </c>
    </row>
    <row r="101" s="9" customFormat="1" ht="24.96" customHeight="1">
      <c r="A101" s="9"/>
      <c r="B101" s="153"/>
      <c r="C101" s="9"/>
      <c r="D101" s="154" t="s">
        <v>149</v>
      </c>
      <c r="E101" s="155"/>
      <c r="F101" s="155"/>
      <c r="G101" s="155"/>
      <c r="H101" s="155"/>
      <c r="I101" s="155"/>
      <c r="J101" s="156">
        <f>J130</f>
        <v>0</v>
      </c>
      <c r="K101" s="9"/>
      <c r="L101" s="15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57"/>
      <c r="C102" s="10"/>
      <c r="D102" s="158" t="s">
        <v>389</v>
      </c>
      <c r="E102" s="159"/>
      <c r="F102" s="159"/>
      <c r="G102" s="159"/>
      <c r="H102" s="159"/>
      <c r="I102" s="159"/>
      <c r="J102" s="160">
        <f>J131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7"/>
      <c r="C103" s="10"/>
      <c r="D103" s="158" t="s">
        <v>994</v>
      </c>
      <c r="E103" s="159"/>
      <c r="F103" s="159"/>
      <c r="G103" s="159"/>
      <c r="H103" s="159"/>
      <c r="I103" s="159"/>
      <c r="J103" s="160">
        <f>J138</f>
        <v>0</v>
      </c>
      <c r="K103" s="10"/>
      <c r="L103" s="15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7"/>
      <c r="C104" s="10"/>
      <c r="D104" s="158" t="s">
        <v>995</v>
      </c>
      <c r="E104" s="159"/>
      <c r="F104" s="159"/>
      <c r="G104" s="159"/>
      <c r="H104" s="159"/>
      <c r="I104" s="159"/>
      <c r="J104" s="160">
        <f>J143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7"/>
      <c r="C105" s="10"/>
      <c r="D105" s="158" t="s">
        <v>996</v>
      </c>
      <c r="E105" s="159"/>
      <c r="F105" s="159"/>
      <c r="G105" s="159"/>
      <c r="H105" s="159"/>
      <c r="I105" s="159"/>
      <c r="J105" s="160">
        <f>J149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11" s="2" customFormat="1" ht="6.96" customHeight="1">
      <c r="A111" s="34"/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4.96" customHeight="1">
      <c r="A112" s="34"/>
      <c r="B112" s="35"/>
      <c r="C112" s="19" t="s">
        <v>154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15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26.25" customHeight="1">
      <c r="A115" s="34"/>
      <c r="B115" s="35"/>
      <c r="C115" s="34"/>
      <c r="D115" s="34"/>
      <c r="E115" s="131" t="str">
        <f>E7</f>
        <v>Zníženie energetickej náročnosti budovy telocvične ZŠ a MŠ Pod Papierňou, Bardejov</v>
      </c>
      <c r="F115" s="28"/>
      <c r="G115" s="28"/>
      <c r="H115" s="28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1" customFormat="1" ht="12" customHeight="1">
      <c r="B116" s="18"/>
      <c r="C116" s="28" t="s">
        <v>136</v>
      </c>
      <c r="L116" s="18"/>
    </row>
    <row r="117" s="1" customFormat="1" ht="23.25" customHeight="1">
      <c r="B117" s="18"/>
      <c r="E117" s="131" t="s">
        <v>137</v>
      </c>
      <c r="F117" s="1"/>
      <c r="G117" s="1"/>
      <c r="H117" s="1"/>
      <c r="L117" s="18"/>
    </row>
    <row r="118" s="1" customFormat="1" ht="12" customHeight="1">
      <c r="B118" s="18"/>
      <c r="C118" s="28" t="s">
        <v>138</v>
      </c>
      <c r="L118" s="18"/>
    </row>
    <row r="119" s="2" customFormat="1" ht="16.5" customHeight="1">
      <c r="A119" s="34"/>
      <c r="B119" s="35"/>
      <c r="C119" s="34"/>
      <c r="D119" s="34"/>
      <c r="E119" s="136" t="s">
        <v>892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893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6.5" customHeight="1">
      <c r="A121" s="34"/>
      <c r="B121" s="35"/>
      <c r="C121" s="34"/>
      <c r="D121" s="34"/>
      <c r="E121" s="68" t="str">
        <f>E13</f>
        <v>09b - Zdravotechnická inštalácia</v>
      </c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19</v>
      </c>
      <c r="D123" s="34"/>
      <c r="E123" s="34"/>
      <c r="F123" s="23" t="str">
        <f>F16</f>
        <v>Pod Papierňou 1555 ; 085 01 Bardejov</v>
      </c>
      <c r="G123" s="34"/>
      <c r="H123" s="34"/>
      <c r="I123" s="28" t="s">
        <v>21</v>
      </c>
      <c r="J123" s="70" t="str">
        <f>IF(J16="","",J16)</f>
        <v>1. 5. 2024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25.65" customHeight="1">
      <c r="A125" s="34"/>
      <c r="B125" s="35"/>
      <c r="C125" s="28" t="s">
        <v>23</v>
      </c>
      <c r="D125" s="34"/>
      <c r="E125" s="34"/>
      <c r="F125" s="23" t="str">
        <f>E19</f>
        <v>Mesto Bardejov, Radničné námestie 16, 085 01</v>
      </c>
      <c r="G125" s="34"/>
      <c r="H125" s="34"/>
      <c r="I125" s="28" t="s">
        <v>29</v>
      </c>
      <c r="J125" s="32" t="str">
        <f>E25</f>
        <v>BEELI s.r.o., Bojná 329, 956 01 Bojná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25.65" customHeight="1">
      <c r="A126" s="34"/>
      <c r="B126" s="35"/>
      <c r="C126" s="28" t="s">
        <v>27</v>
      </c>
      <c r="D126" s="34"/>
      <c r="E126" s="34"/>
      <c r="F126" s="23" t="str">
        <f>IF(E22="","",E22)</f>
        <v>Vyplň údaj</v>
      </c>
      <c r="G126" s="34"/>
      <c r="H126" s="34"/>
      <c r="I126" s="28" t="s">
        <v>32</v>
      </c>
      <c r="J126" s="32" t="str">
        <f>E28</f>
        <v>BEELI s.r.o., Bojná 329, 956 01 Bojná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0.32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11" customFormat="1" ht="29.28" customHeight="1">
      <c r="A128" s="161"/>
      <c r="B128" s="162"/>
      <c r="C128" s="163" t="s">
        <v>155</v>
      </c>
      <c r="D128" s="164" t="s">
        <v>60</v>
      </c>
      <c r="E128" s="164" t="s">
        <v>56</v>
      </c>
      <c r="F128" s="164" t="s">
        <v>57</v>
      </c>
      <c r="G128" s="164" t="s">
        <v>156</v>
      </c>
      <c r="H128" s="164" t="s">
        <v>157</v>
      </c>
      <c r="I128" s="164" t="s">
        <v>158</v>
      </c>
      <c r="J128" s="165" t="s">
        <v>142</v>
      </c>
      <c r="K128" s="166" t="s">
        <v>159</v>
      </c>
      <c r="L128" s="167"/>
      <c r="M128" s="87" t="s">
        <v>1</v>
      </c>
      <c r="N128" s="88" t="s">
        <v>39</v>
      </c>
      <c r="O128" s="88" t="s">
        <v>160</v>
      </c>
      <c r="P128" s="88" t="s">
        <v>161</v>
      </c>
      <c r="Q128" s="88" t="s">
        <v>162</v>
      </c>
      <c r="R128" s="88" t="s">
        <v>163</v>
      </c>
      <c r="S128" s="88" t="s">
        <v>164</v>
      </c>
      <c r="T128" s="89" t="s">
        <v>165</v>
      </c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</row>
    <row r="129" s="2" customFormat="1" ht="22.8" customHeight="1">
      <c r="A129" s="34"/>
      <c r="B129" s="35"/>
      <c r="C129" s="94" t="s">
        <v>143</v>
      </c>
      <c r="D129" s="34"/>
      <c r="E129" s="34"/>
      <c r="F129" s="34"/>
      <c r="G129" s="34"/>
      <c r="H129" s="34"/>
      <c r="I129" s="34"/>
      <c r="J129" s="168">
        <f>BK129</f>
        <v>0</v>
      </c>
      <c r="K129" s="34"/>
      <c r="L129" s="35"/>
      <c r="M129" s="90"/>
      <c r="N129" s="74"/>
      <c r="O129" s="91"/>
      <c r="P129" s="169">
        <f>P130</f>
        <v>0</v>
      </c>
      <c r="Q129" s="91"/>
      <c r="R129" s="169">
        <f>R130</f>
        <v>0.083973956599999983</v>
      </c>
      <c r="S129" s="91"/>
      <c r="T129" s="170">
        <f>T130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5" t="s">
        <v>74</v>
      </c>
      <c r="AU129" s="15" t="s">
        <v>144</v>
      </c>
      <c r="BK129" s="171">
        <f>BK130</f>
        <v>0</v>
      </c>
    </row>
    <row r="130" s="12" customFormat="1" ht="25.92" customHeight="1">
      <c r="A130" s="12"/>
      <c r="B130" s="172"/>
      <c r="C130" s="12"/>
      <c r="D130" s="173" t="s">
        <v>74</v>
      </c>
      <c r="E130" s="174" t="s">
        <v>285</v>
      </c>
      <c r="F130" s="174" t="s">
        <v>286</v>
      </c>
      <c r="G130" s="12"/>
      <c r="H130" s="12"/>
      <c r="I130" s="175"/>
      <c r="J130" s="176">
        <f>BK130</f>
        <v>0</v>
      </c>
      <c r="K130" s="12"/>
      <c r="L130" s="172"/>
      <c r="M130" s="177"/>
      <c r="N130" s="178"/>
      <c r="O130" s="178"/>
      <c r="P130" s="179">
        <f>P131+P138+P143+P149</f>
        <v>0</v>
      </c>
      <c r="Q130" s="178"/>
      <c r="R130" s="179">
        <f>R131+R138+R143+R149</f>
        <v>0.083973956599999983</v>
      </c>
      <c r="S130" s="178"/>
      <c r="T130" s="180">
        <f>T131+T138+T143+T149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3" t="s">
        <v>88</v>
      </c>
      <c r="AT130" s="181" t="s">
        <v>74</v>
      </c>
      <c r="AU130" s="181" t="s">
        <v>75</v>
      </c>
      <c r="AY130" s="173" t="s">
        <v>168</v>
      </c>
      <c r="BK130" s="182">
        <f>BK131+BK138+BK143+BK149</f>
        <v>0</v>
      </c>
    </row>
    <row r="131" s="12" customFormat="1" ht="22.8" customHeight="1">
      <c r="A131" s="12"/>
      <c r="B131" s="172"/>
      <c r="C131" s="12"/>
      <c r="D131" s="173" t="s">
        <v>74</v>
      </c>
      <c r="E131" s="183" t="s">
        <v>393</v>
      </c>
      <c r="F131" s="183" t="s">
        <v>394</v>
      </c>
      <c r="G131" s="12"/>
      <c r="H131" s="12"/>
      <c r="I131" s="175"/>
      <c r="J131" s="184">
        <f>BK131</f>
        <v>0</v>
      </c>
      <c r="K131" s="12"/>
      <c r="L131" s="172"/>
      <c r="M131" s="177"/>
      <c r="N131" s="178"/>
      <c r="O131" s="178"/>
      <c r="P131" s="179">
        <f>SUM(P132:P137)</f>
        <v>0</v>
      </c>
      <c r="Q131" s="178"/>
      <c r="R131" s="179">
        <f>SUM(R132:R137)</f>
        <v>0.00055177999999999998</v>
      </c>
      <c r="S131" s="178"/>
      <c r="T131" s="180">
        <f>SUM(T132:T137)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3" t="s">
        <v>88</v>
      </c>
      <c r="AT131" s="181" t="s">
        <v>74</v>
      </c>
      <c r="AU131" s="181" t="s">
        <v>82</v>
      </c>
      <c r="AY131" s="173" t="s">
        <v>168</v>
      </c>
      <c r="BK131" s="182">
        <f>SUM(BK132:BK137)</f>
        <v>0</v>
      </c>
    </row>
    <row r="132" s="2" customFormat="1" ht="24.15" customHeight="1">
      <c r="A132" s="34"/>
      <c r="B132" s="185"/>
      <c r="C132" s="186" t="s">
        <v>82</v>
      </c>
      <c r="D132" s="186" t="s">
        <v>171</v>
      </c>
      <c r="E132" s="187" t="s">
        <v>997</v>
      </c>
      <c r="F132" s="188" t="s">
        <v>998</v>
      </c>
      <c r="G132" s="189" t="s">
        <v>228</v>
      </c>
      <c r="H132" s="190">
        <v>8.4000000000000004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41</v>
      </c>
      <c r="O132" s="78"/>
      <c r="P132" s="196">
        <f>O132*H132</f>
        <v>0</v>
      </c>
      <c r="Q132" s="196">
        <v>9.0000000000000002E-06</v>
      </c>
      <c r="R132" s="196">
        <f>Q132*H132</f>
        <v>7.5600000000000008E-05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225</v>
      </c>
      <c r="AT132" s="198" t="s">
        <v>171</v>
      </c>
      <c r="AU132" s="198" t="s">
        <v>88</v>
      </c>
      <c r="AY132" s="15" t="s">
        <v>168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88</v>
      </c>
      <c r="BK132" s="199">
        <f>ROUND(I132*H132,2)</f>
        <v>0</v>
      </c>
      <c r="BL132" s="15" t="s">
        <v>225</v>
      </c>
      <c r="BM132" s="198" t="s">
        <v>999</v>
      </c>
    </row>
    <row r="133" s="2" customFormat="1" ht="33" customHeight="1">
      <c r="A133" s="34"/>
      <c r="B133" s="185"/>
      <c r="C133" s="200" t="s">
        <v>88</v>
      </c>
      <c r="D133" s="200" t="s">
        <v>294</v>
      </c>
      <c r="E133" s="201" t="s">
        <v>1000</v>
      </c>
      <c r="F133" s="202" t="s">
        <v>1001</v>
      </c>
      <c r="G133" s="203" t="s">
        <v>228</v>
      </c>
      <c r="H133" s="204">
        <v>1.53</v>
      </c>
      <c r="I133" s="205"/>
      <c r="J133" s="206">
        <f>ROUND(I133*H133,2)</f>
        <v>0</v>
      </c>
      <c r="K133" s="207"/>
      <c r="L133" s="208"/>
      <c r="M133" s="209" t="s">
        <v>1</v>
      </c>
      <c r="N133" s="210" t="s">
        <v>41</v>
      </c>
      <c r="O133" s="78"/>
      <c r="P133" s="196">
        <f>O133*H133</f>
        <v>0</v>
      </c>
      <c r="Q133" s="196">
        <v>4.0000000000000003E-05</v>
      </c>
      <c r="R133" s="196">
        <f>Q133*H133</f>
        <v>6.120000000000001E-05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297</v>
      </c>
      <c r="AT133" s="198" t="s">
        <v>294</v>
      </c>
      <c r="AU133" s="198" t="s">
        <v>88</v>
      </c>
      <c r="AY133" s="15" t="s">
        <v>168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88</v>
      </c>
      <c r="BK133" s="199">
        <f>ROUND(I133*H133,2)</f>
        <v>0</v>
      </c>
      <c r="BL133" s="15" t="s">
        <v>225</v>
      </c>
      <c r="BM133" s="198" t="s">
        <v>1002</v>
      </c>
    </row>
    <row r="134" s="2" customFormat="1" ht="33" customHeight="1">
      <c r="A134" s="34"/>
      <c r="B134" s="185"/>
      <c r="C134" s="200" t="s">
        <v>113</v>
      </c>
      <c r="D134" s="200" t="s">
        <v>294</v>
      </c>
      <c r="E134" s="201" t="s">
        <v>1003</v>
      </c>
      <c r="F134" s="202" t="s">
        <v>1004</v>
      </c>
      <c r="G134" s="203" t="s">
        <v>228</v>
      </c>
      <c r="H134" s="204">
        <v>6.9619999999999997</v>
      </c>
      <c r="I134" s="205"/>
      <c r="J134" s="206">
        <f>ROUND(I134*H134,2)</f>
        <v>0</v>
      </c>
      <c r="K134" s="207"/>
      <c r="L134" s="208"/>
      <c r="M134" s="209" t="s">
        <v>1</v>
      </c>
      <c r="N134" s="210" t="s">
        <v>41</v>
      </c>
      <c r="O134" s="78"/>
      <c r="P134" s="196">
        <f>O134*H134</f>
        <v>0</v>
      </c>
      <c r="Q134" s="196">
        <v>1.0000000000000001E-05</v>
      </c>
      <c r="R134" s="196">
        <f>Q134*H134</f>
        <v>6.9620000000000001E-05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297</v>
      </c>
      <c r="AT134" s="198" t="s">
        <v>294</v>
      </c>
      <c r="AU134" s="198" t="s">
        <v>88</v>
      </c>
      <c r="AY134" s="15" t="s">
        <v>168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88</v>
      </c>
      <c r="BK134" s="199">
        <f>ROUND(I134*H134,2)</f>
        <v>0</v>
      </c>
      <c r="BL134" s="15" t="s">
        <v>225</v>
      </c>
      <c r="BM134" s="198" t="s">
        <v>1005</v>
      </c>
    </row>
    <row r="135" s="2" customFormat="1" ht="24.15" customHeight="1">
      <c r="A135" s="34"/>
      <c r="B135" s="185"/>
      <c r="C135" s="186" t="s">
        <v>175</v>
      </c>
      <c r="D135" s="186" t="s">
        <v>171</v>
      </c>
      <c r="E135" s="187" t="s">
        <v>1006</v>
      </c>
      <c r="F135" s="188" t="s">
        <v>1007</v>
      </c>
      <c r="G135" s="189" t="s">
        <v>228</v>
      </c>
      <c r="H135" s="190">
        <v>6.8250000000000002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41</v>
      </c>
      <c r="O135" s="78"/>
      <c r="P135" s="196">
        <f>O135*H135</f>
        <v>0</v>
      </c>
      <c r="Q135" s="196">
        <v>2.0000000000000002E-05</v>
      </c>
      <c r="R135" s="196">
        <f>Q135*H135</f>
        <v>0.00013650000000000001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225</v>
      </c>
      <c r="AT135" s="198" t="s">
        <v>171</v>
      </c>
      <c r="AU135" s="198" t="s">
        <v>88</v>
      </c>
      <c r="AY135" s="15" t="s">
        <v>168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88</v>
      </c>
      <c r="BK135" s="199">
        <f>ROUND(I135*H135,2)</f>
        <v>0</v>
      </c>
      <c r="BL135" s="15" t="s">
        <v>225</v>
      </c>
      <c r="BM135" s="198" t="s">
        <v>1008</v>
      </c>
    </row>
    <row r="136" s="2" customFormat="1" ht="33" customHeight="1">
      <c r="A136" s="34"/>
      <c r="B136" s="185"/>
      <c r="C136" s="200" t="s">
        <v>186</v>
      </c>
      <c r="D136" s="200" t="s">
        <v>294</v>
      </c>
      <c r="E136" s="201" t="s">
        <v>1009</v>
      </c>
      <c r="F136" s="202" t="s">
        <v>1010</v>
      </c>
      <c r="G136" s="203" t="s">
        <v>228</v>
      </c>
      <c r="H136" s="204">
        <v>6.9619999999999997</v>
      </c>
      <c r="I136" s="205"/>
      <c r="J136" s="206">
        <f>ROUND(I136*H136,2)</f>
        <v>0</v>
      </c>
      <c r="K136" s="207"/>
      <c r="L136" s="208"/>
      <c r="M136" s="209" t="s">
        <v>1</v>
      </c>
      <c r="N136" s="210" t="s">
        <v>41</v>
      </c>
      <c r="O136" s="78"/>
      <c r="P136" s="196">
        <f>O136*H136</f>
        <v>0</v>
      </c>
      <c r="Q136" s="196">
        <v>3.0000000000000001E-05</v>
      </c>
      <c r="R136" s="196">
        <f>Q136*H136</f>
        <v>0.00020886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297</v>
      </c>
      <c r="AT136" s="198" t="s">
        <v>294</v>
      </c>
      <c r="AU136" s="198" t="s">
        <v>88</v>
      </c>
      <c r="AY136" s="15" t="s">
        <v>168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88</v>
      </c>
      <c r="BK136" s="199">
        <f>ROUND(I136*H136,2)</f>
        <v>0</v>
      </c>
      <c r="BL136" s="15" t="s">
        <v>225</v>
      </c>
      <c r="BM136" s="198" t="s">
        <v>1011</v>
      </c>
    </row>
    <row r="137" s="2" customFormat="1" ht="24.15" customHeight="1">
      <c r="A137" s="34"/>
      <c r="B137" s="185"/>
      <c r="C137" s="186" t="s">
        <v>169</v>
      </c>
      <c r="D137" s="186" t="s">
        <v>171</v>
      </c>
      <c r="E137" s="187" t="s">
        <v>407</v>
      </c>
      <c r="F137" s="188" t="s">
        <v>408</v>
      </c>
      <c r="G137" s="189" t="s">
        <v>309</v>
      </c>
      <c r="H137" s="211"/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225</v>
      </c>
      <c r="AT137" s="198" t="s">
        <v>171</v>
      </c>
      <c r="AU137" s="198" t="s">
        <v>88</v>
      </c>
      <c r="AY137" s="15" t="s">
        <v>168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88</v>
      </c>
      <c r="BK137" s="199">
        <f>ROUND(I137*H137,2)</f>
        <v>0</v>
      </c>
      <c r="BL137" s="15" t="s">
        <v>225</v>
      </c>
      <c r="BM137" s="198" t="s">
        <v>1012</v>
      </c>
    </row>
    <row r="138" s="12" customFormat="1" ht="22.8" customHeight="1">
      <c r="A138" s="12"/>
      <c r="B138" s="172"/>
      <c r="C138" s="12"/>
      <c r="D138" s="173" t="s">
        <v>74</v>
      </c>
      <c r="E138" s="183" t="s">
        <v>1013</v>
      </c>
      <c r="F138" s="183" t="s">
        <v>1014</v>
      </c>
      <c r="G138" s="12"/>
      <c r="H138" s="12"/>
      <c r="I138" s="175"/>
      <c r="J138" s="184">
        <f>BK138</f>
        <v>0</v>
      </c>
      <c r="K138" s="12"/>
      <c r="L138" s="172"/>
      <c r="M138" s="177"/>
      <c r="N138" s="178"/>
      <c r="O138" s="178"/>
      <c r="P138" s="179">
        <f>SUM(P139:P142)</f>
        <v>0</v>
      </c>
      <c r="Q138" s="178"/>
      <c r="R138" s="179">
        <f>SUM(R139:R142)</f>
        <v>0.0146022471</v>
      </c>
      <c r="S138" s="178"/>
      <c r="T138" s="180">
        <f>SUM(T139:T142)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73" t="s">
        <v>88</v>
      </c>
      <c r="AT138" s="181" t="s">
        <v>74</v>
      </c>
      <c r="AU138" s="181" t="s">
        <v>82</v>
      </c>
      <c r="AY138" s="173" t="s">
        <v>168</v>
      </c>
      <c r="BK138" s="182">
        <f>SUM(BK139:BK142)</f>
        <v>0</v>
      </c>
    </row>
    <row r="139" s="2" customFormat="1" ht="16.5" customHeight="1">
      <c r="A139" s="34"/>
      <c r="B139" s="185"/>
      <c r="C139" s="186" t="s">
        <v>193</v>
      </c>
      <c r="D139" s="186" t="s">
        <v>171</v>
      </c>
      <c r="E139" s="187" t="s">
        <v>1015</v>
      </c>
      <c r="F139" s="188" t="s">
        <v>1016</v>
      </c>
      <c r="G139" s="189" t="s">
        <v>228</v>
      </c>
      <c r="H139" s="190">
        <v>6.8250000000000002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0.00094817999999999996</v>
      </c>
      <c r="R139" s="196">
        <f>Q139*H139</f>
        <v>0.0064713284999999999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225</v>
      </c>
      <c r="AT139" s="198" t="s">
        <v>171</v>
      </c>
      <c r="AU139" s="198" t="s">
        <v>88</v>
      </c>
      <c r="AY139" s="15" t="s">
        <v>168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88</v>
      </c>
      <c r="BK139" s="199">
        <f>ROUND(I139*H139,2)</f>
        <v>0</v>
      </c>
      <c r="BL139" s="15" t="s">
        <v>225</v>
      </c>
      <c r="BM139" s="198" t="s">
        <v>1017</v>
      </c>
    </row>
    <row r="140" s="2" customFormat="1" ht="16.5" customHeight="1">
      <c r="A140" s="34"/>
      <c r="B140" s="185"/>
      <c r="C140" s="186" t="s">
        <v>197</v>
      </c>
      <c r="D140" s="186" t="s">
        <v>171</v>
      </c>
      <c r="E140" s="187" t="s">
        <v>1018</v>
      </c>
      <c r="F140" s="188" t="s">
        <v>1019</v>
      </c>
      <c r="G140" s="189" t="s">
        <v>228</v>
      </c>
      <c r="H140" s="190">
        <v>2.415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0.0033668399999999999</v>
      </c>
      <c r="R140" s="196">
        <f>Q140*H140</f>
        <v>0.0081309186000000002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225</v>
      </c>
      <c r="AT140" s="198" t="s">
        <v>171</v>
      </c>
      <c r="AU140" s="198" t="s">
        <v>88</v>
      </c>
      <c r="AY140" s="15" t="s">
        <v>168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88</v>
      </c>
      <c r="BK140" s="199">
        <f>ROUND(I140*H140,2)</f>
        <v>0</v>
      </c>
      <c r="BL140" s="15" t="s">
        <v>225</v>
      </c>
      <c r="BM140" s="198" t="s">
        <v>1020</v>
      </c>
    </row>
    <row r="141" s="2" customFormat="1" ht="24.15" customHeight="1">
      <c r="A141" s="34"/>
      <c r="B141" s="185"/>
      <c r="C141" s="186" t="s">
        <v>201</v>
      </c>
      <c r="D141" s="186" t="s">
        <v>171</v>
      </c>
      <c r="E141" s="187" t="s">
        <v>1021</v>
      </c>
      <c r="F141" s="188" t="s">
        <v>1022</v>
      </c>
      <c r="G141" s="189" t="s">
        <v>228</v>
      </c>
      <c r="H141" s="190">
        <v>11.970000000000001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225</v>
      </c>
      <c r="AT141" s="198" t="s">
        <v>171</v>
      </c>
      <c r="AU141" s="198" t="s">
        <v>88</v>
      </c>
      <c r="AY141" s="15" t="s">
        <v>168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88</v>
      </c>
      <c r="BK141" s="199">
        <f>ROUND(I141*H141,2)</f>
        <v>0</v>
      </c>
      <c r="BL141" s="15" t="s">
        <v>225</v>
      </c>
      <c r="BM141" s="198" t="s">
        <v>1023</v>
      </c>
    </row>
    <row r="142" s="2" customFormat="1" ht="24.15" customHeight="1">
      <c r="A142" s="34"/>
      <c r="B142" s="185"/>
      <c r="C142" s="186" t="s">
        <v>121</v>
      </c>
      <c r="D142" s="186" t="s">
        <v>171</v>
      </c>
      <c r="E142" s="187" t="s">
        <v>1024</v>
      </c>
      <c r="F142" s="188" t="s">
        <v>1025</v>
      </c>
      <c r="G142" s="189" t="s">
        <v>309</v>
      </c>
      <c r="H142" s="211"/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225</v>
      </c>
      <c r="AT142" s="198" t="s">
        <v>171</v>
      </c>
      <c r="AU142" s="198" t="s">
        <v>88</v>
      </c>
      <c r="AY142" s="15" t="s">
        <v>168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88</v>
      </c>
      <c r="BK142" s="199">
        <f>ROUND(I142*H142,2)</f>
        <v>0</v>
      </c>
      <c r="BL142" s="15" t="s">
        <v>225</v>
      </c>
      <c r="BM142" s="198" t="s">
        <v>1026</v>
      </c>
    </row>
    <row r="143" s="12" customFormat="1" ht="22.8" customHeight="1">
      <c r="A143" s="12"/>
      <c r="B143" s="172"/>
      <c r="C143" s="12"/>
      <c r="D143" s="173" t="s">
        <v>74</v>
      </c>
      <c r="E143" s="183" t="s">
        <v>1027</v>
      </c>
      <c r="F143" s="183" t="s">
        <v>1028</v>
      </c>
      <c r="G143" s="12"/>
      <c r="H143" s="12"/>
      <c r="I143" s="175"/>
      <c r="J143" s="184">
        <f>BK143</f>
        <v>0</v>
      </c>
      <c r="K143" s="12"/>
      <c r="L143" s="172"/>
      <c r="M143" s="177"/>
      <c r="N143" s="178"/>
      <c r="O143" s="178"/>
      <c r="P143" s="179">
        <f>SUM(P144:P148)</f>
        <v>0</v>
      </c>
      <c r="Q143" s="178"/>
      <c r="R143" s="179">
        <f>SUM(R144:R148)</f>
        <v>0.0084146894999999992</v>
      </c>
      <c r="S143" s="178"/>
      <c r="T143" s="180">
        <f>SUM(T144:T148)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73" t="s">
        <v>88</v>
      </c>
      <c r="AT143" s="181" t="s">
        <v>74</v>
      </c>
      <c r="AU143" s="181" t="s">
        <v>82</v>
      </c>
      <c r="AY143" s="173" t="s">
        <v>168</v>
      </c>
      <c r="BK143" s="182">
        <f>SUM(BK144:BK148)</f>
        <v>0</v>
      </c>
    </row>
    <row r="144" s="2" customFormat="1" ht="24.15" customHeight="1">
      <c r="A144" s="34"/>
      <c r="B144" s="185"/>
      <c r="C144" s="186" t="s">
        <v>124</v>
      </c>
      <c r="D144" s="186" t="s">
        <v>171</v>
      </c>
      <c r="E144" s="187" t="s">
        <v>1029</v>
      </c>
      <c r="F144" s="188" t="s">
        <v>1030</v>
      </c>
      <c r="G144" s="189" t="s">
        <v>228</v>
      </c>
      <c r="H144" s="190">
        <v>1.575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0.00030909999999999998</v>
      </c>
      <c r="R144" s="196">
        <f>Q144*H144</f>
        <v>0.00048683249999999993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225</v>
      </c>
      <c r="AT144" s="198" t="s">
        <v>171</v>
      </c>
      <c r="AU144" s="198" t="s">
        <v>88</v>
      </c>
      <c r="AY144" s="15" t="s">
        <v>168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88</v>
      </c>
      <c r="BK144" s="199">
        <f>ROUND(I144*H144,2)</f>
        <v>0</v>
      </c>
      <c r="BL144" s="15" t="s">
        <v>225</v>
      </c>
      <c r="BM144" s="198" t="s">
        <v>1031</v>
      </c>
    </row>
    <row r="145" s="2" customFormat="1" ht="24.15" customHeight="1">
      <c r="A145" s="34"/>
      <c r="B145" s="185"/>
      <c r="C145" s="186" t="s">
        <v>127</v>
      </c>
      <c r="D145" s="186" t="s">
        <v>171</v>
      </c>
      <c r="E145" s="187" t="s">
        <v>1032</v>
      </c>
      <c r="F145" s="188" t="s">
        <v>1033</v>
      </c>
      <c r="G145" s="189" t="s">
        <v>228</v>
      </c>
      <c r="H145" s="190">
        <v>13.65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41</v>
      </c>
      <c r="O145" s="78"/>
      <c r="P145" s="196">
        <f>O145*H145</f>
        <v>0</v>
      </c>
      <c r="Q145" s="196">
        <v>0.00036160000000000001</v>
      </c>
      <c r="R145" s="196">
        <f>Q145*H145</f>
        <v>0.0049358400000000004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225</v>
      </c>
      <c r="AT145" s="198" t="s">
        <v>171</v>
      </c>
      <c r="AU145" s="198" t="s">
        <v>88</v>
      </c>
      <c r="AY145" s="15" t="s">
        <v>168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88</v>
      </c>
      <c r="BK145" s="199">
        <f>ROUND(I145*H145,2)</f>
        <v>0</v>
      </c>
      <c r="BL145" s="15" t="s">
        <v>225</v>
      </c>
      <c r="BM145" s="198" t="s">
        <v>1034</v>
      </c>
    </row>
    <row r="146" s="2" customFormat="1" ht="24.15" customHeight="1">
      <c r="A146" s="34"/>
      <c r="B146" s="185"/>
      <c r="C146" s="186" t="s">
        <v>215</v>
      </c>
      <c r="D146" s="186" t="s">
        <v>171</v>
      </c>
      <c r="E146" s="187" t="s">
        <v>1035</v>
      </c>
      <c r="F146" s="188" t="s">
        <v>1036</v>
      </c>
      <c r="G146" s="189" t="s">
        <v>228</v>
      </c>
      <c r="H146" s="190">
        <v>15.225</v>
      </c>
      <c r="I146" s="191"/>
      <c r="J146" s="192">
        <f>ROUND(I146*H146,2)</f>
        <v>0</v>
      </c>
      <c r="K146" s="193"/>
      <c r="L146" s="35"/>
      <c r="M146" s="194" t="s">
        <v>1</v>
      </c>
      <c r="N146" s="195" t="s">
        <v>41</v>
      </c>
      <c r="O146" s="78"/>
      <c r="P146" s="196">
        <f>O146*H146</f>
        <v>0</v>
      </c>
      <c r="Q146" s="196">
        <v>0.00018652</v>
      </c>
      <c r="R146" s="196">
        <f>Q146*H146</f>
        <v>0.002839767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225</v>
      </c>
      <c r="AT146" s="198" t="s">
        <v>171</v>
      </c>
      <c r="AU146" s="198" t="s">
        <v>88</v>
      </c>
      <c r="AY146" s="15" t="s">
        <v>168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88</v>
      </c>
      <c r="BK146" s="199">
        <f>ROUND(I146*H146,2)</f>
        <v>0</v>
      </c>
      <c r="BL146" s="15" t="s">
        <v>225</v>
      </c>
      <c r="BM146" s="198" t="s">
        <v>1037</v>
      </c>
    </row>
    <row r="147" s="2" customFormat="1" ht="24.15" customHeight="1">
      <c r="A147" s="34"/>
      <c r="B147" s="185"/>
      <c r="C147" s="186" t="s">
        <v>129</v>
      </c>
      <c r="D147" s="186" t="s">
        <v>171</v>
      </c>
      <c r="E147" s="187" t="s">
        <v>1038</v>
      </c>
      <c r="F147" s="188" t="s">
        <v>1039</v>
      </c>
      <c r="G147" s="189" t="s">
        <v>228</v>
      </c>
      <c r="H147" s="190">
        <v>15.225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1.0000000000000001E-05</v>
      </c>
      <c r="R147" s="196">
        <f>Q147*H147</f>
        <v>0.00015225000000000001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225</v>
      </c>
      <c r="AT147" s="198" t="s">
        <v>171</v>
      </c>
      <c r="AU147" s="198" t="s">
        <v>88</v>
      </c>
      <c r="AY147" s="15" t="s">
        <v>168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88</v>
      </c>
      <c r="BK147" s="199">
        <f>ROUND(I147*H147,2)</f>
        <v>0</v>
      </c>
      <c r="BL147" s="15" t="s">
        <v>225</v>
      </c>
      <c r="BM147" s="198" t="s">
        <v>1040</v>
      </c>
    </row>
    <row r="148" s="2" customFormat="1" ht="24.15" customHeight="1">
      <c r="A148" s="34"/>
      <c r="B148" s="185"/>
      <c r="C148" s="186" t="s">
        <v>132</v>
      </c>
      <c r="D148" s="186" t="s">
        <v>171</v>
      </c>
      <c r="E148" s="187" t="s">
        <v>1041</v>
      </c>
      <c r="F148" s="188" t="s">
        <v>1042</v>
      </c>
      <c r="G148" s="189" t="s">
        <v>309</v>
      </c>
      <c r="H148" s="211"/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41</v>
      </c>
      <c r="O148" s="78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225</v>
      </c>
      <c r="AT148" s="198" t="s">
        <v>171</v>
      </c>
      <c r="AU148" s="198" t="s">
        <v>88</v>
      </c>
      <c r="AY148" s="15" t="s">
        <v>168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88</v>
      </c>
      <c r="BK148" s="199">
        <f>ROUND(I148*H148,2)</f>
        <v>0</v>
      </c>
      <c r="BL148" s="15" t="s">
        <v>225</v>
      </c>
      <c r="BM148" s="198" t="s">
        <v>1043</v>
      </c>
    </row>
    <row r="149" s="12" customFormat="1" ht="22.8" customHeight="1">
      <c r="A149" s="12"/>
      <c r="B149" s="172"/>
      <c r="C149" s="12"/>
      <c r="D149" s="173" t="s">
        <v>74</v>
      </c>
      <c r="E149" s="183" t="s">
        <v>1044</v>
      </c>
      <c r="F149" s="183" t="s">
        <v>1045</v>
      </c>
      <c r="G149" s="12"/>
      <c r="H149" s="12"/>
      <c r="I149" s="175"/>
      <c r="J149" s="184">
        <f>BK149</f>
        <v>0</v>
      </c>
      <c r="K149" s="12"/>
      <c r="L149" s="172"/>
      <c r="M149" s="177"/>
      <c r="N149" s="178"/>
      <c r="O149" s="178"/>
      <c r="P149" s="179">
        <f>SUM(P150:P169)</f>
        <v>0</v>
      </c>
      <c r="Q149" s="178"/>
      <c r="R149" s="179">
        <f>SUM(R150:R169)</f>
        <v>0.060405239999999992</v>
      </c>
      <c r="S149" s="178"/>
      <c r="T149" s="180">
        <f>SUM(T150:T169)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73" t="s">
        <v>88</v>
      </c>
      <c r="AT149" s="181" t="s">
        <v>74</v>
      </c>
      <c r="AU149" s="181" t="s">
        <v>82</v>
      </c>
      <c r="AY149" s="173" t="s">
        <v>168</v>
      </c>
      <c r="BK149" s="182">
        <f>SUM(BK150:BK169)</f>
        <v>0</v>
      </c>
    </row>
    <row r="150" s="2" customFormat="1" ht="24.15" customHeight="1">
      <c r="A150" s="34"/>
      <c r="B150" s="185"/>
      <c r="C150" s="186" t="s">
        <v>225</v>
      </c>
      <c r="D150" s="186" t="s">
        <v>171</v>
      </c>
      <c r="E150" s="187" t="s">
        <v>1046</v>
      </c>
      <c r="F150" s="188" t="s">
        <v>1047</v>
      </c>
      <c r="G150" s="189" t="s">
        <v>273</v>
      </c>
      <c r="H150" s="190">
        <v>1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41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225</v>
      </c>
      <c r="AT150" s="198" t="s">
        <v>171</v>
      </c>
      <c r="AU150" s="198" t="s">
        <v>88</v>
      </c>
      <c r="AY150" s="15" t="s">
        <v>168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88</v>
      </c>
      <c r="BK150" s="199">
        <f>ROUND(I150*H150,2)</f>
        <v>0</v>
      </c>
      <c r="BL150" s="15" t="s">
        <v>225</v>
      </c>
      <c r="BM150" s="198" t="s">
        <v>1048</v>
      </c>
    </row>
    <row r="151" s="2" customFormat="1" ht="37.8" customHeight="1">
      <c r="A151" s="34"/>
      <c r="B151" s="185"/>
      <c r="C151" s="200" t="s">
        <v>230</v>
      </c>
      <c r="D151" s="200" t="s">
        <v>294</v>
      </c>
      <c r="E151" s="201" t="s">
        <v>1049</v>
      </c>
      <c r="F151" s="202" t="s">
        <v>1050</v>
      </c>
      <c r="G151" s="203" t="s">
        <v>273</v>
      </c>
      <c r="H151" s="204">
        <v>1</v>
      </c>
      <c r="I151" s="205"/>
      <c r="J151" s="206">
        <f>ROUND(I151*H151,2)</f>
        <v>0</v>
      </c>
      <c r="K151" s="207"/>
      <c r="L151" s="208"/>
      <c r="M151" s="209" t="s">
        <v>1</v>
      </c>
      <c r="N151" s="210" t="s">
        <v>41</v>
      </c>
      <c r="O151" s="78"/>
      <c r="P151" s="196">
        <f>O151*H151</f>
        <v>0</v>
      </c>
      <c r="Q151" s="196">
        <v>0.016049999999999998</v>
      </c>
      <c r="R151" s="196">
        <f>Q151*H151</f>
        <v>0.016049999999999998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297</v>
      </c>
      <c r="AT151" s="198" t="s">
        <v>294</v>
      </c>
      <c r="AU151" s="198" t="s">
        <v>88</v>
      </c>
      <c r="AY151" s="15" t="s">
        <v>168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88</v>
      </c>
      <c r="BK151" s="199">
        <f>ROUND(I151*H151,2)</f>
        <v>0</v>
      </c>
      <c r="BL151" s="15" t="s">
        <v>225</v>
      </c>
      <c r="BM151" s="198" t="s">
        <v>1051</v>
      </c>
    </row>
    <row r="152" s="2" customFormat="1" ht="37.8" customHeight="1">
      <c r="A152" s="34"/>
      <c r="B152" s="185"/>
      <c r="C152" s="200" t="s">
        <v>234</v>
      </c>
      <c r="D152" s="200" t="s">
        <v>294</v>
      </c>
      <c r="E152" s="201" t="s">
        <v>1052</v>
      </c>
      <c r="F152" s="202" t="s">
        <v>1053</v>
      </c>
      <c r="G152" s="203" t="s">
        <v>273</v>
      </c>
      <c r="H152" s="204">
        <v>1</v>
      </c>
      <c r="I152" s="205"/>
      <c r="J152" s="206">
        <f>ROUND(I152*H152,2)</f>
        <v>0</v>
      </c>
      <c r="K152" s="207"/>
      <c r="L152" s="208"/>
      <c r="M152" s="209" t="s">
        <v>1</v>
      </c>
      <c r="N152" s="210" t="s">
        <v>41</v>
      </c>
      <c r="O152" s="78"/>
      <c r="P152" s="196">
        <f>O152*H152</f>
        <v>0</v>
      </c>
      <c r="Q152" s="196">
        <v>0.0013500000000000001</v>
      </c>
      <c r="R152" s="196">
        <f>Q152*H152</f>
        <v>0.0013500000000000001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297</v>
      </c>
      <c r="AT152" s="198" t="s">
        <v>294</v>
      </c>
      <c r="AU152" s="198" t="s">
        <v>88</v>
      </c>
      <c r="AY152" s="15" t="s">
        <v>168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88</v>
      </c>
      <c r="BK152" s="199">
        <f>ROUND(I152*H152,2)</f>
        <v>0</v>
      </c>
      <c r="BL152" s="15" t="s">
        <v>225</v>
      </c>
      <c r="BM152" s="198" t="s">
        <v>1054</v>
      </c>
    </row>
    <row r="153" s="2" customFormat="1" ht="16.5" customHeight="1">
      <c r="A153" s="34"/>
      <c r="B153" s="185"/>
      <c r="C153" s="186" t="s">
        <v>238</v>
      </c>
      <c r="D153" s="186" t="s">
        <v>171</v>
      </c>
      <c r="E153" s="187" t="s">
        <v>1055</v>
      </c>
      <c r="F153" s="188" t="s">
        <v>1056</v>
      </c>
      <c r="G153" s="189" t="s">
        <v>273</v>
      </c>
      <c r="H153" s="190">
        <v>1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225</v>
      </c>
      <c r="AT153" s="198" t="s">
        <v>171</v>
      </c>
      <c r="AU153" s="198" t="s">
        <v>88</v>
      </c>
      <c r="AY153" s="15" t="s">
        <v>168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88</v>
      </c>
      <c r="BK153" s="199">
        <f>ROUND(I153*H153,2)</f>
        <v>0</v>
      </c>
      <c r="BL153" s="15" t="s">
        <v>225</v>
      </c>
      <c r="BM153" s="198" t="s">
        <v>1057</v>
      </c>
    </row>
    <row r="154" s="2" customFormat="1" ht="24.15" customHeight="1">
      <c r="A154" s="34"/>
      <c r="B154" s="185"/>
      <c r="C154" s="200" t="s">
        <v>7</v>
      </c>
      <c r="D154" s="200" t="s">
        <v>294</v>
      </c>
      <c r="E154" s="201" t="s">
        <v>1058</v>
      </c>
      <c r="F154" s="202" t="s">
        <v>1059</v>
      </c>
      <c r="G154" s="203" t="s">
        <v>273</v>
      </c>
      <c r="H154" s="204">
        <v>1</v>
      </c>
      <c r="I154" s="205"/>
      <c r="J154" s="206">
        <f>ROUND(I154*H154,2)</f>
        <v>0</v>
      </c>
      <c r="K154" s="207"/>
      <c r="L154" s="208"/>
      <c r="M154" s="209" t="s">
        <v>1</v>
      </c>
      <c r="N154" s="210" t="s">
        <v>41</v>
      </c>
      <c r="O154" s="78"/>
      <c r="P154" s="196">
        <f>O154*H154</f>
        <v>0</v>
      </c>
      <c r="Q154" s="196">
        <v>0.023</v>
      </c>
      <c r="R154" s="196">
        <f>Q154*H154</f>
        <v>0.023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297</v>
      </c>
      <c r="AT154" s="198" t="s">
        <v>294</v>
      </c>
      <c r="AU154" s="198" t="s">
        <v>88</v>
      </c>
      <c r="AY154" s="15" t="s">
        <v>168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88</v>
      </c>
      <c r="BK154" s="199">
        <f>ROUND(I154*H154,2)</f>
        <v>0</v>
      </c>
      <c r="BL154" s="15" t="s">
        <v>225</v>
      </c>
      <c r="BM154" s="198" t="s">
        <v>1060</v>
      </c>
    </row>
    <row r="155" s="2" customFormat="1" ht="24.15" customHeight="1">
      <c r="A155" s="34"/>
      <c r="B155" s="185"/>
      <c r="C155" s="186" t="s">
        <v>245</v>
      </c>
      <c r="D155" s="186" t="s">
        <v>171</v>
      </c>
      <c r="E155" s="187" t="s">
        <v>1061</v>
      </c>
      <c r="F155" s="188" t="s">
        <v>1062</v>
      </c>
      <c r="G155" s="189" t="s">
        <v>273</v>
      </c>
      <c r="H155" s="190">
        <v>1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41</v>
      </c>
      <c r="O155" s="78"/>
      <c r="P155" s="196">
        <f>O155*H155</f>
        <v>0</v>
      </c>
      <c r="Q155" s="196">
        <v>0.00027999999999999998</v>
      </c>
      <c r="R155" s="196">
        <f>Q155*H155</f>
        <v>0.00027999999999999998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225</v>
      </c>
      <c r="AT155" s="198" t="s">
        <v>171</v>
      </c>
      <c r="AU155" s="198" t="s">
        <v>88</v>
      </c>
      <c r="AY155" s="15" t="s">
        <v>168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88</v>
      </c>
      <c r="BK155" s="199">
        <f>ROUND(I155*H155,2)</f>
        <v>0</v>
      </c>
      <c r="BL155" s="15" t="s">
        <v>225</v>
      </c>
      <c r="BM155" s="198" t="s">
        <v>1063</v>
      </c>
    </row>
    <row r="156" s="2" customFormat="1" ht="16.5" customHeight="1">
      <c r="A156" s="34"/>
      <c r="B156" s="185"/>
      <c r="C156" s="200" t="s">
        <v>249</v>
      </c>
      <c r="D156" s="200" t="s">
        <v>294</v>
      </c>
      <c r="E156" s="201" t="s">
        <v>1064</v>
      </c>
      <c r="F156" s="202" t="s">
        <v>1065</v>
      </c>
      <c r="G156" s="203" t="s">
        <v>273</v>
      </c>
      <c r="H156" s="204">
        <v>1</v>
      </c>
      <c r="I156" s="205"/>
      <c r="J156" s="206">
        <f>ROUND(I156*H156,2)</f>
        <v>0</v>
      </c>
      <c r="K156" s="207"/>
      <c r="L156" s="208"/>
      <c r="M156" s="209" t="s">
        <v>1</v>
      </c>
      <c r="N156" s="210" t="s">
        <v>41</v>
      </c>
      <c r="O156" s="78"/>
      <c r="P156" s="196">
        <f>O156*H156</f>
        <v>0</v>
      </c>
      <c r="Q156" s="196">
        <v>0.0141</v>
      </c>
      <c r="R156" s="196">
        <f>Q156*H156</f>
        <v>0.0141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297</v>
      </c>
      <c r="AT156" s="198" t="s">
        <v>294</v>
      </c>
      <c r="AU156" s="198" t="s">
        <v>88</v>
      </c>
      <c r="AY156" s="15" t="s">
        <v>168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88</v>
      </c>
      <c r="BK156" s="199">
        <f>ROUND(I156*H156,2)</f>
        <v>0</v>
      </c>
      <c r="BL156" s="15" t="s">
        <v>225</v>
      </c>
      <c r="BM156" s="198" t="s">
        <v>1066</v>
      </c>
    </row>
    <row r="157" s="2" customFormat="1" ht="16.5" customHeight="1">
      <c r="A157" s="34"/>
      <c r="B157" s="185"/>
      <c r="C157" s="186" t="s">
        <v>254</v>
      </c>
      <c r="D157" s="186" t="s">
        <v>171</v>
      </c>
      <c r="E157" s="187" t="s">
        <v>1067</v>
      </c>
      <c r="F157" s="188" t="s">
        <v>1068</v>
      </c>
      <c r="G157" s="189" t="s">
        <v>273</v>
      </c>
      <c r="H157" s="190">
        <v>1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225</v>
      </c>
      <c r="AT157" s="198" t="s">
        <v>171</v>
      </c>
      <c r="AU157" s="198" t="s">
        <v>88</v>
      </c>
      <c r="AY157" s="15" t="s">
        <v>168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88</v>
      </c>
      <c r="BK157" s="199">
        <f>ROUND(I157*H157,2)</f>
        <v>0</v>
      </c>
      <c r="BL157" s="15" t="s">
        <v>225</v>
      </c>
      <c r="BM157" s="198" t="s">
        <v>1069</v>
      </c>
    </row>
    <row r="158" s="2" customFormat="1" ht="16.5" customHeight="1">
      <c r="A158" s="34"/>
      <c r="B158" s="185"/>
      <c r="C158" s="200" t="s">
        <v>258</v>
      </c>
      <c r="D158" s="200" t="s">
        <v>294</v>
      </c>
      <c r="E158" s="201" t="s">
        <v>1070</v>
      </c>
      <c r="F158" s="202" t="s">
        <v>1071</v>
      </c>
      <c r="G158" s="203" t="s">
        <v>273</v>
      </c>
      <c r="H158" s="204">
        <v>1</v>
      </c>
      <c r="I158" s="205"/>
      <c r="J158" s="206">
        <f>ROUND(I158*H158,2)</f>
        <v>0</v>
      </c>
      <c r="K158" s="207"/>
      <c r="L158" s="208"/>
      <c r="M158" s="209" t="s">
        <v>1</v>
      </c>
      <c r="N158" s="210" t="s">
        <v>41</v>
      </c>
      <c r="O158" s="78"/>
      <c r="P158" s="196">
        <f>O158*H158</f>
        <v>0</v>
      </c>
      <c r="Q158" s="196">
        <v>0.002</v>
      </c>
      <c r="R158" s="196">
        <f>Q158*H158</f>
        <v>0.002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297</v>
      </c>
      <c r="AT158" s="198" t="s">
        <v>294</v>
      </c>
      <c r="AU158" s="198" t="s">
        <v>88</v>
      </c>
      <c r="AY158" s="15" t="s">
        <v>168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88</v>
      </c>
      <c r="BK158" s="199">
        <f>ROUND(I158*H158,2)</f>
        <v>0</v>
      </c>
      <c r="BL158" s="15" t="s">
        <v>225</v>
      </c>
      <c r="BM158" s="198" t="s">
        <v>1072</v>
      </c>
    </row>
    <row r="159" s="2" customFormat="1" ht="21.75" customHeight="1">
      <c r="A159" s="34"/>
      <c r="B159" s="185"/>
      <c r="C159" s="186" t="s">
        <v>262</v>
      </c>
      <c r="D159" s="186" t="s">
        <v>171</v>
      </c>
      <c r="E159" s="187" t="s">
        <v>1073</v>
      </c>
      <c r="F159" s="188" t="s">
        <v>1074</v>
      </c>
      <c r="G159" s="189" t="s">
        <v>273</v>
      </c>
      <c r="H159" s="190">
        <v>4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41</v>
      </c>
      <c r="O159" s="78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225</v>
      </c>
      <c r="AT159" s="198" t="s">
        <v>171</v>
      </c>
      <c r="AU159" s="198" t="s">
        <v>88</v>
      </c>
      <c r="AY159" s="15" t="s">
        <v>168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88</v>
      </c>
      <c r="BK159" s="199">
        <f>ROUND(I159*H159,2)</f>
        <v>0</v>
      </c>
      <c r="BL159" s="15" t="s">
        <v>225</v>
      </c>
      <c r="BM159" s="198" t="s">
        <v>1075</v>
      </c>
    </row>
    <row r="160" s="2" customFormat="1" ht="16.5" customHeight="1">
      <c r="A160" s="34"/>
      <c r="B160" s="185"/>
      <c r="C160" s="200" t="s">
        <v>266</v>
      </c>
      <c r="D160" s="200" t="s">
        <v>294</v>
      </c>
      <c r="E160" s="201" t="s">
        <v>1076</v>
      </c>
      <c r="F160" s="202" t="s">
        <v>1077</v>
      </c>
      <c r="G160" s="203" t="s">
        <v>273</v>
      </c>
      <c r="H160" s="204">
        <v>4</v>
      </c>
      <c r="I160" s="205"/>
      <c r="J160" s="206">
        <f>ROUND(I160*H160,2)</f>
        <v>0</v>
      </c>
      <c r="K160" s="207"/>
      <c r="L160" s="208"/>
      <c r="M160" s="209" t="s">
        <v>1</v>
      </c>
      <c r="N160" s="210" t="s">
        <v>41</v>
      </c>
      <c r="O160" s="78"/>
      <c r="P160" s="196">
        <f>O160*H160</f>
        <v>0</v>
      </c>
      <c r="Q160" s="196">
        <v>0.00035</v>
      </c>
      <c r="R160" s="196">
        <f>Q160*H160</f>
        <v>0.0014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297</v>
      </c>
      <c r="AT160" s="198" t="s">
        <v>294</v>
      </c>
      <c r="AU160" s="198" t="s">
        <v>88</v>
      </c>
      <c r="AY160" s="15" t="s">
        <v>168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88</v>
      </c>
      <c r="BK160" s="199">
        <f>ROUND(I160*H160,2)</f>
        <v>0</v>
      </c>
      <c r="BL160" s="15" t="s">
        <v>225</v>
      </c>
      <c r="BM160" s="198" t="s">
        <v>1078</v>
      </c>
    </row>
    <row r="161" s="2" customFormat="1" ht="21.75" customHeight="1">
      <c r="A161" s="34"/>
      <c r="B161" s="185"/>
      <c r="C161" s="186" t="s">
        <v>270</v>
      </c>
      <c r="D161" s="186" t="s">
        <v>171</v>
      </c>
      <c r="E161" s="187" t="s">
        <v>1079</v>
      </c>
      <c r="F161" s="188" t="s">
        <v>1080</v>
      </c>
      <c r="G161" s="189" t="s">
        <v>273</v>
      </c>
      <c r="H161" s="190">
        <v>3</v>
      </c>
      <c r="I161" s="191"/>
      <c r="J161" s="192">
        <f>ROUND(I161*H161,2)</f>
        <v>0</v>
      </c>
      <c r="K161" s="193"/>
      <c r="L161" s="35"/>
      <c r="M161" s="194" t="s">
        <v>1</v>
      </c>
      <c r="N161" s="195" t="s">
        <v>41</v>
      </c>
      <c r="O161" s="78"/>
      <c r="P161" s="196">
        <f>O161*H161</f>
        <v>0</v>
      </c>
      <c r="Q161" s="196">
        <v>8.0000000000000007E-05</v>
      </c>
      <c r="R161" s="196">
        <f>Q161*H161</f>
        <v>0.00024000000000000003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225</v>
      </c>
      <c r="AT161" s="198" t="s">
        <v>171</v>
      </c>
      <c r="AU161" s="198" t="s">
        <v>88</v>
      </c>
      <c r="AY161" s="15" t="s">
        <v>168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88</v>
      </c>
      <c r="BK161" s="199">
        <f>ROUND(I161*H161,2)</f>
        <v>0</v>
      </c>
      <c r="BL161" s="15" t="s">
        <v>225</v>
      </c>
      <c r="BM161" s="198" t="s">
        <v>1081</v>
      </c>
    </row>
    <row r="162" s="2" customFormat="1" ht="24.15" customHeight="1">
      <c r="A162" s="34"/>
      <c r="B162" s="185"/>
      <c r="C162" s="200" t="s">
        <v>275</v>
      </c>
      <c r="D162" s="200" t="s">
        <v>294</v>
      </c>
      <c r="E162" s="201" t="s">
        <v>1082</v>
      </c>
      <c r="F162" s="202" t="s">
        <v>1083</v>
      </c>
      <c r="G162" s="203" t="s">
        <v>273</v>
      </c>
      <c r="H162" s="204">
        <v>3</v>
      </c>
      <c r="I162" s="205"/>
      <c r="J162" s="206">
        <f>ROUND(I162*H162,2)</f>
        <v>0</v>
      </c>
      <c r="K162" s="207"/>
      <c r="L162" s="208"/>
      <c r="M162" s="209" t="s">
        <v>1</v>
      </c>
      <c r="N162" s="210" t="s">
        <v>41</v>
      </c>
      <c r="O162" s="78"/>
      <c r="P162" s="196">
        <f>O162*H162</f>
        <v>0</v>
      </c>
      <c r="Q162" s="196">
        <v>0.00011</v>
      </c>
      <c r="R162" s="196">
        <f>Q162*H162</f>
        <v>0.00033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297</v>
      </c>
      <c r="AT162" s="198" t="s">
        <v>294</v>
      </c>
      <c r="AU162" s="198" t="s">
        <v>88</v>
      </c>
      <c r="AY162" s="15" t="s">
        <v>168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88</v>
      </c>
      <c r="BK162" s="199">
        <f>ROUND(I162*H162,2)</f>
        <v>0</v>
      </c>
      <c r="BL162" s="15" t="s">
        <v>225</v>
      </c>
      <c r="BM162" s="198" t="s">
        <v>1084</v>
      </c>
    </row>
    <row r="163" s="2" customFormat="1" ht="21.75" customHeight="1">
      <c r="A163" s="34"/>
      <c r="B163" s="185"/>
      <c r="C163" s="186" t="s">
        <v>281</v>
      </c>
      <c r="D163" s="186" t="s">
        <v>171</v>
      </c>
      <c r="E163" s="187" t="s">
        <v>1085</v>
      </c>
      <c r="F163" s="188" t="s">
        <v>1086</v>
      </c>
      <c r="G163" s="189" t="s">
        <v>273</v>
      </c>
      <c r="H163" s="190">
        <v>1</v>
      </c>
      <c r="I163" s="191"/>
      <c r="J163" s="192">
        <f>ROUND(I163*H163,2)</f>
        <v>0</v>
      </c>
      <c r="K163" s="193"/>
      <c r="L163" s="35"/>
      <c r="M163" s="194" t="s">
        <v>1</v>
      </c>
      <c r="N163" s="195" t="s">
        <v>41</v>
      </c>
      <c r="O163" s="78"/>
      <c r="P163" s="196">
        <f>O163*H163</f>
        <v>0</v>
      </c>
      <c r="Q163" s="196">
        <v>4.1999999999999996E-06</v>
      </c>
      <c r="R163" s="196">
        <f>Q163*H163</f>
        <v>4.1999999999999996E-06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225</v>
      </c>
      <c r="AT163" s="198" t="s">
        <v>171</v>
      </c>
      <c r="AU163" s="198" t="s">
        <v>88</v>
      </c>
      <c r="AY163" s="15" t="s">
        <v>168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88</v>
      </c>
      <c r="BK163" s="199">
        <f>ROUND(I163*H163,2)</f>
        <v>0</v>
      </c>
      <c r="BL163" s="15" t="s">
        <v>225</v>
      </c>
      <c r="BM163" s="198" t="s">
        <v>1087</v>
      </c>
    </row>
    <row r="164" s="2" customFormat="1" ht="16.5" customHeight="1">
      <c r="A164" s="34"/>
      <c r="B164" s="185"/>
      <c r="C164" s="200" t="s">
        <v>289</v>
      </c>
      <c r="D164" s="200" t="s">
        <v>294</v>
      </c>
      <c r="E164" s="201" t="s">
        <v>1088</v>
      </c>
      <c r="F164" s="202" t="s">
        <v>1089</v>
      </c>
      <c r="G164" s="203" t="s">
        <v>273</v>
      </c>
      <c r="H164" s="204">
        <v>1</v>
      </c>
      <c r="I164" s="205"/>
      <c r="J164" s="206">
        <f>ROUND(I164*H164,2)</f>
        <v>0</v>
      </c>
      <c r="K164" s="207"/>
      <c r="L164" s="208"/>
      <c r="M164" s="209" t="s">
        <v>1</v>
      </c>
      <c r="N164" s="210" t="s">
        <v>41</v>
      </c>
      <c r="O164" s="78"/>
      <c r="P164" s="196">
        <f>O164*H164</f>
        <v>0</v>
      </c>
      <c r="Q164" s="196">
        <v>0.0014</v>
      </c>
      <c r="R164" s="196">
        <f>Q164*H164</f>
        <v>0.0014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297</v>
      </c>
      <c r="AT164" s="198" t="s">
        <v>294</v>
      </c>
      <c r="AU164" s="198" t="s">
        <v>88</v>
      </c>
      <c r="AY164" s="15" t="s">
        <v>168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88</v>
      </c>
      <c r="BK164" s="199">
        <f>ROUND(I164*H164,2)</f>
        <v>0</v>
      </c>
      <c r="BL164" s="15" t="s">
        <v>225</v>
      </c>
      <c r="BM164" s="198" t="s">
        <v>1090</v>
      </c>
    </row>
    <row r="165" s="2" customFormat="1" ht="33" customHeight="1">
      <c r="A165" s="34"/>
      <c r="B165" s="185"/>
      <c r="C165" s="186" t="s">
        <v>293</v>
      </c>
      <c r="D165" s="186" t="s">
        <v>171</v>
      </c>
      <c r="E165" s="187" t="s">
        <v>1091</v>
      </c>
      <c r="F165" s="188" t="s">
        <v>1092</v>
      </c>
      <c r="G165" s="189" t="s">
        <v>273</v>
      </c>
      <c r="H165" s="190">
        <v>1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41</v>
      </c>
      <c r="O165" s="78"/>
      <c r="P165" s="196">
        <f>O165*H165</f>
        <v>0</v>
      </c>
      <c r="Q165" s="196">
        <v>1.1039999999999999E-05</v>
      </c>
      <c r="R165" s="196">
        <f>Q165*H165</f>
        <v>1.1039999999999999E-05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225</v>
      </c>
      <c r="AT165" s="198" t="s">
        <v>171</v>
      </c>
      <c r="AU165" s="198" t="s">
        <v>88</v>
      </c>
      <c r="AY165" s="15" t="s">
        <v>168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88</v>
      </c>
      <c r="BK165" s="199">
        <f>ROUND(I165*H165,2)</f>
        <v>0</v>
      </c>
      <c r="BL165" s="15" t="s">
        <v>225</v>
      </c>
      <c r="BM165" s="198" t="s">
        <v>1093</v>
      </c>
    </row>
    <row r="166" s="2" customFormat="1" ht="21.75" customHeight="1">
      <c r="A166" s="34"/>
      <c r="B166" s="185"/>
      <c r="C166" s="200" t="s">
        <v>297</v>
      </c>
      <c r="D166" s="200" t="s">
        <v>294</v>
      </c>
      <c r="E166" s="201" t="s">
        <v>1094</v>
      </c>
      <c r="F166" s="202" t="s">
        <v>1095</v>
      </c>
      <c r="G166" s="203" t="s">
        <v>273</v>
      </c>
      <c r="H166" s="204">
        <v>1</v>
      </c>
      <c r="I166" s="205"/>
      <c r="J166" s="206">
        <f>ROUND(I166*H166,2)</f>
        <v>0</v>
      </c>
      <c r="K166" s="207"/>
      <c r="L166" s="208"/>
      <c r="M166" s="209" t="s">
        <v>1</v>
      </c>
      <c r="N166" s="210" t="s">
        <v>41</v>
      </c>
      <c r="O166" s="78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297</v>
      </c>
      <c r="AT166" s="198" t="s">
        <v>294</v>
      </c>
      <c r="AU166" s="198" t="s">
        <v>88</v>
      </c>
      <c r="AY166" s="15" t="s">
        <v>168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88</v>
      </c>
      <c r="BK166" s="199">
        <f>ROUND(I166*H166,2)</f>
        <v>0</v>
      </c>
      <c r="BL166" s="15" t="s">
        <v>225</v>
      </c>
      <c r="BM166" s="198" t="s">
        <v>1096</v>
      </c>
    </row>
    <row r="167" s="2" customFormat="1" ht="24.15" customHeight="1">
      <c r="A167" s="34"/>
      <c r="B167" s="185"/>
      <c r="C167" s="186" t="s">
        <v>302</v>
      </c>
      <c r="D167" s="186" t="s">
        <v>171</v>
      </c>
      <c r="E167" s="187" t="s">
        <v>1097</v>
      </c>
      <c r="F167" s="188" t="s">
        <v>1098</v>
      </c>
      <c r="G167" s="189" t="s">
        <v>273</v>
      </c>
      <c r="H167" s="190">
        <v>1</v>
      </c>
      <c r="I167" s="191"/>
      <c r="J167" s="192">
        <f>ROUND(I167*H167,2)</f>
        <v>0</v>
      </c>
      <c r="K167" s="193"/>
      <c r="L167" s="35"/>
      <c r="M167" s="194" t="s">
        <v>1</v>
      </c>
      <c r="N167" s="195" t="s">
        <v>41</v>
      </c>
      <c r="O167" s="78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225</v>
      </c>
      <c r="AT167" s="198" t="s">
        <v>171</v>
      </c>
      <c r="AU167" s="198" t="s">
        <v>88</v>
      </c>
      <c r="AY167" s="15" t="s">
        <v>168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88</v>
      </c>
      <c r="BK167" s="199">
        <f>ROUND(I167*H167,2)</f>
        <v>0</v>
      </c>
      <c r="BL167" s="15" t="s">
        <v>225</v>
      </c>
      <c r="BM167" s="198" t="s">
        <v>1099</v>
      </c>
    </row>
    <row r="168" s="2" customFormat="1" ht="21.75" customHeight="1">
      <c r="A168" s="34"/>
      <c r="B168" s="185"/>
      <c r="C168" s="200" t="s">
        <v>306</v>
      </c>
      <c r="D168" s="200" t="s">
        <v>294</v>
      </c>
      <c r="E168" s="201" t="s">
        <v>1100</v>
      </c>
      <c r="F168" s="202" t="s">
        <v>1101</v>
      </c>
      <c r="G168" s="203" t="s">
        <v>273</v>
      </c>
      <c r="H168" s="204">
        <v>1</v>
      </c>
      <c r="I168" s="205"/>
      <c r="J168" s="206">
        <f>ROUND(I168*H168,2)</f>
        <v>0</v>
      </c>
      <c r="K168" s="207"/>
      <c r="L168" s="208"/>
      <c r="M168" s="209" t="s">
        <v>1</v>
      </c>
      <c r="N168" s="210" t="s">
        <v>41</v>
      </c>
      <c r="O168" s="78"/>
      <c r="P168" s="196">
        <f>O168*H168</f>
        <v>0</v>
      </c>
      <c r="Q168" s="196">
        <v>0.00024000000000000001</v>
      </c>
      <c r="R168" s="196">
        <f>Q168*H168</f>
        <v>0.00024000000000000001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297</v>
      </c>
      <c r="AT168" s="198" t="s">
        <v>294</v>
      </c>
      <c r="AU168" s="198" t="s">
        <v>88</v>
      </c>
      <c r="AY168" s="15" t="s">
        <v>168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88</v>
      </c>
      <c r="BK168" s="199">
        <f>ROUND(I168*H168,2)</f>
        <v>0</v>
      </c>
      <c r="BL168" s="15" t="s">
        <v>225</v>
      </c>
      <c r="BM168" s="198" t="s">
        <v>1102</v>
      </c>
    </row>
    <row r="169" s="2" customFormat="1" ht="24.15" customHeight="1">
      <c r="A169" s="34"/>
      <c r="B169" s="185"/>
      <c r="C169" s="186" t="s">
        <v>313</v>
      </c>
      <c r="D169" s="186" t="s">
        <v>171</v>
      </c>
      <c r="E169" s="187" t="s">
        <v>1103</v>
      </c>
      <c r="F169" s="188" t="s">
        <v>1104</v>
      </c>
      <c r="G169" s="189" t="s">
        <v>309</v>
      </c>
      <c r="H169" s="211"/>
      <c r="I169" s="191"/>
      <c r="J169" s="192">
        <f>ROUND(I169*H169,2)</f>
        <v>0</v>
      </c>
      <c r="K169" s="193"/>
      <c r="L169" s="35"/>
      <c r="M169" s="212" t="s">
        <v>1</v>
      </c>
      <c r="N169" s="213" t="s">
        <v>41</v>
      </c>
      <c r="O169" s="214"/>
      <c r="P169" s="215">
        <f>O169*H169</f>
        <v>0</v>
      </c>
      <c r="Q169" s="215">
        <v>0</v>
      </c>
      <c r="R169" s="215">
        <f>Q169*H169</f>
        <v>0</v>
      </c>
      <c r="S169" s="215">
        <v>0</v>
      </c>
      <c r="T169" s="21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225</v>
      </c>
      <c r="AT169" s="198" t="s">
        <v>171</v>
      </c>
      <c r="AU169" s="198" t="s">
        <v>88</v>
      </c>
      <c r="AY169" s="15" t="s">
        <v>168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88</v>
      </c>
      <c r="BK169" s="199">
        <f>ROUND(I169*H169,2)</f>
        <v>0</v>
      </c>
      <c r="BL169" s="15" t="s">
        <v>225</v>
      </c>
      <c r="BM169" s="198" t="s">
        <v>1105</v>
      </c>
    </row>
    <row r="170" s="2" customFormat="1" ht="6.96" customHeight="1">
      <c r="A170" s="34"/>
      <c r="B170" s="61"/>
      <c r="C170" s="62"/>
      <c r="D170" s="62"/>
      <c r="E170" s="62"/>
      <c r="F170" s="62"/>
      <c r="G170" s="62"/>
      <c r="H170" s="62"/>
      <c r="I170" s="62"/>
      <c r="J170" s="62"/>
      <c r="K170" s="62"/>
      <c r="L170" s="35"/>
      <c r="M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</row>
  </sheetData>
  <autoFilter ref="C128:K169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5:H115"/>
    <mergeCell ref="E119:H119"/>
    <mergeCell ref="E117:H117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120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135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Zníženie energetickej náročnosti budovy telocvične ZŠ a MŠ Pod Papierňou, Bardejov</v>
      </c>
      <c r="F7" s="28"/>
      <c r="G7" s="28"/>
      <c r="H7" s="28"/>
      <c r="L7" s="18"/>
    </row>
    <row r="8">
      <c r="B8" s="18"/>
      <c r="D8" s="28" t="s">
        <v>136</v>
      </c>
      <c r="L8" s="18"/>
    </row>
    <row r="9" s="1" customFormat="1" ht="23.25" customHeight="1">
      <c r="B9" s="18"/>
      <c r="E9" s="131" t="s">
        <v>137</v>
      </c>
      <c r="F9" s="1"/>
      <c r="G9" s="1"/>
      <c r="H9" s="1"/>
      <c r="L9" s="18"/>
    </row>
    <row r="10" s="1" customFormat="1" ht="12" customHeight="1">
      <c r="B10" s="18"/>
      <c r="D10" s="28" t="s">
        <v>138</v>
      </c>
      <c r="L10" s="18"/>
    </row>
    <row r="11" s="2" customFormat="1" ht="16.5" customHeight="1">
      <c r="A11" s="34"/>
      <c r="B11" s="35"/>
      <c r="C11" s="34"/>
      <c r="D11" s="34"/>
      <c r="E11" s="136" t="s">
        <v>892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893</v>
      </c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6.5" customHeight="1">
      <c r="A13" s="34"/>
      <c r="B13" s="35"/>
      <c r="C13" s="34"/>
      <c r="D13" s="34"/>
      <c r="E13" s="68" t="s">
        <v>1106</v>
      </c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35"/>
      <c r="C15" s="34"/>
      <c r="D15" s="28" t="s">
        <v>17</v>
      </c>
      <c r="E15" s="34"/>
      <c r="F15" s="23" t="s">
        <v>1</v>
      </c>
      <c r="G15" s="34"/>
      <c r="H15" s="34"/>
      <c r="I15" s="28" t="s">
        <v>18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19</v>
      </c>
      <c r="E16" s="34"/>
      <c r="F16" s="23" t="s">
        <v>20</v>
      </c>
      <c r="G16" s="34"/>
      <c r="H16" s="34"/>
      <c r="I16" s="28" t="s">
        <v>21</v>
      </c>
      <c r="J16" s="70" t="str">
        <f>'Rekapitulácia stavby'!AN8</f>
        <v>1. 5. 2024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0.8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35"/>
      <c r="C18" s="34"/>
      <c r="D18" s="28" t="s">
        <v>23</v>
      </c>
      <c r="E18" s="34"/>
      <c r="F18" s="34"/>
      <c r="G18" s="34"/>
      <c r="H18" s="34"/>
      <c r="I18" s="28" t="s">
        <v>24</v>
      </c>
      <c r="J18" s="23" t="s">
        <v>1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35"/>
      <c r="C19" s="34"/>
      <c r="D19" s="34"/>
      <c r="E19" s="23" t="s">
        <v>25</v>
      </c>
      <c r="F19" s="34"/>
      <c r="G19" s="34"/>
      <c r="H19" s="34"/>
      <c r="I19" s="28" t="s">
        <v>26</v>
      </c>
      <c r="J19" s="23" t="s">
        <v>1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35"/>
      <c r="C21" s="34"/>
      <c r="D21" s="28" t="s">
        <v>27</v>
      </c>
      <c r="E21" s="34"/>
      <c r="F21" s="34"/>
      <c r="G21" s="34"/>
      <c r="H21" s="34"/>
      <c r="I21" s="28" t="s">
        <v>24</v>
      </c>
      <c r="J21" s="29" t="str">
        <f>'Rekapitulácia stavby'!AN13</f>
        <v>Vyplň údaj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35"/>
      <c r="C22" s="34"/>
      <c r="D22" s="34"/>
      <c r="E22" s="29" t="str">
        <f>'Rekapitulácia stavby'!E14</f>
        <v>Vyplň údaj</v>
      </c>
      <c r="F22" s="23"/>
      <c r="G22" s="23"/>
      <c r="H22" s="23"/>
      <c r="I22" s="28" t="s">
        <v>26</v>
      </c>
      <c r="J22" s="29" t="str">
        <f>'Rekapitulácia stavby'!AN14</f>
        <v>Vyplň údaj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35"/>
      <c r="C24" s="34"/>
      <c r="D24" s="28" t="s">
        <v>29</v>
      </c>
      <c r="E24" s="34"/>
      <c r="F24" s="34"/>
      <c r="G24" s="34"/>
      <c r="H24" s="34"/>
      <c r="I24" s="28" t="s">
        <v>24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8" customHeight="1">
      <c r="A25" s="34"/>
      <c r="B25" s="35"/>
      <c r="C25" s="34"/>
      <c r="D25" s="34"/>
      <c r="E25" s="23" t="s">
        <v>30</v>
      </c>
      <c r="F25" s="34"/>
      <c r="G25" s="34"/>
      <c r="H25" s="34"/>
      <c r="I25" s="28" t="s">
        <v>26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12" customHeight="1">
      <c r="A27" s="34"/>
      <c r="B27" s="35"/>
      <c r="C27" s="34"/>
      <c r="D27" s="28" t="s">
        <v>32</v>
      </c>
      <c r="E27" s="34"/>
      <c r="F27" s="34"/>
      <c r="G27" s="34"/>
      <c r="H27" s="34"/>
      <c r="I27" s="28" t="s">
        <v>24</v>
      </c>
      <c r="J27" s="23" t="s">
        <v>1</v>
      </c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8" customHeight="1">
      <c r="A28" s="34"/>
      <c r="B28" s="35"/>
      <c r="C28" s="34"/>
      <c r="D28" s="34"/>
      <c r="E28" s="23" t="s">
        <v>30</v>
      </c>
      <c r="F28" s="34"/>
      <c r="G28" s="34"/>
      <c r="H28" s="34"/>
      <c r="I28" s="28" t="s">
        <v>26</v>
      </c>
      <c r="J28" s="23" t="s">
        <v>1</v>
      </c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34"/>
      <c r="E29" s="34"/>
      <c r="F29" s="34"/>
      <c r="G29" s="34"/>
      <c r="H29" s="34"/>
      <c r="I29" s="34"/>
      <c r="J29" s="34"/>
      <c r="K29" s="34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2" customHeight="1">
      <c r="A30" s="34"/>
      <c r="B30" s="35"/>
      <c r="C30" s="34"/>
      <c r="D30" s="28" t="s">
        <v>33</v>
      </c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8" customFormat="1" ht="16.5" customHeight="1">
      <c r="A31" s="132"/>
      <c r="B31" s="133"/>
      <c r="C31" s="132"/>
      <c r="D31" s="132"/>
      <c r="E31" s="32" t="s">
        <v>1</v>
      </c>
      <c r="F31" s="32"/>
      <c r="G31" s="32"/>
      <c r="H31" s="32"/>
      <c r="I31" s="132"/>
      <c r="J31" s="132"/>
      <c r="K31" s="132"/>
      <c r="L31" s="134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</row>
    <row r="32" s="2" customFormat="1" ht="6.96" customHeight="1">
      <c r="A32" s="34"/>
      <c r="B32" s="35"/>
      <c r="C32" s="34"/>
      <c r="D32" s="34"/>
      <c r="E32" s="34"/>
      <c r="F32" s="34"/>
      <c r="G32" s="34"/>
      <c r="H32" s="34"/>
      <c r="I32" s="34"/>
      <c r="J32" s="34"/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5" t="s">
        <v>35</v>
      </c>
      <c r="E34" s="34"/>
      <c r="F34" s="34"/>
      <c r="G34" s="34"/>
      <c r="H34" s="34"/>
      <c r="I34" s="34"/>
      <c r="J34" s="97">
        <f>ROUND(J133,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91"/>
      <c r="E35" s="91"/>
      <c r="F35" s="91"/>
      <c r="G35" s="91"/>
      <c r="H35" s="91"/>
      <c r="I35" s="91"/>
      <c r="J35" s="91"/>
      <c r="K35" s="91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6" t="s">
        <v>39</v>
      </c>
      <c r="E37" s="41" t="s">
        <v>40</v>
      </c>
      <c r="F37" s="137">
        <f>ROUND((SUM(BE133:BE175)),  2)</f>
        <v>0</v>
      </c>
      <c r="G37" s="138"/>
      <c r="H37" s="138"/>
      <c r="I37" s="139">
        <v>0.20000000000000001</v>
      </c>
      <c r="J37" s="137">
        <f>ROUND(((SUM(BE133:BE175))*I37),  2)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41" t="s">
        <v>41</v>
      </c>
      <c r="F38" s="137">
        <f>ROUND((SUM(BF133:BF175)),  2)</f>
        <v>0</v>
      </c>
      <c r="G38" s="138"/>
      <c r="H38" s="138"/>
      <c r="I38" s="139">
        <v>0.20000000000000001</v>
      </c>
      <c r="J38" s="137">
        <f>ROUND(((SUM(BF133:BF175))*I38),  2)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40">
        <f>ROUND((SUM(BG133:BG175)),  2)</f>
        <v>0</v>
      </c>
      <c r="G39" s="34"/>
      <c r="H39" s="34"/>
      <c r="I39" s="141">
        <v>0.20000000000000001</v>
      </c>
      <c r="J39" s="140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40">
        <f>ROUND((SUM(BH133:BH175)),  2)</f>
        <v>0</v>
      </c>
      <c r="G40" s="34"/>
      <c r="H40" s="34"/>
      <c r="I40" s="141">
        <v>0.20000000000000001</v>
      </c>
      <c r="J40" s="140">
        <f>0</f>
        <v>0</v>
      </c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41" t="s">
        <v>44</v>
      </c>
      <c r="F41" s="137">
        <f>ROUND((SUM(BI133:BI175)),  2)</f>
        <v>0</v>
      </c>
      <c r="G41" s="138"/>
      <c r="H41" s="138"/>
      <c r="I41" s="139">
        <v>0</v>
      </c>
      <c r="J41" s="137">
        <f>0</f>
        <v>0</v>
      </c>
      <c r="K41" s="34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42"/>
      <c r="D43" s="143" t="s">
        <v>45</v>
      </c>
      <c r="E43" s="82"/>
      <c r="F43" s="82"/>
      <c r="G43" s="144" t="s">
        <v>46</v>
      </c>
      <c r="H43" s="145" t="s">
        <v>47</v>
      </c>
      <c r="I43" s="82"/>
      <c r="J43" s="146">
        <f>SUM(J34:J41)</f>
        <v>0</v>
      </c>
      <c r="K43" s="147"/>
      <c r="L43" s="56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Zníženie energetickej náročnosti budovy telocvične ZŠ a MŠ Pod Papierňou, Bardejov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136</v>
      </c>
      <c r="L86" s="18"/>
    </row>
    <row r="87" s="1" customFormat="1" ht="23.25" customHeight="1">
      <c r="B87" s="18"/>
      <c r="E87" s="131" t="s">
        <v>137</v>
      </c>
      <c r="F87" s="1"/>
      <c r="G87" s="1"/>
      <c r="H87" s="1"/>
      <c r="L87" s="18"/>
    </row>
    <row r="88" s="1" customFormat="1" ht="12" customHeight="1">
      <c r="B88" s="18"/>
      <c r="C88" s="28" t="s">
        <v>138</v>
      </c>
      <c r="L88" s="18"/>
    </row>
    <row r="89" s="2" customFormat="1" ht="16.5" customHeight="1">
      <c r="A89" s="34"/>
      <c r="B89" s="35"/>
      <c r="C89" s="34"/>
      <c r="D89" s="34"/>
      <c r="E89" s="136" t="s">
        <v>892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12" customHeight="1">
      <c r="A90" s="34"/>
      <c r="B90" s="35"/>
      <c r="C90" s="28" t="s">
        <v>893</v>
      </c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6.5" customHeight="1">
      <c r="A91" s="34"/>
      <c r="B91" s="35"/>
      <c r="C91" s="34"/>
      <c r="D91" s="34"/>
      <c r="E91" s="68" t="str">
        <f>E13</f>
        <v>09c - Rampa, plošina</v>
      </c>
      <c r="F91" s="34"/>
      <c r="G91" s="34"/>
      <c r="H91" s="34"/>
      <c r="I91" s="34"/>
      <c r="J91" s="34"/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2" customHeight="1">
      <c r="A93" s="34"/>
      <c r="B93" s="35"/>
      <c r="C93" s="28" t="s">
        <v>19</v>
      </c>
      <c r="D93" s="34"/>
      <c r="E93" s="34"/>
      <c r="F93" s="23" t="str">
        <f>F16</f>
        <v>Pod Papierňou 1555 ; 085 01 Bardejov</v>
      </c>
      <c r="G93" s="34"/>
      <c r="H93" s="34"/>
      <c r="I93" s="28" t="s">
        <v>21</v>
      </c>
      <c r="J93" s="70" t="str">
        <f>IF(J16="","",J16)</f>
        <v>1. 5. 2024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6.96" customHeight="1">
      <c r="A94" s="34"/>
      <c r="B94" s="35"/>
      <c r="C94" s="34"/>
      <c r="D94" s="34"/>
      <c r="E94" s="34"/>
      <c r="F94" s="34"/>
      <c r="G94" s="34"/>
      <c r="H94" s="34"/>
      <c r="I94" s="34"/>
      <c r="J94" s="34"/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25.65" customHeight="1">
      <c r="A95" s="34"/>
      <c r="B95" s="35"/>
      <c r="C95" s="28" t="s">
        <v>23</v>
      </c>
      <c r="D95" s="34"/>
      <c r="E95" s="34"/>
      <c r="F95" s="23" t="str">
        <f>E19</f>
        <v>Mesto Bardejov, Radničné námestie 16, 085 01</v>
      </c>
      <c r="G95" s="34"/>
      <c r="H95" s="34"/>
      <c r="I95" s="28" t="s">
        <v>29</v>
      </c>
      <c r="J95" s="32" t="str">
        <f>E25</f>
        <v>BEELI s.r.o., Bojná 329, 956 01 Bojná</v>
      </c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5.65" customHeight="1">
      <c r="A96" s="34"/>
      <c r="B96" s="35"/>
      <c r="C96" s="28" t="s">
        <v>27</v>
      </c>
      <c r="D96" s="34"/>
      <c r="E96" s="34"/>
      <c r="F96" s="23" t="str">
        <f>IF(E22="","",E22)</f>
        <v>Vyplň údaj</v>
      </c>
      <c r="G96" s="34"/>
      <c r="H96" s="34"/>
      <c r="I96" s="28" t="s">
        <v>32</v>
      </c>
      <c r="J96" s="32" t="str">
        <f>E28</f>
        <v>BEELI s.r.o., Bojná 329, 956 01 Bojná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9.28" customHeight="1">
      <c r="A98" s="34"/>
      <c r="B98" s="35"/>
      <c r="C98" s="150" t="s">
        <v>141</v>
      </c>
      <c r="D98" s="142"/>
      <c r="E98" s="142"/>
      <c r="F98" s="142"/>
      <c r="G98" s="142"/>
      <c r="H98" s="142"/>
      <c r="I98" s="142"/>
      <c r="J98" s="151" t="s">
        <v>142</v>
      </c>
      <c r="K98" s="142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="2" customFormat="1" ht="10.32" customHeight="1">
      <c r="A99" s="34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56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="2" customFormat="1" ht="22.8" customHeight="1">
      <c r="A100" s="34"/>
      <c r="B100" s="35"/>
      <c r="C100" s="152" t="s">
        <v>143</v>
      </c>
      <c r="D100" s="34"/>
      <c r="E100" s="34"/>
      <c r="F100" s="34"/>
      <c r="G100" s="34"/>
      <c r="H100" s="34"/>
      <c r="I100" s="34"/>
      <c r="J100" s="97">
        <f>J133</f>
        <v>0</v>
      </c>
      <c r="K100" s="34"/>
      <c r="L100" s="56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U100" s="15" t="s">
        <v>144</v>
      </c>
    </row>
    <row r="101" s="9" customFormat="1" ht="24.96" customHeight="1">
      <c r="A101" s="9"/>
      <c r="B101" s="153"/>
      <c r="C101" s="9"/>
      <c r="D101" s="154" t="s">
        <v>145</v>
      </c>
      <c r="E101" s="155"/>
      <c r="F101" s="155"/>
      <c r="G101" s="155"/>
      <c r="H101" s="155"/>
      <c r="I101" s="155"/>
      <c r="J101" s="156">
        <f>J134</f>
        <v>0</v>
      </c>
      <c r="K101" s="9"/>
      <c r="L101" s="15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57"/>
      <c r="C102" s="10"/>
      <c r="D102" s="158" t="s">
        <v>575</v>
      </c>
      <c r="E102" s="159"/>
      <c r="F102" s="159"/>
      <c r="G102" s="159"/>
      <c r="H102" s="159"/>
      <c r="I102" s="159"/>
      <c r="J102" s="160">
        <f>J135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7"/>
      <c r="C103" s="10"/>
      <c r="D103" s="158" t="s">
        <v>576</v>
      </c>
      <c r="E103" s="159"/>
      <c r="F103" s="159"/>
      <c r="G103" s="159"/>
      <c r="H103" s="159"/>
      <c r="I103" s="159"/>
      <c r="J103" s="160">
        <f>J146</f>
        <v>0</v>
      </c>
      <c r="K103" s="10"/>
      <c r="L103" s="15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7"/>
      <c r="C104" s="10"/>
      <c r="D104" s="158" t="s">
        <v>577</v>
      </c>
      <c r="E104" s="159"/>
      <c r="F104" s="159"/>
      <c r="G104" s="159"/>
      <c r="H104" s="159"/>
      <c r="I104" s="159"/>
      <c r="J104" s="160">
        <f>J152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7"/>
      <c r="C105" s="10"/>
      <c r="D105" s="158" t="s">
        <v>146</v>
      </c>
      <c r="E105" s="159"/>
      <c r="F105" s="159"/>
      <c r="G105" s="159"/>
      <c r="H105" s="159"/>
      <c r="I105" s="159"/>
      <c r="J105" s="160">
        <f>J154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7"/>
      <c r="C106" s="10"/>
      <c r="D106" s="158" t="s">
        <v>147</v>
      </c>
      <c r="E106" s="159"/>
      <c r="F106" s="159"/>
      <c r="G106" s="159"/>
      <c r="H106" s="159"/>
      <c r="I106" s="159"/>
      <c r="J106" s="160">
        <f>J160</f>
        <v>0</v>
      </c>
      <c r="K106" s="10"/>
      <c r="L106" s="15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7"/>
      <c r="C107" s="10"/>
      <c r="D107" s="158" t="s">
        <v>148</v>
      </c>
      <c r="E107" s="159"/>
      <c r="F107" s="159"/>
      <c r="G107" s="159"/>
      <c r="H107" s="159"/>
      <c r="I107" s="159"/>
      <c r="J107" s="160">
        <f>J169</f>
        <v>0</v>
      </c>
      <c r="K107" s="10"/>
      <c r="L107" s="15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53"/>
      <c r="C108" s="9"/>
      <c r="D108" s="154" t="s">
        <v>149</v>
      </c>
      <c r="E108" s="155"/>
      <c r="F108" s="155"/>
      <c r="G108" s="155"/>
      <c r="H108" s="155"/>
      <c r="I108" s="155"/>
      <c r="J108" s="156">
        <f>J171</f>
        <v>0</v>
      </c>
      <c r="K108" s="9"/>
      <c r="L108" s="153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57"/>
      <c r="C109" s="10"/>
      <c r="D109" s="158" t="s">
        <v>412</v>
      </c>
      <c r="E109" s="159"/>
      <c r="F109" s="159"/>
      <c r="G109" s="159"/>
      <c r="H109" s="159"/>
      <c r="I109" s="159"/>
      <c r="J109" s="160">
        <f>J172</f>
        <v>0</v>
      </c>
      <c r="K109" s="10"/>
      <c r="L109" s="15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61"/>
      <c r="C111" s="62"/>
      <c r="D111" s="62"/>
      <c r="E111" s="62"/>
      <c r="F111" s="62"/>
      <c r="G111" s="62"/>
      <c r="H111" s="62"/>
      <c r="I111" s="62"/>
      <c r="J111" s="62"/>
      <c r="K111" s="62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5" s="2" customFormat="1" ht="6.96" customHeight="1">
      <c r="A115" s="34"/>
      <c r="B115" s="63"/>
      <c r="C115" s="64"/>
      <c r="D115" s="64"/>
      <c r="E115" s="64"/>
      <c r="F115" s="64"/>
      <c r="G115" s="64"/>
      <c r="H115" s="64"/>
      <c r="I115" s="64"/>
      <c r="J115" s="64"/>
      <c r="K115" s="6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24.96" customHeight="1">
      <c r="A116" s="34"/>
      <c r="B116" s="35"/>
      <c r="C116" s="19" t="s">
        <v>154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15</v>
      </c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26.25" customHeight="1">
      <c r="A119" s="34"/>
      <c r="B119" s="35"/>
      <c r="C119" s="34"/>
      <c r="D119" s="34"/>
      <c r="E119" s="131" t="str">
        <f>E7</f>
        <v>Zníženie energetickej náročnosti budovy telocvične ZŠ a MŠ Pod Papierňou, Bardejov</v>
      </c>
      <c r="F119" s="28"/>
      <c r="G119" s="28"/>
      <c r="H119" s="28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1" customFormat="1" ht="12" customHeight="1">
      <c r="B120" s="18"/>
      <c r="C120" s="28" t="s">
        <v>136</v>
      </c>
      <c r="L120" s="18"/>
    </row>
    <row r="121" s="1" customFormat="1" ht="23.25" customHeight="1">
      <c r="B121" s="18"/>
      <c r="E121" s="131" t="s">
        <v>137</v>
      </c>
      <c r="F121" s="1"/>
      <c r="G121" s="1"/>
      <c r="H121" s="1"/>
      <c r="L121" s="18"/>
    </row>
    <row r="122" s="1" customFormat="1" ht="12" customHeight="1">
      <c r="B122" s="18"/>
      <c r="C122" s="28" t="s">
        <v>138</v>
      </c>
      <c r="L122" s="18"/>
    </row>
    <row r="123" s="2" customFormat="1" ht="16.5" customHeight="1">
      <c r="A123" s="34"/>
      <c r="B123" s="35"/>
      <c r="C123" s="34"/>
      <c r="D123" s="34"/>
      <c r="E123" s="136" t="s">
        <v>892</v>
      </c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2" customHeight="1">
      <c r="A124" s="34"/>
      <c r="B124" s="35"/>
      <c r="C124" s="28" t="s">
        <v>893</v>
      </c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6.5" customHeight="1">
      <c r="A125" s="34"/>
      <c r="B125" s="35"/>
      <c r="C125" s="34"/>
      <c r="D125" s="34"/>
      <c r="E125" s="68" t="str">
        <f>E13</f>
        <v>09c - Rampa, plošina</v>
      </c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6.96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2" customHeight="1">
      <c r="A127" s="34"/>
      <c r="B127" s="35"/>
      <c r="C127" s="28" t="s">
        <v>19</v>
      </c>
      <c r="D127" s="34"/>
      <c r="E127" s="34"/>
      <c r="F127" s="23" t="str">
        <f>F16</f>
        <v>Pod Papierňou 1555 ; 085 01 Bardejov</v>
      </c>
      <c r="G127" s="34"/>
      <c r="H127" s="34"/>
      <c r="I127" s="28" t="s">
        <v>21</v>
      </c>
      <c r="J127" s="70" t="str">
        <f>IF(J16="","",J16)</f>
        <v>1. 5. 2024</v>
      </c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6.96" customHeight="1">
      <c r="A128" s="34"/>
      <c r="B128" s="35"/>
      <c r="C128" s="34"/>
      <c r="D128" s="34"/>
      <c r="E128" s="34"/>
      <c r="F128" s="34"/>
      <c r="G128" s="34"/>
      <c r="H128" s="34"/>
      <c r="I128" s="34"/>
      <c r="J128" s="34"/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25.65" customHeight="1">
      <c r="A129" s="34"/>
      <c r="B129" s="35"/>
      <c r="C129" s="28" t="s">
        <v>23</v>
      </c>
      <c r="D129" s="34"/>
      <c r="E129" s="34"/>
      <c r="F129" s="23" t="str">
        <f>E19</f>
        <v>Mesto Bardejov, Radničné námestie 16, 085 01</v>
      </c>
      <c r="G129" s="34"/>
      <c r="H129" s="34"/>
      <c r="I129" s="28" t="s">
        <v>29</v>
      </c>
      <c r="J129" s="32" t="str">
        <f>E25</f>
        <v>BEELI s.r.o., Bojná 329, 956 01 Bojná</v>
      </c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25.65" customHeight="1">
      <c r="A130" s="34"/>
      <c r="B130" s="35"/>
      <c r="C130" s="28" t="s">
        <v>27</v>
      </c>
      <c r="D130" s="34"/>
      <c r="E130" s="34"/>
      <c r="F130" s="23" t="str">
        <f>IF(E22="","",E22)</f>
        <v>Vyplň údaj</v>
      </c>
      <c r="G130" s="34"/>
      <c r="H130" s="34"/>
      <c r="I130" s="28" t="s">
        <v>32</v>
      </c>
      <c r="J130" s="32" t="str">
        <f>E28</f>
        <v>BEELI s.r.o., Bojná 329, 956 01 Bojná</v>
      </c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10.32" customHeight="1">
      <c r="A131" s="34"/>
      <c r="B131" s="35"/>
      <c r="C131" s="34"/>
      <c r="D131" s="34"/>
      <c r="E131" s="34"/>
      <c r="F131" s="34"/>
      <c r="G131" s="34"/>
      <c r="H131" s="34"/>
      <c r="I131" s="34"/>
      <c r="J131" s="34"/>
      <c r="K131" s="34"/>
      <c r="L131" s="56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11" customFormat="1" ht="29.28" customHeight="1">
      <c r="A132" s="161"/>
      <c r="B132" s="162"/>
      <c r="C132" s="163" t="s">
        <v>155</v>
      </c>
      <c r="D132" s="164" t="s">
        <v>60</v>
      </c>
      <c r="E132" s="164" t="s">
        <v>56</v>
      </c>
      <c r="F132" s="164" t="s">
        <v>57</v>
      </c>
      <c r="G132" s="164" t="s">
        <v>156</v>
      </c>
      <c r="H132" s="164" t="s">
        <v>157</v>
      </c>
      <c r="I132" s="164" t="s">
        <v>158</v>
      </c>
      <c r="J132" s="165" t="s">
        <v>142</v>
      </c>
      <c r="K132" s="166" t="s">
        <v>159</v>
      </c>
      <c r="L132" s="167"/>
      <c r="M132" s="87" t="s">
        <v>1</v>
      </c>
      <c r="N132" s="88" t="s">
        <v>39</v>
      </c>
      <c r="O132" s="88" t="s">
        <v>160</v>
      </c>
      <c r="P132" s="88" t="s">
        <v>161</v>
      </c>
      <c r="Q132" s="88" t="s">
        <v>162</v>
      </c>
      <c r="R132" s="88" t="s">
        <v>163</v>
      </c>
      <c r="S132" s="88" t="s">
        <v>164</v>
      </c>
      <c r="T132" s="89" t="s">
        <v>165</v>
      </c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61"/>
    </row>
    <row r="133" s="2" customFormat="1" ht="22.8" customHeight="1">
      <c r="A133" s="34"/>
      <c r="B133" s="35"/>
      <c r="C133" s="94" t="s">
        <v>143</v>
      </c>
      <c r="D133" s="34"/>
      <c r="E133" s="34"/>
      <c r="F133" s="34"/>
      <c r="G133" s="34"/>
      <c r="H133" s="34"/>
      <c r="I133" s="34"/>
      <c r="J133" s="168">
        <f>BK133</f>
        <v>0</v>
      </c>
      <c r="K133" s="34"/>
      <c r="L133" s="35"/>
      <c r="M133" s="90"/>
      <c r="N133" s="74"/>
      <c r="O133" s="91"/>
      <c r="P133" s="169">
        <f>P134+P171</f>
        <v>0</v>
      </c>
      <c r="Q133" s="91"/>
      <c r="R133" s="169">
        <f>R134+R171</f>
        <v>20.423597152780001</v>
      </c>
      <c r="S133" s="91"/>
      <c r="T133" s="170">
        <f>T134+T171</f>
        <v>13.177400000000002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T133" s="15" t="s">
        <v>74</v>
      </c>
      <c r="AU133" s="15" t="s">
        <v>144</v>
      </c>
      <c r="BK133" s="171">
        <f>BK134+BK171</f>
        <v>0</v>
      </c>
    </row>
    <row r="134" s="12" customFormat="1" ht="25.92" customHeight="1">
      <c r="A134" s="12"/>
      <c r="B134" s="172"/>
      <c r="C134" s="12"/>
      <c r="D134" s="173" t="s">
        <v>74</v>
      </c>
      <c r="E134" s="174" t="s">
        <v>166</v>
      </c>
      <c r="F134" s="174" t="s">
        <v>167</v>
      </c>
      <c r="G134" s="12"/>
      <c r="H134" s="12"/>
      <c r="I134" s="175"/>
      <c r="J134" s="176">
        <f>BK134</f>
        <v>0</v>
      </c>
      <c r="K134" s="12"/>
      <c r="L134" s="172"/>
      <c r="M134" s="177"/>
      <c r="N134" s="178"/>
      <c r="O134" s="178"/>
      <c r="P134" s="179">
        <f>P135+P146+P152+P154+P160+P169</f>
        <v>0</v>
      </c>
      <c r="Q134" s="178"/>
      <c r="R134" s="179">
        <f>R135+R146+R152+R154+R160+R169</f>
        <v>20.41359715278</v>
      </c>
      <c r="S134" s="178"/>
      <c r="T134" s="180">
        <f>T135+T146+T152+T154+T160+T169</f>
        <v>12.977400000000003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73" t="s">
        <v>82</v>
      </c>
      <c r="AT134" s="181" t="s">
        <v>74</v>
      </c>
      <c r="AU134" s="181" t="s">
        <v>75</v>
      </c>
      <c r="AY134" s="173" t="s">
        <v>168</v>
      </c>
      <c r="BK134" s="182">
        <f>BK135+BK146+BK152+BK154+BK160+BK169</f>
        <v>0</v>
      </c>
    </row>
    <row r="135" s="12" customFormat="1" ht="22.8" customHeight="1">
      <c r="A135" s="12"/>
      <c r="B135" s="172"/>
      <c r="C135" s="12"/>
      <c r="D135" s="173" t="s">
        <v>74</v>
      </c>
      <c r="E135" s="183" t="s">
        <v>82</v>
      </c>
      <c r="F135" s="183" t="s">
        <v>579</v>
      </c>
      <c r="G135" s="12"/>
      <c r="H135" s="12"/>
      <c r="I135" s="175"/>
      <c r="J135" s="184">
        <f>BK135</f>
        <v>0</v>
      </c>
      <c r="K135" s="12"/>
      <c r="L135" s="172"/>
      <c r="M135" s="177"/>
      <c r="N135" s="178"/>
      <c r="O135" s="178"/>
      <c r="P135" s="179">
        <f>SUM(P136:P145)</f>
        <v>0</v>
      </c>
      <c r="Q135" s="178"/>
      <c r="R135" s="179">
        <f>SUM(R136:R145)</f>
        <v>0</v>
      </c>
      <c r="S135" s="178"/>
      <c r="T135" s="180">
        <f>SUM(T136:T145)</f>
        <v>0.67500000000000004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73" t="s">
        <v>82</v>
      </c>
      <c r="AT135" s="181" t="s">
        <v>74</v>
      </c>
      <c r="AU135" s="181" t="s">
        <v>82</v>
      </c>
      <c r="AY135" s="173" t="s">
        <v>168</v>
      </c>
      <c r="BK135" s="182">
        <f>SUM(BK136:BK145)</f>
        <v>0</v>
      </c>
    </row>
    <row r="136" s="2" customFormat="1" ht="33" customHeight="1">
      <c r="A136" s="34"/>
      <c r="B136" s="185"/>
      <c r="C136" s="186" t="s">
        <v>82</v>
      </c>
      <c r="D136" s="186" t="s">
        <v>171</v>
      </c>
      <c r="E136" s="187" t="s">
        <v>1107</v>
      </c>
      <c r="F136" s="188" t="s">
        <v>1108</v>
      </c>
      <c r="G136" s="189" t="s">
        <v>174</v>
      </c>
      <c r="H136" s="190">
        <v>3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41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0.22500000000000001</v>
      </c>
      <c r="T136" s="197">
        <f>S136*H136</f>
        <v>0.67500000000000004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175</v>
      </c>
      <c r="AT136" s="198" t="s">
        <v>171</v>
      </c>
      <c r="AU136" s="198" t="s">
        <v>88</v>
      </c>
      <c r="AY136" s="15" t="s">
        <v>168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88</v>
      </c>
      <c r="BK136" s="199">
        <f>ROUND(I136*H136,2)</f>
        <v>0</v>
      </c>
      <c r="BL136" s="15" t="s">
        <v>175</v>
      </c>
      <c r="BM136" s="198" t="s">
        <v>1109</v>
      </c>
    </row>
    <row r="137" s="2" customFormat="1" ht="24.15" customHeight="1">
      <c r="A137" s="34"/>
      <c r="B137" s="185"/>
      <c r="C137" s="186" t="s">
        <v>88</v>
      </c>
      <c r="D137" s="186" t="s">
        <v>171</v>
      </c>
      <c r="E137" s="187" t="s">
        <v>1110</v>
      </c>
      <c r="F137" s="188" t="s">
        <v>1111</v>
      </c>
      <c r="G137" s="189" t="s">
        <v>320</v>
      </c>
      <c r="H137" s="190">
        <v>0.54000000000000004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175</v>
      </c>
      <c r="AT137" s="198" t="s">
        <v>171</v>
      </c>
      <c r="AU137" s="198" t="s">
        <v>88</v>
      </c>
      <c r="AY137" s="15" t="s">
        <v>168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88</v>
      </c>
      <c r="BK137" s="199">
        <f>ROUND(I137*H137,2)</f>
        <v>0</v>
      </c>
      <c r="BL137" s="15" t="s">
        <v>175</v>
      </c>
      <c r="BM137" s="198" t="s">
        <v>1112</v>
      </c>
    </row>
    <row r="138" s="2" customFormat="1" ht="24.15" customHeight="1">
      <c r="A138" s="34"/>
      <c r="B138" s="185"/>
      <c r="C138" s="186" t="s">
        <v>113</v>
      </c>
      <c r="D138" s="186" t="s">
        <v>171</v>
      </c>
      <c r="E138" s="187" t="s">
        <v>1113</v>
      </c>
      <c r="F138" s="188" t="s">
        <v>1114</v>
      </c>
      <c r="G138" s="189" t="s">
        <v>320</v>
      </c>
      <c r="H138" s="190">
        <v>0.27000000000000002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175</v>
      </c>
      <c r="AT138" s="198" t="s">
        <v>171</v>
      </c>
      <c r="AU138" s="198" t="s">
        <v>88</v>
      </c>
      <c r="AY138" s="15" t="s">
        <v>168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88</v>
      </c>
      <c r="BK138" s="199">
        <f>ROUND(I138*H138,2)</f>
        <v>0</v>
      </c>
      <c r="BL138" s="15" t="s">
        <v>175</v>
      </c>
      <c r="BM138" s="198" t="s">
        <v>1115</v>
      </c>
    </row>
    <row r="139" s="2" customFormat="1" ht="24.15" customHeight="1">
      <c r="A139" s="34"/>
      <c r="B139" s="185"/>
      <c r="C139" s="186" t="s">
        <v>175</v>
      </c>
      <c r="D139" s="186" t="s">
        <v>171</v>
      </c>
      <c r="E139" s="187" t="s">
        <v>1116</v>
      </c>
      <c r="F139" s="188" t="s">
        <v>1117</v>
      </c>
      <c r="G139" s="189" t="s">
        <v>320</v>
      </c>
      <c r="H139" s="190">
        <v>3.48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175</v>
      </c>
      <c r="AT139" s="198" t="s">
        <v>171</v>
      </c>
      <c r="AU139" s="198" t="s">
        <v>88</v>
      </c>
      <c r="AY139" s="15" t="s">
        <v>168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88</v>
      </c>
      <c r="BK139" s="199">
        <f>ROUND(I139*H139,2)</f>
        <v>0</v>
      </c>
      <c r="BL139" s="15" t="s">
        <v>175</v>
      </c>
      <c r="BM139" s="198" t="s">
        <v>1118</v>
      </c>
    </row>
    <row r="140" s="2" customFormat="1" ht="24.15" customHeight="1">
      <c r="A140" s="34"/>
      <c r="B140" s="185"/>
      <c r="C140" s="186" t="s">
        <v>186</v>
      </c>
      <c r="D140" s="186" t="s">
        <v>171</v>
      </c>
      <c r="E140" s="187" t="s">
        <v>1119</v>
      </c>
      <c r="F140" s="188" t="s">
        <v>1120</v>
      </c>
      <c r="G140" s="189" t="s">
        <v>320</v>
      </c>
      <c r="H140" s="190">
        <v>1.74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175</v>
      </c>
      <c r="AT140" s="198" t="s">
        <v>171</v>
      </c>
      <c r="AU140" s="198" t="s">
        <v>88</v>
      </c>
      <c r="AY140" s="15" t="s">
        <v>168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88</v>
      </c>
      <c r="BK140" s="199">
        <f>ROUND(I140*H140,2)</f>
        <v>0</v>
      </c>
      <c r="BL140" s="15" t="s">
        <v>175</v>
      </c>
      <c r="BM140" s="198" t="s">
        <v>1121</v>
      </c>
    </row>
    <row r="141" s="2" customFormat="1" ht="33" customHeight="1">
      <c r="A141" s="34"/>
      <c r="B141" s="185"/>
      <c r="C141" s="186" t="s">
        <v>169</v>
      </c>
      <c r="D141" s="186" t="s">
        <v>171</v>
      </c>
      <c r="E141" s="187" t="s">
        <v>586</v>
      </c>
      <c r="F141" s="188" t="s">
        <v>587</v>
      </c>
      <c r="G141" s="189" t="s">
        <v>320</v>
      </c>
      <c r="H141" s="190">
        <v>0.54000000000000004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175</v>
      </c>
      <c r="AT141" s="198" t="s">
        <v>171</v>
      </c>
      <c r="AU141" s="198" t="s">
        <v>88</v>
      </c>
      <c r="AY141" s="15" t="s">
        <v>168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88</v>
      </c>
      <c r="BK141" s="199">
        <f>ROUND(I141*H141,2)</f>
        <v>0</v>
      </c>
      <c r="BL141" s="15" t="s">
        <v>175</v>
      </c>
      <c r="BM141" s="198" t="s">
        <v>1122</v>
      </c>
    </row>
    <row r="142" s="2" customFormat="1" ht="37.8" customHeight="1">
      <c r="A142" s="34"/>
      <c r="B142" s="185"/>
      <c r="C142" s="186" t="s">
        <v>193</v>
      </c>
      <c r="D142" s="186" t="s">
        <v>171</v>
      </c>
      <c r="E142" s="187" t="s">
        <v>589</v>
      </c>
      <c r="F142" s="188" t="s">
        <v>590</v>
      </c>
      <c r="G142" s="189" t="s">
        <v>320</v>
      </c>
      <c r="H142" s="190">
        <v>12.960000000000001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175</v>
      </c>
      <c r="AT142" s="198" t="s">
        <v>171</v>
      </c>
      <c r="AU142" s="198" t="s">
        <v>88</v>
      </c>
      <c r="AY142" s="15" t="s">
        <v>168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88</v>
      </c>
      <c r="BK142" s="199">
        <f>ROUND(I142*H142,2)</f>
        <v>0</v>
      </c>
      <c r="BL142" s="15" t="s">
        <v>175</v>
      </c>
      <c r="BM142" s="198" t="s">
        <v>1123</v>
      </c>
    </row>
    <row r="143" s="2" customFormat="1" ht="24.15" customHeight="1">
      <c r="A143" s="34"/>
      <c r="B143" s="185"/>
      <c r="C143" s="186" t="s">
        <v>197</v>
      </c>
      <c r="D143" s="186" t="s">
        <v>171</v>
      </c>
      <c r="E143" s="187" t="s">
        <v>592</v>
      </c>
      <c r="F143" s="188" t="s">
        <v>593</v>
      </c>
      <c r="G143" s="189" t="s">
        <v>320</v>
      </c>
      <c r="H143" s="190">
        <v>0.54000000000000004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175</v>
      </c>
      <c r="AT143" s="198" t="s">
        <v>171</v>
      </c>
      <c r="AU143" s="198" t="s">
        <v>88</v>
      </c>
      <c r="AY143" s="15" t="s">
        <v>168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88</v>
      </c>
      <c r="BK143" s="199">
        <f>ROUND(I143*H143,2)</f>
        <v>0</v>
      </c>
      <c r="BL143" s="15" t="s">
        <v>175</v>
      </c>
      <c r="BM143" s="198" t="s">
        <v>1124</v>
      </c>
    </row>
    <row r="144" s="2" customFormat="1" ht="16.5" customHeight="1">
      <c r="A144" s="34"/>
      <c r="B144" s="185"/>
      <c r="C144" s="186" t="s">
        <v>201</v>
      </c>
      <c r="D144" s="186" t="s">
        <v>171</v>
      </c>
      <c r="E144" s="187" t="s">
        <v>1125</v>
      </c>
      <c r="F144" s="188" t="s">
        <v>1126</v>
      </c>
      <c r="G144" s="189" t="s">
        <v>320</v>
      </c>
      <c r="H144" s="190">
        <v>0.54000000000000004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175</v>
      </c>
      <c r="AT144" s="198" t="s">
        <v>171</v>
      </c>
      <c r="AU144" s="198" t="s">
        <v>88</v>
      </c>
      <c r="AY144" s="15" t="s">
        <v>168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88</v>
      </c>
      <c r="BK144" s="199">
        <f>ROUND(I144*H144,2)</f>
        <v>0</v>
      </c>
      <c r="BL144" s="15" t="s">
        <v>175</v>
      </c>
      <c r="BM144" s="198" t="s">
        <v>1127</v>
      </c>
    </row>
    <row r="145" s="2" customFormat="1" ht="24.15" customHeight="1">
      <c r="A145" s="34"/>
      <c r="B145" s="185"/>
      <c r="C145" s="186" t="s">
        <v>121</v>
      </c>
      <c r="D145" s="186" t="s">
        <v>171</v>
      </c>
      <c r="E145" s="187" t="s">
        <v>595</v>
      </c>
      <c r="F145" s="188" t="s">
        <v>596</v>
      </c>
      <c r="G145" s="189" t="s">
        <v>252</v>
      </c>
      <c r="H145" s="190">
        <v>0.89100000000000001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41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175</v>
      </c>
      <c r="AT145" s="198" t="s">
        <v>171</v>
      </c>
      <c r="AU145" s="198" t="s">
        <v>88</v>
      </c>
      <c r="AY145" s="15" t="s">
        <v>168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88</v>
      </c>
      <c r="BK145" s="199">
        <f>ROUND(I145*H145,2)</f>
        <v>0</v>
      </c>
      <c r="BL145" s="15" t="s">
        <v>175</v>
      </c>
      <c r="BM145" s="198" t="s">
        <v>1128</v>
      </c>
    </row>
    <row r="146" s="12" customFormat="1" ht="22.8" customHeight="1">
      <c r="A146" s="12"/>
      <c r="B146" s="172"/>
      <c r="C146" s="12"/>
      <c r="D146" s="173" t="s">
        <v>74</v>
      </c>
      <c r="E146" s="183" t="s">
        <v>88</v>
      </c>
      <c r="F146" s="183" t="s">
        <v>598</v>
      </c>
      <c r="G146" s="12"/>
      <c r="H146" s="12"/>
      <c r="I146" s="175"/>
      <c r="J146" s="184">
        <f>BK146</f>
        <v>0</v>
      </c>
      <c r="K146" s="12"/>
      <c r="L146" s="172"/>
      <c r="M146" s="177"/>
      <c r="N146" s="178"/>
      <c r="O146" s="178"/>
      <c r="P146" s="179">
        <f>SUM(P147:P151)</f>
        <v>0</v>
      </c>
      <c r="Q146" s="178"/>
      <c r="R146" s="179">
        <f>SUM(R147:R151)</f>
        <v>16.839638582779997</v>
      </c>
      <c r="S146" s="178"/>
      <c r="T146" s="180">
        <f>SUM(T147:T151)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73" t="s">
        <v>82</v>
      </c>
      <c r="AT146" s="181" t="s">
        <v>74</v>
      </c>
      <c r="AU146" s="181" t="s">
        <v>82</v>
      </c>
      <c r="AY146" s="173" t="s">
        <v>168</v>
      </c>
      <c r="BK146" s="182">
        <f>SUM(BK147:BK151)</f>
        <v>0</v>
      </c>
    </row>
    <row r="147" s="2" customFormat="1" ht="24.15" customHeight="1">
      <c r="A147" s="34"/>
      <c r="B147" s="185"/>
      <c r="C147" s="186" t="s">
        <v>124</v>
      </c>
      <c r="D147" s="186" t="s">
        <v>171</v>
      </c>
      <c r="E147" s="187" t="s">
        <v>1129</v>
      </c>
      <c r="F147" s="188" t="s">
        <v>1130</v>
      </c>
      <c r="G147" s="189" t="s">
        <v>320</v>
      </c>
      <c r="H147" s="190">
        <v>0.36499999999999999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2.0699999999999998</v>
      </c>
      <c r="R147" s="196">
        <f>Q147*H147</f>
        <v>0.75554999999999994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175</v>
      </c>
      <c r="AT147" s="198" t="s">
        <v>171</v>
      </c>
      <c r="AU147" s="198" t="s">
        <v>88</v>
      </c>
      <c r="AY147" s="15" t="s">
        <v>168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88</v>
      </c>
      <c r="BK147" s="199">
        <f>ROUND(I147*H147,2)</f>
        <v>0</v>
      </c>
      <c r="BL147" s="15" t="s">
        <v>175</v>
      </c>
      <c r="BM147" s="198" t="s">
        <v>1131</v>
      </c>
    </row>
    <row r="148" s="2" customFormat="1" ht="16.5" customHeight="1">
      <c r="A148" s="34"/>
      <c r="B148" s="185"/>
      <c r="C148" s="186" t="s">
        <v>127</v>
      </c>
      <c r="D148" s="186" t="s">
        <v>171</v>
      </c>
      <c r="E148" s="187" t="s">
        <v>1132</v>
      </c>
      <c r="F148" s="188" t="s">
        <v>1133</v>
      </c>
      <c r="G148" s="189" t="s">
        <v>320</v>
      </c>
      <c r="H148" s="190">
        <v>3.9689999999999999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41</v>
      </c>
      <c r="O148" s="78"/>
      <c r="P148" s="196">
        <f>O148*H148</f>
        <v>0</v>
      </c>
      <c r="Q148" s="196">
        <v>2.2151299999999998</v>
      </c>
      <c r="R148" s="196">
        <f>Q148*H148</f>
        <v>8.7918509699999987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175</v>
      </c>
      <c r="AT148" s="198" t="s">
        <v>171</v>
      </c>
      <c r="AU148" s="198" t="s">
        <v>88</v>
      </c>
      <c r="AY148" s="15" t="s">
        <v>168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88</v>
      </c>
      <c r="BK148" s="199">
        <f>ROUND(I148*H148,2)</f>
        <v>0</v>
      </c>
      <c r="BL148" s="15" t="s">
        <v>175</v>
      </c>
      <c r="BM148" s="198" t="s">
        <v>1134</v>
      </c>
    </row>
    <row r="149" s="2" customFormat="1" ht="24.15" customHeight="1">
      <c r="A149" s="34"/>
      <c r="B149" s="185"/>
      <c r="C149" s="186" t="s">
        <v>215</v>
      </c>
      <c r="D149" s="186" t="s">
        <v>171</v>
      </c>
      <c r="E149" s="187" t="s">
        <v>1135</v>
      </c>
      <c r="F149" s="188" t="s">
        <v>1136</v>
      </c>
      <c r="G149" s="189" t="s">
        <v>174</v>
      </c>
      <c r="H149" s="190">
        <v>4.1769999999999996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41</v>
      </c>
      <c r="O149" s="78"/>
      <c r="P149" s="196">
        <f>O149*H149</f>
        <v>0</v>
      </c>
      <c r="Q149" s="196">
        <v>0.0015947400000000001</v>
      </c>
      <c r="R149" s="196">
        <f>Q149*H149</f>
        <v>0.0066612289799999995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175</v>
      </c>
      <c r="AT149" s="198" t="s">
        <v>171</v>
      </c>
      <c r="AU149" s="198" t="s">
        <v>88</v>
      </c>
      <c r="AY149" s="15" t="s">
        <v>168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88</v>
      </c>
      <c r="BK149" s="199">
        <f>ROUND(I149*H149,2)</f>
        <v>0</v>
      </c>
      <c r="BL149" s="15" t="s">
        <v>175</v>
      </c>
      <c r="BM149" s="198" t="s">
        <v>1137</v>
      </c>
    </row>
    <row r="150" s="2" customFormat="1" ht="24.15" customHeight="1">
      <c r="A150" s="34"/>
      <c r="B150" s="185"/>
      <c r="C150" s="186" t="s">
        <v>129</v>
      </c>
      <c r="D150" s="186" t="s">
        <v>171</v>
      </c>
      <c r="E150" s="187" t="s">
        <v>1138</v>
      </c>
      <c r="F150" s="188" t="s">
        <v>1139</v>
      </c>
      <c r="G150" s="189" t="s">
        <v>174</v>
      </c>
      <c r="H150" s="190">
        <v>4.1769999999999996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41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175</v>
      </c>
      <c r="AT150" s="198" t="s">
        <v>171</v>
      </c>
      <c r="AU150" s="198" t="s">
        <v>88</v>
      </c>
      <c r="AY150" s="15" t="s">
        <v>168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88</v>
      </c>
      <c r="BK150" s="199">
        <f>ROUND(I150*H150,2)</f>
        <v>0</v>
      </c>
      <c r="BL150" s="15" t="s">
        <v>175</v>
      </c>
      <c r="BM150" s="198" t="s">
        <v>1140</v>
      </c>
    </row>
    <row r="151" s="2" customFormat="1" ht="16.5" customHeight="1">
      <c r="A151" s="34"/>
      <c r="B151" s="185"/>
      <c r="C151" s="186" t="s">
        <v>132</v>
      </c>
      <c r="D151" s="186" t="s">
        <v>171</v>
      </c>
      <c r="E151" s="187" t="s">
        <v>1141</v>
      </c>
      <c r="F151" s="188" t="s">
        <v>1142</v>
      </c>
      <c r="G151" s="189" t="s">
        <v>320</v>
      </c>
      <c r="H151" s="190">
        <v>3.2890000000000001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41</v>
      </c>
      <c r="O151" s="78"/>
      <c r="P151" s="196">
        <f>O151*H151</f>
        <v>0</v>
      </c>
      <c r="Q151" s="196">
        <v>2.2151342000000001</v>
      </c>
      <c r="R151" s="196">
        <f>Q151*H151</f>
        <v>7.2855763838000005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175</v>
      </c>
      <c r="AT151" s="198" t="s">
        <v>171</v>
      </c>
      <c r="AU151" s="198" t="s">
        <v>88</v>
      </c>
      <c r="AY151" s="15" t="s">
        <v>168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88</v>
      </c>
      <c r="BK151" s="199">
        <f>ROUND(I151*H151,2)</f>
        <v>0</v>
      </c>
      <c r="BL151" s="15" t="s">
        <v>175</v>
      </c>
      <c r="BM151" s="198" t="s">
        <v>1143</v>
      </c>
    </row>
    <row r="152" s="12" customFormat="1" ht="22.8" customHeight="1">
      <c r="A152" s="12"/>
      <c r="B152" s="172"/>
      <c r="C152" s="12"/>
      <c r="D152" s="173" t="s">
        <v>74</v>
      </c>
      <c r="E152" s="183" t="s">
        <v>113</v>
      </c>
      <c r="F152" s="183" t="s">
        <v>608</v>
      </c>
      <c r="G152" s="12"/>
      <c r="H152" s="12"/>
      <c r="I152" s="175"/>
      <c r="J152" s="184">
        <f>BK152</f>
        <v>0</v>
      </c>
      <c r="K152" s="12"/>
      <c r="L152" s="172"/>
      <c r="M152" s="177"/>
      <c r="N152" s="178"/>
      <c r="O152" s="178"/>
      <c r="P152" s="179">
        <f>P153</f>
        <v>0</v>
      </c>
      <c r="Q152" s="178"/>
      <c r="R152" s="179">
        <f>R153</f>
        <v>1.01093265</v>
      </c>
      <c r="S152" s="178"/>
      <c r="T152" s="180">
        <f>T153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73" t="s">
        <v>82</v>
      </c>
      <c r="AT152" s="181" t="s">
        <v>74</v>
      </c>
      <c r="AU152" s="181" t="s">
        <v>82</v>
      </c>
      <c r="AY152" s="173" t="s">
        <v>168</v>
      </c>
      <c r="BK152" s="182">
        <f>BK153</f>
        <v>0</v>
      </c>
    </row>
    <row r="153" s="2" customFormat="1" ht="33" customHeight="1">
      <c r="A153" s="34"/>
      <c r="B153" s="185"/>
      <c r="C153" s="186" t="s">
        <v>225</v>
      </c>
      <c r="D153" s="186" t="s">
        <v>171</v>
      </c>
      <c r="E153" s="187" t="s">
        <v>1144</v>
      </c>
      <c r="F153" s="188" t="s">
        <v>1145</v>
      </c>
      <c r="G153" s="189" t="s">
        <v>320</v>
      </c>
      <c r="H153" s="190">
        <v>0.56699999999999995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1.78295</v>
      </c>
      <c r="R153" s="196">
        <f>Q153*H153</f>
        <v>1.01093265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175</v>
      </c>
      <c r="AT153" s="198" t="s">
        <v>171</v>
      </c>
      <c r="AU153" s="198" t="s">
        <v>88</v>
      </c>
      <c r="AY153" s="15" t="s">
        <v>168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88</v>
      </c>
      <c r="BK153" s="199">
        <f>ROUND(I153*H153,2)</f>
        <v>0</v>
      </c>
      <c r="BL153" s="15" t="s">
        <v>175</v>
      </c>
      <c r="BM153" s="198" t="s">
        <v>1146</v>
      </c>
    </row>
    <row r="154" s="12" customFormat="1" ht="22.8" customHeight="1">
      <c r="A154" s="12"/>
      <c r="B154" s="172"/>
      <c r="C154" s="12"/>
      <c r="D154" s="173" t="s">
        <v>74</v>
      </c>
      <c r="E154" s="183" t="s">
        <v>169</v>
      </c>
      <c r="F154" s="183" t="s">
        <v>170</v>
      </c>
      <c r="G154" s="12"/>
      <c r="H154" s="12"/>
      <c r="I154" s="175"/>
      <c r="J154" s="184">
        <f>BK154</f>
        <v>0</v>
      </c>
      <c r="K154" s="12"/>
      <c r="L154" s="172"/>
      <c r="M154" s="177"/>
      <c r="N154" s="178"/>
      <c r="O154" s="178"/>
      <c r="P154" s="179">
        <f>SUM(P155:P159)</f>
        <v>0</v>
      </c>
      <c r="Q154" s="178"/>
      <c r="R154" s="179">
        <f>SUM(R155:R159)</f>
        <v>2.5630259200000003</v>
      </c>
      <c r="S154" s="178"/>
      <c r="T154" s="180">
        <f>SUM(T155:T159)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73" t="s">
        <v>82</v>
      </c>
      <c r="AT154" s="181" t="s">
        <v>74</v>
      </c>
      <c r="AU154" s="181" t="s">
        <v>82</v>
      </c>
      <c r="AY154" s="173" t="s">
        <v>168</v>
      </c>
      <c r="BK154" s="182">
        <f>SUM(BK155:BK159)</f>
        <v>0</v>
      </c>
    </row>
    <row r="155" s="2" customFormat="1" ht="24.15" customHeight="1">
      <c r="A155" s="34"/>
      <c r="B155" s="185"/>
      <c r="C155" s="186" t="s">
        <v>230</v>
      </c>
      <c r="D155" s="186" t="s">
        <v>171</v>
      </c>
      <c r="E155" s="187" t="s">
        <v>177</v>
      </c>
      <c r="F155" s="188" t="s">
        <v>178</v>
      </c>
      <c r="G155" s="189" t="s">
        <v>174</v>
      </c>
      <c r="H155" s="190">
        <v>2.7999999999999998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41</v>
      </c>
      <c r="O155" s="78"/>
      <c r="P155" s="196">
        <f>O155*H155</f>
        <v>0</v>
      </c>
      <c r="Q155" s="196">
        <v>0.00023000000000000001</v>
      </c>
      <c r="R155" s="196">
        <f>Q155*H155</f>
        <v>0.00064399999999999993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175</v>
      </c>
      <c r="AT155" s="198" t="s">
        <v>171</v>
      </c>
      <c r="AU155" s="198" t="s">
        <v>88</v>
      </c>
      <c r="AY155" s="15" t="s">
        <v>168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88</v>
      </c>
      <c r="BK155" s="199">
        <f>ROUND(I155*H155,2)</f>
        <v>0</v>
      </c>
      <c r="BL155" s="15" t="s">
        <v>175</v>
      </c>
      <c r="BM155" s="198" t="s">
        <v>1147</v>
      </c>
    </row>
    <row r="156" s="2" customFormat="1" ht="24.15" customHeight="1">
      <c r="A156" s="34"/>
      <c r="B156" s="185"/>
      <c r="C156" s="186" t="s">
        <v>234</v>
      </c>
      <c r="D156" s="186" t="s">
        <v>171</v>
      </c>
      <c r="E156" s="187" t="s">
        <v>1148</v>
      </c>
      <c r="F156" s="188" t="s">
        <v>1149</v>
      </c>
      <c r="G156" s="189" t="s">
        <v>174</v>
      </c>
      <c r="H156" s="190">
        <v>2.7999999999999998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41</v>
      </c>
      <c r="O156" s="78"/>
      <c r="P156" s="196">
        <f>O156*H156</f>
        <v>0</v>
      </c>
      <c r="Q156" s="196">
        <v>0.00014999999999999999</v>
      </c>
      <c r="R156" s="196">
        <f>Q156*H156</f>
        <v>0.00041999999999999996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175</v>
      </c>
      <c r="AT156" s="198" t="s">
        <v>171</v>
      </c>
      <c r="AU156" s="198" t="s">
        <v>88</v>
      </c>
      <c r="AY156" s="15" t="s">
        <v>168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88</v>
      </c>
      <c r="BK156" s="199">
        <f>ROUND(I156*H156,2)</f>
        <v>0</v>
      </c>
      <c r="BL156" s="15" t="s">
        <v>175</v>
      </c>
      <c r="BM156" s="198" t="s">
        <v>1150</v>
      </c>
    </row>
    <row r="157" s="2" customFormat="1" ht="24.15" customHeight="1">
      <c r="A157" s="34"/>
      <c r="B157" s="185"/>
      <c r="C157" s="186" t="s">
        <v>238</v>
      </c>
      <c r="D157" s="186" t="s">
        <v>171</v>
      </c>
      <c r="E157" s="187" t="s">
        <v>190</v>
      </c>
      <c r="F157" s="188" t="s">
        <v>191</v>
      </c>
      <c r="G157" s="189" t="s">
        <v>174</v>
      </c>
      <c r="H157" s="190">
        <v>2.9399999999999999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0.0061799999999999997</v>
      </c>
      <c r="R157" s="196">
        <f>Q157*H157</f>
        <v>0.0181692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175</v>
      </c>
      <c r="AT157" s="198" t="s">
        <v>171</v>
      </c>
      <c r="AU157" s="198" t="s">
        <v>88</v>
      </c>
      <c r="AY157" s="15" t="s">
        <v>168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88</v>
      </c>
      <c r="BK157" s="199">
        <f>ROUND(I157*H157,2)</f>
        <v>0</v>
      </c>
      <c r="BL157" s="15" t="s">
        <v>175</v>
      </c>
      <c r="BM157" s="198" t="s">
        <v>1151</v>
      </c>
    </row>
    <row r="158" s="2" customFormat="1" ht="24.15" customHeight="1">
      <c r="A158" s="34"/>
      <c r="B158" s="185"/>
      <c r="C158" s="186" t="s">
        <v>7</v>
      </c>
      <c r="D158" s="186" t="s">
        <v>171</v>
      </c>
      <c r="E158" s="187" t="s">
        <v>1152</v>
      </c>
      <c r="F158" s="188" t="s">
        <v>1153</v>
      </c>
      <c r="G158" s="189" t="s">
        <v>174</v>
      </c>
      <c r="H158" s="190">
        <v>3.2200000000000002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41</v>
      </c>
      <c r="O158" s="78"/>
      <c r="P158" s="196">
        <f>O158*H158</f>
        <v>0</v>
      </c>
      <c r="Q158" s="196">
        <v>0.0051500000000000001</v>
      </c>
      <c r="R158" s="196">
        <f>Q158*H158</f>
        <v>0.016583000000000001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175</v>
      </c>
      <c r="AT158" s="198" t="s">
        <v>171</v>
      </c>
      <c r="AU158" s="198" t="s">
        <v>88</v>
      </c>
      <c r="AY158" s="15" t="s">
        <v>168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88</v>
      </c>
      <c r="BK158" s="199">
        <f>ROUND(I158*H158,2)</f>
        <v>0</v>
      </c>
      <c r="BL158" s="15" t="s">
        <v>175</v>
      </c>
      <c r="BM158" s="198" t="s">
        <v>1154</v>
      </c>
    </row>
    <row r="159" s="2" customFormat="1" ht="24.15" customHeight="1">
      <c r="A159" s="34"/>
      <c r="B159" s="185"/>
      <c r="C159" s="186" t="s">
        <v>245</v>
      </c>
      <c r="D159" s="186" t="s">
        <v>171</v>
      </c>
      <c r="E159" s="187" t="s">
        <v>1155</v>
      </c>
      <c r="F159" s="188" t="s">
        <v>1156</v>
      </c>
      <c r="G159" s="189" t="s">
        <v>174</v>
      </c>
      <c r="H159" s="190">
        <v>10.206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41</v>
      </c>
      <c r="O159" s="78"/>
      <c r="P159" s="196">
        <f>O159*H159</f>
        <v>0</v>
      </c>
      <c r="Q159" s="196">
        <v>0.24762000000000001</v>
      </c>
      <c r="R159" s="196">
        <f>Q159*H159</f>
        <v>2.5272097200000001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175</v>
      </c>
      <c r="AT159" s="198" t="s">
        <v>171</v>
      </c>
      <c r="AU159" s="198" t="s">
        <v>88</v>
      </c>
      <c r="AY159" s="15" t="s">
        <v>168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88</v>
      </c>
      <c r="BK159" s="199">
        <f>ROUND(I159*H159,2)</f>
        <v>0</v>
      </c>
      <c r="BL159" s="15" t="s">
        <v>175</v>
      </c>
      <c r="BM159" s="198" t="s">
        <v>1157</v>
      </c>
    </row>
    <row r="160" s="12" customFormat="1" ht="22.8" customHeight="1">
      <c r="A160" s="12"/>
      <c r="B160" s="172"/>
      <c r="C160" s="12"/>
      <c r="D160" s="173" t="s">
        <v>74</v>
      </c>
      <c r="E160" s="183" t="s">
        <v>201</v>
      </c>
      <c r="F160" s="183" t="s">
        <v>211</v>
      </c>
      <c r="G160" s="12"/>
      <c r="H160" s="12"/>
      <c r="I160" s="175"/>
      <c r="J160" s="184">
        <f>BK160</f>
        <v>0</v>
      </c>
      <c r="K160" s="12"/>
      <c r="L160" s="172"/>
      <c r="M160" s="177"/>
      <c r="N160" s="178"/>
      <c r="O160" s="178"/>
      <c r="P160" s="179">
        <f>SUM(P161:P168)</f>
        <v>0</v>
      </c>
      <c r="Q160" s="178"/>
      <c r="R160" s="179">
        <f>SUM(R161:R168)</f>
        <v>0</v>
      </c>
      <c r="S160" s="178"/>
      <c r="T160" s="180">
        <f>SUM(T161:T168)</f>
        <v>12.302400000000002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73" t="s">
        <v>82</v>
      </c>
      <c r="AT160" s="181" t="s">
        <v>74</v>
      </c>
      <c r="AU160" s="181" t="s">
        <v>82</v>
      </c>
      <c r="AY160" s="173" t="s">
        <v>168</v>
      </c>
      <c r="BK160" s="182">
        <f>SUM(BK161:BK168)</f>
        <v>0</v>
      </c>
    </row>
    <row r="161" s="2" customFormat="1" ht="37.8" customHeight="1">
      <c r="A161" s="34"/>
      <c r="B161" s="185"/>
      <c r="C161" s="186" t="s">
        <v>249</v>
      </c>
      <c r="D161" s="186" t="s">
        <v>171</v>
      </c>
      <c r="E161" s="187" t="s">
        <v>1158</v>
      </c>
      <c r="F161" s="188" t="s">
        <v>1159</v>
      </c>
      <c r="G161" s="189" t="s">
        <v>320</v>
      </c>
      <c r="H161" s="190">
        <v>2.4119999999999999</v>
      </c>
      <c r="I161" s="191"/>
      <c r="J161" s="192">
        <f>ROUND(I161*H161,2)</f>
        <v>0</v>
      </c>
      <c r="K161" s="193"/>
      <c r="L161" s="35"/>
      <c r="M161" s="194" t="s">
        <v>1</v>
      </c>
      <c r="N161" s="195" t="s">
        <v>41</v>
      </c>
      <c r="O161" s="78"/>
      <c r="P161" s="196">
        <f>O161*H161</f>
        <v>0</v>
      </c>
      <c r="Q161" s="196">
        <v>0</v>
      </c>
      <c r="R161" s="196">
        <f>Q161*H161</f>
        <v>0</v>
      </c>
      <c r="S161" s="196">
        <v>2.2000000000000002</v>
      </c>
      <c r="T161" s="197">
        <f>S161*H161</f>
        <v>5.3064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175</v>
      </c>
      <c r="AT161" s="198" t="s">
        <v>171</v>
      </c>
      <c r="AU161" s="198" t="s">
        <v>88</v>
      </c>
      <c r="AY161" s="15" t="s">
        <v>168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88</v>
      </c>
      <c r="BK161" s="199">
        <f>ROUND(I161*H161,2)</f>
        <v>0</v>
      </c>
      <c r="BL161" s="15" t="s">
        <v>175</v>
      </c>
      <c r="BM161" s="198" t="s">
        <v>1160</v>
      </c>
    </row>
    <row r="162" s="2" customFormat="1" ht="37.8" customHeight="1">
      <c r="A162" s="34"/>
      <c r="B162" s="185"/>
      <c r="C162" s="186" t="s">
        <v>254</v>
      </c>
      <c r="D162" s="186" t="s">
        <v>171</v>
      </c>
      <c r="E162" s="187" t="s">
        <v>1161</v>
      </c>
      <c r="F162" s="188" t="s">
        <v>1162</v>
      </c>
      <c r="G162" s="189" t="s">
        <v>320</v>
      </c>
      <c r="H162" s="190">
        <v>3.1800000000000002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41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2.2000000000000002</v>
      </c>
      <c r="T162" s="197">
        <f>S162*H162</f>
        <v>6.9960000000000013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175</v>
      </c>
      <c r="AT162" s="198" t="s">
        <v>171</v>
      </c>
      <c r="AU162" s="198" t="s">
        <v>88</v>
      </c>
      <c r="AY162" s="15" t="s">
        <v>168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88</v>
      </c>
      <c r="BK162" s="199">
        <f>ROUND(I162*H162,2)</f>
        <v>0</v>
      </c>
      <c r="BL162" s="15" t="s">
        <v>175</v>
      </c>
      <c r="BM162" s="198" t="s">
        <v>1163</v>
      </c>
    </row>
    <row r="163" s="2" customFormat="1" ht="24.15" customHeight="1">
      <c r="A163" s="34"/>
      <c r="B163" s="185"/>
      <c r="C163" s="186" t="s">
        <v>258</v>
      </c>
      <c r="D163" s="186" t="s">
        <v>171</v>
      </c>
      <c r="E163" s="187" t="s">
        <v>250</v>
      </c>
      <c r="F163" s="188" t="s">
        <v>251</v>
      </c>
      <c r="G163" s="189" t="s">
        <v>252</v>
      </c>
      <c r="H163" s="190">
        <v>13.177</v>
      </c>
      <c r="I163" s="191"/>
      <c r="J163" s="192">
        <f>ROUND(I163*H163,2)</f>
        <v>0</v>
      </c>
      <c r="K163" s="193"/>
      <c r="L163" s="35"/>
      <c r="M163" s="194" t="s">
        <v>1</v>
      </c>
      <c r="N163" s="195" t="s">
        <v>41</v>
      </c>
      <c r="O163" s="78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175</v>
      </c>
      <c r="AT163" s="198" t="s">
        <v>171</v>
      </c>
      <c r="AU163" s="198" t="s">
        <v>88</v>
      </c>
      <c r="AY163" s="15" t="s">
        <v>168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88</v>
      </c>
      <c r="BK163" s="199">
        <f>ROUND(I163*H163,2)</f>
        <v>0</v>
      </c>
      <c r="BL163" s="15" t="s">
        <v>175</v>
      </c>
      <c r="BM163" s="198" t="s">
        <v>1164</v>
      </c>
    </row>
    <row r="164" s="2" customFormat="1" ht="21.75" customHeight="1">
      <c r="A164" s="34"/>
      <c r="B164" s="185"/>
      <c r="C164" s="186" t="s">
        <v>262</v>
      </c>
      <c r="D164" s="186" t="s">
        <v>171</v>
      </c>
      <c r="E164" s="187" t="s">
        <v>259</v>
      </c>
      <c r="F164" s="188" t="s">
        <v>260</v>
      </c>
      <c r="G164" s="189" t="s">
        <v>252</v>
      </c>
      <c r="H164" s="190">
        <v>13.177</v>
      </c>
      <c r="I164" s="191"/>
      <c r="J164" s="192">
        <f>ROUND(I164*H164,2)</f>
        <v>0</v>
      </c>
      <c r="K164" s="193"/>
      <c r="L164" s="35"/>
      <c r="M164" s="194" t="s">
        <v>1</v>
      </c>
      <c r="N164" s="195" t="s">
        <v>41</v>
      </c>
      <c r="O164" s="78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175</v>
      </c>
      <c r="AT164" s="198" t="s">
        <v>171</v>
      </c>
      <c r="AU164" s="198" t="s">
        <v>88</v>
      </c>
      <c r="AY164" s="15" t="s">
        <v>168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88</v>
      </c>
      <c r="BK164" s="199">
        <f>ROUND(I164*H164,2)</f>
        <v>0</v>
      </c>
      <c r="BL164" s="15" t="s">
        <v>175</v>
      </c>
      <c r="BM164" s="198" t="s">
        <v>1165</v>
      </c>
    </row>
    <row r="165" s="2" customFormat="1" ht="24.15" customHeight="1">
      <c r="A165" s="34"/>
      <c r="B165" s="185"/>
      <c r="C165" s="186" t="s">
        <v>266</v>
      </c>
      <c r="D165" s="186" t="s">
        <v>171</v>
      </c>
      <c r="E165" s="187" t="s">
        <v>263</v>
      </c>
      <c r="F165" s="188" t="s">
        <v>264</v>
      </c>
      <c r="G165" s="189" t="s">
        <v>252</v>
      </c>
      <c r="H165" s="190">
        <v>316.24799999999999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41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175</v>
      </c>
      <c r="AT165" s="198" t="s">
        <v>171</v>
      </c>
      <c r="AU165" s="198" t="s">
        <v>88</v>
      </c>
      <c r="AY165" s="15" t="s">
        <v>168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88</v>
      </c>
      <c r="BK165" s="199">
        <f>ROUND(I165*H165,2)</f>
        <v>0</v>
      </c>
      <c r="BL165" s="15" t="s">
        <v>175</v>
      </c>
      <c r="BM165" s="198" t="s">
        <v>1166</v>
      </c>
    </row>
    <row r="166" s="2" customFormat="1" ht="24.15" customHeight="1">
      <c r="A166" s="34"/>
      <c r="B166" s="185"/>
      <c r="C166" s="186" t="s">
        <v>270</v>
      </c>
      <c r="D166" s="186" t="s">
        <v>171</v>
      </c>
      <c r="E166" s="187" t="s">
        <v>267</v>
      </c>
      <c r="F166" s="188" t="s">
        <v>268</v>
      </c>
      <c r="G166" s="189" t="s">
        <v>252</v>
      </c>
      <c r="H166" s="190">
        <v>3.9529999999999998</v>
      </c>
      <c r="I166" s="191"/>
      <c r="J166" s="192">
        <f>ROUND(I166*H166,2)</f>
        <v>0</v>
      </c>
      <c r="K166" s="193"/>
      <c r="L166" s="35"/>
      <c r="M166" s="194" t="s">
        <v>1</v>
      </c>
      <c r="N166" s="195" t="s">
        <v>41</v>
      </c>
      <c r="O166" s="78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175</v>
      </c>
      <c r="AT166" s="198" t="s">
        <v>171</v>
      </c>
      <c r="AU166" s="198" t="s">
        <v>88</v>
      </c>
      <c r="AY166" s="15" t="s">
        <v>168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88</v>
      </c>
      <c r="BK166" s="199">
        <f>ROUND(I166*H166,2)</f>
        <v>0</v>
      </c>
      <c r="BL166" s="15" t="s">
        <v>175</v>
      </c>
      <c r="BM166" s="198" t="s">
        <v>1167</v>
      </c>
    </row>
    <row r="167" s="2" customFormat="1" ht="16.5" customHeight="1">
      <c r="A167" s="34"/>
      <c r="B167" s="185"/>
      <c r="C167" s="186" t="s">
        <v>275</v>
      </c>
      <c r="D167" s="186" t="s">
        <v>171</v>
      </c>
      <c r="E167" s="187" t="s">
        <v>271</v>
      </c>
      <c r="F167" s="188" t="s">
        <v>272</v>
      </c>
      <c r="G167" s="189" t="s">
        <v>273</v>
      </c>
      <c r="H167" s="190">
        <v>3</v>
      </c>
      <c r="I167" s="191"/>
      <c r="J167" s="192">
        <f>ROUND(I167*H167,2)</f>
        <v>0</v>
      </c>
      <c r="K167" s="193"/>
      <c r="L167" s="35"/>
      <c r="M167" s="194" t="s">
        <v>1</v>
      </c>
      <c r="N167" s="195" t="s">
        <v>41</v>
      </c>
      <c r="O167" s="78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175</v>
      </c>
      <c r="AT167" s="198" t="s">
        <v>171</v>
      </c>
      <c r="AU167" s="198" t="s">
        <v>88</v>
      </c>
      <c r="AY167" s="15" t="s">
        <v>168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88</v>
      </c>
      <c r="BK167" s="199">
        <f>ROUND(I167*H167,2)</f>
        <v>0</v>
      </c>
      <c r="BL167" s="15" t="s">
        <v>175</v>
      </c>
      <c r="BM167" s="198" t="s">
        <v>1168</v>
      </c>
    </row>
    <row r="168" s="2" customFormat="1" ht="37.8" customHeight="1">
      <c r="A168" s="34"/>
      <c r="B168" s="185"/>
      <c r="C168" s="186" t="s">
        <v>281</v>
      </c>
      <c r="D168" s="186" t="s">
        <v>171</v>
      </c>
      <c r="E168" s="187" t="s">
        <v>1169</v>
      </c>
      <c r="F168" s="188" t="s">
        <v>1170</v>
      </c>
      <c r="G168" s="189" t="s">
        <v>252</v>
      </c>
      <c r="H168" s="190">
        <v>9.2240000000000002</v>
      </c>
      <c r="I168" s="191"/>
      <c r="J168" s="192">
        <f>ROUND(I168*H168,2)</f>
        <v>0</v>
      </c>
      <c r="K168" s="193"/>
      <c r="L168" s="35"/>
      <c r="M168" s="194" t="s">
        <v>1</v>
      </c>
      <c r="N168" s="195" t="s">
        <v>41</v>
      </c>
      <c r="O168" s="78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175</v>
      </c>
      <c r="AT168" s="198" t="s">
        <v>171</v>
      </c>
      <c r="AU168" s="198" t="s">
        <v>88</v>
      </c>
      <c r="AY168" s="15" t="s">
        <v>168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88</v>
      </c>
      <c r="BK168" s="199">
        <f>ROUND(I168*H168,2)</f>
        <v>0</v>
      </c>
      <c r="BL168" s="15" t="s">
        <v>175</v>
      </c>
      <c r="BM168" s="198" t="s">
        <v>1171</v>
      </c>
    </row>
    <row r="169" s="12" customFormat="1" ht="22.8" customHeight="1">
      <c r="A169" s="12"/>
      <c r="B169" s="172"/>
      <c r="C169" s="12"/>
      <c r="D169" s="173" t="s">
        <v>74</v>
      </c>
      <c r="E169" s="183" t="s">
        <v>279</v>
      </c>
      <c r="F169" s="183" t="s">
        <v>280</v>
      </c>
      <c r="G169" s="12"/>
      <c r="H169" s="12"/>
      <c r="I169" s="175"/>
      <c r="J169" s="184">
        <f>BK169</f>
        <v>0</v>
      </c>
      <c r="K169" s="12"/>
      <c r="L169" s="172"/>
      <c r="M169" s="177"/>
      <c r="N169" s="178"/>
      <c r="O169" s="178"/>
      <c r="P169" s="179">
        <f>P170</f>
        <v>0</v>
      </c>
      <c r="Q169" s="178"/>
      <c r="R169" s="179">
        <f>R170</f>
        <v>0</v>
      </c>
      <c r="S169" s="178"/>
      <c r="T169" s="180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73" t="s">
        <v>82</v>
      </c>
      <c r="AT169" s="181" t="s">
        <v>74</v>
      </c>
      <c r="AU169" s="181" t="s">
        <v>82</v>
      </c>
      <c r="AY169" s="173" t="s">
        <v>168</v>
      </c>
      <c r="BK169" s="182">
        <f>BK170</f>
        <v>0</v>
      </c>
    </row>
    <row r="170" s="2" customFormat="1" ht="24.15" customHeight="1">
      <c r="A170" s="34"/>
      <c r="B170" s="185"/>
      <c r="C170" s="186" t="s">
        <v>289</v>
      </c>
      <c r="D170" s="186" t="s">
        <v>171</v>
      </c>
      <c r="E170" s="187" t="s">
        <v>282</v>
      </c>
      <c r="F170" s="188" t="s">
        <v>283</v>
      </c>
      <c r="G170" s="189" t="s">
        <v>252</v>
      </c>
      <c r="H170" s="190">
        <v>20.414000000000001</v>
      </c>
      <c r="I170" s="191"/>
      <c r="J170" s="192">
        <f>ROUND(I170*H170,2)</f>
        <v>0</v>
      </c>
      <c r="K170" s="193"/>
      <c r="L170" s="35"/>
      <c r="M170" s="194" t="s">
        <v>1</v>
      </c>
      <c r="N170" s="195" t="s">
        <v>41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175</v>
      </c>
      <c r="AT170" s="198" t="s">
        <v>171</v>
      </c>
      <c r="AU170" s="198" t="s">
        <v>88</v>
      </c>
      <c r="AY170" s="15" t="s">
        <v>168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88</v>
      </c>
      <c r="BK170" s="199">
        <f>ROUND(I170*H170,2)</f>
        <v>0</v>
      </c>
      <c r="BL170" s="15" t="s">
        <v>175</v>
      </c>
      <c r="BM170" s="198" t="s">
        <v>1172</v>
      </c>
    </row>
    <row r="171" s="12" customFormat="1" ht="25.92" customHeight="1">
      <c r="A171" s="12"/>
      <c r="B171" s="172"/>
      <c r="C171" s="12"/>
      <c r="D171" s="173" t="s">
        <v>74</v>
      </c>
      <c r="E171" s="174" t="s">
        <v>285</v>
      </c>
      <c r="F171" s="174" t="s">
        <v>286</v>
      </c>
      <c r="G171" s="12"/>
      <c r="H171" s="12"/>
      <c r="I171" s="175"/>
      <c r="J171" s="176">
        <f>BK171</f>
        <v>0</v>
      </c>
      <c r="K171" s="12"/>
      <c r="L171" s="172"/>
      <c r="M171" s="177"/>
      <c r="N171" s="178"/>
      <c r="O171" s="178"/>
      <c r="P171" s="179">
        <f>P172</f>
        <v>0</v>
      </c>
      <c r="Q171" s="178"/>
      <c r="R171" s="179">
        <f>R172</f>
        <v>0.01</v>
      </c>
      <c r="S171" s="178"/>
      <c r="T171" s="180">
        <f>T172</f>
        <v>0.20000000000000001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73" t="s">
        <v>88</v>
      </c>
      <c r="AT171" s="181" t="s">
        <v>74</v>
      </c>
      <c r="AU171" s="181" t="s">
        <v>75</v>
      </c>
      <c r="AY171" s="173" t="s">
        <v>168</v>
      </c>
      <c r="BK171" s="182">
        <f>BK172</f>
        <v>0</v>
      </c>
    </row>
    <row r="172" s="12" customFormat="1" ht="22.8" customHeight="1">
      <c r="A172" s="12"/>
      <c r="B172" s="172"/>
      <c r="C172" s="12"/>
      <c r="D172" s="173" t="s">
        <v>74</v>
      </c>
      <c r="E172" s="183" t="s">
        <v>543</v>
      </c>
      <c r="F172" s="183" t="s">
        <v>544</v>
      </c>
      <c r="G172" s="12"/>
      <c r="H172" s="12"/>
      <c r="I172" s="175"/>
      <c r="J172" s="184">
        <f>BK172</f>
        <v>0</v>
      </c>
      <c r="K172" s="12"/>
      <c r="L172" s="172"/>
      <c r="M172" s="177"/>
      <c r="N172" s="178"/>
      <c r="O172" s="178"/>
      <c r="P172" s="179">
        <f>SUM(P173:P175)</f>
        <v>0</v>
      </c>
      <c r="Q172" s="178"/>
      <c r="R172" s="179">
        <f>SUM(R173:R175)</f>
        <v>0.01</v>
      </c>
      <c r="S172" s="178"/>
      <c r="T172" s="180">
        <f>SUM(T173:T175)</f>
        <v>0.20000000000000001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73" t="s">
        <v>88</v>
      </c>
      <c r="AT172" s="181" t="s">
        <v>74</v>
      </c>
      <c r="AU172" s="181" t="s">
        <v>82</v>
      </c>
      <c r="AY172" s="173" t="s">
        <v>168</v>
      </c>
      <c r="BK172" s="182">
        <f>SUM(BK173:BK175)</f>
        <v>0</v>
      </c>
    </row>
    <row r="173" s="2" customFormat="1" ht="24.15" customHeight="1">
      <c r="A173" s="34"/>
      <c r="B173" s="185"/>
      <c r="C173" s="186" t="s">
        <v>293</v>
      </c>
      <c r="D173" s="186" t="s">
        <v>171</v>
      </c>
      <c r="E173" s="187" t="s">
        <v>1173</v>
      </c>
      <c r="F173" s="188" t="s">
        <v>1174</v>
      </c>
      <c r="G173" s="189" t="s">
        <v>273</v>
      </c>
      <c r="H173" s="190">
        <v>1</v>
      </c>
      <c r="I173" s="191"/>
      <c r="J173" s="192">
        <f>ROUND(I173*H173,2)</f>
        <v>0</v>
      </c>
      <c r="K173" s="193"/>
      <c r="L173" s="35"/>
      <c r="M173" s="194" t="s">
        <v>1</v>
      </c>
      <c r="N173" s="195" t="s">
        <v>41</v>
      </c>
      <c r="O173" s="78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225</v>
      </c>
      <c r="AT173" s="198" t="s">
        <v>171</v>
      </c>
      <c r="AU173" s="198" t="s">
        <v>88</v>
      </c>
      <c r="AY173" s="15" t="s">
        <v>168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88</v>
      </c>
      <c r="BK173" s="199">
        <f>ROUND(I173*H173,2)</f>
        <v>0</v>
      </c>
      <c r="BL173" s="15" t="s">
        <v>225</v>
      </c>
      <c r="BM173" s="198" t="s">
        <v>1175</v>
      </c>
    </row>
    <row r="174" s="2" customFormat="1" ht="33" customHeight="1">
      <c r="A174" s="34"/>
      <c r="B174" s="185"/>
      <c r="C174" s="186" t="s">
        <v>297</v>
      </c>
      <c r="D174" s="186" t="s">
        <v>171</v>
      </c>
      <c r="E174" s="187" t="s">
        <v>715</v>
      </c>
      <c r="F174" s="188" t="s">
        <v>716</v>
      </c>
      <c r="G174" s="189" t="s">
        <v>713</v>
      </c>
      <c r="H174" s="190">
        <v>200</v>
      </c>
      <c r="I174" s="191"/>
      <c r="J174" s="192">
        <f>ROUND(I174*H174,2)</f>
        <v>0</v>
      </c>
      <c r="K174" s="193"/>
      <c r="L174" s="35"/>
      <c r="M174" s="194" t="s">
        <v>1</v>
      </c>
      <c r="N174" s="195" t="s">
        <v>41</v>
      </c>
      <c r="O174" s="78"/>
      <c r="P174" s="196">
        <f>O174*H174</f>
        <v>0</v>
      </c>
      <c r="Q174" s="196">
        <v>5.0000000000000002E-05</v>
      </c>
      <c r="R174" s="196">
        <f>Q174*H174</f>
        <v>0.01</v>
      </c>
      <c r="S174" s="196">
        <v>0.001</v>
      </c>
      <c r="T174" s="197">
        <f>S174*H174</f>
        <v>0.20000000000000001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225</v>
      </c>
      <c r="AT174" s="198" t="s">
        <v>171</v>
      </c>
      <c r="AU174" s="198" t="s">
        <v>88</v>
      </c>
      <c r="AY174" s="15" t="s">
        <v>168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88</v>
      </c>
      <c r="BK174" s="199">
        <f>ROUND(I174*H174,2)</f>
        <v>0</v>
      </c>
      <c r="BL174" s="15" t="s">
        <v>225</v>
      </c>
      <c r="BM174" s="198" t="s">
        <v>1176</v>
      </c>
    </row>
    <row r="175" s="2" customFormat="1" ht="24.15" customHeight="1">
      <c r="A175" s="34"/>
      <c r="B175" s="185"/>
      <c r="C175" s="186" t="s">
        <v>302</v>
      </c>
      <c r="D175" s="186" t="s">
        <v>171</v>
      </c>
      <c r="E175" s="187" t="s">
        <v>1177</v>
      </c>
      <c r="F175" s="188" t="s">
        <v>1178</v>
      </c>
      <c r="G175" s="189" t="s">
        <v>273</v>
      </c>
      <c r="H175" s="190">
        <v>1</v>
      </c>
      <c r="I175" s="191"/>
      <c r="J175" s="192">
        <f>ROUND(I175*H175,2)</f>
        <v>0</v>
      </c>
      <c r="K175" s="193"/>
      <c r="L175" s="35"/>
      <c r="M175" s="212" t="s">
        <v>1</v>
      </c>
      <c r="N175" s="213" t="s">
        <v>41</v>
      </c>
      <c r="O175" s="214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225</v>
      </c>
      <c r="AT175" s="198" t="s">
        <v>171</v>
      </c>
      <c r="AU175" s="198" t="s">
        <v>88</v>
      </c>
      <c r="AY175" s="15" t="s">
        <v>168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88</v>
      </c>
      <c r="BK175" s="199">
        <f>ROUND(I175*H175,2)</f>
        <v>0</v>
      </c>
      <c r="BL175" s="15" t="s">
        <v>225</v>
      </c>
      <c r="BM175" s="198" t="s">
        <v>1179</v>
      </c>
    </row>
    <row r="176" s="2" customFormat="1" ht="6.96" customHeight="1">
      <c r="A176" s="34"/>
      <c r="B176" s="61"/>
      <c r="C176" s="62"/>
      <c r="D176" s="62"/>
      <c r="E176" s="62"/>
      <c r="F176" s="62"/>
      <c r="G176" s="62"/>
      <c r="H176" s="62"/>
      <c r="I176" s="62"/>
      <c r="J176" s="62"/>
      <c r="K176" s="62"/>
      <c r="L176" s="35"/>
      <c r="M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</row>
  </sheetData>
  <autoFilter ref="C132:K175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9:H119"/>
    <mergeCell ref="E123:H123"/>
    <mergeCell ref="E121:H121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123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135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Zníženie energetickej náročnosti budovy telocvične ZŠ a MŠ Pod Papierňou, Bardejov</v>
      </c>
      <c r="F7" s="28"/>
      <c r="G7" s="28"/>
      <c r="H7" s="28"/>
      <c r="L7" s="18"/>
    </row>
    <row r="8" s="1" customFormat="1" ht="12" customHeight="1">
      <c r="B8" s="18"/>
      <c r="D8" s="28" t="s">
        <v>136</v>
      </c>
      <c r="L8" s="18"/>
    </row>
    <row r="9" s="2" customFormat="1" ht="23.25" customHeight="1">
      <c r="A9" s="34"/>
      <c r="B9" s="35"/>
      <c r="C9" s="34"/>
      <c r="D9" s="34"/>
      <c r="E9" s="131" t="s">
        <v>137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1180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1. 5. 2024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30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2"/>
      <c r="B29" s="133"/>
      <c r="C29" s="132"/>
      <c r="D29" s="132"/>
      <c r="E29" s="32" t="s">
        <v>1</v>
      </c>
      <c r="F29" s="32"/>
      <c r="G29" s="32"/>
      <c r="H29" s="32"/>
      <c r="I29" s="132"/>
      <c r="J29" s="132"/>
      <c r="K29" s="132"/>
      <c r="L29" s="134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5" t="s">
        <v>35</v>
      </c>
      <c r="E32" s="34"/>
      <c r="F32" s="34"/>
      <c r="G32" s="34"/>
      <c r="H32" s="34"/>
      <c r="I32" s="34"/>
      <c r="J32" s="97">
        <f>ROUND(J129,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6" t="s">
        <v>39</v>
      </c>
      <c r="E35" s="41" t="s">
        <v>40</v>
      </c>
      <c r="F35" s="137">
        <f>ROUND((SUM(BE129:BE175)),  2)</f>
        <v>0</v>
      </c>
      <c r="G35" s="138"/>
      <c r="H35" s="138"/>
      <c r="I35" s="139">
        <v>0.20000000000000001</v>
      </c>
      <c r="J35" s="137">
        <f>ROUND(((SUM(BE129:BE175))*I35),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ROUND((SUM(BF129:BF175)),  2)</f>
        <v>0</v>
      </c>
      <c r="G36" s="138"/>
      <c r="H36" s="138"/>
      <c r="I36" s="139">
        <v>0.20000000000000001</v>
      </c>
      <c r="J36" s="137">
        <f>ROUND(((SUM(BF129:BF175))*I36),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ROUND((SUM(BG129:BG175)),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ROUND((SUM(BH129:BH175)),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ROUND((SUM(BI129:BI175)),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Zníženie energetickej náročnosti budovy telocvične ZŠ a MŠ Pod Papierňou, Bardejov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136</v>
      </c>
      <c r="L86" s="18"/>
    </row>
    <row r="87" s="2" customFormat="1" ht="23.25" customHeight="1">
      <c r="A87" s="34"/>
      <c r="B87" s="35"/>
      <c r="C87" s="34"/>
      <c r="D87" s="34"/>
      <c r="E87" s="131" t="s">
        <v>137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10 - Výmena interiérových dverí + stavebné úpravy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Pod Papierňou 1555 ; 085 01 Bardejov</v>
      </c>
      <c r="G91" s="34"/>
      <c r="H91" s="34"/>
      <c r="I91" s="28" t="s">
        <v>21</v>
      </c>
      <c r="J91" s="70" t="str">
        <f>IF(J14="","",J14)</f>
        <v>1. 5. 2024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Mesto Bardejov, Radničné námestie 16, 085 01</v>
      </c>
      <c r="G93" s="34"/>
      <c r="H93" s="34"/>
      <c r="I93" s="28" t="s">
        <v>29</v>
      </c>
      <c r="J93" s="32" t="str">
        <f>E23</f>
        <v>BEELI s.r.o., Bojná 329, 956 01 Bojná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5.6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BEELI s.r.o., Bojná 329, 956 01 Bojná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141</v>
      </c>
      <c r="D96" s="142"/>
      <c r="E96" s="142"/>
      <c r="F96" s="142"/>
      <c r="G96" s="142"/>
      <c r="H96" s="142"/>
      <c r="I96" s="142"/>
      <c r="J96" s="151" t="s">
        <v>142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143</v>
      </c>
      <c r="D98" s="34"/>
      <c r="E98" s="34"/>
      <c r="F98" s="34"/>
      <c r="G98" s="34"/>
      <c r="H98" s="34"/>
      <c r="I98" s="34"/>
      <c r="J98" s="97">
        <f>J129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144</v>
      </c>
    </row>
    <row r="99" s="9" customFormat="1" ht="24.96" customHeight="1">
      <c r="A99" s="9"/>
      <c r="B99" s="153"/>
      <c r="C99" s="9"/>
      <c r="D99" s="154" t="s">
        <v>145</v>
      </c>
      <c r="E99" s="155"/>
      <c r="F99" s="155"/>
      <c r="G99" s="155"/>
      <c r="H99" s="155"/>
      <c r="I99" s="155"/>
      <c r="J99" s="156">
        <f>J130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7"/>
      <c r="C100" s="10"/>
      <c r="D100" s="158" t="s">
        <v>577</v>
      </c>
      <c r="E100" s="159"/>
      <c r="F100" s="159"/>
      <c r="G100" s="159"/>
      <c r="H100" s="159"/>
      <c r="I100" s="159"/>
      <c r="J100" s="160">
        <f>J131</f>
        <v>0</v>
      </c>
      <c r="K100" s="10"/>
      <c r="L100" s="15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7"/>
      <c r="C101" s="10"/>
      <c r="D101" s="158" t="s">
        <v>1181</v>
      </c>
      <c r="E101" s="159"/>
      <c r="F101" s="159"/>
      <c r="G101" s="159"/>
      <c r="H101" s="159"/>
      <c r="I101" s="159"/>
      <c r="J101" s="160">
        <f>J134</f>
        <v>0</v>
      </c>
      <c r="K101" s="10"/>
      <c r="L101" s="15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7"/>
      <c r="C102" s="10"/>
      <c r="D102" s="158" t="s">
        <v>146</v>
      </c>
      <c r="E102" s="159"/>
      <c r="F102" s="159"/>
      <c r="G102" s="159"/>
      <c r="H102" s="159"/>
      <c r="I102" s="159"/>
      <c r="J102" s="160">
        <f>J139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7"/>
      <c r="C103" s="10"/>
      <c r="D103" s="158" t="s">
        <v>147</v>
      </c>
      <c r="E103" s="159"/>
      <c r="F103" s="159"/>
      <c r="G103" s="159"/>
      <c r="H103" s="159"/>
      <c r="I103" s="159"/>
      <c r="J103" s="160">
        <f>J145</f>
        <v>0</v>
      </c>
      <c r="K103" s="10"/>
      <c r="L103" s="15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7"/>
      <c r="C104" s="10"/>
      <c r="D104" s="158" t="s">
        <v>148</v>
      </c>
      <c r="E104" s="159"/>
      <c r="F104" s="159"/>
      <c r="G104" s="159"/>
      <c r="H104" s="159"/>
      <c r="I104" s="159"/>
      <c r="J104" s="160">
        <f>J161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53"/>
      <c r="C105" s="9"/>
      <c r="D105" s="154" t="s">
        <v>149</v>
      </c>
      <c r="E105" s="155"/>
      <c r="F105" s="155"/>
      <c r="G105" s="155"/>
      <c r="H105" s="155"/>
      <c r="I105" s="155"/>
      <c r="J105" s="156">
        <f>J163</f>
        <v>0</v>
      </c>
      <c r="K105" s="9"/>
      <c r="L105" s="15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57"/>
      <c r="C106" s="10"/>
      <c r="D106" s="158" t="s">
        <v>411</v>
      </c>
      <c r="E106" s="159"/>
      <c r="F106" s="159"/>
      <c r="G106" s="159"/>
      <c r="H106" s="159"/>
      <c r="I106" s="159"/>
      <c r="J106" s="160">
        <f>J164</f>
        <v>0</v>
      </c>
      <c r="K106" s="10"/>
      <c r="L106" s="15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7"/>
      <c r="C107" s="10"/>
      <c r="D107" s="158" t="s">
        <v>777</v>
      </c>
      <c r="E107" s="159"/>
      <c r="F107" s="159"/>
      <c r="G107" s="159"/>
      <c r="H107" s="159"/>
      <c r="I107" s="159"/>
      <c r="J107" s="160">
        <f>J171</f>
        <v>0</v>
      </c>
      <c r="K107" s="10"/>
      <c r="L107" s="15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="2" customFormat="1" ht="6.96" customHeight="1">
      <c r="A113" s="34"/>
      <c r="B113" s="63"/>
      <c r="C113" s="64"/>
      <c r="D113" s="64"/>
      <c r="E113" s="64"/>
      <c r="F113" s="64"/>
      <c r="G113" s="64"/>
      <c r="H113" s="64"/>
      <c r="I113" s="64"/>
      <c r="J113" s="64"/>
      <c r="K113" s="6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4.96" customHeight="1">
      <c r="A114" s="34"/>
      <c r="B114" s="35"/>
      <c r="C114" s="19" t="s">
        <v>154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15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6.25" customHeight="1">
      <c r="A117" s="34"/>
      <c r="B117" s="35"/>
      <c r="C117" s="34"/>
      <c r="D117" s="34"/>
      <c r="E117" s="131" t="str">
        <f>E7</f>
        <v>Zníženie energetickej náročnosti budovy telocvične ZŠ a MŠ Pod Papierňou, Bardejov</v>
      </c>
      <c r="F117" s="28"/>
      <c r="G117" s="28"/>
      <c r="H117" s="28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1" customFormat="1" ht="12" customHeight="1">
      <c r="B118" s="18"/>
      <c r="C118" s="28" t="s">
        <v>136</v>
      </c>
      <c r="L118" s="18"/>
    </row>
    <row r="119" s="2" customFormat="1" ht="23.25" customHeight="1">
      <c r="A119" s="34"/>
      <c r="B119" s="35"/>
      <c r="C119" s="34"/>
      <c r="D119" s="34"/>
      <c r="E119" s="131" t="s">
        <v>137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138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6.5" customHeight="1">
      <c r="A121" s="34"/>
      <c r="B121" s="35"/>
      <c r="C121" s="34"/>
      <c r="D121" s="34"/>
      <c r="E121" s="68" t="str">
        <f>E11</f>
        <v>10 - Výmena interiérových dverí + stavebné úpravy</v>
      </c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19</v>
      </c>
      <c r="D123" s="34"/>
      <c r="E123" s="34"/>
      <c r="F123" s="23" t="str">
        <f>F14</f>
        <v>Pod Papierňou 1555 ; 085 01 Bardejov</v>
      </c>
      <c r="G123" s="34"/>
      <c r="H123" s="34"/>
      <c r="I123" s="28" t="s">
        <v>21</v>
      </c>
      <c r="J123" s="70" t="str">
        <f>IF(J14="","",J14)</f>
        <v>1. 5. 2024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25.65" customHeight="1">
      <c r="A125" s="34"/>
      <c r="B125" s="35"/>
      <c r="C125" s="28" t="s">
        <v>23</v>
      </c>
      <c r="D125" s="34"/>
      <c r="E125" s="34"/>
      <c r="F125" s="23" t="str">
        <f>E17</f>
        <v>Mesto Bardejov, Radničné námestie 16, 085 01</v>
      </c>
      <c r="G125" s="34"/>
      <c r="H125" s="34"/>
      <c r="I125" s="28" t="s">
        <v>29</v>
      </c>
      <c r="J125" s="32" t="str">
        <f>E23</f>
        <v>BEELI s.r.o., Bojná 329, 956 01 Bojná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25.65" customHeight="1">
      <c r="A126" s="34"/>
      <c r="B126" s="35"/>
      <c r="C126" s="28" t="s">
        <v>27</v>
      </c>
      <c r="D126" s="34"/>
      <c r="E126" s="34"/>
      <c r="F126" s="23" t="str">
        <f>IF(E20="","",E20)</f>
        <v>Vyplň údaj</v>
      </c>
      <c r="G126" s="34"/>
      <c r="H126" s="34"/>
      <c r="I126" s="28" t="s">
        <v>32</v>
      </c>
      <c r="J126" s="32" t="str">
        <f>E26</f>
        <v>BEELI s.r.o., Bojná 329, 956 01 Bojná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0.32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11" customFormat="1" ht="29.28" customHeight="1">
      <c r="A128" s="161"/>
      <c r="B128" s="162"/>
      <c r="C128" s="163" t="s">
        <v>155</v>
      </c>
      <c r="D128" s="164" t="s">
        <v>60</v>
      </c>
      <c r="E128" s="164" t="s">
        <v>56</v>
      </c>
      <c r="F128" s="164" t="s">
        <v>57</v>
      </c>
      <c r="G128" s="164" t="s">
        <v>156</v>
      </c>
      <c r="H128" s="164" t="s">
        <v>157</v>
      </c>
      <c r="I128" s="164" t="s">
        <v>158</v>
      </c>
      <c r="J128" s="165" t="s">
        <v>142</v>
      </c>
      <c r="K128" s="166" t="s">
        <v>159</v>
      </c>
      <c r="L128" s="167"/>
      <c r="M128" s="87" t="s">
        <v>1</v>
      </c>
      <c r="N128" s="88" t="s">
        <v>39</v>
      </c>
      <c r="O128" s="88" t="s">
        <v>160</v>
      </c>
      <c r="P128" s="88" t="s">
        <v>161</v>
      </c>
      <c r="Q128" s="88" t="s">
        <v>162</v>
      </c>
      <c r="R128" s="88" t="s">
        <v>163</v>
      </c>
      <c r="S128" s="88" t="s">
        <v>164</v>
      </c>
      <c r="T128" s="89" t="s">
        <v>165</v>
      </c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</row>
    <row r="129" s="2" customFormat="1" ht="22.8" customHeight="1">
      <c r="A129" s="34"/>
      <c r="B129" s="35"/>
      <c r="C129" s="94" t="s">
        <v>143</v>
      </c>
      <c r="D129" s="34"/>
      <c r="E129" s="34"/>
      <c r="F129" s="34"/>
      <c r="G129" s="34"/>
      <c r="H129" s="34"/>
      <c r="I129" s="34"/>
      <c r="J129" s="168">
        <f>BK129</f>
        <v>0</v>
      </c>
      <c r="K129" s="34"/>
      <c r="L129" s="35"/>
      <c r="M129" s="90"/>
      <c r="N129" s="74"/>
      <c r="O129" s="91"/>
      <c r="P129" s="169">
        <f>P130+P163</f>
        <v>0</v>
      </c>
      <c r="Q129" s="91"/>
      <c r="R129" s="169">
        <f>R130+R163</f>
        <v>1.69085197316</v>
      </c>
      <c r="S129" s="91"/>
      <c r="T129" s="170">
        <f>T130+T163</f>
        <v>1.6743410000000001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5" t="s">
        <v>74</v>
      </c>
      <c r="AU129" s="15" t="s">
        <v>144</v>
      </c>
      <c r="BK129" s="171">
        <f>BK130+BK163</f>
        <v>0</v>
      </c>
    </row>
    <row r="130" s="12" customFormat="1" ht="25.92" customHeight="1">
      <c r="A130" s="12"/>
      <c r="B130" s="172"/>
      <c r="C130" s="12"/>
      <c r="D130" s="173" t="s">
        <v>74</v>
      </c>
      <c r="E130" s="174" t="s">
        <v>166</v>
      </c>
      <c r="F130" s="174" t="s">
        <v>167</v>
      </c>
      <c r="G130" s="12"/>
      <c r="H130" s="12"/>
      <c r="I130" s="175"/>
      <c r="J130" s="176">
        <f>BK130</f>
        <v>0</v>
      </c>
      <c r="K130" s="12"/>
      <c r="L130" s="172"/>
      <c r="M130" s="177"/>
      <c r="N130" s="178"/>
      <c r="O130" s="178"/>
      <c r="P130" s="179">
        <f>P131+P134+P139+P145+P161</f>
        <v>0</v>
      </c>
      <c r="Q130" s="178"/>
      <c r="R130" s="179">
        <f>R131+R134+R139+R145+R161</f>
        <v>1.506259188</v>
      </c>
      <c r="S130" s="178"/>
      <c r="T130" s="180">
        <f>T131+T134+T139+T145+T161</f>
        <v>1.6743410000000001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3" t="s">
        <v>82</v>
      </c>
      <c r="AT130" s="181" t="s">
        <v>74</v>
      </c>
      <c r="AU130" s="181" t="s">
        <v>75</v>
      </c>
      <c r="AY130" s="173" t="s">
        <v>168</v>
      </c>
      <c r="BK130" s="182">
        <f>BK131+BK134+BK139+BK145+BK161</f>
        <v>0</v>
      </c>
    </row>
    <row r="131" s="12" customFormat="1" ht="22.8" customHeight="1">
      <c r="A131" s="12"/>
      <c r="B131" s="172"/>
      <c r="C131" s="12"/>
      <c r="D131" s="173" t="s">
        <v>74</v>
      </c>
      <c r="E131" s="183" t="s">
        <v>113</v>
      </c>
      <c r="F131" s="183" t="s">
        <v>608</v>
      </c>
      <c r="G131" s="12"/>
      <c r="H131" s="12"/>
      <c r="I131" s="175"/>
      <c r="J131" s="184">
        <f>BK131</f>
        <v>0</v>
      </c>
      <c r="K131" s="12"/>
      <c r="L131" s="172"/>
      <c r="M131" s="177"/>
      <c r="N131" s="178"/>
      <c r="O131" s="178"/>
      <c r="P131" s="179">
        <f>SUM(P132:P133)</f>
        <v>0</v>
      </c>
      <c r="Q131" s="178"/>
      <c r="R131" s="179">
        <f>SUM(R132:R133)</f>
        <v>0.20983618800000001</v>
      </c>
      <c r="S131" s="178"/>
      <c r="T131" s="180">
        <f>SUM(T132:T133)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3" t="s">
        <v>82</v>
      </c>
      <c r="AT131" s="181" t="s">
        <v>74</v>
      </c>
      <c r="AU131" s="181" t="s">
        <v>82</v>
      </c>
      <c r="AY131" s="173" t="s">
        <v>168</v>
      </c>
      <c r="BK131" s="182">
        <f>SUM(BK132:BK133)</f>
        <v>0</v>
      </c>
    </row>
    <row r="132" s="2" customFormat="1" ht="24.15" customHeight="1">
      <c r="A132" s="34"/>
      <c r="B132" s="185"/>
      <c r="C132" s="186" t="s">
        <v>82</v>
      </c>
      <c r="D132" s="186" t="s">
        <v>171</v>
      </c>
      <c r="E132" s="187" t="s">
        <v>609</v>
      </c>
      <c r="F132" s="188" t="s">
        <v>610</v>
      </c>
      <c r="G132" s="189" t="s">
        <v>174</v>
      </c>
      <c r="H132" s="190">
        <v>1.9370000000000001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41</v>
      </c>
      <c r="O132" s="78"/>
      <c r="P132" s="196">
        <f>O132*H132</f>
        <v>0</v>
      </c>
      <c r="Q132" s="196">
        <v>0.108124</v>
      </c>
      <c r="R132" s="196">
        <f>Q132*H132</f>
        <v>0.209436188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175</v>
      </c>
      <c r="AT132" s="198" t="s">
        <v>171</v>
      </c>
      <c r="AU132" s="198" t="s">
        <v>88</v>
      </c>
      <c r="AY132" s="15" t="s">
        <v>168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88</v>
      </c>
      <c r="BK132" s="199">
        <f>ROUND(I132*H132,2)</f>
        <v>0</v>
      </c>
      <c r="BL132" s="15" t="s">
        <v>175</v>
      </c>
      <c r="BM132" s="198" t="s">
        <v>1182</v>
      </c>
    </row>
    <row r="133" s="2" customFormat="1" ht="33" customHeight="1">
      <c r="A133" s="34"/>
      <c r="B133" s="185"/>
      <c r="C133" s="186" t="s">
        <v>88</v>
      </c>
      <c r="D133" s="186" t="s">
        <v>171</v>
      </c>
      <c r="E133" s="187" t="s">
        <v>612</v>
      </c>
      <c r="F133" s="188" t="s">
        <v>613</v>
      </c>
      <c r="G133" s="189" t="s">
        <v>228</v>
      </c>
      <c r="H133" s="190">
        <v>5</v>
      </c>
      <c r="I133" s="191"/>
      <c r="J133" s="192">
        <f>ROUND(I133*H133,2)</f>
        <v>0</v>
      </c>
      <c r="K133" s="193"/>
      <c r="L133" s="35"/>
      <c r="M133" s="194" t="s">
        <v>1</v>
      </c>
      <c r="N133" s="195" t="s">
        <v>41</v>
      </c>
      <c r="O133" s="78"/>
      <c r="P133" s="196">
        <f>O133*H133</f>
        <v>0</v>
      </c>
      <c r="Q133" s="196">
        <v>8.0000000000000007E-05</v>
      </c>
      <c r="R133" s="196">
        <f>Q133*H133</f>
        <v>0.00040000000000000002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175</v>
      </c>
      <c r="AT133" s="198" t="s">
        <v>171</v>
      </c>
      <c r="AU133" s="198" t="s">
        <v>88</v>
      </c>
      <c r="AY133" s="15" t="s">
        <v>168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88</v>
      </c>
      <c r="BK133" s="199">
        <f>ROUND(I133*H133,2)</f>
        <v>0</v>
      </c>
      <c r="BL133" s="15" t="s">
        <v>175</v>
      </c>
      <c r="BM133" s="198" t="s">
        <v>1183</v>
      </c>
    </row>
    <row r="134" s="12" customFormat="1" ht="22.8" customHeight="1">
      <c r="A134" s="12"/>
      <c r="B134" s="172"/>
      <c r="C134" s="12"/>
      <c r="D134" s="173" t="s">
        <v>74</v>
      </c>
      <c r="E134" s="183" t="s">
        <v>175</v>
      </c>
      <c r="F134" s="183" t="s">
        <v>1184</v>
      </c>
      <c r="G134" s="12"/>
      <c r="H134" s="12"/>
      <c r="I134" s="175"/>
      <c r="J134" s="184">
        <f>BK134</f>
        <v>0</v>
      </c>
      <c r="K134" s="12"/>
      <c r="L134" s="172"/>
      <c r="M134" s="177"/>
      <c r="N134" s="178"/>
      <c r="O134" s="178"/>
      <c r="P134" s="179">
        <f>SUM(P135:P138)</f>
        <v>0</v>
      </c>
      <c r="Q134" s="178"/>
      <c r="R134" s="179">
        <f>SUM(R135:R138)</f>
        <v>0.17822300000000002</v>
      </c>
      <c r="S134" s="178"/>
      <c r="T134" s="180">
        <f>SUM(T135:T138)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73" t="s">
        <v>82</v>
      </c>
      <c r="AT134" s="181" t="s">
        <v>74</v>
      </c>
      <c r="AU134" s="181" t="s">
        <v>82</v>
      </c>
      <c r="AY134" s="173" t="s">
        <v>168</v>
      </c>
      <c r="BK134" s="182">
        <f>SUM(BK135:BK138)</f>
        <v>0</v>
      </c>
    </row>
    <row r="135" s="2" customFormat="1" ht="24.15" customHeight="1">
      <c r="A135" s="34"/>
      <c r="B135" s="185"/>
      <c r="C135" s="186" t="s">
        <v>113</v>
      </c>
      <c r="D135" s="186" t="s">
        <v>171</v>
      </c>
      <c r="E135" s="187" t="s">
        <v>1185</v>
      </c>
      <c r="F135" s="188" t="s">
        <v>1186</v>
      </c>
      <c r="G135" s="189" t="s">
        <v>252</v>
      </c>
      <c r="H135" s="190">
        <v>0.13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41</v>
      </c>
      <c r="O135" s="78"/>
      <c r="P135" s="196">
        <f>O135*H135</f>
        <v>0</v>
      </c>
      <c r="Q135" s="196">
        <v>0.017100000000000001</v>
      </c>
      <c r="R135" s="196">
        <f>Q135*H135</f>
        <v>0.0022230000000000001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175</v>
      </c>
      <c r="AT135" s="198" t="s">
        <v>171</v>
      </c>
      <c r="AU135" s="198" t="s">
        <v>88</v>
      </c>
      <c r="AY135" s="15" t="s">
        <v>168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88</v>
      </c>
      <c r="BK135" s="199">
        <f>ROUND(I135*H135,2)</f>
        <v>0</v>
      </c>
      <c r="BL135" s="15" t="s">
        <v>175</v>
      </c>
      <c r="BM135" s="198" t="s">
        <v>1187</v>
      </c>
    </row>
    <row r="136" s="2" customFormat="1" ht="24.15" customHeight="1">
      <c r="A136" s="34"/>
      <c r="B136" s="185"/>
      <c r="C136" s="200" t="s">
        <v>175</v>
      </c>
      <c r="D136" s="200" t="s">
        <v>294</v>
      </c>
      <c r="E136" s="201" t="s">
        <v>1188</v>
      </c>
      <c r="F136" s="202" t="s">
        <v>1189</v>
      </c>
      <c r="G136" s="203" t="s">
        <v>252</v>
      </c>
      <c r="H136" s="204">
        <v>0.080000000000000002</v>
      </c>
      <c r="I136" s="205"/>
      <c r="J136" s="206">
        <f>ROUND(I136*H136,2)</f>
        <v>0</v>
      </c>
      <c r="K136" s="207"/>
      <c r="L136" s="208"/>
      <c r="M136" s="209" t="s">
        <v>1</v>
      </c>
      <c r="N136" s="210" t="s">
        <v>41</v>
      </c>
      <c r="O136" s="78"/>
      <c r="P136" s="196">
        <f>O136*H136</f>
        <v>0</v>
      </c>
      <c r="Q136" s="196">
        <v>1</v>
      </c>
      <c r="R136" s="196">
        <f>Q136*H136</f>
        <v>0.080000000000000002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197</v>
      </c>
      <c r="AT136" s="198" t="s">
        <v>294</v>
      </c>
      <c r="AU136" s="198" t="s">
        <v>88</v>
      </c>
      <c r="AY136" s="15" t="s">
        <v>168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88</v>
      </c>
      <c r="BK136" s="199">
        <f>ROUND(I136*H136,2)</f>
        <v>0</v>
      </c>
      <c r="BL136" s="15" t="s">
        <v>175</v>
      </c>
      <c r="BM136" s="198" t="s">
        <v>1190</v>
      </c>
    </row>
    <row r="137" s="2" customFormat="1" ht="24.15" customHeight="1">
      <c r="A137" s="34"/>
      <c r="B137" s="185"/>
      <c r="C137" s="200" t="s">
        <v>186</v>
      </c>
      <c r="D137" s="200" t="s">
        <v>294</v>
      </c>
      <c r="E137" s="201" t="s">
        <v>1191</v>
      </c>
      <c r="F137" s="202" t="s">
        <v>1192</v>
      </c>
      <c r="G137" s="203" t="s">
        <v>252</v>
      </c>
      <c r="H137" s="204">
        <v>0.050000000000000003</v>
      </c>
      <c r="I137" s="205"/>
      <c r="J137" s="206">
        <f>ROUND(I137*H137,2)</f>
        <v>0</v>
      </c>
      <c r="K137" s="207"/>
      <c r="L137" s="208"/>
      <c r="M137" s="209" t="s">
        <v>1</v>
      </c>
      <c r="N137" s="210" t="s">
        <v>41</v>
      </c>
      <c r="O137" s="78"/>
      <c r="P137" s="196">
        <f>O137*H137</f>
        <v>0</v>
      </c>
      <c r="Q137" s="196">
        <v>1</v>
      </c>
      <c r="R137" s="196">
        <f>Q137*H137</f>
        <v>0.050000000000000003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197</v>
      </c>
      <c r="AT137" s="198" t="s">
        <v>294</v>
      </c>
      <c r="AU137" s="198" t="s">
        <v>88</v>
      </c>
      <c r="AY137" s="15" t="s">
        <v>168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88</v>
      </c>
      <c r="BK137" s="199">
        <f>ROUND(I137*H137,2)</f>
        <v>0</v>
      </c>
      <c r="BL137" s="15" t="s">
        <v>175</v>
      </c>
      <c r="BM137" s="198" t="s">
        <v>1193</v>
      </c>
    </row>
    <row r="138" s="2" customFormat="1" ht="37.8" customHeight="1">
      <c r="A138" s="34"/>
      <c r="B138" s="185"/>
      <c r="C138" s="200" t="s">
        <v>169</v>
      </c>
      <c r="D138" s="200" t="s">
        <v>294</v>
      </c>
      <c r="E138" s="201" t="s">
        <v>1194</v>
      </c>
      <c r="F138" s="202" t="s">
        <v>1195</v>
      </c>
      <c r="G138" s="203" t="s">
        <v>1196</v>
      </c>
      <c r="H138" s="204">
        <v>2</v>
      </c>
      <c r="I138" s="205"/>
      <c r="J138" s="206">
        <f>ROUND(I138*H138,2)</f>
        <v>0</v>
      </c>
      <c r="K138" s="207"/>
      <c r="L138" s="208"/>
      <c r="M138" s="209" t="s">
        <v>1</v>
      </c>
      <c r="N138" s="210" t="s">
        <v>41</v>
      </c>
      <c r="O138" s="78"/>
      <c r="P138" s="196">
        <f>O138*H138</f>
        <v>0</v>
      </c>
      <c r="Q138" s="196">
        <v>0.023</v>
      </c>
      <c r="R138" s="196">
        <f>Q138*H138</f>
        <v>0.045999999999999999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197</v>
      </c>
      <c r="AT138" s="198" t="s">
        <v>294</v>
      </c>
      <c r="AU138" s="198" t="s">
        <v>88</v>
      </c>
      <c r="AY138" s="15" t="s">
        <v>168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88</v>
      </c>
      <c r="BK138" s="199">
        <f>ROUND(I138*H138,2)</f>
        <v>0</v>
      </c>
      <c r="BL138" s="15" t="s">
        <v>175</v>
      </c>
      <c r="BM138" s="198" t="s">
        <v>1197</v>
      </c>
    </row>
    <row r="139" s="12" customFormat="1" ht="22.8" customHeight="1">
      <c r="A139" s="12"/>
      <c r="B139" s="172"/>
      <c r="C139" s="12"/>
      <c r="D139" s="173" t="s">
        <v>74</v>
      </c>
      <c r="E139" s="183" t="s">
        <v>169</v>
      </c>
      <c r="F139" s="183" t="s">
        <v>170</v>
      </c>
      <c r="G139" s="12"/>
      <c r="H139" s="12"/>
      <c r="I139" s="175"/>
      <c r="J139" s="184">
        <f>BK139</f>
        <v>0</v>
      </c>
      <c r="K139" s="12"/>
      <c r="L139" s="172"/>
      <c r="M139" s="177"/>
      <c r="N139" s="178"/>
      <c r="O139" s="178"/>
      <c r="P139" s="179">
        <f>SUM(P140:P144)</f>
        <v>0</v>
      </c>
      <c r="Q139" s="178"/>
      <c r="R139" s="179">
        <f>SUM(R140:R144)</f>
        <v>1.1181999999999999</v>
      </c>
      <c r="S139" s="178"/>
      <c r="T139" s="180">
        <f>SUM(T140:T144)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73" t="s">
        <v>82</v>
      </c>
      <c r="AT139" s="181" t="s">
        <v>74</v>
      </c>
      <c r="AU139" s="181" t="s">
        <v>82</v>
      </c>
      <c r="AY139" s="173" t="s">
        <v>168</v>
      </c>
      <c r="BK139" s="182">
        <f>SUM(BK140:BK144)</f>
        <v>0</v>
      </c>
    </row>
    <row r="140" s="2" customFormat="1" ht="24.15" customHeight="1">
      <c r="A140" s="34"/>
      <c r="B140" s="185"/>
      <c r="C140" s="186" t="s">
        <v>193</v>
      </c>
      <c r="D140" s="186" t="s">
        <v>171</v>
      </c>
      <c r="E140" s="187" t="s">
        <v>907</v>
      </c>
      <c r="F140" s="188" t="s">
        <v>908</v>
      </c>
      <c r="G140" s="189" t="s">
        <v>273</v>
      </c>
      <c r="H140" s="190">
        <v>7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0.10896</v>
      </c>
      <c r="R140" s="196">
        <f>Q140*H140</f>
        <v>0.76272000000000006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175</v>
      </c>
      <c r="AT140" s="198" t="s">
        <v>171</v>
      </c>
      <c r="AU140" s="198" t="s">
        <v>88</v>
      </c>
      <c r="AY140" s="15" t="s">
        <v>168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88</v>
      </c>
      <c r="BK140" s="199">
        <f>ROUND(I140*H140,2)</f>
        <v>0</v>
      </c>
      <c r="BL140" s="15" t="s">
        <v>175</v>
      </c>
      <c r="BM140" s="198" t="s">
        <v>1198</v>
      </c>
    </row>
    <row r="141" s="2" customFormat="1" ht="24.15" customHeight="1">
      <c r="A141" s="34"/>
      <c r="B141" s="185"/>
      <c r="C141" s="186" t="s">
        <v>197</v>
      </c>
      <c r="D141" s="186" t="s">
        <v>171</v>
      </c>
      <c r="E141" s="187" t="s">
        <v>910</v>
      </c>
      <c r="F141" s="188" t="s">
        <v>911</v>
      </c>
      <c r="G141" s="189" t="s">
        <v>273</v>
      </c>
      <c r="H141" s="190">
        <v>7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0.039640000000000002</v>
      </c>
      <c r="R141" s="196">
        <f>Q141*H141</f>
        <v>0.27748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175</v>
      </c>
      <c r="AT141" s="198" t="s">
        <v>171</v>
      </c>
      <c r="AU141" s="198" t="s">
        <v>88</v>
      </c>
      <c r="AY141" s="15" t="s">
        <v>168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88</v>
      </c>
      <c r="BK141" s="199">
        <f>ROUND(I141*H141,2)</f>
        <v>0</v>
      </c>
      <c r="BL141" s="15" t="s">
        <v>175</v>
      </c>
      <c r="BM141" s="198" t="s">
        <v>1199</v>
      </c>
    </row>
    <row r="142" s="2" customFormat="1" ht="16.5" customHeight="1">
      <c r="A142" s="34"/>
      <c r="B142" s="185"/>
      <c r="C142" s="200" t="s">
        <v>201</v>
      </c>
      <c r="D142" s="200" t="s">
        <v>294</v>
      </c>
      <c r="E142" s="201" t="s">
        <v>913</v>
      </c>
      <c r="F142" s="202" t="s">
        <v>1200</v>
      </c>
      <c r="G142" s="203" t="s">
        <v>273</v>
      </c>
      <c r="H142" s="204">
        <v>5</v>
      </c>
      <c r="I142" s="205"/>
      <c r="J142" s="206">
        <f>ROUND(I142*H142,2)</f>
        <v>0</v>
      </c>
      <c r="K142" s="207"/>
      <c r="L142" s="208"/>
      <c r="M142" s="209" t="s">
        <v>1</v>
      </c>
      <c r="N142" s="210" t="s">
        <v>41</v>
      </c>
      <c r="O142" s="78"/>
      <c r="P142" s="196">
        <f>O142*H142</f>
        <v>0</v>
      </c>
      <c r="Q142" s="196">
        <v>0.011299999999999999</v>
      </c>
      <c r="R142" s="196">
        <f>Q142*H142</f>
        <v>0.056499999999999995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197</v>
      </c>
      <c r="AT142" s="198" t="s">
        <v>294</v>
      </c>
      <c r="AU142" s="198" t="s">
        <v>88</v>
      </c>
      <c r="AY142" s="15" t="s">
        <v>168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88</v>
      </c>
      <c r="BK142" s="199">
        <f>ROUND(I142*H142,2)</f>
        <v>0</v>
      </c>
      <c r="BL142" s="15" t="s">
        <v>175</v>
      </c>
      <c r="BM142" s="198" t="s">
        <v>1201</v>
      </c>
    </row>
    <row r="143" s="2" customFormat="1" ht="16.5" customHeight="1">
      <c r="A143" s="34"/>
      <c r="B143" s="185"/>
      <c r="C143" s="200" t="s">
        <v>121</v>
      </c>
      <c r="D143" s="200" t="s">
        <v>294</v>
      </c>
      <c r="E143" s="201" t="s">
        <v>1202</v>
      </c>
      <c r="F143" s="202" t="s">
        <v>1203</v>
      </c>
      <c r="G143" s="203" t="s">
        <v>273</v>
      </c>
      <c r="H143" s="204">
        <v>1</v>
      </c>
      <c r="I143" s="205"/>
      <c r="J143" s="206">
        <f>ROUND(I143*H143,2)</f>
        <v>0</v>
      </c>
      <c r="K143" s="207"/>
      <c r="L143" s="208"/>
      <c r="M143" s="209" t="s">
        <v>1</v>
      </c>
      <c r="N143" s="210" t="s">
        <v>41</v>
      </c>
      <c r="O143" s="78"/>
      <c r="P143" s="196">
        <f>O143*H143</f>
        <v>0</v>
      </c>
      <c r="Q143" s="196">
        <v>0.010999999999999999</v>
      </c>
      <c r="R143" s="196">
        <f>Q143*H143</f>
        <v>0.010999999999999999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197</v>
      </c>
      <c r="AT143" s="198" t="s">
        <v>294</v>
      </c>
      <c r="AU143" s="198" t="s">
        <v>88</v>
      </c>
      <c r="AY143" s="15" t="s">
        <v>168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88</v>
      </c>
      <c r="BK143" s="199">
        <f>ROUND(I143*H143,2)</f>
        <v>0</v>
      </c>
      <c r="BL143" s="15" t="s">
        <v>175</v>
      </c>
      <c r="BM143" s="198" t="s">
        <v>1204</v>
      </c>
    </row>
    <row r="144" s="2" customFormat="1" ht="16.5" customHeight="1">
      <c r="A144" s="34"/>
      <c r="B144" s="185"/>
      <c r="C144" s="200" t="s">
        <v>124</v>
      </c>
      <c r="D144" s="200" t="s">
        <v>294</v>
      </c>
      <c r="E144" s="201" t="s">
        <v>1205</v>
      </c>
      <c r="F144" s="202" t="s">
        <v>1206</v>
      </c>
      <c r="G144" s="203" t="s">
        <v>273</v>
      </c>
      <c r="H144" s="204">
        <v>1</v>
      </c>
      <c r="I144" s="205"/>
      <c r="J144" s="206">
        <f>ROUND(I144*H144,2)</f>
        <v>0</v>
      </c>
      <c r="K144" s="207"/>
      <c r="L144" s="208"/>
      <c r="M144" s="209" t="s">
        <v>1</v>
      </c>
      <c r="N144" s="210" t="s">
        <v>41</v>
      </c>
      <c r="O144" s="78"/>
      <c r="P144" s="196">
        <f>O144*H144</f>
        <v>0</v>
      </c>
      <c r="Q144" s="196">
        <v>0.010500000000000001</v>
      </c>
      <c r="R144" s="196">
        <f>Q144*H144</f>
        <v>0.010500000000000001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197</v>
      </c>
      <c r="AT144" s="198" t="s">
        <v>294</v>
      </c>
      <c r="AU144" s="198" t="s">
        <v>88</v>
      </c>
      <c r="AY144" s="15" t="s">
        <v>168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88</v>
      </c>
      <c r="BK144" s="199">
        <f>ROUND(I144*H144,2)</f>
        <v>0</v>
      </c>
      <c r="BL144" s="15" t="s">
        <v>175</v>
      </c>
      <c r="BM144" s="198" t="s">
        <v>1207</v>
      </c>
    </row>
    <row r="145" s="12" customFormat="1" ht="22.8" customHeight="1">
      <c r="A145" s="12"/>
      <c r="B145" s="172"/>
      <c r="C145" s="12"/>
      <c r="D145" s="173" t="s">
        <v>74</v>
      </c>
      <c r="E145" s="183" t="s">
        <v>201</v>
      </c>
      <c r="F145" s="183" t="s">
        <v>211</v>
      </c>
      <c r="G145" s="12"/>
      <c r="H145" s="12"/>
      <c r="I145" s="175"/>
      <c r="J145" s="184">
        <f>BK145</f>
        <v>0</v>
      </c>
      <c r="K145" s="12"/>
      <c r="L145" s="172"/>
      <c r="M145" s="177"/>
      <c r="N145" s="178"/>
      <c r="O145" s="178"/>
      <c r="P145" s="179">
        <f>SUM(P146:P160)</f>
        <v>0</v>
      </c>
      <c r="Q145" s="178"/>
      <c r="R145" s="179">
        <f>SUM(R146:R160)</f>
        <v>0</v>
      </c>
      <c r="S145" s="178"/>
      <c r="T145" s="180">
        <f>SUM(T146:T160)</f>
        <v>1.6743410000000001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73" t="s">
        <v>82</v>
      </c>
      <c r="AT145" s="181" t="s">
        <v>74</v>
      </c>
      <c r="AU145" s="181" t="s">
        <v>82</v>
      </c>
      <c r="AY145" s="173" t="s">
        <v>168</v>
      </c>
      <c r="BK145" s="182">
        <f>SUM(BK146:BK160)</f>
        <v>0</v>
      </c>
    </row>
    <row r="146" s="2" customFormat="1" ht="37.8" customHeight="1">
      <c r="A146" s="34"/>
      <c r="B146" s="185"/>
      <c r="C146" s="186" t="s">
        <v>127</v>
      </c>
      <c r="D146" s="186" t="s">
        <v>171</v>
      </c>
      <c r="E146" s="187" t="s">
        <v>624</v>
      </c>
      <c r="F146" s="188" t="s">
        <v>625</v>
      </c>
      <c r="G146" s="189" t="s">
        <v>174</v>
      </c>
      <c r="H146" s="190">
        <v>2.8700000000000001</v>
      </c>
      <c r="I146" s="191"/>
      <c r="J146" s="192">
        <f>ROUND(I146*H146,2)</f>
        <v>0</v>
      </c>
      <c r="K146" s="193"/>
      <c r="L146" s="35"/>
      <c r="M146" s="194" t="s">
        <v>1</v>
      </c>
      <c r="N146" s="195" t="s">
        <v>41</v>
      </c>
      <c r="O146" s="78"/>
      <c r="P146" s="196">
        <f>O146*H146</f>
        <v>0</v>
      </c>
      <c r="Q146" s="196">
        <v>0</v>
      </c>
      <c r="R146" s="196">
        <f>Q146*H146</f>
        <v>0</v>
      </c>
      <c r="S146" s="196">
        <v>0.19600000000000001</v>
      </c>
      <c r="T146" s="197">
        <f>S146*H146</f>
        <v>0.56252000000000002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175</v>
      </c>
      <c r="AT146" s="198" t="s">
        <v>171</v>
      </c>
      <c r="AU146" s="198" t="s">
        <v>88</v>
      </c>
      <c r="AY146" s="15" t="s">
        <v>168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88</v>
      </c>
      <c r="BK146" s="199">
        <f>ROUND(I146*H146,2)</f>
        <v>0</v>
      </c>
      <c r="BL146" s="15" t="s">
        <v>175</v>
      </c>
      <c r="BM146" s="198" t="s">
        <v>1208</v>
      </c>
    </row>
    <row r="147" s="2" customFormat="1" ht="33" customHeight="1">
      <c r="A147" s="34"/>
      <c r="B147" s="185"/>
      <c r="C147" s="186" t="s">
        <v>215</v>
      </c>
      <c r="D147" s="186" t="s">
        <v>171</v>
      </c>
      <c r="E147" s="187" t="s">
        <v>627</v>
      </c>
      <c r="F147" s="188" t="s">
        <v>628</v>
      </c>
      <c r="G147" s="189" t="s">
        <v>174</v>
      </c>
      <c r="H147" s="190">
        <v>2.153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0.057000000000000002</v>
      </c>
      <c r="T147" s="197">
        <f>S147*H147</f>
        <v>0.12272100000000001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175</v>
      </c>
      <c r="AT147" s="198" t="s">
        <v>171</v>
      </c>
      <c r="AU147" s="198" t="s">
        <v>88</v>
      </c>
      <c r="AY147" s="15" t="s">
        <v>168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88</v>
      </c>
      <c r="BK147" s="199">
        <f>ROUND(I147*H147,2)</f>
        <v>0</v>
      </c>
      <c r="BL147" s="15" t="s">
        <v>175</v>
      </c>
      <c r="BM147" s="198" t="s">
        <v>1209</v>
      </c>
    </row>
    <row r="148" s="2" customFormat="1" ht="24.15" customHeight="1">
      <c r="A148" s="34"/>
      <c r="B148" s="185"/>
      <c r="C148" s="186" t="s">
        <v>129</v>
      </c>
      <c r="D148" s="186" t="s">
        <v>171</v>
      </c>
      <c r="E148" s="187" t="s">
        <v>923</v>
      </c>
      <c r="F148" s="188" t="s">
        <v>924</v>
      </c>
      <c r="G148" s="189" t="s">
        <v>228</v>
      </c>
      <c r="H148" s="190">
        <v>5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41</v>
      </c>
      <c r="O148" s="78"/>
      <c r="P148" s="196">
        <f>O148*H148</f>
        <v>0</v>
      </c>
      <c r="Q148" s="196">
        <v>0</v>
      </c>
      <c r="R148" s="196">
        <f>Q148*H148</f>
        <v>0</v>
      </c>
      <c r="S148" s="196">
        <v>0.012</v>
      </c>
      <c r="T148" s="197">
        <f>S148*H148</f>
        <v>0.059999999999999998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175</v>
      </c>
      <c r="AT148" s="198" t="s">
        <v>171</v>
      </c>
      <c r="AU148" s="198" t="s">
        <v>88</v>
      </c>
      <c r="AY148" s="15" t="s">
        <v>168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88</v>
      </c>
      <c r="BK148" s="199">
        <f>ROUND(I148*H148,2)</f>
        <v>0</v>
      </c>
      <c r="BL148" s="15" t="s">
        <v>175</v>
      </c>
      <c r="BM148" s="198" t="s">
        <v>1210</v>
      </c>
    </row>
    <row r="149" s="2" customFormat="1" ht="24.15" customHeight="1">
      <c r="A149" s="34"/>
      <c r="B149" s="185"/>
      <c r="C149" s="186" t="s">
        <v>132</v>
      </c>
      <c r="D149" s="186" t="s">
        <v>171</v>
      </c>
      <c r="E149" s="187" t="s">
        <v>926</v>
      </c>
      <c r="F149" s="188" t="s">
        <v>927</v>
      </c>
      <c r="G149" s="189" t="s">
        <v>273</v>
      </c>
      <c r="H149" s="190">
        <v>7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41</v>
      </c>
      <c r="O149" s="78"/>
      <c r="P149" s="196">
        <f>O149*H149</f>
        <v>0</v>
      </c>
      <c r="Q149" s="196">
        <v>0</v>
      </c>
      <c r="R149" s="196">
        <f>Q149*H149</f>
        <v>0</v>
      </c>
      <c r="S149" s="196">
        <v>0.024</v>
      </c>
      <c r="T149" s="197">
        <f>S149*H149</f>
        <v>0.16800000000000001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175</v>
      </c>
      <c r="AT149" s="198" t="s">
        <v>171</v>
      </c>
      <c r="AU149" s="198" t="s">
        <v>88</v>
      </c>
      <c r="AY149" s="15" t="s">
        <v>168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88</v>
      </c>
      <c r="BK149" s="199">
        <f>ROUND(I149*H149,2)</f>
        <v>0</v>
      </c>
      <c r="BL149" s="15" t="s">
        <v>175</v>
      </c>
      <c r="BM149" s="198" t="s">
        <v>1211</v>
      </c>
    </row>
    <row r="150" s="2" customFormat="1" ht="24.15" customHeight="1">
      <c r="A150" s="34"/>
      <c r="B150" s="185"/>
      <c r="C150" s="186" t="s">
        <v>225</v>
      </c>
      <c r="D150" s="186" t="s">
        <v>171</v>
      </c>
      <c r="E150" s="187" t="s">
        <v>929</v>
      </c>
      <c r="F150" s="188" t="s">
        <v>930</v>
      </c>
      <c r="G150" s="189" t="s">
        <v>174</v>
      </c>
      <c r="H150" s="190">
        <v>9.2249999999999996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41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0.075999999999999998</v>
      </c>
      <c r="T150" s="197">
        <f>S150*H150</f>
        <v>0.70109999999999995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175</v>
      </c>
      <c r="AT150" s="198" t="s">
        <v>171</v>
      </c>
      <c r="AU150" s="198" t="s">
        <v>88</v>
      </c>
      <c r="AY150" s="15" t="s">
        <v>168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88</v>
      </c>
      <c r="BK150" s="199">
        <f>ROUND(I150*H150,2)</f>
        <v>0</v>
      </c>
      <c r="BL150" s="15" t="s">
        <v>175</v>
      </c>
      <c r="BM150" s="198" t="s">
        <v>1212</v>
      </c>
    </row>
    <row r="151" s="2" customFormat="1" ht="24.15" customHeight="1">
      <c r="A151" s="34"/>
      <c r="B151" s="185"/>
      <c r="C151" s="186" t="s">
        <v>230</v>
      </c>
      <c r="D151" s="186" t="s">
        <v>171</v>
      </c>
      <c r="E151" s="187" t="s">
        <v>1213</v>
      </c>
      <c r="F151" s="188" t="s">
        <v>1214</v>
      </c>
      <c r="G151" s="189" t="s">
        <v>273</v>
      </c>
      <c r="H151" s="190">
        <v>20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41</v>
      </c>
      <c r="O151" s="78"/>
      <c r="P151" s="196">
        <f>O151*H151</f>
        <v>0</v>
      </c>
      <c r="Q151" s="196">
        <v>0</v>
      </c>
      <c r="R151" s="196">
        <f>Q151*H151</f>
        <v>0</v>
      </c>
      <c r="S151" s="196">
        <v>0.0030000000000000001</v>
      </c>
      <c r="T151" s="197">
        <f>S151*H151</f>
        <v>0.059999999999999998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175</v>
      </c>
      <c r="AT151" s="198" t="s">
        <v>171</v>
      </c>
      <c r="AU151" s="198" t="s">
        <v>88</v>
      </c>
      <c r="AY151" s="15" t="s">
        <v>168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88</v>
      </c>
      <c r="BK151" s="199">
        <f>ROUND(I151*H151,2)</f>
        <v>0</v>
      </c>
      <c r="BL151" s="15" t="s">
        <v>175</v>
      </c>
      <c r="BM151" s="198" t="s">
        <v>1215</v>
      </c>
    </row>
    <row r="152" s="2" customFormat="1" ht="24.15" customHeight="1">
      <c r="A152" s="34"/>
      <c r="B152" s="185"/>
      <c r="C152" s="186" t="s">
        <v>234</v>
      </c>
      <c r="D152" s="186" t="s">
        <v>171</v>
      </c>
      <c r="E152" s="187" t="s">
        <v>250</v>
      </c>
      <c r="F152" s="188" t="s">
        <v>251</v>
      </c>
      <c r="G152" s="189" t="s">
        <v>252</v>
      </c>
      <c r="H152" s="190">
        <v>1.6739999999999999</v>
      </c>
      <c r="I152" s="191"/>
      <c r="J152" s="192">
        <f>ROUND(I152*H152,2)</f>
        <v>0</v>
      </c>
      <c r="K152" s="193"/>
      <c r="L152" s="35"/>
      <c r="M152" s="194" t="s">
        <v>1</v>
      </c>
      <c r="N152" s="195" t="s">
        <v>41</v>
      </c>
      <c r="O152" s="78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175</v>
      </c>
      <c r="AT152" s="198" t="s">
        <v>171</v>
      </c>
      <c r="AU152" s="198" t="s">
        <v>88</v>
      </c>
      <c r="AY152" s="15" t="s">
        <v>168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88</v>
      </c>
      <c r="BK152" s="199">
        <f>ROUND(I152*H152,2)</f>
        <v>0</v>
      </c>
      <c r="BL152" s="15" t="s">
        <v>175</v>
      </c>
      <c r="BM152" s="198" t="s">
        <v>1216</v>
      </c>
    </row>
    <row r="153" s="2" customFormat="1" ht="24.15" customHeight="1">
      <c r="A153" s="34"/>
      <c r="B153" s="185"/>
      <c r="C153" s="186" t="s">
        <v>238</v>
      </c>
      <c r="D153" s="186" t="s">
        <v>171</v>
      </c>
      <c r="E153" s="187" t="s">
        <v>255</v>
      </c>
      <c r="F153" s="188" t="s">
        <v>256</v>
      </c>
      <c r="G153" s="189" t="s">
        <v>252</v>
      </c>
      <c r="H153" s="190">
        <v>1.6739999999999999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175</v>
      </c>
      <c r="AT153" s="198" t="s">
        <v>171</v>
      </c>
      <c r="AU153" s="198" t="s">
        <v>88</v>
      </c>
      <c r="AY153" s="15" t="s">
        <v>168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88</v>
      </c>
      <c r="BK153" s="199">
        <f>ROUND(I153*H153,2)</f>
        <v>0</v>
      </c>
      <c r="BL153" s="15" t="s">
        <v>175</v>
      </c>
      <c r="BM153" s="198" t="s">
        <v>1217</v>
      </c>
    </row>
    <row r="154" s="2" customFormat="1" ht="21.75" customHeight="1">
      <c r="A154" s="34"/>
      <c r="B154" s="185"/>
      <c r="C154" s="186" t="s">
        <v>7</v>
      </c>
      <c r="D154" s="186" t="s">
        <v>171</v>
      </c>
      <c r="E154" s="187" t="s">
        <v>259</v>
      </c>
      <c r="F154" s="188" t="s">
        <v>260</v>
      </c>
      <c r="G154" s="189" t="s">
        <v>252</v>
      </c>
      <c r="H154" s="190">
        <v>1.6739999999999999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41</v>
      </c>
      <c r="O154" s="78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175</v>
      </c>
      <c r="AT154" s="198" t="s">
        <v>171</v>
      </c>
      <c r="AU154" s="198" t="s">
        <v>88</v>
      </c>
      <c r="AY154" s="15" t="s">
        <v>168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88</v>
      </c>
      <c r="BK154" s="199">
        <f>ROUND(I154*H154,2)</f>
        <v>0</v>
      </c>
      <c r="BL154" s="15" t="s">
        <v>175</v>
      </c>
      <c r="BM154" s="198" t="s">
        <v>1218</v>
      </c>
    </row>
    <row r="155" s="2" customFormat="1" ht="24.15" customHeight="1">
      <c r="A155" s="34"/>
      <c r="B155" s="185"/>
      <c r="C155" s="186" t="s">
        <v>245</v>
      </c>
      <c r="D155" s="186" t="s">
        <v>171</v>
      </c>
      <c r="E155" s="187" t="s">
        <v>263</v>
      </c>
      <c r="F155" s="188" t="s">
        <v>264</v>
      </c>
      <c r="G155" s="189" t="s">
        <v>252</v>
      </c>
      <c r="H155" s="190">
        <v>40.176000000000002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41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175</v>
      </c>
      <c r="AT155" s="198" t="s">
        <v>171</v>
      </c>
      <c r="AU155" s="198" t="s">
        <v>88</v>
      </c>
      <c r="AY155" s="15" t="s">
        <v>168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88</v>
      </c>
      <c r="BK155" s="199">
        <f>ROUND(I155*H155,2)</f>
        <v>0</v>
      </c>
      <c r="BL155" s="15" t="s">
        <v>175</v>
      </c>
      <c r="BM155" s="198" t="s">
        <v>1219</v>
      </c>
    </row>
    <row r="156" s="2" customFormat="1" ht="24.15" customHeight="1">
      <c r="A156" s="34"/>
      <c r="B156" s="185"/>
      <c r="C156" s="186" t="s">
        <v>249</v>
      </c>
      <c r="D156" s="186" t="s">
        <v>171</v>
      </c>
      <c r="E156" s="187" t="s">
        <v>469</v>
      </c>
      <c r="F156" s="188" t="s">
        <v>470</v>
      </c>
      <c r="G156" s="189" t="s">
        <v>252</v>
      </c>
      <c r="H156" s="190">
        <v>1.6739999999999999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41</v>
      </c>
      <c r="O156" s="78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175</v>
      </c>
      <c r="AT156" s="198" t="s">
        <v>171</v>
      </c>
      <c r="AU156" s="198" t="s">
        <v>88</v>
      </c>
      <c r="AY156" s="15" t="s">
        <v>168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88</v>
      </c>
      <c r="BK156" s="199">
        <f>ROUND(I156*H156,2)</f>
        <v>0</v>
      </c>
      <c r="BL156" s="15" t="s">
        <v>175</v>
      </c>
      <c r="BM156" s="198" t="s">
        <v>1220</v>
      </c>
    </row>
    <row r="157" s="2" customFormat="1" ht="24.15" customHeight="1">
      <c r="A157" s="34"/>
      <c r="B157" s="185"/>
      <c r="C157" s="186" t="s">
        <v>254</v>
      </c>
      <c r="D157" s="186" t="s">
        <v>171</v>
      </c>
      <c r="E157" s="187" t="s">
        <v>472</v>
      </c>
      <c r="F157" s="188" t="s">
        <v>473</v>
      </c>
      <c r="G157" s="189" t="s">
        <v>252</v>
      </c>
      <c r="H157" s="190">
        <v>16.739999999999998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175</v>
      </c>
      <c r="AT157" s="198" t="s">
        <v>171</v>
      </c>
      <c r="AU157" s="198" t="s">
        <v>88</v>
      </c>
      <c r="AY157" s="15" t="s">
        <v>168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88</v>
      </c>
      <c r="BK157" s="199">
        <f>ROUND(I157*H157,2)</f>
        <v>0</v>
      </c>
      <c r="BL157" s="15" t="s">
        <v>175</v>
      </c>
      <c r="BM157" s="198" t="s">
        <v>1221</v>
      </c>
    </row>
    <row r="158" s="2" customFormat="1" ht="24.15" customHeight="1">
      <c r="A158" s="34"/>
      <c r="B158" s="185"/>
      <c r="C158" s="186" t="s">
        <v>258</v>
      </c>
      <c r="D158" s="186" t="s">
        <v>171</v>
      </c>
      <c r="E158" s="187" t="s">
        <v>267</v>
      </c>
      <c r="F158" s="188" t="s">
        <v>268</v>
      </c>
      <c r="G158" s="189" t="s">
        <v>252</v>
      </c>
      <c r="H158" s="190">
        <v>0.502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41</v>
      </c>
      <c r="O158" s="78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175</v>
      </c>
      <c r="AT158" s="198" t="s">
        <v>171</v>
      </c>
      <c r="AU158" s="198" t="s">
        <v>88</v>
      </c>
      <c r="AY158" s="15" t="s">
        <v>168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88</v>
      </c>
      <c r="BK158" s="199">
        <f>ROUND(I158*H158,2)</f>
        <v>0</v>
      </c>
      <c r="BL158" s="15" t="s">
        <v>175</v>
      </c>
      <c r="BM158" s="198" t="s">
        <v>1222</v>
      </c>
    </row>
    <row r="159" s="2" customFormat="1" ht="16.5" customHeight="1">
      <c r="A159" s="34"/>
      <c r="B159" s="185"/>
      <c r="C159" s="186" t="s">
        <v>262</v>
      </c>
      <c r="D159" s="186" t="s">
        <v>171</v>
      </c>
      <c r="E159" s="187" t="s">
        <v>271</v>
      </c>
      <c r="F159" s="188" t="s">
        <v>272</v>
      </c>
      <c r="G159" s="189" t="s">
        <v>273</v>
      </c>
      <c r="H159" s="190">
        <v>1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41</v>
      </c>
      <c r="O159" s="78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175</v>
      </c>
      <c r="AT159" s="198" t="s">
        <v>171</v>
      </c>
      <c r="AU159" s="198" t="s">
        <v>88</v>
      </c>
      <c r="AY159" s="15" t="s">
        <v>168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88</v>
      </c>
      <c r="BK159" s="199">
        <f>ROUND(I159*H159,2)</f>
        <v>0</v>
      </c>
      <c r="BL159" s="15" t="s">
        <v>175</v>
      </c>
      <c r="BM159" s="198" t="s">
        <v>1223</v>
      </c>
    </row>
    <row r="160" s="2" customFormat="1" ht="24.15" customHeight="1">
      <c r="A160" s="34"/>
      <c r="B160" s="185"/>
      <c r="C160" s="186" t="s">
        <v>266</v>
      </c>
      <c r="D160" s="186" t="s">
        <v>171</v>
      </c>
      <c r="E160" s="187" t="s">
        <v>276</v>
      </c>
      <c r="F160" s="188" t="s">
        <v>277</v>
      </c>
      <c r="G160" s="189" t="s">
        <v>252</v>
      </c>
      <c r="H160" s="190">
        <v>1.1719999999999999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41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175</v>
      </c>
      <c r="AT160" s="198" t="s">
        <v>171</v>
      </c>
      <c r="AU160" s="198" t="s">
        <v>88</v>
      </c>
      <c r="AY160" s="15" t="s">
        <v>168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88</v>
      </c>
      <c r="BK160" s="199">
        <f>ROUND(I160*H160,2)</f>
        <v>0</v>
      </c>
      <c r="BL160" s="15" t="s">
        <v>175</v>
      </c>
      <c r="BM160" s="198" t="s">
        <v>1224</v>
      </c>
    </row>
    <row r="161" s="12" customFormat="1" ht="22.8" customHeight="1">
      <c r="A161" s="12"/>
      <c r="B161" s="172"/>
      <c r="C161" s="12"/>
      <c r="D161" s="173" t="s">
        <v>74</v>
      </c>
      <c r="E161" s="183" t="s">
        <v>279</v>
      </c>
      <c r="F161" s="183" t="s">
        <v>280</v>
      </c>
      <c r="G161" s="12"/>
      <c r="H161" s="12"/>
      <c r="I161" s="175"/>
      <c r="J161" s="184">
        <f>BK161</f>
        <v>0</v>
      </c>
      <c r="K161" s="12"/>
      <c r="L161" s="172"/>
      <c r="M161" s="177"/>
      <c r="N161" s="178"/>
      <c r="O161" s="178"/>
      <c r="P161" s="179">
        <f>P162</f>
        <v>0</v>
      </c>
      <c r="Q161" s="178"/>
      <c r="R161" s="179">
        <f>R162</f>
        <v>0</v>
      </c>
      <c r="S161" s="178"/>
      <c r="T161" s="180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73" t="s">
        <v>82</v>
      </c>
      <c r="AT161" s="181" t="s">
        <v>74</v>
      </c>
      <c r="AU161" s="181" t="s">
        <v>82</v>
      </c>
      <c r="AY161" s="173" t="s">
        <v>168</v>
      </c>
      <c r="BK161" s="182">
        <f>BK162</f>
        <v>0</v>
      </c>
    </row>
    <row r="162" s="2" customFormat="1" ht="24.15" customHeight="1">
      <c r="A162" s="34"/>
      <c r="B162" s="185"/>
      <c r="C162" s="186" t="s">
        <v>270</v>
      </c>
      <c r="D162" s="186" t="s">
        <v>171</v>
      </c>
      <c r="E162" s="187" t="s">
        <v>282</v>
      </c>
      <c r="F162" s="188" t="s">
        <v>283</v>
      </c>
      <c r="G162" s="189" t="s">
        <v>252</v>
      </c>
      <c r="H162" s="190">
        <v>1.506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41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175</v>
      </c>
      <c r="AT162" s="198" t="s">
        <v>171</v>
      </c>
      <c r="AU162" s="198" t="s">
        <v>88</v>
      </c>
      <c r="AY162" s="15" t="s">
        <v>168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88</v>
      </c>
      <c r="BK162" s="199">
        <f>ROUND(I162*H162,2)</f>
        <v>0</v>
      </c>
      <c r="BL162" s="15" t="s">
        <v>175</v>
      </c>
      <c r="BM162" s="198" t="s">
        <v>1225</v>
      </c>
    </row>
    <row r="163" s="12" customFormat="1" ht="25.92" customHeight="1">
      <c r="A163" s="12"/>
      <c r="B163" s="172"/>
      <c r="C163" s="12"/>
      <c r="D163" s="173" t="s">
        <v>74</v>
      </c>
      <c r="E163" s="174" t="s">
        <v>285</v>
      </c>
      <c r="F163" s="174" t="s">
        <v>286</v>
      </c>
      <c r="G163" s="12"/>
      <c r="H163" s="12"/>
      <c r="I163" s="175"/>
      <c r="J163" s="176">
        <f>BK163</f>
        <v>0</v>
      </c>
      <c r="K163" s="12"/>
      <c r="L163" s="172"/>
      <c r="M163" s="177"/>
      <c r="N163" s="178"/>
      <c r="O163" s="178"/>
      <c r="P163" s="179">
        <f>P164+P171</f>
        <v>0</v>
      </c>
      <c r="Q163" s="178"/>
      <c r="R163" s="179">
        <f>R164+R171</f>
        <v>0.18459278516</v>
      </c>
      <c r="S163" s="178"/>
      <c r="T163" s="180">
        <f>T164+T171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73" t="s">
        <v>88</v>
      </c>
      <c r="AT163" s="181" t="s">
        <v>74</v>
      </c>
      <c r="AU163" s="181" t="s">
        <v>75</v>
      </c>
      <c r="AY163" s="173" t="s">
        <v>168</v>
      </c>
      <c r="BK163" s="182">
        <f>BK164+BK171</f>
        <v>0</v>
      </c>
    </row>
    <row r="164" s="12" customFormat="1" ht="22.8" customHeight="1">
      <c r="A164" s="12"/>
      <c r="B164" s="172"/>
      <c r="C164" s="12"/>
      <c r="D164" s="173" t="s">
        <v>74</v>
      </c>
      <c r="E164" s="183" t="s">
        <v>489</v>
      </c>
      <c r="F164" s="183" t="s">
        <v>490</v>
      </c>
      <c r="G164" s="12"/>
      <c r="H164" s="12"/>
      <c r="I164" s="175"/>
      <c r="J164" s="184">
        <f>BK164</f>
        <v>0</v>
      </c>
      <c r="K164" s="12"/>
      <c r="L164" s="172"/>
      <c r="M164" s="177"/>
      <c r="N164" s="178"/>
      <c r="O164" s="178"/>
      <c r="P164" s="179">
        <f>SUM(P165:P170)</f>
        <v>0</v>
      </c>
      <c r="Q164" s="178"/>
      <c r="R164" s="179">
        <f>SUM(R165:R170)</f>
        <v>0.182</v>
      </c>
      <c r="S164" s="178"/>
      <c r="T164" s="180">
        <f>SUM(T165:T170)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73" t="s">
        <v>88</v>
      </c>
      <c r="AT164" s="181" t="s">
        <v>74</v>
      </c>
      <c r="AU164" s="181" t="s">
        <v>82</v>
      </c>
      <c r="AY164" s="173" t="s">
        <v>168</v>
      </c>
      <c r="BK164" s="182">
        <f>SUM(BK165:BK170)</f>
        <v>0</v>
      </c>
    </row>
    <row r="165" s="2" customFormat="1" ht="33" customHeight="1">
      <c r="A165" s="34"/>
      <c r="B165" s="185"/>
      <c r="C165" s="186" t="s">
        <v>275</v>
      </c>
      <c r="D165" s="186" t="s">
        <v>171</v>
      </c>
      <c r="E165" s="187" t="s">
        <v>963</v>
      </c>
      <c r="F165" s="188" t="s">
        <v>964</v>
      </c>
      <c r="G165" s="189" t="s">
        <v>273</v>
      </c>
      <c r="H165" s="190">
        <v>7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41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225</v>
      </c>
      <c r="AT165" s="198" t="s">
        <v>171</v>
      </c>
      <c r="AU165" s="198" t="s">
        <v>88</v>
      </c>
      <c r="AY165" s="15" t="s">
        <v>168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88</v>
      </c>
      <c r="BK165" s="199">
        <f>ROUND(I165*H165,2)</f>
        <v>0</v>
      </c>
      <c r="BL165" s="15" t="s">
        <v>225</v>
      </c>
      <c r="BM165" s="198" t="s">
        <v>1226</v>
      </c>
    </row>
    <row r="166" s="2" customFormat="1" ht="24.15" customHeight="1">
      <c r="A166" s="34"/>
      <c r="B166" s="185"/>
      <c r="C166" s="200" t="s">
        <v>281</v>
      </c>
      <c r="D166" s="200" t="s">
        <v>294</v>
      </c>
      <c r="E166" s="201" t="s">
        <v>966</v>
      </c>
      <c r="F166" s="202" t="s">
        <v>967</v>
      </c>
      <c r="G166" s="203" t="s">
        <v>273</v>
      </c>
      <c r="H166" s="204">
        <v>7</v>
      </c>
      <c r="I166" s="205"/>
      <c r="J166" s="206">
        <f>ROUND(I166*H166,2)</f>
        <v>0</v>
      </c>
      <c r="K166" s="207"/>
      <c r="L166" s="208"/>
      <c r="M166" s="209" t="s">
        <v>1</v>
      </c>
      <c r="N166" s="210" t="s">
        <v>41</v>
      </c>
      <c r="O166" s="78"/>
      <c r="P166" s="196">
        <f>O166*H166</f>
        <v>0</v>
      </c>
      <c r="Q166" s="196">
        <v>0.001</v>
      </c>
      <c r="R166" s="196">
        <f>Q166*H166</f>
        <v>0.0070000000000000001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297</v>
      </c>
      <c r="AT166" s="198" t="s">
        <v>294</v>
      </c>
      <c r="AU166" s="198" t="s">
        <v>88</v>
      </c>
      <c r="AY166" s="15" t="s">
        <v>168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88</v>
      </c>
      <c r="BK166" s="199">
        <f>ROUND(I166*H166,2)</f>
        <v>0</v>
      </c>
      <c r="BL166" s="15" t="s">
        <v>225</v>
      </c>
      <c r="BM166" s="198" t="s">
        <v>1227</v>
      </c>
    </row>
    <row r="167" s="2" customFormat="1" ht="24.15" customHeight="1">
      <c r="A167" s="34"/>
      <c r="B167" s="185"/>
      <c r="C167" s="200" t="s">
        <v>289</v>
      </c>
      <c r="D167" s="200" t="s">
        <v>294</v>
      </c>
      <c r="E167" s="201" t="s">
        <v>1228</v>
      </c>
      <c r="F167" s="202" t="s">
        <v>1229</v>
      </c>
      <c r="G167" s="203" t="s">
        <v>273</v>
      </c>
      <c r="H167" s="204">
        <v>1</v>
      </c>
      <c r="I167" s="205"/>
      <c r="J167" s="206">
        <f>ROUND(I167*H167,2)</f>
        <v>0</v>
      </c>
      <c r="K167" s="207"/>
      <c r="L167" s="208"/>
      <c r="M167" s="209" t="s">
        <v>1</v>
      </c>
      <c r="N167" s="210" t="s">
        <v>41</v>
      </c>
      <c r="O167" s="78"/>
      <c r="P167" s="196">
        <f>O167*H167</f>
        <v>0</v>
      </c>
      <c r="Q167" s="196">
        <v>0.025000000000000001</v>
      </c>
      <c r="R167" s="196">
        <f>Q167*H167</f>
        <v>0.025000000000000001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297</v>
      </c>
      <c r="AT167" s="198" t="s">
        <v>294</v>
      </c>
      <c r="AU167" s="198" t="s">
        <v>88</v>
      </c>
      <c r="AY167" s="15" t="s">
        <v>168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88</v>
      </c>
      <c r="BK167" s="199">
        <f>ROUND(I167*H167,2)</f>
        <v>0</v>
      </c>
      <c r="BL167" s="15" t="s">
        <v>225</v>
      </c>
      <c r="BM167" s="198" t="s">
        <v>1230</v>
      </c>
    </row>
    <row r="168" s="2" customFormat="1" ht="24.15" customHeight="1">
      <c r="A168" s="34"/>
      <c r="B168" s="185"/>
      <c r="C168" s="200" t="s">
        <v>293</v>
      </c>
      <c r="D168" s="200" t="s">
        <v>294</v>
      </c>
      <c r="E168" s="201" t="s">
        <v>1231</v>
      </c>
      <c r="F168" s="202" t="s">
        <v>1232</v>
      </c>
      <c r="G168" s="203" t="s">
        <v>273</v>
      </c>
      <c r="H168" s="204">
        <v>1</v>
      </c>
      <c r="I168" s="205"/>
      <c r="J168" s="206">
        <f>ROUND(I168*H168,2)</f>
        <v>0</v>
      </c>
      <c r="K168" s="207"/>
      <c r="L168" s="208"/>
      <c r="M168" s="209" t="s">
        <v>1</v>
      </c>
      <c r="N168" s="210" t="s">
        <v>41</v>
      </c>
      <c r="O168" s="78"/>
      <c r="P168" s="196">
        <f>O168*H168</f>
        <v>0</v>
      </c>
      <c r="Q168" s="196">
        <v>0.025000000000000001</v>
      </c>
      <c r="R168" s="196">
        <f>Q168*H168</f>
        <v>0.025000000000000001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297</v>
      </c>
      <c r="AT168" s="198" t="s">
        <v>294</v>
      </c>
      <c r="AU168" s="198" t="s">
        <v>88</v>
      </c>
      <c r="AY168" s="15" t="s">
        <v>168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88</v>
      </c>
      <c r="BK168" s="199">
        <f>ROUND(I168*H168,2)</f>
        <v>0</v>
      </c>
      <c r="BL168" s="15" t="s">
        <v>225</v>
      </c>
      <c r="BM168" s="198" t="s">
        <v>1233</v>
      </c>
    </row>
    <row r="169" s="2" customFormat="1" ht="24.15" customHeight="1">
      <c r="A169" s="34"/>
      <c r="B169" s="185"/>
      <c r="C169" s="200" t="s">
        <v>297</v>
      </c>
      <c r="D169" s="200" t="s">
        <v>294</v>
      </c>
      <c r="E169" s="201" t="s">
        <v>969</v>
      </c>
      <c r="F169" s="202" t="s">
        <v>970</v>
      </c>
      <c r="G169" s="203" t="s">
        <v>273</v>
      </c>
      <c r="H169" s="204">
        <v>5</v>
      </c>
      <c r="I169" s="205"/>
      <c r="J169" s="206">
        <f>ROUND(I169*H169,2)</f>
        <v>0</v>
      </c>
      <c r="K169" s="207"/>
      <c r="L169" s="208"/>
      <c r="M169" s="209" t="s">
        <v>1</v>
      </c>
      <c r="N169" s="210" t="s">
        <v>41</v>
      </c>
      <c r="O169" s="78"/>
      <c r="P169" s="196">
        <f>O169*H169</f>
        <v>0</v>
      </c>
      <c r="Q169" s="196">
        <v>0.025000000000000001</v>
      </c>
      <c r="R169" s="196">
        <f>Q169*H169</f>
        <v>0.125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297</v>
      </c>
      <c r="AT169" s="198" t="s">
        <v>294</v>
      </c>
      <c r="AU169" s="198" t="s">
        <v>88</v>
      </c>
      <c r="AY169" s="15" t="s">
        <v>168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88</v>
      </c>
      <c r="BK169" s="199">
        <f>ROUND(I169*H169,2)</f>
        <v>0</v>
      </c>
      <c r="BL169" s="15" t="s">
        <v>225</v>
      </c>
      <c r="BM169" s="198" t="s">
        <v>1234</v>
      </c>
    </row>
    <row r="170" s="2" customFormat="1" ht="24.15" customHeight="1">
      <c r="A170" s="34"/>
      <c r="B170" s="185"/>
      <c r="C170" s="186" t="s">
        <v>302</v>
      </c>
      <c r="D170" s="186" t="s">
        <v>171</v>
      </c>
      <c r="E170" s="187" t="s">
        <v>540</v>
      </c>
      <c r="F170" s="188" t="s">
        <v>541</v>
      </c>
      <c r="G170" s="189" t="s">
        <v>309</v>
      </c>
      <c r="H170" s="211"/>
      <c r="I170" s="191"/>
      <c r="J170" s="192">
        <f>ROUND(I170*H170,2)</f>
        <v>0</v>
      </c>
      <c r="K170" s="193"/>
      <c r="L170" s="35"/>
      <c r="M170" s="194" t="s">
        <v>1</v>
      </c>
      <c r="N170" s="195" t="s">
        <v>41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225</v>
      </c>
      <c r="AT170" s="198" t="s">
        <v>171</v>
      </c>
      <c r="AU170" s="198" t="s">
        <v>88</v>
      </c>
      <c r="AY170" s="15" t="s">
        <v>168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88</v>
      </c>
      <c r="BK170" s="199">
        <f>ROUND(I170*H170,2)</f>
        <v>0</v>
      </c>
      <c r="BL170" s="15" t="s">
        <v>225</v>
      </c>
      <c r="BM170" s="198" t="s">
        <v>1235</v>
      </c>
    </row>
    <row r="171" s="12" customFormat="1" ht="22.8" customHeight="1">
      <c r="A171" s="12"/>
      <c r="B171" s="172"/>
      <c r="C171" s="12"/>
      <c r="D171" s="173" t="s">
        <v>74</v>
      </c>
      <c r="E171" s="183" t="s">
        <v>828</v>
      </c>
      <c r="F171" s="183" t="s">
        <v>829</v>
      </c>
      <c r="G171" s="12"/>
      <c r="H171" s="12"/>
      <c r="I171" s="175"/>
      <c r="J171" s="184">
        <f>BK171</f>
        <v>0</v>
      </c>
      <c r="K171" s="12"/>
      <c r="L171" s="172"/>
      <c r="M171" s="177"/>
      <c r="N171" s="178"/>
      <c r="O171" s="178"/>
      <c r="P171" s="179">
        <f>SUM(P172:P175)</f>
        <v>0</v>
      </c>
      <c r="Q171" s="178"/>
      <c r="R171" s="179">
        <f>SUM(R172:R175)</f>
        <v>0.0025927851600000005</v>
      </c>
      <c r="S171" s="178"/>
      <c r="T171" s="180">
        <f>SUM(T172:T175)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73" t="s">
        <v>88</v>
      </c>
      <c r="AT171" s="181" t="s">
        <v>74</v>
      </c>
      <c r="AU171" s="181" t="s">
        <v>82</v>
      </c>
      <c r="AY171" s="173" t="s">
        <v>168</v>
      </c>
      <c r="BK171" s="182">
        <f>SUM(BK172:BK175)</f>
        <v>0</v>
      </c>
    </row>
    <row r="172" s="2" customFormat="1" ht="24.15" customHeight="1">
      <c r="A172" s="34"/>
      <c r="B172" s="185"/>
      <c r="C172" s="186" t="s">
        <v>306</v>
      </c>
      <c r="D172" s="186" t="s">
        <v>171</v>
      </c>
      <c r="E172" s="187" t="s">
        <v>830</v>
      </c>
      <c r="F172" s="188" t="s">
        <v>831</v>
      </c>
      <c r="G172" s="189" t="s">
        <v>174</v>
      </c>
      <c r="H172" s="190">
        <v>10.662000000000001</v>
      </c>
      <c r="I172" s="191"/>
      <c r="J172" s="192">
        <f>ROUND(I172*H172,2)</f>
        <v>0</v>
      </c>
      <c r="K172" s="193"/>
      <c r="L172" s="35"/>
      <c r="M172" s="194" t="s">
        <v>1</v>
      </c>
      <c r="N172" s="195" t="s">
        <v>41</v>
      </c>
      <c r="O172" s="78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225</v>
      </c>
      <c r="AT172" s="198" t="s">
        <v>171</v>
      </c>
      <c r="AU172" s="198" t="s">
        <v>88</v>
      </c>
      <c r="AY172" s="15" t="s">
        <v>168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88</v>
      </c>
      <c r="BK172" s="199">
        <f>ROUND(I172*H172,2)</f>
        <v>0</v>
      </c>
      <c r="BL172" s="15" t="s">
        <v>225</v>
      </c>
      <c r="BM172" s="198" t="s">
        <v>1236</v>
      </c>
    </row>
    <row r="173" s="2" customFormat="1" ht="24.15" customHeight="1">
      <c r="A173" s="34"/>
      <c r="B173" s="185"/>
      <c r="C173" s="186" t="s">
        <v>313</v>
      </c>
      <c r="D173" s="186" t="s">
        <v>171</v>
      </c>
      <c r="E173" s="187" t="s">
        <v>833</v>
      </c>
      <c r="F173" s="188" t="s">
        <v>834</v>
      </c>
      <c r="G173" s="189" t="s">
        <v>174</v>
      </c>
      <c r="H173" s="190">
        <v>10.662000000000001</v>
      </c>
      <c r="I173" s="191"/>
      <c r="J173" s="192">
        <f>ROUND(I173*H173,2)</f>
        <v>0</v>
      </c>
      <c r="K173" s="193"/>
      <c r="L173" s="35"/>
      <c r="M173" s="194" t="s">
        <v>1</v>
      </c>
      <c r="N173" s="195" t="s">
        <v>41</v>
      </c>
      <c r="O173" s="78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225</v>
      </c>
      <c r="AT173" s="198" t="s">
        <v>171</v>
      </c>
      <c r="AU173" s="198" t="s">
        <v>88</v>
      </c>
      <c r="AY173" s="15" t="s">
        <v>168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88</v>
      </c>
      <c r="BK173" s="199">
        <f>ROUND(I173*H173,2)</f>
        <v>0</v>
      </c>
      <c r="BL173" s="15" t="s">
        <v>225</v>
      </c>
      <c r="BM173" s="198" t="s">
        <v>1237</v>
      </c>
    </row>
    <row r="174" s="2" customFormat="1" ht="24.15" customHeight="1">
      <c r="A174" s="34"/>
      <c r="B174" s="185"/>
      <c r="C174" s="186" t="s">
        <v>317</v>
      </c>
      <c r="D174" s="186" t="s">
        <v>171</v>
      </c>
      <c r="E174" s="187" t="s">
        <v>836</v>
      </c>
      <c r="F174" s="188" t="s">
        <v>837</v>
      </c>
      <c r="G174" s="189" t="s">
        <v>174</v>
      </c>
      <c r="H174" s="190">
        <v>10.662000000000001</v>
      </c>
      <c r="I174" s="191"/>
      <c r="J174" s="192">
        <f>ROUND(I174*H174,2)</f>
        <v>0</v>
      </c>
      <c r="K174" s="193"/>
      <c r="L174" s="35"/>
      <c r="M174" s="194" t="s">
        <v>1</v>
      </c>
      <c r="N174" s="195" t="s">
        <v>41</v>
      </c>
      <c r="O174" s="78"/>
      <c r="P174" s="196">
        <f>O174*H174</f>
        <v>0</v>
      </c>
      <c r="Q174" s="196">
        <v>0.00016184000000000001</v>
      </c>
      <c r="R174" s="196">
        <f>Q174*H174</f>
        <v>0.0017255380800000003</v>
      </c>
      <c r="S174" s="196">
        <v>0</v>
      </c>
      <c r="T174" s="197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225</v>
      </c>
      <c r="AT174" s="198" t="s">
        <v>171</v>
      </c>
      <c r="AU174" s="198" t="s">
        <v>88</v>
      </c>
      <c r="AY174" s="15" t="s">
        <v>168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88</v>
      </c>
      <c r="BK174" s="199">
        <f>ROUND(I174*H174,2)</f>
        <v>0</v>
      </c>
      <c r="BL174" s="15" t="s">
        <v>225</v>
      </c>
      <c r="BM174" s="198" t="s">
        <v>1238</v>
      </c>
    </row>
    <row r="175" s="2" customFormat="1" ht="24.15" customHeight="1">
      <c r="A175" s="34"/>
      <c r="B175" s="185"/>
      <c r="C175" s="186" t="s">
        <v>322</v>
      </c>
      <c r="D175" s="186" t="s">
        <v>171</v>
      </c>
      <c r="E175" s="187" t="s">
        <v>839</v>
      </c>
      <c r="F175" s="188" t="s">
        <v>840</v>
      </c>
      <c r="G175" s="189" t="s">
        <v>174</v>
      </c>
      <c r="H175" s="190">
        <v>10.662000000000001</v>
      </c>
      <c r="I175" s="191"/>
      <c r="J175" s="192">
        <f>ROUND(I175*H175,2)</f>
        <v>0</v>
      </c>
      <c r="K175" s="193"/>
      <c r="L175" s="35"/>
      <c r="M175" s="212" t="s">
        <v>1</v>
      </c>
      <c r="N175" s="213" t="s">
        <v>41</v>
      </c>
      <c r="O175" s="214"/>
      <c r="P175" s="215">
        <f>O175*H175</f>
        <v>0</v>
      </c>
      <c r="Q175" s="215">
        <v>8.1340000000000004E-05</v>
      </c>
      <c r="R175" s="215">
        <f>Q175*H175</f>
        <v>0.00086724708000000014</v>
      </c>
      <c r="S175" s="215">
        <v>0</v>
      </c>
      <c r="T175" s="21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225</v>
      </c>
      <c r="AT175" s="198" t="s">
        <v>171</v>
      </c>
      <c r="AU175" s="198" t="s">
        <v>88</v>
      </c>
      <c r="AY175" s="15" t="s">
        <v>168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88</v>
      </c>
      <c r="BK175" s="199">
        <f>ROUND(I175*H175,2)</f>
        <v>0</v>
      </c>
      <c r="BL175" s="15" t="s">
        <v>225</v>
      </c>
      <c r="BM175" s="198" t="s">
        <v>1239</v>
      </c>
    </row>
    <row r="176" s="2" customFormat="1" ht="6.96" customHeight="1">
      <c r="A176" s="34"/>
      <c r="B176" s="61"/>
      <c r="C176" s="62"/>
      <c r="D176" s="62"/>
      <c r="E176" s="62"/>
      <c r="F176" s="62"/>
      <c r="G176" s="62"/>
      <c r="H176" s="62"/>
      <c r="I176" s="62"/>
      <c r="J176" s="62"/>
      <c r="K176" s="62"/>
      <c r="L176" s="35"/>
      <c r="M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</row>
  </sheetData>
  <autoFilter ref="C128:K17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126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135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Zníženie energetickej náročnosti budovy telocvične ZŠ a MŠ Pod Papierňou, Bardejov</v>
      </c>
      <c r="F7" s="28"/>
      <c r="G7" s="28"/>
      <c r="H7" s="28"/>
      <c r="L7" s="18"/>
    </row>
    <row r="8" s="1" customFormat="1" ht="12" customHeight="1">
      <c r="B8" s="18"/>
      <c r="D8" s="28" t="s">
        <v>136</v>
      </c>
      <c r="L8" s="18"/>
    </row>
    <row r="9" s="2" customFormat="1" ht="23.25" customHeight="1">
      <c r="A9" s="34"/>
      <c r="B9" s="35"/>
      <c r="C9" s="34"/>
      <c r="D9" s="34"/>
      <c r="E9" s="131" t="s">
        <v>137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1240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1. 5. 2024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30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2"/>
      <c r="B29" s="133"/>
      <c r="C29" s="132"/>
      <c r="D29" s="132"/>
      <c r="E29" s="32" t="s">
        <v>1</v>
      </c>
      <c r="F29" s="32"/>
      <c r="G29" s="32"/>
      <c r="H29" s="32"/>
      <c r="I29" s="132"/>
      <c r="J29" s="132"/>
      <c r="K29" s="132"/>
      <c r="L29" s="134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5" t="s">
        <v>35</v>
      </c>
      <c r="E32" s="34"/>
      <c r="F32" s="34"/>
      <c r="G32" s="34"/>
      <c r="H32" s="34"/>
      <c r="I32" s="34"/>
      <c r="J32" s="97">
        <f>ROUND(J128,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6" t="s">
        <v>39</v>
      </c>
      <c r="E35" s="41" t="s">
        <v>40</v>
      </c>
      <c r="F35" s="137">
        <f>ROUND((SUM(BE128:BE164)),  2)</f>
        <v>0</v>
      </c>
      <c r="G35" s="138"/>
      <c r="H35" s="138"/>
      <c r="I35" s="139">
        <v>0.20000000000000001</v>
      </c>
      <c r="J35" s="137">
        <f>ROUND(((SUM(BE128:BE164))*I35),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ROUND((SUM(BF128:BF164)),  2)</f>
        <v>0</v>
      </c>
      <c r="G36" s="138"/>
      <c r="H36" s="138"/>
      <c r="I36" s="139">
        <v>0.20000000000000001</v>
      </c>
      <c r="J36" s="137">
        <f>ROUND(((SUM(BF128:BF164))*I36),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ROUND((SUM(BG128:BG164)),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ROUND((SUM(BH128:BH164)),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ROUND((SUM(BI128:BI164)),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Zníženie energetickej náročnosti budovy telocvične ZŠ a MŠ Pod Papierňou, Bardejov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136</v>
      </c>
      <c r="L86" s="18"/>
    </row>
    <row r="87" s="2" customFormat="1" ht="23.25" customHeight="1">
      <c r="A87" s="34"/>
      <c r="B87" s="35"/>
      <c r="C87" s="34"/>
      <c r="D87" s="34"/>
      <c r="E87" s="131" t="s">
        <v>137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11 - Obnova nášlapnej vrstvy balkóna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Pod Papierňou 1555 ; 085 01 Bardejov</v>
      </c>
      <c r="G91" s="34"/>
      <c r="H91" s="34"/>
      <c r="I91" s="28" t="s">
        <v>21</v>
      </c>
      <c r="J91" s="70" t="str">
        <f>IF(J14="","",J14)</f>
        <v>1. 5. 2024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Mesto Bardejov, Radničné námestie 16, 085 01</v>
      </c>
      <c r="G93" s="34"/>
      <c r="H93" s="34"/>
      <c r="I93" s="28" t="s">
        <v>29</v>
      </c>
      <c r="J93" s="32" t="str">
        <f>E23</f>
        <v>BEELI s.r.o., Bojná 329, 956 01 Bojná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5.6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BEELI s.r.o., Bojná 329, 956 01 Bojná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141</v>
      </c>
      <c r="D96" s="142"/>
      <c r="E96" s="142"/>
      <c r="F96" s="142"/>
      <c r="G96" s="142"/>
      <c r="H96" s="142"/>
      <c r="I96" s="142"/>
      <c r="J96" s="151" t="s">
        <v>142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143</v>
      </c>
      <c r="D98" s="34"/>
      <c r="E98" s="34"/>
      <c r="F98" s="34"/>
      <c r="G98" s="34"/>
      <c r="H98" s="34"/>
      <c r="I98" s="34"/>
      <c r="J98" s="97">
        <f>J128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144</v>
      </c>
    </row>
    <row r="99" s="9" customFormat="1" ht="24.96" customHeight="1">
      <c r="A99" s="9"/>
      <c r="B99" s="153"/>
      <c r="C99" s="9"/>
      <c r="D99" s="154" t="s">
        <v>145</v>
      </c>
      <c r="E99" s="155"/>
      <c r="F99" s="155"/>
      <c r="G99" s="155"/>
      <c r="H99" s="155"/>
      <c r="I99" s="155"/>
      <c r="J99" s="156">
        <f>J129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7"/>
      <c r="C100" s="10"/>
      <c r="D100" s="158" t="s">
        <v>146</v>
      </c>
      <c r="E100" s="159"/>
      <c r="F100" s="159"/>
      <c r="G100" s="159"/>
      <c r="H100" s="159"/>
      <c r="I100" s="159"/>
      <c r="J100" s="160">
        <f>J130</f>
        <v>0</v>
      </c>
      <c r="K100" s="10"/>
      <c r="L100" s="15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7"/>
      <c r="C101" s="10"/>
      <c r="D101" s="158" t="s">
        <v>147</v>
      </c>
      <c r="E101" s="159"/>
      <c r="F101" s="159"/>
      <c r="G101" s="159"/>
      <c r="H101" s="159"/>
      <c r="I101" s="159"/>
      <c r="J101" s="160">
        <f>J134</f>
        <v>0</v>
      </c>
      <c r="K101" s="10"/>
      <c r="L101" s="15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7"/>
      <c r="C102" s="10"/>
      <c r="D102" s="158" t="s">
        <v>148</v>
      </c>
      <c r="E102" s="159"/>
      <c r="F102" s="159"/>
      <c r="G102" s="159"/>
      <c r="H102" s="159"/>
      <c r="I102" s="159"/>
      <c r="J102" s="160">
        <f>J149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53"/>
      <c r="C103" s="9"/>
      <c r="D103" s="154" t="s">
        <v>149</v>
      </c>
      <c r="E103" s="155"/>
      <c r="F103" s="155"/>
      <c r="G103" s="155"/>
      <c r="H103" s="155"/>
      <c r="I103" s="155"/>
      <c r="J103" s="156">
        <f>J151</f>
        <v>0</v>
      </c>
      <c r="K103" s="9"/>
      <c r="L103" s="15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57"/>
      <c r="C104" s="10"/>
      <c r="D104" s="158" t="s">
        <v>389</v>
      </c>
      <c r="E104" s="159"/>
      <c r="F104" s="159"/>
      <c r="G104" s="159"/>
      <c r="H104" s="159"/>
      <c r="I104" s="159"/>
      <c r="J104" s="160">
        <f>J152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7"/>
      <c r="C105" s="10"/>
      <c r="D105" s="158" t="s">
        <v>152</v>
      </c>
      <c r="E105" s="159"/>
      <c r="F105" s="159"/>
      <c r="G105" s="159"/>
      <c r="H105" s="159"/>
      <c r="I105" s="159"/>
      <c r="J105" s="160">
        <f>J156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7"/>
      <c r="C106" s="10"/>
      <c r="D106" s="158" t="s">
        <v>728</v>
      </c>
      <c r="E106" s="159"/>
      <c r="F106" s="159"/>
      <c r="G106" s="159"/>
      <c r="H106" s="159"/>
      <c r="I106" s="159"/>
      <c r="J106" s="160">
        <f>J158</f>
        <v>0</v>
      </c>
      <c r="K106" s="10"/>
      <c r="L106" s="15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6.96" customHeight="1">
      <c r="A108" s="34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12" s="2" customFormat="1" ht="6.96" customHeight="1">
      <c r="A112" s="34"/>
      <c r="B112" s="63"/>
      <c r="C112" s="64"/>
      <c r="D112" s="64"/>
      <c r="E112" s="64"/>
      <c r="F112" s="64"/>
      <c r="G112" s="64"/>
      <c r="H112" s="64"/>
      <c r="I112" s="64"/>
      <c r="J112" s="64"/>
      <c r="K112" s="6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24.96" customHeight="1">
      <c r="A113" s="34"/>
      <c r="B113" s="35"/>
      <c r="C113" s="19" t="s">
        <v>154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15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26.25" customHeight="1">
      <c r="A116" s="34"/>
      <c r="B116" s="35"/>
      <c r="C116" s="34"/>
      <c r="D116" s="34"/>
      <c r="E116" s="131" t="str">
        <f>E7</f>
        <v>Zníženie energetickej náročnosti budovy telocvične ZŠ a MŠ Pod Papierňou, Bardejov</v>
      </c>
      <c r="F116" s="28"/>
      <c r="G116" s="28"/>
      <c r="H116" s="28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1" customFormat="1" ht="12" customHeight="1">
      <c r="B117" s="18"/>
      <c r="C117" s="28" t="s">
        <v>136</v>
      </c>
      <c r="L117" s="18"/>
    </row>
    <row r="118" s="2" customFormat="1" ht="23.25" customHeight="1">
      <c r="A118" s="34"/>
      <c r="B118" s="35"/>
      <c r="C118" s="34"/>
      <c r="D118" s="34"/>
      <c r="E118" s="131" t="s">
        <v>137</v>
      </c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138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6.5" customHeight="1">
      <c r="A120" s="34"/>
      <c r="B120" s="35"/>
      <c r="C120" s="34"/>
      <c r="D120" s="34"/>
      <c r="E120" s="68" t="str">
        <f>E11</f>
        <v>11 - Obnova nášlapnej vrstvy balkóna</v>
      </c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2" customHeight="1">
      <c r="A122" s="34"/>
      <c r="B122" s="35"/>
      <c r="C122" s="28" t="s">
        <v>19</v>
      </c>
      <c r="D122" s="34"/>
      <c r="E122" s="34"/>
      <c r="F122" s="23" t="str">
        <f>F14</f>
        <v>Pod Papierňou 1555 ; 085 01 Bardejov</v>
      </c>
      <c r="G122" s="34"/>
      <c r="H122" s="34"/>
      <c r="I122" s="28" t="s">
        <v>21</v>
      </c>
      <c r="J122" s="70" t="str">
        <f>IF(J14="","",J14)</f>
        <v>1. 5. 2024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6.96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25.65" customHeight="1">
      <c r="A124" s="34"/>
      <c r="B124" s="35"/>
      <c r="C124" s="28" t="s">
        <v>23</v>
      </c>
      <c r="D124" s="34"/>
      <c r="E124" s="34"/>
      <c r="F124" s="23" t="str">
        <f>E17</f>
        <v>Mesto Bardejov, Radničné námestie 16, 085 01</v>
      </c>
      <c r="G124" s="34"/>
      <c r="H124" s="34"/>
      <c r="I124" s="28" t="s">
        <v>29</v>
      </c>
      <c r="J124" s="32" t="str">
        <f>E23</f>
        <v>BEELI s.r.o., Bojná 329, 956 01 Bojná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25.65" customHeight="1">
      <c r="A125" s="34"/>
      <c r="B125" s="35"/>
      <c r="C125" s="28" t="s">
        <v>27</v>
      </c>
      <c r="D125" s="34"/>
      <c r="E125" s="34"/>
      <c r="F125" s="23" t="str">
        <f>IF(E20="","",E20)</f>
        <v>Vyplň údaj</v>
      </c>
      <c r="G125" s="34"/>
      <c r="H125" s="34"/>
      <c r="I125" s="28" t="s">
        <v>32</v>
      </c>
      <c r="J125" s="32" t="str">
        <f>E26</f>
        <v>BEELI s.r.o., Bojná 329, 956 01 Bojná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0.32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11" customFormat="1" ht="29.28" customHeight="1">
      <c r="A127" s="161"/>
      <c r="B127" s="162"/>
      <c r="C127" s="163" t="s">
        <v>155</v>
      </c>
      <c r="D127" s="164" t="s">
        <v>60</v>
      </c>
      <c r="E127" s="164" t="s">
        <v>56</v>
      </c>
      <c r="F127" s="164" t="s">
        <v>57</v>
      </c>
      <c r="G127" s="164" t="s">
        <v>156</v>
      </c>
      <c r="H127" s="164" t="s">
        <v>157</v>
      </c>
      <c r="I127" s="164" t="s">
        <v>158</v>
      </c>
      <c r="J127" s="165" t="s">
        <v>142</v>
      </c>
      <c r="K127" s="166" t="s">
        <v>159</v>
      </c>
      <c r="L127" s="167"/>
      <c r="M127" s="87" t="s">
        <v>1</v>
      </c>
      <c r="N127" s="88" t="s">
        <v>39</v>
      </c>
      <c r="O127" s="88" t="s">
        <v>160</v>
      </c>
      <c r="P127" s="88" t="s">
        <v>161</v>
      </c>
      <c r="Q127" s="88" t="s">
        <v>162</v>
      </c>
      <c r="R127" s="88" t="s">
        <v>163</v>
      </c>
      <c r="S127" s="88" t="s">
        <v>164</v>
      </c>
      <c r="T127" s="89" t="s">
        <v>165</v>
      </c>
      <c r="U127" s="161"/>
      <c r="V127" s="161"/>
      <c r="W127" s="161"/>
      <c r="X127" s="161"/>
      <c r="Y127" s="161"/>
      <c r="Z127" s="161"/>
      <c r="AA127" s="161"/>
      <c r="AB127" s="161"/>
      <c r="AC127" s="161"/>
      <c r="AD127" s="161"/>
      <c r="AE127" s="161"/>
    </row>
    <row r="128" s="2" customFormat="1" ht="22.8" customHeight="1">
      <c r="A128" s="34"/>
      <c r="B128" s="35"/>
      <c r="C128" s="94" t="s">
        <v>143</v>
      </c>
      <c r="D128" s="34"/>
      <c r="E128" s="34"/>
      <c r="F128" s="34"/>
      <c r="G128" s="34"/>
      <c r="H128" s="34"/>
      <c r="I128" s="34"/>
      <c r="J128" s="168">
        <f>BK128</f>
        <v>0</v>
      </c>
      <c r="K128" s="34"/>
      <c r="L128" s="35"/>
      <c r="M128" s="90"/>
      <c r="N128" s="74"/>
      <c r="O128" s="91"/>
      <c r="P128" s="169">
        <f>P129+P151</f>
        <v>0</v>
      </c>
      <c r="Q128" s="91"/>
      <c r="R128" s="169">
        <f>R129+R151</f>
        <v>0.14297822500000001</v>
      </c>
      <c r="S128" s="91"/>
      <c r="T128" s="170">
        <f>T129+T151</f>
        <v>0.71512500000000001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5" t="s">
        <v>74</v>
      </c>
      <c r="AU128" s="15" t="s">
        <v>144</v>
      </c>
      <c r="BK128" s="171">
        <f>BK129+BK151</f>
        <v>0</v>
      </c>
    </row>
    <row r="129" s="12" customFormat="1" ht="25.92" customHeight="1">
      <c r="A129" s="12"/>
      <c r="B129" s="172"/>
      <c r="C129" s="12"/>
      <c r="D129" s="173" t="s">
        <v>74</v>
      </c>
      <c r="E129" s="174" t="s">
        <v>166</v>
      </c>
      <c r="F129" s="174" t="s">
        <v>167</v>
      </c>
      <c r="G129" s="12"/>
      <c r="H129" s="12"/>
      <c r="I129" s="175"/>
      <c r="J129" s="176">
        <f>BK129</f>
        <v>0</v>
      </c>
      <c r="K129" s="12"/>
      <c r="L129" s="172"/>
      <c r="M129" s="177"/>
      <c r="N129" s="178"/>
      <c r="O129" s="178"/>
      <c r="P129" s="179">
        <f>P130+P134+P149</f>
        <v>0</v>
      </c>
      <c r="Q129" s="178"/>
      <c r="R129" s="179">
        <f>R130+R134+R149</f>
        <v>0.081606225000000004</v>
      </c>
      <c r="S129" s="178"/>
      <c r="T129" s="180">
        <f>T130+T134+T149</f>
        <v>0.71074999999999999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3" t="s">
        <v>82</v>
      </c>
      <c r="AT129" s="181" t="s">
        <v>74</v>
      </c>
      <c r="AU129" s="181" t="s">
        <v>75</v>
      </c>
      <c r="AY129" s="173" t="s">
        <v>168</v>
      </c>
      <c r="BK129" s="182">
        <f>BK130+BK134+BK149</f>
        <v>0</v>
      </c>
    </row>
    <row r="130" s="12" customFormat="1" ht="22.8" customHeight="1">
      <c r="A130" s="12"/>
      <c r="B130" s="172"/>
      <c r="C130" s="12"/>
      <c r="D130" s="173" t="s">
        <v>74</v>
      </c>
      <c r="E130" s="183" t="s">
        <v>169</v>
      </c>
      <c r="F130" s="183" t="s">
        <v>170</v>
      </c>
      <c r="G130" s="12"/>
      <c r="H130" s="12"/>
      <c r="I130" s="175"/>
      <c r="J130" s="184">
        <f>BK130</f>
        <v>0</v>
      </c>
      <c r="K130" s="12"/>
      <c r="L130" s="172"/>
      <c r="M130" s="177"/>
      <c r="N130" s="178"/>
      <c r="O130" s="178"/>
      <c r="P130" s="179">
        <f>SUM(P131:P133)</f>
        <v>0</v>
      </c>
      <c r="Q130" s="178"/>
      <c r="R130" s="179">
        <f>SUM(R131:R133)</f>
        <v>0.070317600000000008</v>
      </c>
      <c r="S130" s="178"/>
      <c r="T130" s="180">
        <f>SUM(T131:T133)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3" t="s">
        <v>82</v>
      </c>
      <c r="AT130" s="181" t="s">
        <v>74</v>
      </c>
      <c r="AU130" s="181" t="s">
        <v>82</v>
      </c>
      <c r="AY130" s="173" t="s">
        <v>168</v>
      </c>
      <c r="BK130" s="182">
        <f>SUM(BK131:BK133)</f>
        <v>0</v>
      </c>
    </row>
    <row r="131" s="2" customFormat="1" ht="44.25" customHeight="1">
      <c r="A131" s="34"/>
      <c r="B131" s="185"/>
      <c r="C131" s="186" t="s">
        <v>82</v>
      </c>
      <c r="D131" s="186" t="s">
        <v>171</v>
      </c>
      <c r="E131" s="187" t="s">
        <v>1241</v>
      </c>
      <c r="F131" s="188" t="s">
        <v>1242</v>
      </c>
      <c r="G131" s="189" t="s">
        <v>174</v>
      </c>
      <c r="H131" s="190">
        <v>2.3999999999999999</v>
      </c>
      <c r="I131" s="191"/>
      <c r="J131" s="192">
        <f>ROUND(I131*H131,2)</f>
        <v>0</v>
      </c>
      <c r="K131" s="193"/>
      <c r="L131" s="35"/>
      <c r="M131" s="194" t="s">
        <v>1</v>
      </c>
      <c r="N131" s="195" t="s">
        <v>41</v>
      </c>
      <c r="O131" s="78"/>
      <c r="P131" s="196">
        <f>O131*H131</f>
        <v>0</v>
      </c>
      <c r="Q131" s="196">
        <v>0.020299000000000001</v>
      </c>
      <c r="R131" s="196">
        <f>Q131*H131</f>
        <v>0.0487176</v>
      </c>
      <c r="S131" s="196">
        <v>0</v>
      </c>
      <c r="T131" s="19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175</v>
      </c>
      <c r="AT131" s="198" t="s">
        <v>171</v>
      </c>
      <c r="AU131" s="198" t="s">
        <v>88</v>
      </c>
      <c r="AY131" s="15" t="s">
        <v>168</v>
      </c>
      <c r="BE131" s="199">
        <f>IF(N131="základná",J131,0)</f>
        <v>0</v>
      </c>
      <c r="BF131" s="199">
        <f>IF(N131="znížená",J131,0)</f>
        <v>0</v>
      </c>
      <c r="BG131" s="199">
        <f>IF(N131="zákl. prenesená",J131,0)</f>
        <v>0</v>
      </c>
      <c r="BH131" s="199">
        <f>IF(N131="zníž. prenesená",J131,0)</f>
        <v>0</v>
      </c>
      <c r="BI131" s="199">
        <f>IF(N131="nulová",J131,0)</f>
        <v>0</v>
      </c>
      <c r="BJ131" s="15" t="s">
        <v>88</v>
      </c>
      <c r="BK131" s="199">
        <f>ROUND(I131*H131,2)</f>
        <v>0</v>
      </c>
      <c r="BL131" s="15" t="s">
        <v>175</v>
      </c>
      <c r="BM131" s="198" t="s">
        <v>1243</v>
      </c>
    </row>
    <row r="132" s="2" customFormat="1" ht="24.15" customHeight="1">
      <c r="A132" s="34"/>
      <c r="B132" s="185"/>
      <c r="C132" s="186" t="s">
        <v>88</v>
      </c>
      <c r="D132" s="186" t="s">
        <v>171</v>
      </c>
      <c r="E132" s="187" t="s">
        <v>1244</v>
      </c>
      <c r="F132" s="188" t="s">
        <v>1245</v>
      </c>
      <c r="G132" s="189" t="s">
        <v>174</v>
      </c>
      <c r="H132" s="190">
        <v>2.3999999999999999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41</v>
      </c>
      <c r="O132" s="78"/>
      <c r="P132" s="196">
        <f>O132*H132</f>
        <v>0</v>
      </c>
      <c r="Q132" s="196">
        <v>0.00050000000000000001</v>
      </c>
      <c r="R132" s="196">
        <f>Q132*H132</f>
        <v>0.0011999999999999999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175</v>
      </c>
      <c r="AT132" s="198" t="s">
        <v>171</v>
      </c>
      <c r="AU132" s="198" t="s">
        <v>88</v>
      </c>
      <c r="AY132" s="15" t="s">
        <v>168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88</v>
      </c>
      <c r="BK132" s="199">
        <f>ROUND(I132*H132,2)</f>
        <v>0</v>
      </c>
      <c r="BL132" s="15" t="s">
        <v>175</v>
      </c>
      <c r="BM132" s="198" t="s">
        <v>1246</v>
      </c>
    </row>
    <row r="133" s="2" customFormat="1" ht="33" customHeight="1">
      <c r="A133" s="34"/>
      <c r="B133" s="185"/>
      <c r="C133" s="186" t="s">
        <v>113</v>
      </c>
      <c r="D133" s="186" t="s">
        <v>171</v>
      </c>
      <c r="E133" s="187" t="s">
        <v>1247</v>
      </c>
      <c r="F133" s="188" t="s">
        <v>1248</v>
      </c>
      <c r="G133" s="189" t="s">
        <v>174</v>
      </c>
      <c r="H133" s="190">
        <v>2.3999999999999999</v>
      </c>
      <c r="I133" s="191"/>
      <c r="J133" s="192">
        <f>ROUND(I133*H133,2)</f>
        <v>0</v>
      </c>
      <c r="K133" s="193"/>
      <c r="L133" s="35"/>
      <c r="M133" s="194" t="s">
        <v>1</v>
      </c>
      <c r="N133" s="195" t="s">
        <v>41</v>
      </c>
      <c r="O133" s="78"/>
      <c r="P133" s="196">
        <f>O133*H133</f>
        <v>0</v>
      </c>
      <c r="Q133" s="196">
        <v>0.0085000000000000006</v>
      </c>
      <c r="R133" s="196">
        <f>Q133*H133</f>
        <v>0.020400000000000001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175</v>
      </c>
      <c r="AT133" s="198" t="s">
        <v>171</v>
      </c>
      <c r="AU133" s="198" t="s">
        <v>88</v>
      </c>
      <c r="AY133" s="15" t="s">
        <v>168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88</v>
      </c>
      <c r="BK133" s="199">
        <f>ROUND(I133*H133,2)</f>
        <v>0</v>
      </c>
      <c r="BL133" s="15" t="s">
        <v>175</v>
      </c>
      <c r="BM133" s="198" t="s">
        <v>1249</v>
      </c>
    </row>
    <row r="134" s="12" customFormat="1" ht="22.8" customHeight="1">
      <c r="A134" s="12"/>
      <c r="B134" s="172"/>
      <c r="C134" s="12"/>
      <c r="D134" s="173" t="s">
        <v>74</v>
      </c>
      <c r="E134" s="183" t="s">
        <v>201</v>
      </c>
      <c r="F134" s="183" t="s">
        <v>211</v>
      </c>
      <c r="G134" s="12"/>
      <c r="H134" s="12"/>
      <c r="I134" s="175"/>
      <c r="J134" s="184">
        <f>BK134</f>
        <v>0</v>
      </c>
      <c r="K134" s="12"/>
      <c r="L134" s="172"/>
      <c r="M134" s="177"/>
      <c r="N134" s="178"/>
      <c r="O134" s="178"/>
      <c r="P134" s="179">
        <f>SUM(P135:P148)</f>
        <v>0</v>
      </c>
      <c r="Q134" s="178"/>
      <c r="R134" s="179">
        <f>SUM(R135:R148)</f>
        <v>0.011288625</v>
      </c>
      <c r="S134" s="178"/>
      <c r="T134" s="180">
        <f>SUM(T135:T148)</f>
        <v>0.71074999999999999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73" t="s">
        <v>82</v>
      </c>
      <c r="AT134" s="181" t="s">
        <v>74</v>
      </c>
      <c r="AU134" s="181" t="s">
        <v>82</v>
      </c>
      <c r="AY134" s="173" t="s">
        <v>168</v>
      </c>
      <c r="BK134" s="182">
        <f>SUM(BK135:BK148)</f>
        <v>0</v>
      </c>
    </row>
    <row r="135" s="2" customFormat="1" ht="24.15" customHeight="1">
      <c r="A135" s="34"/>
      <c r="B135" s="185"/>
      <c r="C135" s="186" t="s">
        <v>175</v>
      </c>
      <c r="D135" s="186" t="s">
        <v>171</v>
      </c>
      <c r="E135" s="187" t="s">
        <v>1250</v>
      </c>
      <c r="F135" s="188" t="s">
        <v>1251</v>
      </c>
      <c r="G135" s="189" t="s">
        <v>174</v>
      </c>
      <c r="H135" s="190">
        <v>2.3999999999999999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41</v>
      </c>
      <c r="O135" s="78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175</v>
      </c>
      <c r="AT135" s="198" t="s">
        <v>171</v>
      </c>
      <c r="AU135" s="198" t="s">
        <v>88</v>
      </c>
      <c r="AY135" s="15" t="s">
        <v>168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88</v>
      </c>
      <c r="BK135" s="199">
        <f>ROUND(I135*H135,2)</f>
        <v>0</v>
      </c>
      <c r="BL135" s="15" t="s">
        <v>175</v>
      </c>
      <c r="BM135" s="198" t="s">
        <v>1252</v>
      </c>
    </row>
    <row r="136" s="2" customFormat="1" ht="16.5" customHeight="1">
      <c r="A136" s="34"/>
      <c r="B136" s="185"/>
      <c r="C136" s="186" t="s">
        <v>186</v>
      </c>
      <c r="D136" s="186" t="s">
        <v>171</v>
      </c>
      <c r="E136" s="187" t="s">
        <v>1253</v>
      </c>
      <c r="F136" s="188" t="s">
        <v>1254</v>
      </c>
      <c r="G136" s="189" t="s">
        <v>228</v>
      </c>
      <c r="H136" s="190">
        <v>2.5499999999999998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41</v>
      </c>
      <c r="O136" s="78"/>
      <c r="P136" s="196">
        <f>O136*H136</f>
        <v>0</v>
      </c>
      <c r="Q136" s="196">
        <v>0.0044175000000000004</v>
      </c>
      <c r="R136" s="196">
        <f>Q136*H136</f>
        <v>0.011264625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175</v>
      </c>
      <c r="AT136" s="198" t="s">
        <v>171</v>
      </c>
      <c r="AU136" s="198" t="s">
        <v>88</v>
      </c>
      <c r="AY136" s="15" t="s">
        <v>168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88</v>
      </c>
      <c r="BK136" s="199">
        <f>ROUND(I136*H136,2)</f>
        <v>0</v>
      </c>
      <c r="BL136" s="15" t="s">
        <v>175</v>
      </c>
      <c r="BM136" s="198" t="s">
        <v>1255</v>
      </c>
    </row>
    <row r="137" s="2" customFormat="1" ht="37.8" customHeight="1">
      <c r="A137" s="34"/>
      <c r="B137" s="185"/>
      <c r="C137" s="186" t="s">
        <v>169</v>
      </c>
      <c r="D137" s="186" t="s">
        <v>171</v>
      </c>
      <c r="E137" s="187" t="s">
        <v>1256</v>
      </c>
      <c r="F137" s="188" t="s">
        <v>1257</v>
      </c>
      <c r="G137" s="189" t="s">
        <v>320</v>
      </c>
      <c r="H137" s="190">
        <v>0.23999999999999999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2.2000000000000002</v>
      </c>
      <c r="T137" s="197">
        <f>S137*H137</f>
        <v>0.52800000000000002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175</v>
      </c>
      <c r="AT137" s="198" t="s">
        <v>171</v>
      </c>
      <c r="AU137" s="198" t="s">
        <v>88</v>
      </c>
      <c r="AY137" s="15" t="s">
        <v>168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88</v>
      </c>
      <c r="BK137" s="199">
        <f>ROUND(I137*H137,2)</f>
        <v>0</v>
      </c>
      <c r="BL137" s="15" t="s">
        <v>175</v>
      </c>
      <c r="BM137" s="198" t="s">
        <v>1258</v>
      </c>
    </row>
    <row r="138" s="2" customFormat="1" ht="24.15" customHeight="1">
      <c r="A138" s="34"/>
      <c r="B138" s="185"/>
      <c r="C138" s="186" t="s">
        <v>193</v>
      </c>
      <c r="D138" s="186" t="s">
        <v>171</v>
      </c>
      <c r="E138" s="187" t="s">
        <v>741</v>
      </c>
      <c r="F138" s="188" t="s">
        <v>742</v>
      </c>
      <c r="G138" s="189" t="s">
        <v>174</v>
      </c>
      <c r="H138" s="190">
        <v>2.3999999999999999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1.0000000000000001E-05</v>
      </c>
      <c r="R138" s="196">
        <f>Q138*H138</f>
        <v>2.4000000000000001E-05</v>
      </c>
      <c r="S138" s="196">
        <v>0.0060000000000000001</v>
      </c>
      <c r="T138" s="197">
        <f>S138*H138</f>
        <v>0.0144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175</v>
      </c>
      <c r="AT138" s="198" t="s">
        <v>171</v>
      </c>
      <c r="AU138" s="198" t="s">
        <v>88</v>
      </c>
      <c r="AY138" s="15" t="s">
        <v>168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88</v>
      </c>
      <c r="BK138" s="199">
        <f>ROUND(I138*H138,2)</f>
        <v>0</v>
      </c>
      <c r="BL138" s="15" t="s">
        <v>175</v>
      </c>
      <c r="BM138" s="198" t="s">
        <v>1259</v>
      </c>
    </row>
    <row r="139" s="2" customFormat="1" ht="37.8" customHeight="1">
      <c r="A139" s="34"/>
      <c r="B139" s="185"/>
      <c r="C139" s="186" t="s">
        <v>197</v>
      </c>
      <c r="D139" s="186" t="s">
        <v>171</v>
      </c>
      <c r="E139" s="187" t="s">
        <v>1260</v>
      </c>
      <c r="F139" s="188" t="s">
        <v>1261</v>
      </c>
      <c r="G139" s="189" t="s">
        <v>174</v>
      </c>
      <c r="H139" s="190">
        <v>2.5899999999999999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0.065000000000000002</v>
      </c>
      <c r="T139" s="197">
        <f>S139*H139</f>
        <v>0.16835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175</v>
      </c>
      <c r="AT139" s="198" t="s">
        <v>171</v>
      </c>
      <c r="AU139" s="198" t="s">
        <v>88</v>
      </c>
      <c r="AY139" s="15" t="s">
        <v>168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88</v>
      </c>
      <c r="BK139" s="199">
        <f>ROUND(I139*H139,2)</f>
        <v>0</v>
      </c>
      <c r="BL139" s="15" t="s">
        <v>175</v>
      </c>
      <c r="BM139" s="198" t="s">
        <v>1262</v>
      </c>
    </row>
    <row r="140" s="2" customFormat="1" ht="24.15" customHeight="1">
      <c r="A140" s="34"/>
      <c r="B140" s="185"/>
      <c r="C140" s="186" t="s">
        <v>201</v>
      </c>
      <c r="D140" s="186" t="s">
        <v>171</v>
      </c>
      <c r="E140" s="187" t="s">
        <v>250</v>
      </c>
      <c r="F140" s="188" t="s">
        <v>251</v>
      </c>
      <c r="G140" s="189" t="s">
        <v>252</v>
      </c>
      <c r="H140" s="190">
        <v>0.71499999999999997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175</v>
      </c>
      <c r="AT140" s="198" t="s">
        <v>171</v>
      </c>
      <c r="AU140" s="198" t="s">
        <v>88</v>
      </c>
      <c r="AY140" s="15" t="s">
        <v>168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88</v>
      </c>
      <c r="BK140" s="199">
        <f>ROUND(I140*H140,2)</f>
        <v>0</v>
      </c>
      <c r="BL140" s="15" t="s">
        <v>175</v>
      </c>
      <c r="BM140" s="198" t="s">
        <v>1263</v>
      </c>
    </row>
    <row r="141" s="2" customFormat="1" ht="24.15" customHeight="1">
      <c r="A141" s="34"/>
      <c r="B141" s="185"/>
      <c r="C141" s="186" t="s">
        <v>121</v>
      </c>
      <c r="D141" s="186" t="s">
        <v>171</v>
      </c>
      <c r="E141" s="187" t="s">
        <v>255</v>
      </c>
      <c r="F141" s="188" t="s">
        <v>256</v>
      </c>
      <c r="G141" s="189" t="s">
        <v>252</v>
      </c>
      <c r="H141" s="190">
        <v>0.71499999999999997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175</v>
      </c>
      <c r="AT141" s="198" t="s">
        <v>171</v>
      </c>
      <c r="AU141" s="198" t="s">
        <v>88</v>
      </c>
      <c r="AY141" s="15" t="s">
        <v>168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88</v>
      </c>
      <c r="BK141" s="199">
        <f>ROUND(I141*H141,2)</f>
        <v>0</v>
      </c>
      <c r="BL141" s="15" t="s">
        <v>175</v>
      </c>
      <c r="BM141" s="198" t="s">
        <v>1264</v>
      </c>
    </row>
    <row r="142" s="2" customFormat="1" ht="21.75" customHeight="1">
      <c r="A142" s="34"/>
      <c r="B142" s="185"/>
      <c r="C142" s="186" t="s">
        <v>124</v>
      </c>
      <c r="D142" s="186" t="s">
        <v>171</v>
      </c>
      <c r="E142" s="187" t="s">
        <v>259</v>
      </c>
      <c r="F142" s="188" t="s">
        <v>260</v>
      </c>
      <c r="G142" s="189" t="s">
        <v>252</v>
      </c>
      <c r="H142" s="190">
        <v>0.71499999999999997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175</v>
      </c>
      <c r="AT142" s="198" t="s">
        <v>171</v>
      </c>
      <c r="AU142" s="198" t="s">
        <v>88</v>
      </c>
      <c r="AY142" s="15" t="s">
        <v>168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88</v>
      </c>
      <c r="BK142" s="199">
        <f>ROUND(I142*H142,2)</f>
        <v>0</v>
      </c>
      <c r="BL142" s="15" t="s">
        <v>175</v>
      </c>
      <c r="BM142" s="198" t="s">
        <v>1265</v>
      </c>
    </row>
    <row r="143" s="2" customFormat="1" ht="24.15" customHeight="1">
      <c r="A143" s="34"/>
      <c r="B143" s="185"/>
      <c r="C143" s="186" t="s">
        <v>127</v>
      </c>
      <c r="D143" s="186" t="s">
        <v>171</v>
      </c>
      <c r="E143" s="187" t="s">
        <v>263</v>
      </c>
      <c r="F143" s="188" t="s">
        <v>264</v>
      </c>
      <c r="G143" s="189" t="s">
        <v>252</v>
      </c>
      <c r="H143" s="190">
        <v>17.16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175</v>
      </c>
      <c r="AT143" s="198" t="s">
        <v>171</v>
      </c>
      <c r="AU143" s="198" t="s">
        <v>88</v>
      </c>
      <c r="AY143" s="15" t="s">
        <v>168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88</v>
      </c>
      <c r="BK143" s="199">
        <f>ROUND(I143*H143,2)</f>
        <v>0</v>
      </c>
      <c r="BL143" s="15" t="s">
        <v>175</v>
      </c>
      <c r="BM143" s="198" t="s">
        <v>1266</v>
      </c>
    </row>
    <row r="144" s="2" customFormat="1" ht="24.15" customHeight="1">
      <c r="A144" s="34"/>
      <c r="B144" s="185"/>
      <c r="C144" s="186" t="s">
        <v>215</v>
      </c>
      <c r="D144" s="186" t="s">
        <v>171</v>
      </c>
      <c r="E144" s="187" t="s">
        <v>469</v>
      </c>
      <c r="F144" s="188" t="s">
        <v>470</v>
      </c>
      <c r="G144" s="189" t="s">
        <v>252</v>
      </c>
      <c r="H144" s="190">
        <v>0.71499999999999997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175</v>
      </c>
      <c r="AT144" s="198" t="s">
        <v>171</v>
      </c>
      <c r="AU144" s="198" t="s">
        <v>88</v>
      </c>
      <c r="AY144" s="15" t="s">
        <v>168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88</v>
      </c>
      <c r="BK144" s="199">
        <f>ROUND(I144*H144,2)</f>
        <v>0</v>
      </c>
      <c r="BL144" s="15" t="s">
        <v>175</v>
      </c>
      <c r="BM144" s="198" t="s">
        <v>1267</v>
      </c>
    </row>
    <row r="145" s="2" customFormat="1" ht="24.15" customHeight="1">
      <c r="A145" s="34"/>
      <c r="B145" s="185"/>
      <c r="C145" s="186" t="s">
        <v>129</v>
      </c>
      <c r="D145" s="186" t="s">
        <v>171</v>
      </c>
      <c r="E145" s="187" t="s">
        <v>472</v>
      </c>
      <c r="F145" s="188" t="s">
        <v>473</v>
      </c>
      <c r="G145" s="189" t="s">
        <v>252</v>
      </c>
      <c r="H145" s="190">
        <v>7.1500000000000004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41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175</v>
      </c>
      <c r="AT145" s="198" t="s">
        <v>171</v>
      </c>
      <c r="AU145" s="198" t="s">
        <v>88</v>
      </c>
      <c r="AY145" s="15" t="s">
        <v>168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88</v>
      </c>
      <c r="BK145" s="199">
        <f>ROUND(I145*H145,2)</f>
        <v>0</v>
      </c>
      <c r="BL145" s="15" t="s">
        <v>175</v>
      </c>
      <c r="BM145" s="198" t="s">
        <v>1268</v>
      </c>
    </row>
    <row r="146" s="2" customFormat="1" ht="24.15" customHeight="1">
      <c r="A146" s="34"/>
      <c r="B146" s="185"/>
      <c r="C146" s="186" t="s">
        <v>132</v>
      </c>
      <c r="D146" s="186" t="s">
        <v>171</v>
      </c>
      <c r="E146" s="187" t="s">
        <v>267</v>
      </c>
      <c r="F146" s="188" t="s">
        <v>268</v>
      </c>
      <c r="G146" s="189" t="s">
        <v>252</v>
      </c>
      <c r="H146" s="190">
        <v>0.215</v>
      </c>
      <c r="I146" s="191"/>
      <c r="J146" s="192">
        <f>ROUND(I146*H146,2)</f>
        <v>0</v>
      </c>
      <c r="K146" s="193"/>
      <c r="L146" s="35"/>
      <c r="M146" s="194" t="s">
        <v>1</v>
      </c>
      <c r="N146" s="195" t="s">
        <v>41</v>
      </c>
      <c r="O146" s="78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175</v>
      </c>
      <c r="AT146" s="198" t="s">
        <v>171</v>
      </c>
      <c r="AU146" s="198" t="s">
        <v>88</v>
      </c>
      <c r="AY146" s="15" t="s">
        <v>168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88</v>
      </c>
      <c r="BK146" s="199">
        <f>ROUND(I146*H146,2)</f>
        <v>0</v>
      </c>
      <c r="BL146" s="15" t="s">
        <v>175</v>
      </c>
      <c r="BM146" s="198" t="s">
        <v>1269</v>
      </c>
    </row>
    <row r="147" s="2" customFormat="1" ht="16.5" customHeight="1">
      <c r="A147" s="34"/>
      <c r="B147" s="185"/>
      <c r="C147" s="186" t="s">
        <v>225</v>
      </c>
      <c r="D147" s="186" t="s">
        <v>171</v>
      </c>
      <c r="E147" s="187" t="s">
        <v>271</v>
      </c>
      <c r="F147" s="188" t="s">
        <v>272</v>
      </c>
      <c r="G147" s="189" t="s">
        <v>273</v>
      </c>
      <c r="H147" s="190">
        <v>1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175</v>
      </c>
      <c r="AT147" s="198" t="s">
        <v>171</v>
      </c>
      <c r="AU147" s="198" t="s">
        <v>88</v>
      </c>
      <c r="AY147" s="15" t="s">
        <v>168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88</v>
      </c>
      <c r="BK147" s="199">
        <f>ROUND(I147*H147,2)</f>
        <v>0</v>
      </c>
      <c r="BL147" s="15" t="s">
        <v>175</v>
      </c>
      <c r="BM147" s="198" t="s">
        <v>1270</v>
      </c>
    </row>
    <row r="148" s="2" customFormat="1" ht="24.15" customHeight="1">
      <c r="A148" s="34"/>
      <c r="B148" s="185"/>
      <c r="C148" s="186" t="s">
        <v>230</v>
      </c>
      <c r="D148" s="186" t="s">
        <v>171</v>
      </c>
      <c r="E148" s="187" t="s">
        <v>276</v>
      </c>
      <c r="F148" s="188" t="s">
        <v>277</v>
      </c>
      <c r="G148" s="189" t="s">
        <v>252</v>
      </c>
      <c r="H148" s="190">
        <v>0.501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41</v>
      </c>
      <c r="O148" s="78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175</v>
      </c>
      <c r="AT148" s="198" t="s">
        <v>171</v>
      </c>
      <c r="AU148" s="198" t="s">
        <v>88</v>
      </c>
      <c r="AY148" s="15" t="s">
        <v>168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88</v>
      </c>
      <c r="BK148" s="199">
        <f>ROUND(I148*H148,2)</f>
        <v>0</v>
      </c>
      <c r="BL148" s="15" t="s">
        <v>175</v>
      </c>
      <c r="BM148" s="198" t="s">
        <v>1271</v>
      </c>
    </row>
    <row r="149" s="12" customFormat="1" ht="22.8" customHeight="1">
      <c r="A149" s="12"/>
      <c r="B149" s="172"/>
      <c r="C149" s="12"/>
      <c r="D149" s="173" t="s">
        <v>74</v>
      </c>
      <c r="E149" s="183" t="s">
        <v>279</v>
      </c>
      <c r="F149" s="183" t="s">
        <v>280</v>
      </c>
      <c r="G149" s="12"/>
      <c r="H149" s="12"/>
      <c r="I149" s="175"/>
      <c r="J149" s="184">
        <f>BK149</f>
        <v>0</v>
      </c>
      <c r="K149" s="12"/>
      <c r="L149" s="172"/>
      <c r="M149" s="177"/>
      <c r="N149" s="178"/>
      <c r="O149" s="178"/>
      <c r="P149" s="179">
        <f>P150</f>
        <v>0</v>
      </c>
      <c r="Q149" s="178"/>
      <c r="R149" s="179">
        <f>R150</f>
        <v>0</v>
      </c>
      <c r="S149" s="178"/>
      <c r="T149" s="180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73" t="s">
        <v>82</v>
      </c>
      <c r="AT149" s="181" t="s">
        <v>74</v>
      </c>
      <c r="AU149" s="181" t="s">
        <v>82</v>
      </c>
      <c r="AY149" s="173" t="s">
        <v>168</v>
      </c>
      <c r="BK149" s="182">
        <f>BK150</f>
        <v>0</v>
      </c>
    </row>
    <row r="150" s="2" customFormat="1" ht="24.15" customHeight="1">
      <c r="A150" s="34"/>
      <c r="B150" s="185"/>
      <c r="C150" s="186" t="s">
        <v>234</v>
      </c>
      <c r="D150" s="186" t="s">
        <v>171</v>
      </c>
      <c r="E150" s="187" t="s">
        <v>282</v>
      </c>
      <c r="F150" s="188" t="s">
        <v>283</v>
      </c>
      <c r="G150" s="189" t="s">
        <v>252</v>
      </c>
      <c r="H150" s="190">
        <v>0.082000000000000003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41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175</v>
      </c>
      <c r="AT150" s="198" t="s">
        <v>171</v>
      </c>
      <c r="AU150" s="198" t="s">
        <v>88</v>
      </c>
      <c r="AY150" s="15" t="s">
        <v>168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88</v>
      </c>
      <c r="BK150" s="199">
        <f>ROUND(I150*H150,2)</f>
        <v>0</v>
      </c>
      <c r="BL150" s="15" t="s">
        <v>175</v>
      </c>
      <c r="BM150" s="198" t="s">
        <v>1272</v>
      </c>
    </row>
    <row r="151" s="12" customFormat="1" ht="25.92" customHeight="1">
      <c r="A151" s="12"/>
      <c r="B151" s="172"/>
      <c r="C151" s="12"/>
      <c r="D151" s="173" t="s">
        <v>74</v>
      </c>
      <c r="E151" s="174" t="s">
        <v>285</v>
      </c>
      <c r="F151" s="174" t="s">
        <v>286</v>
      </c>
      <c r="G151" s="12"/>
      <c r="H151" s="12"/>
      <c r="I151" s="175"/>
      <c r="J151" s="176">
        <f>BK151</f>
        <v>0</v>
      </c>
      <c r="K151" s="12"/>
      <c r="L151" s="172"/>
      <c r="M151" s="177"/>
      <c r="N151" s="178"/>
      <c r="O151" s="178"/>
      <c r="P151" s="179">
        <f>P152+P156+P158</f>
        <v>0</v>
      </c>
      <c r="Q151" s="178"/>
      <c r="R151" s="179">
        <f>R152+R156+R158</f>
        <v>0.061371999999999996</v>
      </c>
      <c r="S151" s="178"/>
      <c r="T151" s="180">
        <f>T152+T156+T158</f>
        <v>0.0043750000000000004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73" t="s">
        <v>88</v>
      </c>
      <c r="AT151" s="181" t="s">
        <v>74</v>
      </c>
      <c r="AU151" s="181" t="s">
        <v>75</v>
      </c>
      <c r="AY151" s="173" t="s">
        <v>168</v>
      </c>
      <c r="BK151" s="182">
        <f>BK152+BK156+BK158</f>
        <v>0</v>
      </c>
    </row>
    <row r="152" s="12" customFormat="1" ht="22.8" customHeight="1">
      <c r="A152" s="12"/>
      <c r="B152" s="172"/>
      <c r="C152" s="12"/>
      <c r="D152" s="173" t="s">
        <v>74</v>
      </c>
      <c r="E152" s="183" t="s">
        <v>393</v>
      </c>
      <c r="F152" s="183" t="s">
        <v>394</v>
      </c>
      <c r="G152" s="12"/>
      <c r="H152" s="12"/>
      <c r="I152" s="175"/>
      <c r="J152" s="184">
        <f>BK152</f>
        <v>0</v>
      </c>
      <c r="K152" s="12"/>
      <c r="L152" s="172"/>
      <c r="M152" s="177"/>
      <c r="N152" s="178"/>
      <c r="O152" s="178"/>
      <c r="P152" s="179">
        <f>SUM(P153:P155)</f>
        <v>0</v>
      </c>
      <c r="Q152" s="178"/>
      <c r="R152" s="179">
        <f>SUM(R153:R155)</f>
        <v>0.014891999999999999</v>
      </c>
      <c r="S152" s="178"/>
      <c r="T152" s="180">
        <f>SUM(T153:T155)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73" t="s">
        <v>88</v>
      </c>
      <c r="AT152" s="181" t="s">
        <v>74</v>
      </c>
      <c r="AU152" s="181" t="s">
        <v>82</v>
      </c>
      <c r="AY152" s="173" t="s">
        <v>168</v>
      </c>
      <c r="BK152" s="182">
        <f>SUM(BK153:BK155)</f>
        <v>0</v>
      </c>
    </row>
    <row r="153" s="2" customFormat="1" ht="21.75" customHeight="1">
      <c r="A153" s="34"/>
      <c r="B153" s="185"/>
      <c r="C153" s="186" t="s">
        <v>238</v>
      </c>
      <c r="D153" s="186" t="s">
        <v>171</v>
      </c>
      <c r="E153" s="187" t="s">
        <v>1273</v>
      </c>
      <c r="F153" s="188" t="s">
        <v>1274</v>
      </c>
      <c r="G153" s="189" t="s">
        <v>174</v>
      </c>
      <c r="H153" s="190">
        <v>2.3999999999999999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0.0040000000000000001</v>
      </c>
      <c r="R153" s="196">
        <f>Q153*H153</f>
        <v>0.0095999999999999992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225</v>
      </c>
      <c r="AT153" s="198" t="s">
        <v>171</v>
      </c>
      <c r="AU153" s="198" t="s">
        <v>88</v>
      </c>
      <c r="AY153" s="15" t="s">
        <v>168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88</v>
      </c>
      <c r="BK153" s="199">
        <f>ROUND(I153*H153,2)</f>
        <v>0</v>
      </c>
      <c r="BL153" s="15" t="s">
        <v>225</v>
      </c>
      <c r="BM153" s="198" t="s">
        <v>1275</v>
      </c>
    </row>
    <row r="154" s="2" customFormat="1" ht="24.15" customHeight="1">
      <c r="A154" s="34"/>
      <c r="B154" s="185"/>
      <c r="C154" s="200" t="s">
        <v>7</v>
      </c>
      <c r="D154" s="200" t="s">
        <v>294</v>
      </c>
      <c r="E154" s="201" t="s">
        <v>1276</v>
      </c>
      <c r="F154" s="202" t="s">
        <v>1277</v>
      </c>
      <c r="G154" s="203" t="s">
        <v>174</v>
      </c>
      <c r="H154" s="204">
        <v>2.52</v>
      </c>
      <c r="I154" s="205"/>
      <c r="J154" s="206">
        <f>ROUND(I154*H154,2)</f>
        <v>0</v>
      </c>
      <c r="K154" s="207"/>
      <c r="L154" s="208"/>
      <c r="M154" s="209" t="s">
        <v>1</v>
      </c>
      <c r="N154" s="210" t="s">
        <v>41</v>
      </c>
      <c r="O154" s="78"/>
      <c r="P154" s="196">
        <f>O154*H154</f>
        <v>0</v>
      </c>
      <c r="Q154" s="196">
        <v>0.0020999999999999999</v>
      </c>
      <c r="R154" s="196">
        <f>Q154*H154</f>
        <v>0.0052919999999999998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297</v>
      </c>
      <c r="AT154" s="198" t="s">
        <v>294</v>
      </c>
      <c r="AU154" s="198" t="s">
        <v>88</v>
      </c>
      <c r="AY154" s="15" t="s">
        <v>168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88</v>
      </c>
      <c r="BK154" s="199">
        <f>ROUND(I154*H154,2)</f>
        <v>0</v>
      </c>
      <c r="BL154" s="15" t="s">
        <v>225</v>
      </c>
      <c r="BM154" s="198" t="s">
        <v>1278</v>
      </c>
    </row>
    <row r="155" s="2" customFormat="1" ht="24.15" customHeight="1">
      <c r="A155" s="34"/>
      <c r="B155" s="185"/>
      <c r="C155" s="186" t="s">
        <v>245</v>
      </c>
      <c r="D155" s="186" t="s">
        <v>171</v>
      </c>
      <c r="E155" s="187" t="s">
        <v>407</v>
      </c>
      <c r="F155" s="188" t="s">
        <v>408</v>
      </c>
      <c r="G155" s="189" t="s">
        <v>309</v>
      </c>
      <c r="H155" s="211"/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41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225</v>
      </c>
      <c r="AT155" s="198" t="s">
        <v>171</v>
      </c>
      <c r="AU155" s="198" t="s">
        <v>88</v>
      </c>
      <c r="AY155" s="15" t="s">
        <v>168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88</v>
      </c>
      <c r="BK155" s="199">
        <f>ROUND(I155*H155,2)</f>
        <v>0</v>
      </c>
      <c r="BL155" s="15" t="s">
        <v>225</v>
      </c>
      <c r="BM155" s="198" t="s">
        <v>1279</v>
      </c>
    </row>
    <row r="156" s="12" customFormat="1" ht="22.8" customHeight="1">
      <c r="A156" s="12"/>
      <c r="B156" s="172"/>
      <c r="C156" s="12"/>
      <c r="D156" s="173" t="s">
        <v>74</v>
      </c>
      <c r="E156" s="183" t="s">
        <v>346</v>
      </c>
      <c r="F156" s="183" t="s">
        <v>347</v>
      </c>
      <c r="G156" s="12"/>
      <c r="H156" s="12"/>
      <c r="I156" s="175"/>
      <c r="J156" s="184">
        <f>BK156</f>
        <v>0</v>
      </c>
      <c r="K156" s="12"/>
      <c r="L156" s="172"/>
      <c r="M156" s="177"/>
      <c r="N156" s="178"/>
      <c r="O156" s="178"/>
      <c r="P156" s="179">
        <f>P157</f>
        <v>0</v>
      </c>
      <c r="Q156" s="178"/>
      <c r="R156" s="179">
        <f>R157</f>
        <v>0</v>
      </c>
      <c r="S156" s="178"/>
      <c r="T156" s="180">
        <f>T157</f>
        <v>0.0043750000000000004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73" t="s">
        <v>88</v>
      </c>
      <c r="AT156" s="181" t="s">
        <v>74</v>
      </c>
      <c r="AU156" s="181" t="s">
        <v>82</v>
      </c>
      <c r="AY156" s="173" t="s">
        <v>168</v>
      </c>
      <c r="BK156" s="182">
        <f>BK157</f>
        <v>0</v>
      </c>
    </row>
    <row r="157" s="2" customFormat="1" ht="24.15" customHeight="1">
      <c r="A157" s="34"/>
      <c r="B157" s="185"/>
      <c r="C157" s="186" t="s">
        <v>249</v>
      </c>
      <c r="D157" s="186" t="s">
        <v>171</v>
      </c>
      <c r="E157" s="187" t="s">
        <v>1280</v>
      </c>
      <c r="F157" s="188" t="s">
        <v>1281</v>
      </c>
      <c r="G157" s="189" t="s">
        <v>228</v>
      </c>
      <c r="H157" s="190">
        <v>2.5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0.00175</v>
      </c>
      <c r="T157" s="197">
        <f>S157*H157</f>
        <v>0.0043750000000000004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225</v>
      </c>
      <c r="AT157" s="198" t="s">
        <v>171</v>
      </c>
      <c r="AU157" s="198" t="s">
        <v>88</v>
      </c>
      <c r="AY157" s="15" t="s">
        <v>168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88</v>
      </c>
      <c r="BK157" s="199">
        <f>ROUND(I157*H157,2)</f>
        <v>0</v>
      </c>
      <c r="BL157" s="15" t="s">
        <v>225</v>
      </c>
      <c r="BM157" s="198" t="s">
        <v>1282</v>
      </c>
    </row>
    <row r="158" s="12" customFormat="1" ht="22.8" customHeight="1">
      <c r="A158" s="12"/>
      <c r="B158" s="172"/>
      <c r="C158" s="12"/>
      <c r="D158" s="173" t="s">
        <v>74</v>
      </c>
      <c r="E158" s="183" t="s">
        <v>761</v>
      </c>
      <c r="F158" s="183" t="s">
        <v>762</v>
      </c>
      <c r="G158" s="12"/>
      <c r="H158" s="12"/>
      <c r="I158" s="175"/>
      <c r="J158" s="184">
        <f>BK158</f>
        <v>0</v>
      </c>
      <c r="K158" s="12"/>
      <c r="L158" s="172"/>
      <c r="M158" s="177"/>
      <c r="N158" s="178"/>
      <c r="O158" s="178"/>
      <c r="P158" s="179">
        <f>SUM(P159:P164)</f>
        <v>0</v>
      </c>
      <c r="Q158" s="178"/>
      <c r="R158" s="179">
        <f>SUM(R159:R164)</f>
        <v>0.046479999999999994</v>
      </c>
      <c r="S158" s="178"/>
      <c r="T158" s="180">
        <f>SUM(T159:T164)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73" t="s">
        <v>88</v>
      </c>
      <c r="AT158" s="181" t="s">
        <v>74</v>
      </c>
      <c r="AU158" s="181" t="s">
        <v>82</v>
      </c>
      <c r="AY158" s="173" t="s">
        <v>168</v>
      </c>
      <c r="BK158" s="182">
        <f>SUM(BK159:BK164)</f>
        <v>0</v>
      </c>
    </row>
    <row r="159" s="2" customFormat="1" ht="24.15" customHeight="1">
      <c r="A159" s="34"/>
      <c r="B159" s="185"/>
      <c r="C159" s="186" t="s">
        <v>254</v>
      </c>
      <c r="D159" s="186" t="s">
        <v>171</v>
      </c>
      <c r="E159" s="187" t="s">
        <v>763</v>
      </c>
      <c r="F159" s="188" t="s">
        <v>764</v>
      </c>
      <c r="G159" s="189" t="s">
        <v>228</v>
      </c>
      <c r="H159" s="190">
        <v>1.8999999999999999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41</v>
      </c>
      <c r="O159" s="78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225</v>
      </c>
      <c r="AT159" s="198" t="s">
        <v>171</v>
      </c>
      <c r="AU159" s="198" t="s">
        <v>88</v>
      </c>
      <c r="AY159" s="15" t="s">
        <v>168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88</v>
      </c>
      <c r="BK159" s="199">
        <f>ROUND(I159*H159,2)</f>
        <v>0</v>
      </c>
      <c r="BL159" s="15" t="s">
        <v>225</v>
      </c>
      <c r="BM159" s="198" t="s">
        <v>1283</v>
      </c>
    </row>
    <row r="160" s="2" customFormat="1" ht="24.15" customHeight="1">
      <c r="A160" s="34"/>
      <c r="B160" s="185"/>
      <c r="C160" s="186" t="s">
        <v>258</v>
      </c>
      <c r="D160" s="186" t="s">
        <v>171</v>
      </c>
      <c r="E160" s="187" t="s">
        <v>1284</v>
      </c>
      <c r="F160" s="188" t="s">
        <v>1285</v>
      </c>
      <c r="G160" s="189" t="s">
        <v>228</v>
      </c>
      <c r="H160" s="190">
        <v>1.8999999999999999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41</v>
      </c>
      <c r="O160" s="78"/>
      <c r="P160" s="196">
        <f>O160*H160</f>
        <v>0</v>
      </c>
      <c r="Q160" s="196">
        <v>0.0034299999999999999</v>
      </c>
      <c r="R160" s="196">
        <f>Q160*H160</f>
        <v>0.0065169999999999994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225</v>
      </c>
      <c r="AT160" s="198" t="s">
        <v>171</v>
      </c>
      <c r="AU160" s="198" t="s">
        <v>88</v>
      </c>
      <c r="AY160" s="15" t="s">
        <v>168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88</v>
      </c>
      <c r="BK160" s="199">
        <f>ROUND(I160*H160,2)</f>
        <v>0</v>
      </c>
      <c r="BL160" s="15" t="s">
        <v>225</v>
      </c>
      <c r="BM160" s="198" t="s">
        <v>1286</v>
      </c>
    </row>
    <row r="161" s="2" customFormat="1" ht="21.75" customHeight="1">
      <c r="A161" s="34"/>
      <c r="B161" s="185"/>
      <c r="C161" s="200" t="s">
        <v>262</v>
      </c>
      <c r="D161" s="200" t="s">
        <v>294</v>
      </c>
      <c r="E161" s="201" t="s">
        <v>1287</v>
      </c>
      <c r="F161" s="202" t="s">
        <v>1288</v>
      </c>
      <c r="G161" s="203" t="s">
        <v>273</v>
      </c>
      <c r="H161" s="204">
        <v>6.46</v>
      </c>
      <c r="I161" s="205"/>
      <c r="J161" s="206">
        <f>ROUND(I161*H161,2)</f>
        <v>0</v>
      </c>
      <c r="K161" s="207"/>
      <c r="L161" s="208"/>
      <c r="M161" s="209" t="s">
        <v>1</v>
      </c>
      <c r="N161" s="210" t="s">
        <v>41</v>
      </c>
      <c r="O161" s="78"/>
      <c r="P161" s="196">
        <f>O161*H161</f>
        <v>0</v>
      </c>
      <c r="Q161" s="196">
        <v>0.00044999999999999999</v>
      </c>
      <c r="R161" s="196">
        <f>Q161*H161</f>
        <v>0.0029069999999999999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297</v>
      </c>
      <c r="AT161" s="198" t="s">
        <v>294</v>
      </c>
      <c r="AU161" s="198" t="s">
        <v>88</v>
      </c>
      <c r="AY161" s="15" t="s">
        <v>168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88</v>
      </c>
      <c r="BK161" s="199">
        <f>ROUND(I161*H161,2)</f>
        <v>0</v>
      </c>
      <c r="BL161" s="15" t="s">
        <v>225</v>
      </c>
      <c r="BM161" s="198" t="s">
        <v>1289</v>
      </c>
    </row>
    <row r="162" s="2" customFormat="1" ht="33" customHeight="1">
      <c r="A162" s="34"/>
      <c r="B162" s="185"/>
      <c r="C162" s="186" t="s">
        <v>266</v>
      </c>
      <c r="D162" s="186" t="s">
        <v>171</v>
      </c>
      <c r="E162" s="187" t="s">
        <v>1290</v>
      </c>
      <c r="F162" s="188" t="s">
        <v>1291</v>
      </c>
      <c r="G162" s="189" t="s">
        <v>174</v>
      </c>
      <c r="H162" s="190">
        <v>2.3999999999999999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41</v>
      </c>
      <c r="O162" s="78"/>
      <c r="P162" s="196">
        <f>O162*H162</f>
        <v>0</v>
      </c>
      <c r="Q162" s="196">
        <v>0.0032000000000000002</v>
      </c>
      <c r="R162" s="196">
        <f>Q162*H162</f>
        <v>0.0076800000000000002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225</v>
      </c>
      <c r="AT162" s="198" t="s">
        <v>171</v>
      </c>
      <c r="AU162" s="198" t="s">
        <v>88</v>
      </c>
      <c r="AY162" s="15" t="s">
        <v>168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88</v>
      </c>
      <c r="BK162" s="199">
        <f>ROUND(I162*H162,2)</f>
        <v>0</v>
      </c>
      <c r="BL162" s="15" t="s">
        <v>225</v>
      </c>
      <c r="BM162" s="198" t="s">
        <v>1292</v>
      </c>
    </row>
    <row r="163" s="2" customFormat="1" ht="24.15" customHeight="1">
      <c r="A163" s="34"/>
      <c r="B163" s="185"/>
      <c r="C163" s="200" t="s">
        <v>270</v>
      </c>
      <c r="D163" s="200" t="s">
        <v>294</v>
      </c>
      <c r="E163" s="201" t="s">
        <v>1293</v>
      </c>
      <c r="F163" s="202" t="s">
        <v>1294</v>
      </c>
      <c r="G163" s="203" t="s">
        <v>174</v>
      </c>
      <c r="H163" s="204">
        <v>2.448</v>
      </c>
      <c r="I163" s="205"/>
      <c r="J163" s="206">
        <f>ROUND(I163*H163,2)</f>
        <v>0</v>
      </c>
      <c r="K163" s="207"/>
      <c r="L163" s="208"/>
      <c r="M163" s="209" t="s">
        <v>1</v>
      </c>
      <c r="N163" s="210" t="s">
        <v>41</v>
      </c>
      <c r="O163" s="78"/>
      <c r="P163" s="196">
        <f>O163*H163</f>
        <v>0</v>
      </c>
      <c r="Q163" s="196">
        <v>0.012</v>
      </c>
      <c r="R163" s="196">
        <f>Q163*H163</f>
        <v>0.029375999999999999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297</v>
      </c>
      <c r="AT163" s="198" t="s">
        <v>294</v>
      </c>
      <c r="AU163" s="198" t="s">
        <v>88</v>
      </c>
      <c r="AY163" s="15" t="s">
        <v>168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88</v>
      </c>
      <c r="BK163" s="199">
        <f>ROUND(I163*H163,2)</f>
        <v>0</v>
      </c>
      <c r="BL163" s="15" t="s">
        <v>225</v>
      </c>
      <c r="BM163" s="198" t="s">
        <v>1295</v>
      </c>
    </row>
    <row r="164" s="2" customFormat="1" ht="24.15" customHeight="1">
      <c r="A164" s="34"/>
      <c r="B164" s="185"/>
      <c r="C164" s="186" t="s">
        <v>275</v>
      </c>
      <c r="D164" s="186" t="s">
        <v>171</v>
      </c>
      <c r="E164" s="187" t="s">
        <v>1296</v>
      </c>
      <c r="F164" s="188" t="s">
        <v>773</v>
      </c>
      <c r="G164" s="189" t="s">
        <v>252</v>
      </c>
      <c r="H164" s="190">
        <v>0.045999999999999999</v>
      </c>
      <c r="I164" s="191"/>
      <c r="J164" s="192">
        <f>ROUND(I164*H164,2)</f>
        <v>0</v>
      </c>
      <c r="K164" s="193"/>
      <c r="L164" s="35"/>
      <c r="M164" s="212" t="s">
        <v>1</v>
      </c>
      <c r="N164" s="213" t="s">
        <v>41</v>
      </c>
      <c r="O164" s="214"/>
      <c r="P164" s="215">
        <f>O164*H164</f>
        <v>0</v>
      </c>
      <c r="Q164" s="215">
        <v>0</v>
      </c>
      <c r="R164" s="215">
        <f>Q164*H164</f>
        <v>0</v>
      </c>
      <c r="S164" s="215">
        <v>0</v>
      </c>
      <c r="T164" s="21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225</v>
      </c>
      <c r="AT164" s="198" t="s">
        <v>171</v>
      </c>
      <c r="AU164" s="198" t="s">
        <v>88</v>
      </c>
      <c r="AY164" s="15" t="s">
        <v>168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88</v>
      </c>
      <c r="BK164" s="199">
        <f>ROUND(I164*H164,2)</f>
        <v>0</v>
      </c>
      <c r="BL164" s="15" t="s">
        <v>225</v>
      </c>
      <c r="BM164" s="198" t="s">
        <v>1297</v>
      </c>
    </row>
    <row r="165" s="2" customFormat="1" ht="6.96" customHeight="1">
      <c r="A165" s="34"/>
      <c r="B165" s="61"/>
      <c r="C165" s="62"/>
      <c r="D165" s="62"/>
      <c r="E165" s="62"/>
      <c r="F165" s="62"/>
      <c r="G165" s="62"/>
      <c r="H165" s="62"/>
      <c r="I165" s="62"/>
      <c r="J165" s="62"/>
      <c r="K165" s="62"/>
      <c r="L165" s="35"/>
      <c r="M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</row>
  </sheetData>
  <autoFilter ref="C127:K16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128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135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Zníženie energetickej náročnosti budovy telocvične ZŠ a MŠ Pod Papierňou, Bardejov</v>
      </c>
      <c r="F7" s="28"/>
      <c r="G7" s="28"/>
      <c r="H7" s="28"/>
      <c r="L7" s="18"/>
    </row>
    <row r="8" s="1" customFormat="1" ht="12" customHeight="1">
      <c r="B8" s="18"/>
      <c r="D8" s="28" t="s">
        <v>136</v>
      </c>
      <c r="L8" s="18"/>
    </row>
    <row r="9" s="2" customFormat="1" ht="23.25" customHeight="1">
      <c r="A9" s="34"/>
      <c r="B9" s="35"/>
      <c r="C9" s="34"/>
      <c r="D9" s="34"/>
      <c r="E9" s="131" t="s">
        <v>137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1298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1. 5. 2024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30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2"/>
      <c r="B29" s="133"/>
      <c r="C29" s="132"/>
      <c r="D29" s="132"/>
      <c r="E29" s="32" t="s">
        <v>1</v>
      </c>
      <c r="F29" s="32"/>
      <c r="G29" s="32"/>
      <c r="H29" s="32"/>
      <c r="I29" s="132"/>
      <c r="J29" s="132"/>
      <c r="K29" s="132"/>
      <c r="L29" s="134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5" t="s">
        <v>35</v>
      </c>
      <c r="E32" s="34"/>
      <c r="F32" s="34"/>
      <c r="G32" s="34"/>
      <c r="H32" s="34"/>
      <c r="I32" s="34"/>
      <c r="J32" s="97">
        <f>ROUND(J127,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6" t="s">
        <v>39</v>
      </c>
      <c r="E35" s="41" t="s">
        <v>40</v>
      </c>
      <c r="F35" s="137">
        <f>ROUND((SUM(BE127:BE222)),  2)</f>
        <v>0</v>
      </c>
      <c r="G35" s="138"/>
      <c r="H35" s="138"/>
      <c r="I35" s="139">
        <v>0.20000000000000001</v>
      </c>
      <c r="J35" s="137">
        <f>ROUND(((SUM(BE127:BE222))*I35),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ROUND((SUM(BF127:BF222)),  2)</f>
        <v>0</v>
      </c>
      <c r="G36" s="138"/>
      <c r="H36" s="138"/>
      <c r="I36" s="139">
        <v>0.20000000000000001</v>
      </c>
      <c r="J36" s="137">
        <f>ROUND(((SUM(BF127:BF222))*I36),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ROUND((SUM(BG127:BG222)),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ROUND((SUM(BH127:BH222)),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ROUND((SUM(BI127:BI222)),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Zníženie energetickej náročnosti budovy telocvične ZŠ a MŠ Pod Papierňou, Bardejov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136</v>
      </c>
      <c r="L86" s="18"/>
    </row>
    <row r="87" s="2" customFormat="1" ht="23.25" customHeight="1">
      <c r="A87" s="34"/>
      <c r="B87" s="35"/>
      <c r="C87" s="34"/>
      <c r="D87" s="34"/>
      <c r="E87" s="131" t="s">
        <v>137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12 - Zdravotechnická inštalácia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Pod Papierňou 1555 ; 085 01 Bardejov</v>
      </c>
      <c r="G91" s="34"/>
      <c r="H91" s="34"/>
      <c r="I91" s="28" t="s">
        <v>21</v>
      </c>
      <c r="J91" s="70" t="str">
        <f>IF(J14="","",J14)</f>
        <v>1. 5. 2024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Mesto Bardejov, Radničné námestie 16, 085 01</v>
      </c>
      <c r="G93" s="34"/>
      <c r="H93" s="34"/>
      <c r="I93" s="28" t="s">
        <v>29</v>
      </c>
      <c r="J93" s="32" t="str">
        <f>E23</f>
        <v>BEELI s.r.o., Bojná 329, 956 01 Bojná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5.6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BEELI s.r.o., Bojná 329, 956 01 Bojná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141</v>
      </c>
      <c r="D96" s="142"/>
      <c r="E96" s="142"/>
      <c r="F96" s="142"/>
      <c r="G96" s="142"/>
      <c r="H96" s="142"/>
      <c r="I96" s="142"/>
      <c r="J96" s="151" t="s">
        <v>142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143</v>
      </c>
      <c r="D98" s="34"/>
      <c r="E98" s="34"/>
      <c r="F98" s="34"/>
      <c r="G98" s="34"/>
      <c r="H98" s="34"/>
      <c r="I98" s="34"/>
      <c r="J98" s="97">
        <f>J127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144</v>
      </c>
    </row>
    <row r="99" s="9" customFormat="1" ht="24.96" customHeight="1">
      <c r="A99" s="9"/>
      <c r="B99" s="153"/>
      <c r="C99" s="9"/>
      <c r="D99" s="154" t="s">
        <v>145</v>
      </c>
      <c r="E99" s="155"/>
      <c r="F99" s="155"/>
      <c r="G99" s="155"/>
      <c r="H99" s="155"/>
      <c r="I99" s="155"/>
      <c r="J99" s="156">
        <f>J128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7"/>
      <c r="C100" s="10"/>
      <c r="D100" s="158" t="s">
        <v>147</v>
      </c>
      <c r="E100" s="159"/>
      <c r="F100" s="159"/>
      <c r="G100" s="159"/>
      <c r="H100" s="159"/>
      <c r="I100" s="159"/>
      <c r="J100" s="160">
        <f>J129</f>
        <v>0</v>
      </c>
      <c r="K100" s="10"/>
      <c r="L100" s="15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53"/>
      <c r="C101" s="9"/>
      <c r="D101" s="154" t="s">
        <v>149</v>
      </c>
      <c r="E101" s="155"/>
      <c r="F101" s="155"/>
      <c r="G101" s="155"/>
      <c r="H101" s="155"/>
      <c r="I101" s="155"/>
      <c r="J101" s="156">
        <f>J139</f>
        <v>0</v>
      </c>
      <c r="K101" s="9"/>
      <c r="L101" s="15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57"/>
      <c r="C102" s="10"/>
      <c r="D102" s="158" t="s">
        <v>389</v>
      </c>
      <c r="E102" s="159"/>
      <c r="F102" s="159"/>
      <c r="G102" s="159"/>
      <c r="H102" s="159"/>
      <c r="I102" s="159"/>
      <c r="J102" s="160">
        <f>J140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7"/>
      <c r="C103" s="10"/>
      <c r="D103" s="158" t="s">
        <v>1299</v>
      </c>
      <c r="E103" s="159"/>
      <c r="F103" s="159"/>
      <c r="G103" s="159"/>
      <c r="H103" s="159"/>
      <c r="I103" s="159"/>
      <c r="J103" s="160">
        <f>J156</f>
        <v>0</v>
      </c>
      <c r="K103" s="10"/>
      <c r="L103" s="15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7"/>
      <c r="C104" s="10"/>
      <c r="D104" s="158" t="s">
        <v>995</v>
      </c>
      <c r="E104" s="159"/>
      <c r="F104" s="159"/>
      <c r="G104" s="159"/>
      <c r="H104" s="159"/>
      <c r="I104" s="159"/>
      <c r="J104" s="160">
        <f>J169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7"/>
      <c r="C105" s="10"/>
      <c r="D105" s="158" t="s">
        <v>996</v>
      </c>
      <c r="E105" s="159"/>
      <c r="F105" s="159"/>
      <c r="G105" s="159"/>
      <c r="H105" s="159"/>
      <c r="I105" s="159"/>
      <c r="J105" s="160">
        <f>J191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11" s="2" customFormat="1" ht="6.96" customHeight="1">
      <c r="A111" s="34"/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4.96" customHeight="1">
      <c r="A112" s="34"/>
      <c r="B112" s="35"/>
      <c r="C112" s="19" t="s">
        <v>154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15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26.25" customHeight="1">
      <c r="A115" s="34"/>
      <c r="B115" s="35"/>
      <c r="C115" s="34"/>
      <c r="D115" s="34"/>
      <c r="E115" s="131" t="str">
        <f>E7</f>
        <v>Zníženie energetickej náročnosti budovy telocvične ZŠ a MŠ Pod Papierňou, Bardejov</v>
      </c>
      <c r="F115" s="28"/>
      <c r="G115" s="28"/>
      <c r="H115" s="28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1" customFormat="1" ht="12" customHeight="1">
      <c r="B116" s="18"/>
      <c r="C116" s="28" t="s">
        <v>136</v>
      </c>
      <c r="L116" s="18"/>
    </row>
    <row r="117" s="2" customFormat="1" ht="23.25" customHeight="1">
      <c r="A117" s="34"/>
      <c r="B117" s="35"/>
      <c r="C117" s="34"/>
      <c r="D117" s="34"/>
      <c r="E117" s="131" t="s">
        <v>137</v>
      </c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138</v>
      </c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6.5" customHeight="1">
      <c r="A119" s="34"/>
      <c r="B119" s="35"/>
      <c r="C119" s="34"/>
      <c r="D119" s="34"/>
      <c r="E119" s="68" t="str">
        <f>E11</f>
        <v>12 - Zdravotechnická inštalácia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19</v>
      </c>
      <c r="D121" s="34"/>
      <c r="E121" s="34"/>
      <c r="F121" s="23" t="str">
        <f>F14</f>
        <v>Pod Papierňou 1555 ; 085 01 Bardejov</v>
      </c>
      <c r="G121" s="34"/>
      <c r="H121" s="34"/>
      <c r="I121" s="28" t="s">
        <v>21</v>
      </c>
      <c r="J121" s="70" t="str">
        <f>IF(J14="","",J14)</f>
        <v>1. 5. 2024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25.65" customHeight="1">
      <c r="A123" s="34"/>
      <c r="B123" s="35"/>
      <c r="C123" s="28" t="s">
        <v>23</v>
      </c>
      <c r="D123" s="34"/>
      <c r="E123" s="34"/>
      <c r="F123" s="23" t="str">
        <f>E17</f>
        <v>Mesto Bardejov, Radničné námestie 16, 085 01</v>
      </c>
      <c r="G123" s="34"/>
      <c r="H123" s="34"/>
      <c r="I123" s="28" t="s">
        <v>29</v>
      </c>
      <c r="J123" s="32" t="str">
        <f>E23</f>
        <v>BEELI s.r.o., Bojná 329, 956 01 Bojná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25.65" customHeight="1">
      <c r="A124" s="34"/>
      <c r="B124" s="35"/>
      <c r="C124" s="28" t="s">
        <v>27</v>
      </c>
      <c r="D124" s="34"/>
      <c r="E124" s="34"/>
      <c r="F124" s="23" t="str">
        <f>IF(E20="","",E20)</f>
        <v>Vyplň údaj</v>
      </c>
      <c r="G124" s="34"/>
      <c r="H124" s="34"/>
      <c r="I124" s="28" t="s">
        <v>32</v>
      </c>
      <c r="J124" s="32" t="str">
        <f>E26</f>
        <v>BEELI s.r.o., Bojná 329, 956 01 Bojná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0.32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11" customFormat="1" ht="29.28" customHeight="1">
      <c r="A126" s="161"/>
      <c r="B126" s="162"/>
      <c r="C126" s="163" t="s">
        <v>155</v>
      </c>
      <c r="D126" s="164" t="s">
        <v>60</v>
      </c>
      <c r="E126" s="164" t="s">
        <v>56</v>
      </c>
      <c r="F126" s="164" t="s">
        <v>57</v>
      </c>
      <c r="G126" s="164" t="s">
        <v>156</v>
      </c>
      <c r="H126" s="164" t="s">
        <v>157</v>
      </c>
      <c r="I126" s="164" t="s">
        <v>158</v>
      </c>
      <c r="J126" s="165" t="s">
        <v>142</v>
      </c>
      <c r="K126" s="166" t="s">
        <v>159</v>
      </c>
      <c r="L126" s="167"/>
      <c r="M126" s="87" t="s">
        <v>1</v>
      </c>
      <c r="N126" s="88" t="s">
        <v>39</v>
      </c>
      <c r="O126" s="88" t="s">
        <v>160</v>
      </c>
      <c r="P126" s="88" t="s">
        <v>161</v>
      </c>
      <c r="Q126" s="88" t="s">
        <v>162</v>
      </c>
      <c r="R126" s="88" t="s">
        <v>163</v>
      </c>
      <c r="S126" s="88" t="s">
        <v>164</v>
      </c>
      <c r="T126" s="89" t="s">
        <v>165</v>
      </c>
      <c r="U126" s="161"/>
      <c r="V126" s="161"/>
      <c r="W126" s="161"/>
      <c r="X126" s="161"/>
      <c r="Y126" s="161"/>
      <c r="Z126" s="161"/>
      <c r="AA126" s="161"/>
      <c r="AB126" s="161"/>
      <c r="AC126" s="161"/>
      <c r="AD126" s="161"/>
      <c r="AE126" s="161"/>
    </row>
    <row r="127" s="2" customFormat="1" ht="22.8" customHeight="1">
      <c r="A127" s="34"/>
      <c r="B127" s="35"/>
      <c r="C127" s="94" t="s">
        <v>143</v>
      </c>
      <c r="D127" s="34"/>
      <c r="E127" s="34"/>
      <c r="F127" s="34"/>
      <c r="G127" s="34"/>
      <c r="H127" s="34"/>
      <c r="I127" s="34"/>
      <c r="J127" s="168">
        <f>BK127</f>
        <v>0</v>
      </c>
      <c r="K127" s="34"/>
      <c r="L127" s="35"/>
      <c r="M127" s="90"/>
      <c r="N127" s="74"/>
      <c r="O127" s="91"/>
      <c r="P127" s="169">
        <f>P128+P139</f>
        <v>0</v>
      </c>
      <c r="Q127" s="91"/>
      <c r="R127" s="169">
        <f>R128+R139</f>
        <v>0.95359108919999991</v>
      </c>
      <c r="S127" s="91"/>
      <c r="T127" s="170">
        <f>T128+T139</f>
        <v>2.8304152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5" t="s">
        <v>74</v>
      </c>
      <c r="AU127" s="15" t="s">
        <v>144</v>
      </c>
      <c r="BK127" s="171">
        <f>BK128+BK139</f>
        <v>0</v>
      </c>
    </row>
    <row r="128" s="12" customFormat="1" ht="25.92" customHeight="1">
      <c r="A128" s="12"/>
      <c r="B128" s="172"/>
      <c r="C128" s="12"/>
      <c r="D128" s="173" t="s">
        <v>74</v>
      </c>
      <c r="E128" s="174" t="s">
        <v>166</v>
      </c>
      <c r="F128" s="174" t="s">
        <v>167</v>
      </c>
      <c r="G128" s="12"/>
      <c r="H128" s="12"/>
      <c r="I128" s="175"/>
      <c r="J128" s="176">
        <f>BK128</f>
        <v>0</v>
      </c>
      <c r="K128" s="12"/>
      <c r="L128" s="172"/>
      <c r="M128" s="177"/>
      <c r="N128" s="178"/>
      <c r="O128" s="178"/>
      <c r="P128" s="179">
        <f>P129</f>
        <v>0</v>
      </c>
      <c r="Q128" s="178"/>
      <c r="R128" s="179">
        <f>R129</f>
        <v>0</v>
      </c>
      <c r="S128" s="178"/>
      <c r="T128" s="180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73" t="s">
        <v>82</v>
      </c>
      <c r="AT128" s="181" t="s">
        <v>74</v>
      </c>
      <c r="AU128" s="181" t="s">
        <v>75</v>
      </c>
      <c r="AY128" s="173" t="s">
        <v>168</v>
      </c>
      <c r="BK128" s="182">
        <f>BK129</f>
        <v>0</v>
      </c>
    </row>
    <row r="129" s="12" customFormat="1" ht="22.8" customHeight="1">
      <c r="A129" s="12"/>
      <c r="B129" s="172"/>
      <c r="C129" s="12"/>
      <c r="D129" s="173" t="s">
        <v>74</v>
      </c>
      <c r="E129" s="183" t="s">
        <v>201</v>
      </c>
      <c r="F129" s="183" t="s">
        <v>211</v>
      </c>
      <c r="G129" s="12"/>
      <c r="H129" s="12"/>
      <c r="I129" s="175"/>
      <c r="J129" s="184">
        <f>BK129</f>
        <v>0</v>
      </c>
      <c r="K129" s="12"/>
      <c r="L129" s="172"/>
      <c r="M129" s="177"/>
      <c r="N129" s="178"/>
      <c r="O129" s="178"/>
      <c r="P129" s="179">
        <f>SUM(P130:P138)</f>
        <v>0</v>
      </c>
      <c r="Q129" s="178"/>
      <c r="R129" s="179">
        <f>SUM(R130:R138)</f>
        <v>0</v>
      </c>
      <c r="S129" s="178"/>
      <c r="T129" s="180">
        <f>SUM(T130:T138)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3" t="s">
        <v>82</v>
      </c>
      <c r="AT129" s="181" t="s">
        <v>74</v>
      </c>
      <c r="AU129" s="181" t="s">
        <v>82</v>
      </c>
      <c r="AY129" s="173" t="s">
        <v>168</v>
      </c>
      <c r="BK129" s="182">
        <f>SUM(BK130:BK138)</f>
        <v>0</v>
      </c>
    </row>
    <row r="130" s="2" customFormat="1" ht="24.15" customHeight="1">
      <c r="A130" s="34"/>
      <c r="B130" s="185"/>
      <c r="C130" s="186" t="s">
        <v>82</v>
      </c>
      <c r="D130" s="186" t="s">
        <v>171</v>
      </c>
      <c r="E130" s="187" t="s">
        <v>250</v>
      </c>
      <c r="F130" s="188" t="s">
        <v>251</v>
      </c>
      <c r="G130" s="189" t="s">
        <v>252</v>
      </c>
      <c r="H130" s="190">
        <v>2.8300000000000001</v>
      </c>
      <c r="I130" s="191"/>
      <c r="J130" s="192">
        <f>ROUND(I130*H130,2)</f>
        <v>0</v>
      </c>
      <c r="K130" s="193"/>
      <c r="L130" s="35"/>
      <c r="M130" s="194" t="s">
        <v>1</v>
      </c>
      <c r="N130" s="195" t="s">
        <v>41</v>
      </c>
      <c r="O130" s="78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8" t="s">
        <v>175</v>
      </c>
      <c r="AT130" s="198" t="s">
        <v>171</v>
      </c>
      <c r="AU130" s="198" t="s">
        <v>88</v>
      </c>
      <c r="AY130" s="15" t="s">
        <v>168</v>
      </c>
      <c r="BE130" s="199">
        <f>IF(N130="základná",J130,0)</f>
        <v>0</v>
      </c>
      <c r="BF130" s="199">
        <f>IF(N130="znížená",J130,0)</f>
        <v>0</v>
      </c>
      <c r="BG130" s="199">
        <f>IF(N130="zákl. prenesená",J130,0)</f>
        <v>0</v>
      </c>
      <c r="BH130" s="199">
        <f>IF(N130="zníž. prenesená",J130,0)</f>
        <v>0</v>
      </c>
      <c r="BI130" s="199">
        <f>IF(N130="nulová",J130,0)</f>
        <v>0</v>
      </c>
      <c r="BJ130" s="15" t="s">
        <v>88</v>
      </c>
      <c r="BK130" s="199">
        <f>ROUND(I130*H130,2)</f>
        <v>0</v>
      </c>
      <c r="BL130" s="15" t="s">
        <v>175</v>
      </c>
      <c r="BM130" s="198" t="s">
        <v>1300</v>
      </c>
    </row>
    <row r="131" s="2" customFormat="1" ht="24.15" customHeight="1">
      <c r="A131" s="34"/>
      <c r="B131" s="185"/>
      <c r="C131" s="186" t="s">
        <v>88</v>
      </c>
      <c r="D131" s="186" t="s">
        <v>171</v>
      </c>
      <c r="E131" s="187" t="s">
        <v>255</v>
      </c>
      <c r="F131" s="188" t="s">
        <v>256</v>
      </c>
      <c r="G131" s="189" t="s">
        <v>252</v>
      </c>
      <c r="H131" s="190">
        <v>2.8300000000000001</v>
      </c>
      <c r="I131" s="191"/>
      <c r="J131" s="192">
        <f>ROUND(I131*H131,2)</f>
        <v>0</v>
      </c>
      <c r="K131" s="193"/>
      <c r="L131" s="35"/>
      <c r="M131" s="194" t="s">
        <v>1</v>
      </c>
      <c r="N131" s="195" t="s">
        <v>41</v>
      </c>
      <c r="O131" s="78"/>
      <c r="P131" s="196">
        <f>O131*H131</f>
        <v>0</v>
      </c>
      <c r="Q131" s="196">
        <v>0</v>
      </c>
      <c r="R131" s="196">
        <f>Q131*H131</f>
        <v>0</v>
      </c>
      <c r="S131" s="196">
        <v>0</v>
      </c>
      <c r="T131" s="19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175</v>
      </c>
      <c r="AT131" s="198" t="s">
        <v>171</v>
      </c>
      <c r="AU131" s="198" t="s">
        <v>88</v>
      </c>
      <c r="AY131" s="15" t="s">
        <v>168</v>
      </c>
      <c r="BE131" s="199">
        <f>IF(N131="základná",J131,0)</f>
        <v>0</v>
      </c>
      <c r="BF131" s="199">
        <f>IF(N131="znížená",J131,0)</f>
        <v>0</v>
      </c>
      <c r="BG131" s="199">
        <f>IF(N131="zákl. prenesená",J131,0)</f>
        <v>0</v>
      </c>
      <c r="BH131" s="199">
        <f>IF(N131="zníž. prenesená",J131,0)</f>
        <v>0</v>
      </c>
      <c r="BI131" s="199">
        <f>IF(N131="nulová",J131,0)</f>
        <v>0</v>
      </c>
      <c r="BJ131" s="15" t="s">
        <v>88</v>
      </c>
      <c r="BK131" s="199">
        <f>ROUND(I131*H131,2)</f>
        <v>0</v>
      </c>
      <c r="BL131" s="15" t="s">
        <v>175</v>
      </c>
      <c r="BM131" s="198" t="s">
        <v>1301</v>
      </c>
    </row>
    <row r="132" s="2" customFormat="1" ht="21.75" customHeight="1">
      <c r="A132" s="34"/>
      <c r="B132" s="185"/>
      <c r="C132" s="186" t="s">
        <v>113</v>
      </c>
      <c r="D132" s="186" t="s">
        <v>171</v>
      </c>
      <c r="E132" s="187" t="s">
        <v>259</v>
      </c>
      <c r="F132" s="188" t="s">
        <v>260</v>
      </c>
      <c r="G132" s="189" t="s">
        <v>252</v>
      </c>
      <c r="H132" s="190">
        <v>2.8300000000000001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41</v>
      </c>
      <c r="O132" s="78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175</v>
      </c>
      <c r="AT132" s="198" t="s">
        <v>171</v>
      </c>
      <c r="AU132" s="198" t="s">
        <v>88</v>
      </c>
      <c r="AY132" s="15" t="s">
        <v>168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88</v>
      </c>
      <c r="BK132" s="199">
        <f>ROUND(I132*H132,2)</f>
        <v>0</v>
      </c>
      <c r="BL132" s="15" t="s">
        <v>175</v>
      </c>
      <c r="BM132" s="198" t="s">
        <v>1302</v>
      </c>
    </row>
    <row r="133" s="2" customFormat="1" ht="24.15" customHeight="1">
      <c r="A133" s="34"/>
      <c r="B133" s="185"/>
      <c r="C133" s="186" t="s">
        <v>175</v>
      </c>
      <c r="D133" s="186" t="s">
        <v>171</v>
      </c>
      <c r="E133" s="187" t="s">
        <v>263</v>
      </c>
      <c r="F133" s="188" t="s">
        <v>264</v>
      </c>
      <c r="G133" s="189" t="s">
        <v>252</v>
      </c>
      <c r="H133" s="190">
        <v>67.920000000000002</v>
      </c>
      <c r="I133" s="191"/>
      <c r="J133" s="192">
        <f>ROUND(I133*H133,2)</f>
        <v>0</v>
      </c>
      <c r="K133" s="193"/>
      <c r="L133" s="35"/>
      <c r="M133" s="194" t="s">
        <v>1</v>
      </c>
      <c r="N133" s="195" t="s">
        <v>41</v>
      </c>
      <c r="O133" s="78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175</v>
      </c>
      <c r="AT133" s="198" t="s">
        <v>171</v>
      </c>
      <c r="AU133" s="198" t="s">
        <v>88</v>
      </c>
      <c r="AY133" s="15" t="s">
        <v>168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88</v>
      </c>
      <c r="BK133" s="199">
        <f>ROUND(I133*H133,2)</f>
        <v>0</v>
      </c>
      <c r="BL133" s="15" t="s">
        <v>175</v>
      </c>
      <c r="BM133" s="198" t="s">
        <v>1303</v>
      </c>
    </row>
    <row r="134" s="2" customFormat="1" ht="24.15" customHeight="1">
      <c r="A134" s="34"/>
      <c r="B134" s="185"/>
      <c r="C134" s="186" t="s">
        <v>186</v>
      </c>
      <c r="D134" s="186" t="s">
        <v>171</v>
      </c>
      <c r="E134" s="187" t="s">
        <v>469</v>
      </c>
      <c r="F134" s="188" t="s">
        <v>470</v>
      </c>
      <c r="G134" s="189" t="s">
        <v>252</v>
      </c>
      <c r="H134" s="190">
        <v>2.8300000000000001</v>
      </c>
      <c r="I134" s="191"/>
      <c r="J134" s="192">
        <f>ROUND(I134*H134,2)</f>
        <v>0</v>
      </c>
      <c r="K134" s="193"/>
      <c r="L134" s="35"/>
      <c r="M134" s="194" t="s">
        <v>1</v>
      </c>
      <c r="N134" s="195" t="s">
        <v>41</v>
      </c>
      <c r="O134" s="78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175</v>
      </c>
      <c r="AT134" s="198" t="s">
        <v>171</v>
      </c>
      <c r="AU134" s="198" t="s">
        <v>88</v>
      </c>
      <c r="AY134" s="15" t="s">
        <v>168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88</v>
      </c>
      <c r="BK134" s="199">
        <f>ROUND(I134*H134,2)</f>
        <v>0</v>
      </c>
      <c r="BL134" s="15" t="s">
        <v>175</v>
      </c>
      <c r="BM134" s="198" t="s">
        <v>1304</v>
      </c>
    </row>
    <row r="135" s="2" customFormat="1" ht="24.15" customHeight="1">
      <c r="A135" s="34"/>
      <c r="B135" s="185"/>
      <c r="C135" s="186" t="s">
        <v>169</v>
      </c>
      <c r="D135" s="186" t="s">
        <v>171</v>
      </c>
      <c r="E135" s="187" t="s">
        <v>472</v>
      </c>
      <c r="F135" s="188" t="s">
        <v>473</v>
      </c>
      <c r="G135" s="189" t="s">
        <v>252</v>
      </c>
      <c r="H135" s="190">
        <v>113.2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41</v>
      </c>
      <c r="O135" s="78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175</v>
      </c>
      <c r="AT135" s="198" t="s">
        <v>171</v>
      </c>
      <c r="AU135" s="198" t="s">
        <v>88</v>
      </c>
      <c r="AY135" s="15" t="s">
        <v>168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88</v>
      </c>
      <c r="BK135" s="199">
        <f>ROUND(I135*H135,2)</f>
        <v>0</v>
      </c>
      <c r="BL135" s="15" t="s">
        <v>175</v>
      </c>
      <c r="BM135" s="198" t="s">
        <v>1305</v>
      </c>
    </row>
    <row r="136" s="2" customFormat="1" ht="24.15" customHeight="1">
      <c r="A136" s="34"/>
      <c r="B136" s="185"/>
      <c r="C136" s="186" t="s">
        <v>193</v>
      </c>
      <c r="D136" s="186" t="s">
        <v>171</v>
      </c>
      <c r="E136" s="187" t="s">
        <v>267</v>
      </c>
      <c r="F136" s="188" t="s">
        <v>268</v>
      </c>
      <c r="G136" s="189" t="s">
        <v>252</v>
      </c>
      <c r="H136" s="190">
        <v>0.84899999999999998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41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175</v>
      </c>
      <c r="AT136" s="198" t="s">
        <v>171</v>
      </c>
      <c r="AU136" s="198" t="s">
        <v>88</v>
      </c>
      <c r="AY136" s="15" t="s">
        <v>168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88</v>
      </c>
      <c r="BK136" s="199">
        <f>ROUND(I136*H136,2)</f>
        <v>0</v>
      </c>
      <c r="BL136" s="15" t="s">
        <v>175</v>
      </c>
      <c r="BM136" s="198" t="s">
        <v>1306</v>
      </c>
    </row>
    <row r="137" s="2" customFormat="1" ht="16.5" customHeight="1">
      <c r="A137" s="34"/>
      <c r="B137" s="185"/>
      <c r="C137" s="186" t="s">
        <v>197</v>
      </c>
      <c r="D137" s="186" t="s">
        <v>171</v>
      </c>
      <c r="E137" s="187" t="s">
        <v>271</v>
      </c>
      <c r="F137" s="188" t="s">
        <v>272</v>
      </c>
      <c r="G137" s="189" t="s">
        <v>273</v>
      </c>
      <c r="H137" s="190">
        <v>1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175</v>
      </c>
      <c r="AT137" s="198" t="s">
        <v>171</v>
      </c>
      <c r="AU137" s="198" t="s">
        <v>88</v>
      </c>
      <c r="AY137" s="15" t="s">
        <v>168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88</v>
      </c>
      <c r="BK137" s="199">
        <f>ROUND(I137*H137,2)</f>
        <v>0</v>
      </c>
      <c r="BL137" s="15" t="s">
        <v>175</v>
      </c>
      <c r="BM137" s="198" t="s">
        <v>1307</v>
      </c>
    </row>
    <row r="138" s="2" customFormat="1" ht="24.15" customHeight="1">
      <c r="A138" s="34"/>
      <c r="B138" s="185"/>
      <c r="C138" s="186" t="s">
        <v>201</v>
      </c>
      <c r="D138" s="186" t="s">
        <v>171</v>
      </c>
      <c r="E138" s="187" t="s">
        <v>276</v>
      </c>
      <c r="F138" s="188" t="s">
        <v>277</v>
      </c>
      <c r="G138" s="189" t="s">
        <v>252</v>
      </c>
      <c r="H138" s="190">
        <v>1.9810000000000001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175</v>
      </c>
      <c r="AT138" s="198" t="s">
        <v>171</v>
      </c>
      <c r="AU138" s="198" t="s">
        <v>88</v>
      </c>
      <c r="AY138" s="15" t="s">
        <v>168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88</v>
      </c>
      <c r="BK138" s="199">
        <f>ROUND(I138*H138,2)</f>
        <v>0</v>
      </c>
      <c r="BL138" s="15" t="s">
        <v>175</v>
      </c>
      <c r="BM138" s="198" t="s">
        <v>1308</v>
      </c>
    </row>
    <row r="139" s="12" customFormat="1" ht="25.92" customHeight="1">
      <c r="A139" s="12"/>
      <c r="B139" s="172"/>
      <c r="C139" s="12"/>
      <c r="D139" s="173" t="s">
        <v>74</v>
      </c>
      <c r="E139" s="174" t="s">
        <v>285</v>
      </c>
      <c r="F139" s="174" t="s">
        <v>286</v>
      </c>
      <c r="G139" s="12"/>
      <c r="H139" s="12"/>
      <c r="I139" s="175"/>
      <c r="J139" s="176">
        <f>BK139</f>
        <v>0</v>
      </c>
      <c r="K139" s="12"/>
      <c r="L139" s="172"/>
      <c r="M139" s="177"/>
      <c r="N139" s="178"/>
      <c r="O139" s="178"/>
      <c r="P139" s="179">
        <f>P140+P156+P169+P191</f>
        <v>0</v>
      </c>
      <c r="Q139" s="178"/>
      <c r="R139" s="179">
        <f>R140+R156+R169+R191</f>
        <v>0.95359108919999991</v>
      </c>
      <c r="S139" s="178"/>
      <c r="T139" s="180">
        <f>T140+T156+T169+T191</f>
        <v>2.8304152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73" t="s">
        <v>88</v>
      </c>
      <c r="AT139" s="181" t="s">
        <v>74</v>
      </c>
      <c r="AU139" s="181" t="s">
        <v>75</v>
      </c>
      <c r="AY139" s="173" t="s">
        <v>168</v>
      </c>
      <c r="BK139" s="182">
        <f>BK140+BK156+BK169+BK191</f>
        <v>0</v>
      </c>
    </row>
    <row r="140" s="12" customFormat="1" ht="22.8" customHeight="1">
      <c r="A140" s="12"/>
      <c r="B140" s="172"/>
      <c r="C140" s="12"/>
      <c r="D140" s="173" t="s">
        <v>74</v>
      </c>
      <c r="E140" s="183" t="s">
        <v>393</v>
      </c>
      <c r="F140" s="183" t="s">
        <v>394</v>
      </c>
      <c r="G140" s="12"/>
      <c r="H140" s="12"/>
      <c r="I140" s="175"/>
      <c r="J140" s="184">
        <f>BK140</f>
        <v>0</v>
      </c>
      <c r="K140" s="12"/>
      <c r="L140" s="172"/>
      <c r="M140" s="177"/>
      <c r="N140" s="178"/>
      <c r="O140" s="178"/>
      <c r="P140" s="179">
        <f>SUM(P141:P155)</f>
        <v>0</v>
      </c>
      <c r="Q140" s="178"/>
      <c r="R140" s="179">
        <f>SUM(R141:R155)</f>
        <v>0.13779469999999999</v>
      </c>
      <c r="S140" s="178"/>
      <c r="T140" s="180">
        <f>SUM(T141:T155)</f>
        <v>0.47793479999999994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73" t="s">
        <v>88</v>
      </c>
      <c r="AT140" s="181" t="s">
        <v>74</v>
      </c>
      <c r="AU140" s="181" t="s">
        <v>82</v>
      </c>
      <c r="AY140" s="173" t="s">
        <v>168</v>
      </c>
      <c r="BK140" s="182">
        <f>SUM(BK141:BK155)</f>
        <v>0</v>
      </c>
    </row>
    <row r="141" s="2" customFormat="1" ht="24.15" customHeight="1">
      <c r="A141" s="34"/>
      <c r="B141" s="185"/>
      <c r="C141" s="186" t="s">
        <v>121</v>
      </c>
      <c r="D141" s="186" t="s">
        <v>171</v>
      </c>
      <c r="E141" s="187" t="s">
        <v>1309</v>
      </c>
      <c r="F141" s="188" t="s">
        <v>1310</v>
      </c>
      <c r="G141" s="189" t="s">
        <v>174</v>
      </c>
      <c r="H141" s="190">
        <v>227.58799999999999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0.0020999999999999999</v>
      </c>
      <c r="T141" s="197">
        <f>S141*H141</f>
        <v>0.47793479999999994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225</v>
      </c>
      <c r="AT141" s="198" t="s">
        <v>171</v>
      </c>
      <c r="AU141" s="198" t="s">
        <v>88</v>
      </c>
      <c r="AY141" s="15" t="s">
        <v>168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88</v>
      </c>
      <c r="BK141" s="199">
        <f>ROUND(I141*H141,2)</f>
        <v>0</v>
      </c>
      <c r="BL141" s="15" t="s">
        <v>225</v>
      </c>
      <c r="BM141" s="198" t="s">
        <v>1311</v>
      </c>
    </row>
    <row r="142" s="2" customFormat="1" ht="24.15" customHeight="1">
      <c r="A142" s="34"/>
      <c r="B142" s="185"/>
      <c r="C142" s="186" t="s">
        <v>124</v>
      </c>
      <c r="D142" s="186" t="s">
        <v>171</v>
      </c>
      <c r="E142" s="187" t="s">
        <v>997</v>
      </c>
      <c r="F142" s="188" t="s">
        <v>998</v>
      </c>
      <c r="G142" s="189" t="s">
        <v>228</v>
      </c>
      <c r="H142" s="190">
        <v>126.105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9.0000000000000002E-06</v>
      </c>
      <c r="R142" s="196">
        <f>Q142*H142</f>
        <v>0.0011349450000000001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225</v>
      </c>
      <c r="AT142" s="198" t="s">
        <v>171</v>
      </c>
      <c r="AU142" s="198" t="s">
        <v>88</v>
      </c>
      <c r="AY142" s="15" t="s">
        <v>168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88</v>
      </c>
      <c r="BK142" s="199">
        <f>ROUND(I142*H142,2)</f>
        <v>0</v>
      </c>
      <c r="BL142" s="15" t="s">
        <v>225</v>
      </c>
      <c r="BM142" s="198" t="s">
        <v>1312</v>
      </c>
    </row>
    <row r="143" s="2" customFormat="1" ht="37.8" customHeight="1">
      <c r="A143" s="34"/>
      <c r="B143" s="185"/>
      <c r="C143" s="200" t="s">
        <v>127</v>
      </c>
      <c r="D143" s="200" t="s">
        <v>294</v>
      </c>
      <c r="E143" s="201" t="s">
        <v>1313</v>
      </c>
      <c r="F143" s="202" t="s">
        <v>1314</v>
      </c>
      <c r="G143" s="203" t="s">
        <v>228</v>
      </c>
      <c r="H143" s="204">
        <v>9</v>
      </c>
      <c r="I143" s="205"/>
      <c r="J143" s="206">
        <f>ROUND(I143*H143,2)</f>
        <v>0</v>
      </c>
      <c r="K143" s="207"/>
      <c r="L143" s="208"/>
      <c r="M143" s="209" t="s">
        <v>1</v>
      </c>
      <c r="N143" s="210" t="s">
        <v>41</v>
      </c>
      <c r="O143" s="78"/>
      <c r="P143" s="196">
        <f>O143*H143</f>
        <v>0</v>
      </c>
      <c r="Q143" s="196">
        <v>0.00060999999999999997</v>
      </c>
      <c r="R143" s="196">
        <f>Q143*H143</f>
        <v>0.0054900000000000001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297</v>
      </c>
      <c r="AT143" s="198" t="s">
        <v>294</v>
      </c>
      <c r="AU143" s="198" t="s">
        <v>88</v>
      </c>
      <c r="AY143" s="15" t="s">
        <v>168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88</v>
      </c>
      <c r="BK143" s="199">
        <f>ROUND(I143*H143,2)</f>
        <v>0</v>
      </c>
      <c r="BL143" s="15" t="s">
        <v>225</v>
      </c>
      <c r="BM143" s="198" t="s">
        <v>1315</v>
      </c>
    </row>
    <row r="144" s="2" customFormat="1" ht="37.8" customHeight="1">
      <c r="A144" s="34"/>
      <c r="B144" s="185"/>
      <c r="C144" s="200" t="s">
        <v>215</v>
      </c>
      <c r="D144" s="200" t="s">
        <v>294</v>
      </c>
      <c r="E144" s="201" t="s">
        <v>1316</v>
      </c>
      <c r="F144" s="202" t="s">
        <v>1317</v>
      </c>
      <c r="G144" s="203" t="s">
        <v>228</v>
      </c>
      <c r="H144" s="204">
        <v>47.124000000000002</v>
      </c>
      <c r="I144" s="205"/>
      <c r="J144" s="206">
        <f>ROUND(I144*H144,2)</f>
        <v>0</v>
      </c>
      <c r="K144" s="207"/>
      <c r="L144" s="208"/>
      <c r="M144" s="209" t="s">
        <v>1</v>
      </c>
      <c r="N144" s="210" t="s">
        <v>41</v>
      </c>
      <c r="O144" s="78"/>
      <c r="P144" s="196">
        <f>O144*H144</f>
        <v>0</v>
      </c>
      <c r="Q144" s="196">
        <v>0.00095</v>
      </c>
      <c r="R144" s="196">
        <f>Q144*H144</f>
        <v>0.044767800000000003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297</v>
      </c>
      <c r="AT144" s="198" t="s">
        <v>294</v>
      </c>
      <c r="AU144" s="198" t="s">
        <v>88</v>
      </c>
      <c r="AY144" s="15" t="s">
        <v>168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88</v>
      </c>
      <c r="BK144" s="199">
        <f>ROUND(I144*H144,2)</f>
        <v>0</v>
      </c>
      <c r="BL144" s="15" t="s">
        <v>225</v>
      </c>
      <c r="BM144" s="198" t="s">
        <v>1318</v>
      </c>
    </row>
    <row r="145" s="2" customFormat="1" ht="37.8" customHeight="1">
      <c r="A145" s="34"/>
      <c r="B145" s="185"/>
      <c r="C145" s="200" t="s">
        <v>129</v>
      </c>
      <c r="D145" s="200" t="s">
        <v>294</v>
      </c>
      <c r="E145" s="201" t="s">
        <v>1319</v>
      </c>
      <c r="F145" s="202" t="s">
        <v>1320</v>
      </c>
      <c r="G145" s="203" t="s">
        <v>228</v>
      </c>
      <c r="H145" s="204">
        <v>47.231000000000002</v>
      </c>
      <c r="I145" s="205"/>
      <c r="J145" s="206">
        <f>ROUND(I145*H145,2)</f>
        <v>0</v>
      </c>
      <c r="K145" s="207"/>
      <c r="L145" s="208"/>
      <c r="M145" s="209" t="s">
        <v>1</v>
      </c>
      <c r="N145" s="210" t="s">
        <v>41</v>
      </c>
      <c r="O145" s="78"/>
      <c r="P145" s="196">
        <f>O145*H145</f>
        <v>0</v>
      </c>
      <c r="Q145" s="196">
        <v>0.00088999999999999995</v>
      </c>
      <c r="R145" s="196">
        <f>Q145*H145</f>
        <v>0.042035589999999998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297</v>
      </c>
      <c r="AT145" s="198" t="s">
        <v>294</v>
      </c>
      <c r="AU145" s="198" t="s">
        <v>88</v>
      </c>
      <c r="AY145" s="15" t="s">
        <v>168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88</v>
      </c>
      <c r="BK145" s="199">
        <f>ROUND(I145*H145,2)</f>
        <v>0</v>
      </c>
      <c r="BL145" s="15" t="s">
        <v>225</v>
      </c>
      <c r="BM145" s="198" t="s">
        <v>1321</v>
      </c>
    </row>
    <row r="146" s="2" customFormat="1" ht="37.8" customHeight="1">
      <c r="A146" s="34"/>
      <c r="B146" s="185"/>
      <c r="C146" s="200" t="s">
        <v>132</v>
      </c>
      <c r="D146" s="200" t="s">
        <v>294</v>
      </c>
      <c r="E146" s="201" t="s">
        <v>1322</v>
      </c>
      <c r="F146" s="202" t="s">
        <v>1323</v>
      </c>
      <c r="G146" s="203" t="s">
        <v>228</v>
      </c>
      <c r="H146" s="204">
        <v>23</v>
      </c>
      <c r="I146" s="205"/>
      <c r="J146" s="206">
        <f>ROUND(I146*H146,2)</f>
        <v>0</v>
      </c>
      <c r="K146" s="207"/>
      <c r="L146" s="208"/>
      <c r="M146" s="209" t="s">
        <v>1</v>
      </c>
      <c r="N146" s="210" t="s">
        <v>41</v>
      </c>
      <c r="O146" s="78"/>
      <c r="P146" s="196">
        <f>O146*H146</f>
        <v>0</v>
      </c>
      <c r="Q146" s="196">
        <v>0.0011900000000000001</v>
      </c>
      <c r="R146" s="196">
        <f>Q146*H146</f>
        <v>0.027370000000000002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297</v>
      </c>
      <c r="AT146" s="198" t="s">
        <v>294</v>
      </c>
      <c r="AU146" s="198" t="s">
        <v>88</v>
      </c>
      <c r="AY146" s="15" t="s">
        <v>168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88</v>
      </c>
      <c r="BK146" s="199">
        <f>ROUND(I146*H146,2)</f>
        <v>0</v>
      </c>
      <c r="BL146" s="15" t="s">
        <v>225</v>
      </c>
      <c r="BM146" s="198" t="s">
        <v>1324</v>
      </c>
    </row>
    <row r="147" s="2" customFormat="1" ht="24.15" customHeight="1">
      <c r="A147" s="34"/>
      <c r="B147" s="185"/>
      <c r="C147" s="186" t="s">
        <v>225</v>
      </c>
      <c r="D147" s="186" t="s">
        <v>171</v>
      </c>
      <c r="E147" s="187" t="s">
        <v>1325</v>
      </c>
      <c r="F147" s="188" t="s">
        <v>1326</v>
      </c>
      <c r="G147" s="189" t="s">
        <v>228</v>
      </c>
      <c r="H147" s="190">
        <v>31.5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9.0000000000000002E-06</v>
      </c>
      <c r="R147" s="196">
        <f>Q147*H147</f>
        <v>0.00028350000000000001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225</v>
      </c>
      <c r="AT147" s="198" t="s">
        <v>171</v>
      </c>
      <c r="AU147" s="198" t="s">
        <v>88</v>
      </c>
      <c r="AY147" s="15" t="s">
        <v>168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88</v>
      </c>
      <c r="BK147" s="199">
        <f>ROUND(I147*H147,2)</f>
        <v>0</v>
      </c>
      <c r="BL147" s="15" t="s">
        <v>225</v>
      </c>
      <c r="BM147" s="198" t="s">
        <v>1327</v>
      </c>
    </row>
    <row r="148" s="2" customFormat="1" ht="37.8" customHeight="1">
      <c r="A148" s="34"/>
      <c r="B148" s="185"/>
      <c r="C148" s="200" t="s">
        <v>230</v>
      </c>
      <c r="D148" s="200" t="s">
        <v>294</v>
      </c>
      <c r="E148" s="201" t="s">
        <v>1328</v>
      </c>
      <c r="F148" s="202" t="s">
        <v>1329</v>
      </c>
      <c r="G148" s="203" t="s">
        <v>228</v>
      </c>
      <c r="H148" s="204">
        <v>32.130000000000003</v>
      </c>
      <c r="I148" s="205"/>
      <c r="J148" s="206">
        <f>ROUND(I148*H148,2)</f>
        <v>0</v>
      </c>
      <c r="K148" s="207"/>
      <c r="L148" s="208"/>
      <c r="M148" s="209" t="s">
        <v>1</v>
      </c>
      <c r="N148" s="210" t="s">
        <v>41</v>
      </c>
      <c r="O148" s="78"/>
      <c r="P148" s="196">
        <f>O148*H148</f>
        <v>0</v>
      </c>
      <c r="Q148" s="196">
        <v>0.00025000000000000001</v>
      </c>
      <c r="R148" s="196">
        <f>Q148*H148</f>
        <v>0.0080325000000000014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297</v>
      </c>
      <c r="AT148" s="198" t="s">
        <v>294</v>
      </c>
      <c r="AU148" s="198" t="s">
        <v>88</v>
      </c>
      <c r="AY148" s="15" t="s">
        <v>168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88</v>
      </c>
      <c r="BK148" s="199">
        <f>ROUND(I148*H148,2)</f>
        <v>0</v>
      </c>
      <c r="BL148" s="15" t="s">
        <v>225</v>
      </c>
      <c r="BM148" s="198" t="s">
        <v>1330</v>
      </c>
    </row>
    <row r="149" s="2" customFormat="1" ht="24.15" customHeight="1">
      <c r="A149" s="34"/>
      <c r="B149" s="185"/>
      <c r="C149" s="186" t="s">
        <v>234</v>
      </c>
      <c r="D149" s="186" t="s">
        <v>171</v>
      </c>
      <c r="E149" s="187" t="s">
        <v>1006</v>
      </c>
      <c r="F149" s="188" t="s">
        <v>1007</v>
      </c>
      <c r="G149" s="189" t="s">
        <v>228</v>
      </c>
      <c r="H149" s="190">
        <v>39.899999999999999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41</v>
      </c>
      <c r="O149" s="78"/>
      <c r="P149" s="196">
        <f>O149*H149</f>
        <v>0</v>
      </c>
      <c r="Q149" s="196">
        <v>2.0000000000000002E-05</v>
      </c>
      <c r="R149" s="196">
        <f>Q149*H149</f>
        <v>0.00079799999999999999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225</v>
      </c>
      <c r="AT149" s="198" t="s">
        <v>171</v>
      </c>
      <c r="AU149" s="198" t="s">
        <v>88</v>
      </c>
      <c r="AY149" s="15" t="s">
        <v>168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88</v>
      </c>
      <c r="BK149" s="199">
        <f>ROUND(I149*H149,2)</f>
        <v>0</v>
      </c>
      <c r="BL149" s="15" t="s">
        <v>225</v>
      </c>
      <c r="BM149" s="198" t="s">
        <v>1331</v>
      </c>
    </row>
    <row r="150" s="2" customFormat="1" ht="33" customHeight="1">
      <c r="A150" s="34"/>
      <c r="B150" s="185"/>
      <c r="C150" s="200" t="s">
        <v>238</v>
      </c>
      <c r="D150" s="200" t="s">
        <v>294</v>
      </c>
      <c r="E150" s="201" t="s">
        <v>1009</v>
      </c>
      <c r="F150" s="202" t="s">
        <v>1010</v>
      </c>
      <c r="G150" s="203" t="s">
        <v>228</v>
      </c>
      <c r="H150" s="204">
        <v>40.698</v>
      </c>
      <c r="I150" s="205"/>
      <c r="J150" s="206">
        <f>ROUND(I150*H150,2)</f>
        <v>0</v>
      </c>
      <c r="K150" s="207"/>
      <c r="L150" s="208"/>
      <c r="M150" s="209" t="s">
        <v>1</v>
      </c>
      <c r="N150" s="210" t="s">
        <v>41</v>
      </c>
      <c r="O150" s="78"/>
      <c r="P150" s="196">
        <f>O150*H150</f>
        <v>0</v>
      </c>
      <c r="Q150" s="196">
        <v>3.0000000000000001E-05</v>
      </c>
      <c r="R150" s="196">
        <f>Q150*H150</f>
        <v>0.00122094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297</v>
      </c>
      <c r="AT150" s="198" t="s">
        <v>294</v>
      </c>
      <c r="AU150" s="198" t="s">
        <v>88</v>
      </c>
      <c r="AY150" s="15" t="s">
        <v>168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88</v>
      </c>
      <c r="BK150" s="199">
        <f>ROUND(I150*H150,2)</f>
        <v>0</v>
      </c>
      <c r="BL150" s="15" t="s">
        <v>225</v>
      </c>
      <c r="BM150" s="198" t="s">
        <v>1332</v>
      </c>
    </row>
    <row r="151" s="2" customFormat="1" ht="21.75" customHeight="1">
      <c r="A151" s="34"/>
      <c r="B151" s="185"/>
      <c r="C151" s="186" t="s">
        <v>7</v>
      </c>
      <c r="D151" s="186" t="s">
        <v>171</v>
      </c>
      <c r="E151" s="187" t="s">
        <v>1333</v>
      </c>
      <c r="F151" s="188" t="s">
        <v>1334</v>
      </c>
      <c r="G151" s="189" t="s">
        <v>228</v>
      </c>
      <c r="H151" s="190">
        <v>26.774999999999999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41</v>
      </c>
      <c r="O151" s="78"/>
      <c r="P151" s="196">
        <f>O151*H151</f>
        <v>0</v>
      </c>
      <c r="Q151" s="196">
        <v>3.3000000000000003E-05</v>
      </c>
      <c r="R151" s="196">
        <f>Q151*H151</f>
        <v>0.00088357500000000005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225</v>
      </c>
      <c r="AT151" s="198" t="s">
        <v>171</v>
      </c>
      <c r="AU151" s="198" t="s">
        <v>88</v>
      </c>
      <c r="AY151" s="15" t="s">
        <v>168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88</v>
      </c>
      <c r="BK151" s="199">
        <f>ROUND(I151*H151,2)</f>
        <v>0</v>
      </c>
      <c r="BL151" s="15" t="s">
        <v>225</v>
      </c>
      <c r="BM151" s="198" t="s">
        <v>1335</v>
      </c>
    </row>
    <row r="152" s="2" customFormat="1" ht="33" customHeight="1">
      <c r="A152" s="34"/>
      <c r="B152" s="185"/>
      <c r="C152" s="200" t="s">
        <v>245</v>
      </c>
      <c r="D152" s="200" t="s">
        <v>294</v>
      </c>
      <c r="E152" s="201" t="s">
        <v>1336</v>
      </c>
      <c r="F152" s="202" t="s">
        <v>1337</v>
      </c>
      <c r="G152" s="203" t="s">
        <v>228</v>
      </c>
      <c r="H152" s="204">
        <v>27.311</v>
      </c>
      <c r="I152" s="205"/>
      <c r="J152" s="206">
        <f>ROUND(I152*H152,2)</f>
        <v>0</v>
      </c>
      <c r="K152" s="207"/>
      <c r="L152" s="208"/>
      <c r="M152" s="209" t="s">
        <v>1</v>
      </c>
      <c r="N152" s="210" t="s">
        <v>41</v>
      </c>
      <c r="O152" s="78"/>
      <c r="P152" s="196">
        <f>O152*H152</f>
        <v>0</v>
      </c>
      <c r="Q152" s="196">
        <v>6.0000000000000002E-05</v>
      </c>
      <c r="R152" s="196">
        <f>Q152*H152</f>
        <v>0.0016386600000000001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297</v>
      </c>
      <c r="AT152" s="198" t="s">
        <v>294</v>
      </c>
      <c r="AU152" s="198" t="s">
        <v>88</v>
      </c>
      <c r="AY152" s="15" t="s">
        <v>168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88</v>
      </c>
      <c r="BK152" s="199">
        <f>ROUND(I152*H152,2)</f>
        <v>0</v>
      </c>
      <c r="BL152" s="15" t="s">
        <v>225</v>
      </c>
      <c r="BM152" s="198" t="s">
        <v>1338</v>
      </c>
    </row>
    <row r="153" s="2" customFormat="1" ht="21.75" customHeight="1">
      <c r="A153" s="34"/>
      <c r="B153" s="185"/>
      <c r="C153" s="186" t="s">
        <v>249</v>
      </c>
      <c r="D153" s="186" t="s">
        <v>171</v>
      </c>
      <c r="E153" s="187" t="s">
        <v>1339</v>
      </c>
      <c r="F153" s="188" t="s">
        <v>1340</v>
      </c>
      <c r="G153" s="189" t="s">
        <v>228</v>
      </c>
      <c r="H153" s="190">
        <v>19.109999999999999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3.3000000000000003E-05</v>
      </c>
      <c r="R153" s="196">
        <f>Q153*H153</f>
        <v>0.00063063000000000008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225</v>
      </c>
      <c r="AT153" s="198" t="s">
        <v>171</v>
      </c>
      <c r="AU153" s="198" t="s">
        <v>88</v>
      </c>
      <c r="AY153" s="15" t="s">
        <v>168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88</v>
      </c>
      <c r="BK153" s="199">
        <f>ROUND(I153*H153,2)</f>
        <v>0</v>
      </c>
      <c r="BL153" s="15" t="s">
        <v>225</v>
      </c>
      <c r="BM153" s="198" t="s">
        <v>1341</v>
      </c>
    </row>
    <row r="154" s="2" customFormat="1" ht="33" customHeight="1">
      <c r="A154" s="34"/>
      <c r="B154" s="185"/>
      <c r="C154" s="200" t="s">
        <v>254</v>
      </c>
      <c r="D154" s="200" t="s">
        <v>294</v>
      </c>
      <c r="E154" s="201" t="s">
        <v>1342</v>
      </c>
      <c r="F154" s="202" t="s">
        <v>1343</v>
      </c>
      <c r="G154" s="203" t="s">
        <v>228</v>
      </c>
      <c r="H154" s="204">
        <v>19.492000000000001</v>
      </c>
      <c r="I154" s="205"/>
      <c r="J154" s="206">
        <f>ROUND(I154*H154,2)</f>
        <v>0</v>
      </c>
      <c r="K154" s="207"/>
      <c r="L154" s="208"/>
      <c r="M154" s="209" t="s">
        <v>1</v>
      </c>
      <c r="N154" s="210" t="s">
        <v>41</v>
      </c>
      <c r="O154" s="78"/>
      <c r="P154" s="196">
        <f>O154*H154</f>
        <v>0</v>
      </c>
      <c r="Q154" s="196">
        <v>0.00018000000000000001</v>
      </c>
      <c r="R154" s="196">
        <f>Q154*H154</f>
        <v>0.0035085600000000004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297</v>
      </c>
      <c r="AT154" s="198" t="s">
        <v>294</v>
      </c>
      <c r="AU154" s="198" t="s">
        <v>88</v>
      </c>
      <c r="AY154" s="15" t="s">
        <v>168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88</v>
      </c>
      <c r="BK154" s="199">
        <f>ROUND(I154*H154,2)</f>
        <v>0</v>
      </c>
      <c r="BL154" s="15" t="s">
        <v>225</v>
      </c>
      <c r="BM154" s="198" t="s">
        <v>1344</v>
      </c>
    </row>
    <row r="155" s="2" customFormat="1" ht="24.15" customHeight="1">
      <c r="A155" s="34"/>
      <c r="B155" s="185"/>
      <c r="C155" s="186" t="s">
        <v>258</v>
      </c>
      <c r="D155" s="186" t="s">
        <v>171</v>
      </c>
      <c r="E155" s="187" t="s">
        <v>407</v>
      </c>
      <c r="F155" s="188" t="s">
        <v>408</v>
      </c>
      <c r="G155" s="189" t="s">
        <v>309</v>
      </c>
      <c r="H155" s="211"/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41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225</v>
      </c>
      <c r="AT155" s="198" t="s">
        <v>171</v>
      </c>
      <c r="AU155" s="198" t="s">
        <v>88</v>
      </c>
      <c r="AY155" s="15" t="s">
        <v>168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88</v>
      </c>
      <c r="BK155" s="199">
        <f>ROUND(I155*H155,2)</f>
        <v>0</v>
      </c>
      <c r="BL155" s="15" t="s">
        <v>225</v>
      </c>
      <c r="BM155" s="198" t="s">
        <v>1345</v>
      </c>
    </row>
    <row r="156" s="12" customFormat="1" ht="22.8" customHeight="1">
      <c r="A156" s="12"/>
      <c r="B156" s="172"/>
      <c r="C156" s="12"/>
      <c r="D156" s="173" t="s">
        <v>74</v>
      </c>
      <c r="E156" s="183" t="s">
        <v>1013</v>
      </c>
      <c r="F156" s="183" t="s">
        <v>1346</v>
      </c>
      <c r="G156" s="12"/>
      <c r="H156" s="12"/>
      <c r="I156" s="175"/>
      <c r="J156" s="184">
        <f>BK156</f>
        <v>0</v>
      </c>
      <c r="K156" s="12"/>
      <c r="L156" s="172"/>
      <c r="M156" s="177"/>
      <c r="N156" s="178"/>
      <c r="O156" s="178"/>
      <c r="P156" s="179">
        <f>SUM(P157:P168)</f>
        <v>0</v>
      </c>
      <c r="Q156" s="178"/>
      <c r="R156" s="179">
        <f>SUM(R157:R168)</f>
        <v>0.201239373</v>
      </c>
      <c r="S156" s="178"/>
      <c r="T156" s="180">
        <f>SUM(T157:T168)</f>
        <v>1.315944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73" t="s">
        <v>88</v>
      </c>
      <c r="AT156" s="181" t="s">
        <v>74</v>
      </c>
      <c r="AU156" s="181" t="s">
        <v>82</v>
      </c>
      <c r="AY156" s="173" t="s">
        <v>168</v>
      </c>
      <c r="BK156" s="182">
        <f>SUM(BK157:BK168)</f>
        <v>0</v>
      </c>
    </row>
    <row r="157" s="2" customFormat="1" ht="24.15" customHeight="1">
      <c r="A157" s="34"/>
      <c r="B157" s="185"/>
      <c r="C157" s="186" t="s">
        <v>262</v>
      </c>
      <c r="D157" s="186" t="s">
        <v>171</v>
      </c>
      <c r="E157" s="187" t="s">
        <v>1347</v>
      </c>
      <c r="F157" s="188" t="s">
        <v>1348</v>
      </c>
      <c r="G157" s="189" t="s">
        <v>228</v>
      </c>
      <c r="H157" s="190">
        <v>88.200000000000003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0.014919999999999999</v>
      </c>
      <c r="T157" s="197">
        <f>S157*H157</f>
        <v>1.315944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225</v>
      </c>
      <c r="AT157" s="198" t="s">
        <v>171</v>
      </c>
      <c r="AU157" s="198" t="s">
        <v>88</v>
      </c>
      <c r="AY157" s="15" t="s">
        <v>168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88</v>
      </c>
      <c r="BK157" s="199">
        <f>ROUND(I157*H157,2)</f>
        <v>0</v>
      </c>
      <c r="BL157" s="15" t="s">
        <v>225</v>
      </c>
      <c r="BM157" s="198" t="s">
        <v>1349</v>
      </c>
    </row>
    <row r="158" s="2" customFormat="1" ht="16.5" customHeight="1">
      <c r="A158" s="34"/>
      <c r="B158" s="185"/>
      <c r="C158" s="186" t="s">
        <v>266</v>
      </c>
      <c r="D158" s="186" t="s">
        <v>171</v>
      </c>
      <c r="E158" s="187" t="s">
        <v>1015</v>
      </c>
      <c r="F158" s="188" t="s">
        <v>1016</v>
      </c>
      <c r="G158" s="189" t="s">
        <v>228</v>
      </c>
      <c r="H158" s="190">
        <v>26.25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41</v>
      </c>
      <c r="O158" s="78"/>
      <c r="P158" s="196">
        <f>O158*H158</f>
        <v>0</v>
      </c>
      <c r="Q158" s="196">
        <v>0.00144954</v>
      </c>
      <c r="R158" s="196">
        <f>Q158*H158</f>
        <v>0.038050424999999999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225</v>
      </c>
      <c r="AT158" s="198" t="s">
        <v>171</v>
      </c>
      <c r="AU158" s="198" t="s">
        <v>88</v>
      </c>
      <c r="AY158" s="15" t="s">
        <v>168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88</v>
      </c>
      <c r="BK158" s="199">
        <f>ROUND(I158*H158,2)</f>
        <v>0</v>
      </c>
      <c r="BL158" s="15" t="s">
        <v>225</v>
      </c>
      <c r="BM158" s="198" t="s">
        <v>1350</v>
      </c>
    </row>
    <row r="159" s="2" customFormat="1" ht="16.5" customHeight="1">
      <c r="A159" s="34"/>
      <c r="B159" s="185"/>
      <c r="C159" s="186" t="s">
        <v>270</v>
      </c>
      <c r="D159" s="186" t="s">
        <v>171</v>
      </c>
      <c r="E159" s="187" t="s">
        <v>1351</v>
      </c>
      <c r="F159" s="188" t="s">
        <v>1352</v>
      </c>
      <c r="G159" s="189" t="s">
        <v>228</v>
      </c>
      <c r="H159" s="190">
        <v>27.300000000000001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41</v>
      </c>
      <c r="O159" s="78"/>
      <c r="P159" s="196">
        <f>O159*H159</f>
        <v>0</v>
      </c>
      <c r="Q159" s="196">
        <v>0.00144954</v>
      </c>
      <c r="R159" s="196">
        <f>Q159*H159</f>
        <v>0.039572441999999999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225</v>
      </c>
      <c r="AT159" s="198" t="s">
        <v>171</v>
      </c>
      <c r="AU159" s="198" t="s">
        <v>88</v>
      </c>
      <c r="AY159" s="15" t="s">
        <v>168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88</v>
      </c>
      <c r="BK159" s="199">
        <f>ROUND(I159*H159,2)</f>
        <v>0</v>
      </c>
      <c r="BL159" s="15" t="s">
        <v>225</v>
      </c>
      <c r="BM159" s="198" t="s">
        <v>1353</v>
      </c>
    </row>
    <row r="160" s="2" customFormat="1" ht="16.5" customHeight="1">
      <c r="A160" s="34"/>
      <c r="B160" s="185"/>
      <c r="C160" s="186" t="s">
        <v>275</v>
      </c>
      <c r="D160" s="186" t="s">
        <v>171</v>
      </c>
      <c r="E160" s="187" t="s">
        <v>1018</v>
      </c>
      <c r="F160" s="188" t="s">
        <v>1019</v>
      </c>
      <c r="G160" s="189" t="s">
        <v>228</v>
      </c>
      <c r="H160" s="190">
        <v>34.649999999999999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41</v>
      </c>
      <c r="O160" s="78"/>
      <c r="P160" s="196">
        <f>O160*H160</f>
        <v>0</v>
      </c>
      <c r="Q160" s="196">
        <v>0.0033668399999999999</v>
      </c>
      <c r="R160" s="196">
        <f>Q160*H160</f>
        <v>0.11666100599999998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225</v>
      </c>
      <c r="AT160" s="198" t="s">
        <v>171</v>
      </c>
      <c r="AU160" s="198" t="s">
        <v>88</v>
      </c>
      <c r="AY160" s="15" t="s">
        <v>168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88</v>
      </c>
      <c r="BK160" s="199">
        <f>ROUND(I160*H160,2)</f>
        <v>0</v>
      </c>
      <c r="BL160" s="15" t="s">
        <v>225</v>
      </c>
      <c r="BM160" s="198" t="s">
        <v>1354</v>
      </c>
    </row>
    <row r="161" s="2" customFormat="1" ht="16.5" customHeight="1">
      <c r="A161" s="34"/>
      <c r="B161" s="185"/>
      <c r="C161" s="186" t="s">
        <v>281</v>
      </c>
      <c r="D161" s="186" t="s">
        <v>171</v>
      </c>
      <c r="E161" s="187" t="s">
        <v>1355</v>
      </c>
      <c r="F161" s="188" t="s">
        <v>1356</v>
      </c>
      <c r="G161" s="189" t="s">
        <v>273</v>
      </c>
      <c r="H161" s="190">
        <v>3</v>
      </c>
      <c r="I161" s="191"/>
      <c r="J161" s="192">
        <f>ROUND(I161*H161,2)</f>
        <v>0</v>
      </c>
      <c r="K161" s="193"/>
      <c r="L161" s="35"/>
      <c r="M161" s="194" t="s">
        <v>1</v>
      </c>
      <c r="N161" s="195" t="s">
        <v>41</v>
      </c>
      <c r="O161" s="78"/>
      <c r="P161" s="196">
        <f>O161*H161</f>
        <v>0</v>
      </c>
      <c r="Q161" s="196">
        <v>5.0000000000000004E-06</v>
      </c>
      <c r="R161" s="196">
        <f>Q161*H161</f>
        <v>1.5000000000000002E-05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225</v>
      </c>
      <c r="AT161" s="198" t="s">
        <v>171</v>
      </c>
      <c r="AU161" s="198" t="s">
        <v>88</v>
      </c>
      <c r="AY161" s="15" t="s">
        <v>168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88</v>
      </c>
      <c r="BK161" s="199">
        <f>ROUND(I161*H161,2)</f>
        <v>0</v>
      </c>
      <c r="BL161" s="15" t="s">
        <v>225</v>
      </c>
      <c r="BM161" s="198" t="s">
        <v>1357</v>
      </c>
    </row>
    <row r="162" s="2" customFormat="1" ht="24.15" customHeight="1">
      <c r="A162" s="34"/>
      <c r="B162" s="185"/>
      <c r="C162" s="200" t="s">
        <v>289</v>
      </c>
      <c r="D162" s="200" t="s">
        <v>294</v>
      </c>
      <c r="E162" s="201" t="s">
        <v>1358</v>
      </c>
      <c r="F162" s="202" t="s">
        <v>1359</v>
      </c>
      <c r="G162" s="203" t="s">
        <v>273</v>
      </c>
      <c r="H162" s="204">
        <v>3</v>
      </c>
      <c r="I162" s="205"/>
      <c r="J162" s="206">
        <f>ROUND(I162*H162,2)</f>
        <v>0</v>
      </c>
      <c r="K162" s="207"/>
      <c r="L162" s="208"/>
      <c r="M162" s="209" t="s">
        <v>1</v>
      </c>
      <c r="N162" s="210" t="s">
        <v>41</v>
      </c>
      <c r="O162" s="78"/>
      <c r="P162" s="196">
        <f>O162*H162</f>
        <v>0</v>
      </c>
      <c r="Q162" s="196">
        <v>0.00071000000000000002</v>
      </c>
      <c r="R162" s="196">
        <f>Q162*H162</f>
        <v>0.0021299999999999999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297</v>
      </c>
      <c r="AT162" s="198" t="s">
        <v>294</v>
      </c>
      <c r="AU162" s="198" t="s">
        <v>88</v>
      </c>
      <c r="AY162" s="15" t="s">
        <v>168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88</v>
      </c>
      <c r="BK162" s="199">
        <f>ROUND(I162*H162,2)</f>
        <v>0</v>
      </c>
      <c r="BL162" s="15" t="s">
        <v>225</v>
      </c>
      <c r="BM162" s="198" t="s">
        <v>1360</v>
      </c>
    </row>
    <row r="163" s="2" customFormat="1" ht="16.5" customHeight="1">
      <c r="A163" s="34"/>
      <c r="B163" s="185"/>
      <c r="C163" s="186" t="s">
        <v>293</v>
      </c>
      <c r="D163" s="186" t="s">
        <v>171</v>
      </c>
      <c r="E163" s="187" t="s">
        <v>1361</v>
      </c>
      <c r="F163" s="188" t="s">
        <v>1362</v>
      </c>
      <c r="G163" s="189" t="s">
        <v>273</v>
      </c>
      <c r="H163" s="190">
        <v>3</v>
      </c>
      <c r="I163" s="191"/>
      <c r="J163" s="192">
        <f>ROUND(I163*H163,2)</f>
        <v>0</v>
      </c>
      <c r="K163" s="193"/>
      <c r="L163" s="35"/>
      <c r="M163" s="194" t="s">
        <v>1</v>
      </c>
      <c r="N163" s="195" t="s">
        <v>41</v>
      </c>
      <c r="O163" s="78"/>
      <c r="P163" s="196">
        <f>O163*H163</f>
        <v>0</v>
      </c>
      <c r="Q163" s="196">
        <v>0.0006355</v>
      </c>
      <c r="R163" s="196">
        <f>Q163*H163</f>
        <v>0.0019065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225</v>
      </c>
      <c r="AT163" s="198" t="s">
        <v>171</v>
      </c>
      <c r="AU163" s="198" t="s">
        <v>88</v>
      </c>
      <c r="AY163" s="15" t="s">
        <v>168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88</v>
      </c>
      <c r="BK163" s="199">
        <f>ROUND(I163*H163,2)</f>
        <v>0</v>
      </c>
      <c r="BL163" s="15" t="s">
        <v>225</v>
      </c>
      <c r="BM163" s="198" t="s">
        <v>1363</v>
      </c>
    </row>
    <row r="164" s="2" customFormat="1" ht="24.15" customHeight="1">
      <c r="A164" s="34"/>
      <c r="B164" s="185"/>
      <c r="C164" s="186" t="s">
        <v>297</v>
      </c>
      <c r="D164" s="186" t="s">
        <v>171</v>
      </c>
      <c r="E164" s="187" t="s">
        <v>1364</v>
      </c>
      <c r="F164" s="188" t="s">
        <v>1365</v>
      </c>
      <c r="G164" s="189" t="s">
        <v>273</v>
      </c>
      <c r="H164" s="190">
        <v>6</v>
      </c>
      <c r="I164" s="191"/>
      <c r="J164" s="192">
        <f>ROUND(I164*H164,2)</f>
        <v>0</v>
      </c>
      <c r="K164" s="193"/>
      <c r="L164" s="35"/>
      <c r="M164" s="194" t="s">
        <v>1</v>
      </c>
      <c r="N164" s="195" t="s">
        <v>41</v>
      </c>
      <c r="O164" s="78"/>
      <c r="P164" s="196">
        <f>O164*H164</f>
        <v>0</v>
      </c>
      <c r="Q164" s="196">
        <v>3.9999999999999998E-06</v>
      </c>
      <c r="R164" s="196">
        <f>Q164*H164</f>
        <v>2.4000000000000001E-05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225</v>
      </c>
      <c r="AT164" s="198" t="s">
        <v>171</v>
      </c>
      <c r="AU164" s="198" t="s">
        <v>88</v>
      </c>
      <c r="AY164" s="15" t="s">
        <v>168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88</v>
      </c>
      <c r="BK164" s="199">
        <f>ROUND(I164*H164,2)</f>
        <v>0</v>
      </c>
      <c r="BL164" s="15" t="s">
        <v>225</v>
      </c>
      <c r="BM164" s="198" t="s">
        <v>1366</v>
      </c>
    </row>
    <row r="165" s="2" customFormat="1" ht="24.15" customHeight="1">
      <c r="A165" s="34"/>
      <c r="B165" s="185"/>
      <c r="C165" s="200" t="s">
        <v>302</v>
      </c>
      <c r="D165" s="200" t="s">
        <v>294</v>
      </c>
      <c r="E165" s="201" t="s">
        <v>1367</v>
      </c>
      <c r="F165" s="202" t="s">
        <v>1368</v>
      </c>
      <c r="G165" s="203" t="s">
        <v>273</v>
      </c>
      <c r="H165" s="204">
        <v>6</v>
      </c>
      <c r="I165" s="205"/>
      <c r="J165" s="206">
        <f>ROUND(I165*H165,2)</f>
        <v>0</v>
      </c>
      <c r="K165" s="207"/>
      <c r="L165" s="208"/>
      <c r="M165" s="209" t="s">
        <v>1</v>
      </c>
      <c r="N165" s="210" t="s">
        <v>41</v>
      </c>
      <c r="O165" s="78"/>
      <c r="P165" s="196">
        <f>O165*H165</f>
        <v>0</v>
      </c>
      <c r="Q165" s="196">
        <v>0.00048000000000000001</v>
      </c>
      <c r="R165" s="196">
        <f>Q165*H165</f>
        <v>0.0028800000000000002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297</v>
      </c>
      <c r="AT165" s="198" t="s">
        <v>294</v>
      </c>
      <c r="AU165" s="198" t="s">
        <v>88</v>
      </c>
      <c r="AY165" s="15" t="s">
        <v>168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88</v>
      </c>
      <c r="BK165" s="199">
        <f>ROUND(I165*H165,2)</f>
        <v>0</v>
      </c>
      <c r="BL165" s="15" t="s">
        <v>225</v>
      </c>
      <c r="BM165" s="198" t="s">
        <v>1369</v>
      </c>
    </row>
    <row r="166" s="2" customFormat="1" ht="24.15" customHeight="1">
      <c r="A166" s="34"/>
      <c r="B166" s="185"/>
      <c r="C166" s="186" t="s">
        <v>306</v>
      </c>
      <c r="D166" s="186" t="s">
        <v>171</v>
      </c>
      <c r="E166" s="187" t="s">
        <v>1021</v>
      </c>
      <c r="F166" s="188" t="s">
        <v>1022</v>
      </c>
      <c r="G166" s="189" t="s">
        <v>228</v>
      </c>
      <c r="H166" s="190">
        <v>88.200000000000003</v>
      </c>
      <c r="I166" s="191"/>
      <c r="J166" s="192">
        <f>ROUND(I166*H166,2)</f>
        <v>0</v>
      </c>
      <c r="K166" s="193"/>
      <c r="L166" s="35"/>
      <c r="M166" s="194" t="s">
        <v>1</v>
      </c>
      <c r="N166" s="195" t="s">
        <v>41</v>
      </c>
      <c r="O166" s="78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225</v>
      </c>
      <c r="AT166" s="198" t="s">
        <v>171</v>
      </c>
      <c r="AU166" s="198" t="s">
        <v>88</v>
      </c>
      <c r="AY166" s="15" t="s">
        <v>168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88</v>
      </c>
      <c r="BK166" s="199">
        <f>ROUND(I166*H166,2)</f>
        <v>0</v>
      </c>
      <c r="BL166" s="15" t="s">
        <v>225</v>
      </c>
      <c r="BM166" s="198" t="s">
        <v>1370</v>
      </c>
    </row>
    <row r="167" s="2" customFormat="1" ht="33" customHeight="1">
      <c r="A167" s="34"/>
      <c r="B167" s="185"/>
      <c r="C167" s="186" t="s">
        <v>313</v>
      </c>
      <c r="D167" s="186" t="s">
        <v>171</v>
      </c>
      <c r="E167" s="187" t="s">
        <v>1371</v>
      </c>
      <c r="F167" s="188" t="s">
        <v>1372</v>
      </c>
      <c r="G167" s="189" t="s">
        <v>252</v>
      </c>
      <c r="H167" s="190">
        <v>1.3160000000000001</v>
      </c>
      <c r="I167" s="191"/>
      <c r="J167" s="192">
        <f>ROUND(I167*H167,2)</f>
        <v>0</v>
      </c>
      <c r="K167" s="193"/>
      <c r="L167" s="35"/>
      <c r="M167" s="194" t="s">
        <v>1</v>
      </c>
      <c r="N167" s="195" t="s">
        <v>41</v>
      </c>
      <c r="O167" s="78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225</v>
      </c>
      <c r="AT167" s="198" t="s">
        <v>171</v>
      </c>
      <c r="AU167" s="198" t="s">
        <v>88</v>
      </c>
      <c r="AY167" s="15" t="s">
        <v>168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88</v>
      </c>
      <c r="BK167" s="199">
        <f>ROUND(I167*H167,2)</f>
        <v>0</v>
      </c>
      <c r="BL167" s="15" t="s">
        <v>225</v>
      </c>
      <c r="BM167" s="198" t="s">
        <v>1373</v>
      </c>
    </row>
    <row r="168" s="2" customFormat="1" ht="24.15" customHeight="1">
      <c r="A168" s="34"/>
      <c r="B168" s="185"/>
      <c r="C168" s="186" t="s">
        <v>317</v>
      </c>
      <c r="D168" s="186" t="s">
        <v>171</v>
      </c>
      <c r="E168" s="187" t="s">
        <v>1374</v>
      </c>
      <c r="F168" s="188" t="s">
        <v>1375</v>
      </c>
      <c r="G168" s="189" t="s">
        <v>309</v>
      </c>
      <c r="H168" s="211"/>
      <c r="I168" s="191"/>
      <c r="J168" s="192">
        <f>ROUND(I168*H168,2)</f>
        <v>0</v>
      </c>
      <c r="K168" s="193"/>
      <c r="L168" s="35"/>
      <c r="M168" s="194" t="s">
        <v>1</v>
      </c>
      <c r="N168" s="195" t="s">
        <v>41</v>
      </c>
      <c r="O168" s="78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225</v>
      </c>
      <c r="AT168" s="198" t="s">
        <v>171</v>
      </c>
      <c r="AU168" s="198" t="s">
        <v>88</v>
      </c>
      <c r="AY168" s="15" t="s">
        <v>168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88</v>
      </c>
      <c r="BK168" s="199">
        <f>ROUND(I168*H168,2)</f>
        <v>0</v>
      </c>
      <c r="BL168" s="15" t="s">
        <v>225</v>
      </c>
      <c r="BM168" s="198" t="s">
        <v>1376</v>
      </c>
    </row>
    <row r="169" s="12" customFormat="1" ht="22.8" customHeight="1">
      <c r="A169" s="12"/>
      <c r="B169" s="172"/>
      <c r="C169" s="12"/>
      <c r="D169" s="173" t="s">
        <v>74</v>
      </c>
      <c r="E169" s="183" t="s">
        <v>1027</v>
      </c>
      <c r="F169" s="183" t="s">
        <v>1028</v>
      </c>
      <c r="G169" s="12"/>
      <c r="H169" s="12"/>
      <c r="I169" s="175"/>
      <c r="J169" s="184">
        <f>BK169</f>
        <v>0</v>
      </c>
      <c r="K169" s="12"/>
      <c r="L169" s="172"/>
      <c r="M169" s="177"/>
      <c r="N169" s="178"/>
      <c r="O169" s="178"/>
      <c r="P169" s="179">
        <f>SUM(P170:P190)</f>
        <v>0</v>
      </c>
      <c r="Q169" s="178"/>
      <c r="R169" s="179">
        <f>SUM(R170:R190)</f>
        <v>0.15652721619999999</v>
      </c>
      <c r="S169" s="178"/>
      <c r="T169" s="180">
        <f>SUM(T170:T190)</f>
        <v>0.56717639999999991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73" t="s">
        <v>88</v>
      </c>
      <c r="AT169" s="181" t="s">
        <v>74</v>
      </c>
      <c r="AU169" s="181" t="s">
        <v>82</v>
      </c>
      <c r="AY169" s="173" t="s">
        <v>168</v>
      </c>
      <c r="BK169" s="182">
        <f>SUM(BK170:BK190)</f>
        <v>0</v>
      </c>
    </row>
    <row r="170" s="2" customFormat="1" ht="24.15" customHeight="1">
      <c r="A170" s="34"/>
      <c r="B170" s="185"/>
      <c r="C170" s="186" t="s">
        <v>322</v>
      </c>
      <c r="D170" s="186" t="s">
        <v>171</v>
      </c>
      <c r="E170" s="187" t="s">
        <v>1377</v>
      </c>
      <c r="F170" s="188" t="s">
        <v>1378</v>
      </c>
      <c r="G170" s="189" t="s">
        <v>228</v>
      </c>
      <c r="H170" s="190">
        <v>192.78</v>
      </c>
      <c r="I170" s="191"/>
      <c r="J170" s="192">
        <f>ROUND(I170*H170,2)</f>
        <v>0</v>
      </c>
      <c r="K170" s="193"/>
      <c r="L170" s="35"/>
      <c r="M170" s="194" t="s">
        <v>1</v>
      </c>
      <c r="N170" s="195" t="s">
        <v>41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0.0021299999999999999</v>
      </c>
      <c r="T170" s="197">
        <f>S170*H170</f>
        <v>0.41062139999999997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225</v>
      </c>
      <c r="AT170" s="198" t="s">
        <v>171</v>
      </c>
      <c r="AU170" s="198" t="s">
        <v>88</v>
      </c>
      <c r="AY170" s="15" t="s">
        <v>168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88</v>
      </c>
      <c r="BK170" s="199">
        <f>ROUND(I170*H170,2)</f>
        <v>0</v>
      </c>
      <c r="BL170" s="15" t="s">
        <v>225</v>
      </c>
      <c r="BM170" s="198" t="s">
        <v>1379</v>
      </c>
    </row>
    <row r="171" s="2" customFormat="1" ht="24.15" customHeight="1">
      <c r="A171" s="34"/>
      <c r="B171" s="185"/>
      <c r="C171" s="186" t="s">
        <v>326</v>
      </c>
      <c r="D171" s="186" t="s">
        <v>171</v>
      </c>
      <c r="E171" s="187" t="s">
        <v>1380</v>
      </c>
      <c r="F171" s="188" t="s">
        <v>1381</v>
      </c>
      <c r="G171" s="189" t="s">
        <v>228</v>
      </c>
      <c r="H171" s="190">
        <v>31.5</v>
      </c>
      <c r="I171" s="191"/>
      <c r="J171" s="192">
        <f>ROUND(I171*H171,2)</f>
        <v>0</v>
      </c>
      <c r="K171" s="193"/>
      <c r="L171" s="35"/>
      <c r="M171" s="194" t="s">
        <v>1</v>
      </c>
      <c r="N171" s="195" t="s">
        <v>41</v>
      </c>
      <c r="O171" s="78"/>
      <c r="P171" s="196">
        <f>O171*H171</f>
        <v>0</v>
      </c>
      <c r="Q171" s="196">
        <v>0</v>
      </c>
      <c r="R171" s="196">
        <f>Q171*H171</f>
        <v>0</v>
      </c>
      <c r="S171" s="196">
        <v>0.0049699999999999996</v>
      </c>
      <c r="T171" s="197">
        <f>S171*H171</f>
        <v>0.156555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225</v>
      </c>
      <c r="AT171" s="198" t="s">
        <v>171</v>
      </c>
      <c r="AU171" s="198" t="s">
        <v>88</v>
      </c>
      <c r="AY171" s="15" t="s">
        <v>168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88</v>
      </c>
      <c r="BK171" s="199">
        <f>ROUND(I171*H171,2)</f>
        <v>0</v>
      </c>
      <c r="BL171" s="15" t="s">
        <v>225</v>
      </c>
      <c r="BM171" s="198" t="s">
        <v>1382</v>
      </c>
    </row>
    <row r="172" s="2" customFormat="1" ht="24.15" customHeight="1">
      <c r="A172" s="34"/>
      <c r="B172" s="185"/>
      <c r="C172" s="186" t="s">
        <v>330</v>
      </c>
      <c r="D172" s="186" t="s">
        <v>171</v>
      </c>
      <c r="E172" s="187" t="s">
        <v>1383</v>
      </c>
      <c r="F172" s="188" t="s">
        <v>1384</v>
      </c>
      <c r="G172" s="189" t="s">
        <v>228</v>
      </c>
      <c r="H172" s="190">
        <v>31.5</v>
      </c>
      <c r="I172" s="191"/>
      <c r="J172" s="192">
        <f>ROUND(I172*H172,2)</f>
        <v>0</v>
      </c>
      <c r="K172" s="193"/>
      <c r="L172" s="35"/>
      <c r="M172" s="194" t="s">
        <v>1</v>
      </c>
      <c r="N172" s="195" t="s">
        <v>41</v>
      </c>
      <c r="O172" s="78"/>
      <c r="P172" s="196">
        <f>O172*H172</f>
        <v>0</v>
      </c>
      <c r="Q172" s="196">
        <v>0.00080416000000000005</v>
      </c>
      <c r="R172" s="196">
        <f>Q172*H172</f>
        <v>0.025331040000000003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225</v>
      </c>
      <c r="AT172" s="198" t="s">
        <v>171</v>
      </c>
      <c r="AU172" s="198" t="s">
        <v>88</v>
      </c>
      <c r="AY172" s="15" t="s">
        <v>168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88</v>
      </c>
      <c r="BK172" s="199">
        <f>ROUND(I172*H172,2)</f>
        <v>0</v>
      </c>
      <c r="BL172" s="15" t="s">
        <v>225</v>
      </c>
      <c r="BM172" s="198" t="s">
        <v>1385</v>
      </c>
    </row>
    <row r="173" s="2" customFormat="1" ht="24.15" customHeight="1">
      <c r="A173" s="34"/>
      <c r="B173" s="185"/>
      <c r="C173" s="186" t="s">
        <v>334</v>
      </c>
      <c r="D173" s="186" t="s">
        <v>171</v>
      </c>
      <c r="E173" s="187" t="s">
        <v>1029</v>
      </c>
      <c r="F173" s="188" t="s">
        <v>1030</v>
      </c>
      <c r="G173" s="189" t="s">
        <v>228</v>
      </c>
      <c r="H173" s="190">
        <v>9</v>
      </c>
      <c r="I173" s="191"/>
      <c r="J173" s="192">
        <f>ROUND(I173*H173,2)</f>
        <v>0</v>
      </c>
      <c r="K173" s="193"/>
      <c r="L173" s="35"/>
      <c r="M173" s="194" t="s">
        <v>1</v>
      </c>
      <c r="N173" s="195" t="s">
        <v>41</v>
      </c>
      <c r="O173" s="78"/>
      <c r="P173" s="196">
        <f>O173*H173</f>
        <v>0</v>
      </c>
      <c r="Q173" s="196">
        <v>0.00036010000000000003</v>
      </c>
      <c r="R173" s="196">
        <f>Q173*H173</f>
        <v>0.0032409000000000001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225</v>
      </c>
      <c r="AT173" s="198" t="s">
        <v>171</v>
      </c>
      <c r="AU173" s="198" t="s">
        <v>88</v>
      </c>
      <c r="AY173" s="15" t="s">
        <v>168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88</v>
      </c>
      <c r="BK173" s="199">
        <f>ROUND(I173*H173,2)</f>
        <v>0</v>
      </c>
      <c r="BL173" s="15" t="s">
        <v>225</v>
      </c>
      <c r="BM173" s="198" t="s">
        <v>1386</v>
      </c>
    </row>
    <row r="174" s="2" customFormat="1" ht="24.15" customHeight="1">
      <c r="A174" s="34"/>
      <c r="B174" s="185"/>
      <c r="C174" s="186" t="s">
        <v>338</v>
      </c>
      <c r="D174" s="186" t="s">
        <v>171</v>
      </c>
      <c r="E174" s="187" t="s">
        <v>1032</v>
      </c>
      <c r="F174" s="188" t="s">
        <v>1033</v>
      </c>
      <c r="G174" s="189" t="s">
        <v>228</v>
      </c>
      <c r="H174" s="190">
        <v>86.099999999999994</v>
      </c>
      <c r="I174" s="191"/>
      <c r="J174" s="192">
        <f>ROUND(I174*H174,2)</f>
        <v>0</v>
      </c>
      <c r="K174" s="193"/>
      <c r="L174" s="35"/>
      <c r="M174" s="194" t="s">
        <v>1</v>
      </c>
      <c r="N174" s="195" t="s">
        <v>41</v>
      </c>
      <c r="O174" s="78"/>
      <c r="P174" s="196">
        <f>O174*H174</f>
        <v>0</v>
      </c>
      <c r="Q174" s="196">
        <v>0.00036160000000000001</v>
      </c>
      <c r="R174" s="196">
        <f>Q174*H174</f>
        <v>0.03113376</v>
      </c>
      <c r="S174" s="196">
        <v>0</v>
      </c>
      <c r="T174" s="197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225</v>
      </c>
      <c r="AT174" s="198" t="s">
        <v>171</v>
      </c>
      <c r="AU174" s="198" t="s">
        <v>88</v>
      </c>
      <c r="AY174" s="15" t="s">
        <v>168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88</v>
      </c>
      <c r="BK174" s="199">
        <f>ROUND(I174*H174,2)</f>
        <v>0</v>
      </c>
      <c r="BL174" s="15" t="s">
        <v>225</v>
      </c>
      <c r="BM174" s="198" t="s">
        <v>1387</v>
      </c>
    </row>
    <row r="175" s="2" customFormat="1" ht="24.15" customHeight="1">
      <c r="A175" s="34"/>
      <c r="B175" s="185"/>
      <c r="C175" s="186" t="s">
        <v>342</v>
      </c>
      <c r="D175" s="186" t="s">
        <v>171</v>
      </c>
      <c r="E175" s="187" t="s">
        <v>1388</v>
      </c>
      <c r="F175" s="188" t="s">
        <v>1389</v>
      </c>
      <c r="G175" s="189" t="s">
        <v>228</v>
      </c>
      <c r="H175" s="190">
        <v>73.079999999999998</v>
      </c>
      <c r="I175" s="191"/>
      <c r="J175" s="192">
        <f>ROUND(I175*H175,2)</f>
        <v>0</v>
      </c>
      <c r="K175" s="193"/>
      <c r="L175" s="35"/>
      <c r="M175" s="194" t="s">
        <v>1</v>
      </c>
      <c r="N175" s="195" t="s">
        <v>41</v>
      </c>
      <c r="O175" s="78"/>
      <c r="P175" s="196">
        <f>O175*H175</f>
        <v>0</v>
      </c>
      <c r="Q175" s="196">
        <v>0.00046006999999999998</v>
      </c>
      <c r="R175" s="196">
        <f>Q175*H175</f>
        <v>0.033621915599999996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225</v>
      </c>
      <c r="AT175" s="198" t="s">
        <v>171</v>
      </c>
      <c r="AU175" s="198" t="s">
        <v>88</v>
      </c>
      <c r="AY175" s="15" t="s">
        <v>168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88</v>
      </c>
      <c r="BK175" s="199">
        <f>ROUND(I175*H175,2)</f>
        <v>0</v>
      </c>
      <c r="BL175" s="15" t="s">
        <v>225</v>
      </c>
      <c r="BM175" s="198" t="s">
        <v>1390</v>
      </c>
    </row>
    <row r="176" s="2" customFormat="1" ht="24.15" customHeight="1">
      <c r="A176" s="34"/>
      <c r="B176" s="185"/>
      <c r="C176" s="186" t="s">
        <v>348</v>
      </c>
      <c r="D176" s="186" t="s">
        <v>171</v>
      </c>
      <c r="E176" s="187" t="s">
        <v>1391</v>
      </c>
      <c r="F176" s="188" t="s">
        <v>1392</v>
      </c>
      <c r="G176" s="189" t="s">
        <v>228</v>
      </c>
      <c r="H176" s="190">
        <v>24.149999999999999</v>
      </c>
      <c r="I176" s="191"/>
      <c r="J176" s="192">
        <f>ROUND(I176*H176,2)</f>
        <v>0</v>
      </c>
      <c r="K176" s="193"/>
      <c r="L176" s="35"/>
      <c r="M176" s="194" t="s">
        <v>1</v>
      </c>
      <c r="N176" s="195" t="s">
        <v>41</v>
      </c>
      <c r="O176" s="78"/>
      <c r="P176" s="196">
        <f>O176*H176</f>
        <v>0</v>
      </c>
      <c r="Q176" s="196">
        <v>0.00056771999999999997</v>
      </c>
      <c r="R176" s="196">
        <f>Q176*H176</f>
        <v>0.013710437999999998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225</v>
      </c>
      <c r="AT176" s="198" t="s">
        <v>171</v>
      </c>
      <c r="AU176" s="198" t="s">
        <v>88</v>
      </c>
      <c r="AY176" s="15" t="s">
        <v>168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88</v>
      </c>
      <c r="BK176" s="199">
        <f>ROUND(I176*H176,2)</f>
        <v>0</v>
      </c>
      <c r="BL176" s="15" t="s">
        <v>225</v>
      </c>
      <c r="BM176" s="198" t="s">
        <v>1393</v>
      </c>
    </row>
    <row r="177" s="2" customFormat="1" ht="24.15" customHeight="1">
      <c r="A177" s="34"/>
      <c r="B177" s="185"/>
      <c r="C177" s="186" t="s">
        <v>352</v>
      </c>
      <c r="D177" s="186" t="s">
        <v>171</v>
      </c>
      <c r="E177" s="187" t="s">
        <v>1394</v>
      </c>
      <c r="F177" s="188" t="s">
        <v>1395</v>
      </c>
      <c r="G177" s="189" t="s">
        <v>273</v>
      </c>
      <c r="H177" s="190">
        <v>2</v>
      </c>
      <c r="I177" s="191"/>
      <c r="J177" s="192">
        <f>ROUND(I177*H177,2)</f>
        <v>0</v>
      </c>
      <c r="K177" s="193"/>
      <c r="L177" s="35"/>
      <c r="M177" s="194" t="s">
        <v>1</v>
      </c>
      <c r="N177" s="195" t="s">
        <v>41</v>
      </c>
      <c r="O177" s="78"/>
      <c r="P177" s="196">
        <f>O177*H177</f>
        <v>0</v>
      </c>
      <c r="Q177" s="196">
        <v>2.2670000000000001E-05</v>
      </c>
      <c r="R177" s="196">
        <f>Q177*H177</f>
        <v>4.5340000000000003E-05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225</v>
      </c>
      <c r="AT177" s="198" t="s">
        <v>171</v>
      </c>
      <c r="AU177" s="198" t="s">
        <v>88</v>
      </c>
      <c r="AY177" s="15" t="s">
        <v>168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88</v>
      </c>
      <c r="BK177" s="199">
        <f>ROUND(I177*H177,2)</f>
        <v>0</v>
      </c>
      <c r="BL177" s="15" t="s">
        <v>225</v>
      </c>
      <c r="BM177" s="198" t="s">
        <v>1396</v>
      </c>
    </row>
    <row r="178" s="2" customFormat="1" ht="16.5" customHeight="1">
      <c r="A178" s="34"/>
      <c r="B178" s="185"/>
      <c r="C178" s="200" t="s">
        <v>356</v>
      </c>
      <c r="D178" s="200" t="s">
        <v>294</v>
      </c>
      <c r="E178" s="201" t="s">
        <v>1397</v>
      </c>
      <c r="F178" s="202" t="s">
        <v>1398</v>
      </c>
      <c r="G178" s="203" t="s">
        <v>273</v>
      </c>
      <c r="H178" s="204">
        <v>2</v>
      </c>
      <c r="I178" s="205"/>
      <c r="J178" s="206">
        <f>ROUND(I178*H178,2)</f>
        <v>0</v>
      </c>
      <c r="K178" s="207"/>
      <c r="L178" s="208"/>
      <c r="M178" s="209" t="s">
        <v>1</v>
      </c>
      <c r="N178" s="210" t="s">
        <v>41</v>
      </c>
      <c r="O178" s="78"/>
      <c r="P178" s="196">
        <f>O178*H178</f>
        <v>0</v>
      </c>
      <c r="Q178" s="196">
        <v>8.0000000000000007E-05</v>
      </c>
      <c r="R178" s="196">
        <f>Q178*H178</f>
        <v>0.00016000000000000001</v>
      </c>
      <c r="S178" s="196">
        <v>0</v>
      </c>
      <c r="T178" s="19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8" t="s">
        <v>297</v>
      </c>
      <c r="AT178" s="198" t="s">
        <v>294</v>
      </c>
      <c r="AU178" s="198" t="s">
        <v>88</v>
      </c>
      <c r="AY178" s="15" t="s">
        <v>168</v>
      </c>
      <c r="BE178" s="199">
        <f>IF(N178="základná",J178,0)</f>
        <v>0</v>
      </c>
      <c r="BF178" s="199">
        <f>IF(N178="znížená",J178,0)</f>
        <v>0</v>
      </c>
      <c r="BG178" s="199">
        <f>IF(N178="zákl. prenesená",J178,0)</f>
        <v>0</v>
      </c>
      <c r="BH178" s="199">
        <f>IF(N178="zníž. prenesená",J178,0)</f>
        <v>0</v>
      </c>
      <c r="BI178" s="199">
        <f>IF(N178="nulová",J178,0)</f>
        <v>0</v>
      </c>
      <c r="BJ178" s="15" t="s">
        <v>88</v>
      </c>
      <c r="BK178" s="199">
        <f>ROUND(I178*H178,2)</f>
        <v>0</v>
      </c>
      <c r="BL178" s="15" t="s">
        <v>225</v>
      </c>
      <c r="BM178" s="198" t="s">
        <v>1399</v>
      </c>
    </row>
    <row r="179" s="2" customFormat="1" ht="24.15" customHeight="1">
      <c r="A179" s="34"/>
      <c r="B179" s="185"/>
      <c r="C179" s="186" t="s">
        <v>360</v>
      </c>
      <c r="D179" s="186" t="s">
        <v>171</v>
      </c>
      <c r="E179" s="187" t="s">
        <v>1400</v>
      </c>
      <c r="F179" s="188" t="s">
        <v>1401</v>
      </c>
      <c r="G179" s="189" t="s">
        <v>273</v>
      </c>
      <c r="H179" s="190">
        <v>4</v>
      </c>
      <c r="I179" s="191"/>
      <c r="J179" s="192">
        <f>ROUND(I179*H179,2)</f>
        <v>0</v>
      </c>
      <c r="K179" s="193"/>
      <c r="L179" s="35"/>
      <c r="M179" s="194" t="s">
        <v>1</v>
      </c>
      <c r="N179" s="195" t="s">
        <v>41</v>
      </c>
      <c r="O179" s="78"/>
      <c r="P179" s="196">
        <f>O179*H179</f>
        <v>0</v>
      </c>
      <c r="Q179" s="196">
        <v>4.5479999999999998E-05</v>
      </c>
      <c r="R179" s="196">
        <f>Q179*H179</f>
        <v>0.00018191999999999999</v>
      </c>
      <c r="S179" s="196">
        <v>0</v>
      </c>
      <c r="T179" s="197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8" t="s">
        <v>225</v>
      </c>
      <c r="AT179" s="198" t="s">
        <v>171</v>
      </c>
      <c r="AU179" s="198" t="s">
        <v>88</v>
      </c>
      <c r="AY179" s="15" t="s">
        <v>168</v>
      </c>
      <c r="BE179" s="199">
        <f>IF(N179="základná",J179,0)</f>
        <v>0</v>
      </c>
      <c r="BF179" s="199">
        <f>IF(N179="znížená",J179,0)</f>
        <v>0</v>
      </c>
      <c r="BG179" s="199">
        <f>IF(N179="zákl. prenesená",J179,0)</f>
        <v>0</v>
      </c>
      <c r="BH179" s="199">
        <f>IF(N179="zníž. prenesená",J179,0)</f>
        <v>0</v>
      </c>
      <c r="BI179" s="199">
        <f>IF(N179="nulová",J179,0)</f>
        <v>0</v>
      </c>
      <c r="BJ179" s="15" t="s">
        <v>88</v>
      </c>
      <c r="BK179" s="199">
        <f>ROUND(I179*H179,2)</f>
        <v>0</v>
      </c>
      <c r="BL179" s="15" t="s">
        <v>225</v>
      </c>
      <c r="BM179" s="198" t="s">
        <v>1402</v>
      </c>
    </row>
    <row r="180" s="2" customFormat="1" ht="16.5" customHeight="1">
      <c r="A180" s="34"/>
      <c r="B180" s="185"/>
      <c r="C180" s="200" t="s">
        <v>364</v>
      </c>
      <c r="D180" s="200" t="s">
        <v>294</v>
      </c>
      <c r="E180" s="201" t="s">
        <v>1403</v>
      </c>
      <c r="F180" s="202" t="s">
        <v>1404</v>
      </c>
      <c r="G180" s="203" t="s">
        <v>273</v>
      </c>
      <c r="H180" s="204">
        <v>4</v>
      </c>
      <c r="I180" s="205"/>
      <c r="J180" s="206">
        <f>ROUND(I180*H180,2)</f>
        <v>0</v>
      </c>
      <c r="K180" s="207"/>
      <c r="L180" s="208"/>
      <c r="M180" s="209" t="s">
        <v>1</v>
      </c>
      <c r="N180" s="210" t="s">
        <v>41</v>
      </c>
      <c r="O180" s="78"/>
      <c r="P180" s="196">
        <f>O180*H180</f>
        <v>0</v>
      </c>
      <c r="Q180" s="196">
        <v>0.00010000000000000001</v>
      </c>
      <c r="R180" s="196">
        <f>Q180*H180</f>
        <v>0.00040000000000000002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297</v>
      </c>
      <c r="AT180" s="198" t="s">
        <v>294</v>
      </c>
      <c r="AU180" s="198" t="s">
        <v>88</v>
      </c>
      <c r="AY180" s="15" t="s">
        <v>168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88</v>
      </c>
      <c r="BK180" s="199">
        <f>ROUND(I180*H180,2)</f>
        <v>0</v>
      </c>
      <c r="BL180" s="15" t="s">
        <v>225</v>
      </c>
      <c r="BM180" s="198" t="s">
        <v>1405</v>
      </c>
    </row>
    <row r="181" s="2" customFormat="1" ht="24.15" customHeight="1">
      <c r="A181" s="34"/>
      <c r="B181" s="185"/>
      <c r="C181" s="186" t="s">
        <v>368</v>
      </c>
      <c r="D181" s="186" t="s">
        <v>171</v>
      </c>
      <c r="E181" s="187" t="s">
        <v>1406</v>
      </c>
      <c r="F181" s="188" t="s">
        <v>1407</v>
      </c>
      <c r="G181" s="189" t="s">
        <v>273</v>
      </c>
      <c r="H181" s="190">
        <v>1</v>
      </c>
      <c r="I181" s="191"/>
      <c r="J181" s="192">
        <f>ROUND(I181*H181,2)</f>
        <v>0</v>
      </c>
      <c r="K181" s="193"/>
      <c r="L181" s="35"/>
      <c r="M181" s="194" t="s">
        <v>1</v>
      </c>
      <c r="N181" s="195" t="s">
        <v>41</v>
      </c>
      <c r="O181" s="78"/>
      <c r="P181" s="196">
        <f>O181*H181</f>
        <v>0</v>
      </c>
      <c r="Q181" s="196">
        <v>5.1539999999999998E-05</v>
      </c>
      <c r="R181" s="196">
        <f>Q181*H181</f>
        <v>5.1539999999999998E-05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225</v>
      </c>
      <c r="AT181" s="198" t="s">
        <v>171</v>
      </c>
      <c r="AU181" s="198" t="s">
        <v>88</v>
      </c>
      <c r="AY181" s="15" t="s">
        <v>168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88</v>
      </c>
      <c r="BK181" s="199">
        <f>ROUND(I181*H181,2)</f>
        <v>0</v>
      </c>
      <c r="BL181" s="15" t="s">
        <v>225</v>
      </c>
      <c r="BM181" s="198" t="s">
        <v>1408</v>
      </c>
    </row>
    <row r="182" s="2" customFormat="1" ht="16.5" customHeight="1">
      <c r="A182" s="34"/>
      <c r="B182" s="185"/>
      <c r="C182" s="200" t="s">
        <v>372</v>
      </c>
      <c r="D182" s="200" t="s">
        <v>294</v>
      </c>
      <c r="E182" s="201" t="s">
        <v>1409</v>
      </c>
      <c r="F182" s="202" t="s">
        <v>1410</v>
      </c>
      <c r="G182" s="203" t="s">
        <v>273</v>
      </c>
      <c r="H182" s="204">
        <v>1</v>
      </c>
      <c r="I182" s="205"/>
      <c r="J182" s="206">
        <f>ROUND(I182*H182,2)</f>
        <v>0</v>
      </c>
      <c r="K182" s="207"/>
      <c r="L182" s="208"/>
      <c r="M182" s="209" t="s">
        <v>1</v>
      </c>
      <c r="N182" s="210" t="s">
        <v>41</v>
      </c>
      <c r="O182" s="78"/>
      <c r="P182" s="196">
        <f>O182*H182</f>
        <v>0</v>
      </c>
      <c r="Q182" s="196">
        <v>0.00059000000000000003</v>
      </c>
      <c r="R182" s="196">
        <f>Q182*H182</f>
        <v>0.00059000000000000003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297</v>
      </c>
      <c r="AT182" s="198" t="s">
        <v>294</v>
      </c>
      <c r="AU182" s="198" t="s">
        <v>88</v>
      </c>
      <c r="AY182" s="15" t="s">
        <v>168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88</v>
      </c>
      <c r="BK182" s="199">
        <f>ROUND(I182*H182,2)</f>
        <v>0</v>
      </c>
      <c r="BL182" s="15" t="s">
        <v>225</v>
      </c>
      <c r="BM182" s="198" t="s">
        <v>1411</v>
      </c>
    </row>
    <row r="183" s="2" customFormat="1" ht="24.15" customHeight="1">
      <c r="A183" s="34"/>
      <c r="B183" s="185"/>
      <c r="C183" s="186" t="s">
        <v>376</v>
      </c>
      <c r="D183" s="186" t="s">
        <v>171</v>
      </c>
      <c r="E183" s="187" t="s">
        <v>1412</v>
      </c>
      <c r="F183" s="188" t="s">
        <v>1413</v>
      </c>
      <c r="G183" s="189" t="s">
        <v>273</v>
      </c>
      <c r="H183" s="190">
        <v>1</v>
      </c>
      <c r="I183" s="191"/>
      <c r="J183" s="192">
        <f>ROUND(I183*H183,2)</f>
        <v>0</v>
      </c>
      <c r="K183" s="193"/>
      <c r="L183" s="35"/>
      <c r="M183" s="194" t="s">
        <v>1</v>
      </c>
      <c r="N183" s="195" t="s">
        <v>41</v>
      </c>
      <c r="O183" s="78"/>
      <c r="P183" s="196">
        <f>O183*H183</f>
        <v>0</v>
      </c>
      <c r="Q183" s="196">
        <v>5.7609999999999999E-05</v>
      </c>
      <c r="R183" s="196">
        <f>Q183*H183</f>
        <v>5.7609999999999999E-05</v>
      </c>
      <c r="S183" s="196">
        <v>0</v>
      </c>
      <c r="T183" s="19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225</v>
      </c>
      <c r="AT183" s="198" t="s">
        <v>171</v>
      </c>
      <c r="AU183" s="198" t="s">
        <v>88</v>
      </c>
      <c r="AY183" s="15" t="s">
        <v>168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88</v>
      </c>
      <c r="BK183" s="199">
        <f>ROUND(I183*H183,2)</f>
        <v>0</v>
      </c>
      <c r="BL183" s="15" t="s">
        <v>225</v>
      </c>
      <c r="BM183" s="198" t="s">
        <v>1414</v>
      </c>
    </row>
    <row r="184" s="2" customFormat="1" ht="16.5" customHeight="1">
      <c r="A184" s="34"/>
      <c r="B184" s="185"/>
      <c r="C184" s="200" t="s">
        <v>382</v>
      </c>
      <c r="D184" s="200" t="s">
        <v>294</v>
      </c>
      <c r="E184" s="201" t="s">
        <v>1415</v>
      </c>
      <c r="F184" s="202" t="s">
        <v>1416</v>
      </c>
      <c r="G184" s="203" t="s">
        <v>273</v>
      </c>
      <c r="H184" s="204">
        <v>1</v>
      </c>
      <c r="I184" s="205"/>
      <c r="J184" s="206">
        <f>ROUND(I184*H184,2)</f>
        <v>0</v>
      </c>
      <c r="K184" s="207"/>
      <c r="L184" s="208"/>
      <c r="M184" s="209" t="s">
        <v>1</v>
      </c>
      <c r="N184" s="210" t="s">
        <v>41</v>
      </c>
      <c r="O184" s="78"/>
      <c r="P184" s="196">
        <f>O184*H184</f>
        <v>0</v>
      </c>
      <c r="Q184" s="196">
        <v>0.0023500000000000001</v>
      </c>
      <c r="R184" s="196">
        <f>Q184*H184</f>
        <v>0.0023500000000000001</v>
      </c>
      <c r="S184" s="196">
        <v>0</v>
      </c>
      <c r="T184" s="197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297</v>
      </c>
      <c r="AT184" s="198" t="s">
        <v>294</v>
      </c>
      <c r="AU184" s="198" t="s">
        <v>88</v>
      </c>
      <c r="AY184" s="15" t="s">
        <v>168</v>
      </c>
      <c r="BE184" s="199">
        <f>IF(N184="základná",J184,0)</f>
        <v>0</v>
      </c>
      <c r="BF184" s="199">
        <f>IF(N184="znížená",J184,0)</f>
        <v>0</v>
      </c>
      <c r="BG184" s="199">
        <f>IF(N184="zákl. prenesená",J184,0)</f>
        <v>0</v>
      </c>
      <c r="BH184" s="199">
        <f>IF(N184="zníž. prenesená",J184,0)</f>
        <v>0</v>
      </c>
      <c r="BI184" s="199">
        <f>IF(N184="nulová",J184,0)</f>
        <v>0</v>
      </c>
      <c r="BJ184" s="15" t="s">
        <v>88</v>
      </c>
      <c r="BK184" s="199">
        <f>ROUND(I184*H184,2)</f>
        <v>0</v>
      </c>
      <c r="BL184" s="15" t="s">
        <v>225</v>
      </c>
      <c r="BM184" s="198" t="s">
        <v>1417</v>
      </c>
    </row>
    <row r="185" s="2" customFormat="1" ht="21.75" customHeight="1">
      <c r="A185" s="34"/>
      <c r="B185" s="185"/>
      <c r="C185" s="186" t="s">
        <v>548</v>
      </c>
      <c r="D185" s="186" t="s">
        <v>171</v>
      </c>
      <c r="E185" s="187" t="s">
        <v>1418</v>
      </c>
      <c r="F185" s="188" t="s">
        <v>1419</v>
      </c>
      <c r="G185" s="189" t="s">
        <v>273</v>
      </c>
      <c r="H185" s="190">
        <v>7</v>
      </c>
      <c r="I185" s="191"/>
      <c r="J185" s="192">
        <f>ROUND(I185*H185,2)</f>
        <v>0</v>
      </c>
      <c r="K185" s="193"/>
      <c r="L185" s="35"/>
      <c r="M185" s="194" t="s">
        <v>1</v>
      </c>
      <c r="N185" s="195" t="s">
        <v>41</v>
      </c>
      <c r="O185" s="78"/>
      <c r="P185" s="196">
        <f>O185*H185</f>
        <v>0</v>
      </c>
      <c r="Q185" s="196">
        <v>2.2670000000000001E-05</v>
      </c>
      <c r="R185" s="196">
        <f>Q185*H185</f>
        <v>0.00015869000000000001</v>
      </c>
      <c r="S185" s="196">
        <v>0</v>
      </c>
      <c r="T185" s="197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8" t="s">
        <v>225</v>
      </c>
      <c r="AT185" s="198" t="s">
        <v>171</v>
      </c>
      <c r="AU185" s="198" t="s">
        <v>88</v>
      </c>
      <c r="AY185" s="15" t="s">
        <v>168</v>
      </c>
      <c r="BE185" s="199">
        <f>IF(N185="základná",J185,0)</f>
        <v>0</v>
      </c>
      <c r="BF185" s="199">
        <f>IF(N185="znížená",J185,0)</f>
        <v>0</v>
      </c>
      <c r="BG185" s="199">
        <f>IF(N185="zákl. prenesená",J185,0)</f>
        <v>0</v>
      </c>
      <c r="BH185" s="199">
        <f>IF(N185="zníž. prenesená",J185,0)</f>
        <v>0</v>
      </c>
      <c r="BI185" s="199">
        <f>IF(N185="nulová",J185,0)</f>
        <v>0</v>
      </c>
      <c r="BJ185" s="15" t="s">
        <v>88</v>
      </c>
      <c r="BK185" s="199">
        <f>ROUND(I185*H185,2)</f>
        <v>0</v>
      </c>
      <c r="BL185" s="15" t="s">
        <v>225</v>
      </c>
      <c r="BM185" s="198" t="s">
        <v>1420</v>
      </c>
    </row>
    <row r="186" s="2" customFormat="1" ht="21.75" customHeight="1">
      <c r="A186" s="34"/>
      <c r="B186" s="185"/>
      <c r="C186" s="200" t="s">
        <v>552</v>
      </c>
      <c r="D186" s="200" t="s">
        <v>294</v>
      </c>
      <c r="E186" s="201" t="s">
        <v>1421</v>
      </c>
      <c r="F186" s="202" t="s">
        <v>1422</v>
      </c>
      <c r="G186" s="203" t="s">
        <v>273</v>
      </c>
      <c r="H186" s="204">
        <v>7</v>
      </c>
      <c r="I186" s="205"/>
      <c r="J186" s="206">
        <f>ROUND(I186*H186,2)</f>
        <v>0</v>
      </c>
      <c r="K186" s="207"/>
      <c r="L186" s="208"/>
      <c r="M186" s="209" t="s">
        <v>1</v>
      </c>
      <c r="N186" s="210" t="s">
        <v>41</v>
      </c>
      <c r="O186" s="78"/>
      <c r="P186" s="196">
        <f>O186*H186</f>
        <v>0</v>
      </c>
      <c r="Q186" s="196">
        <v>6.9999999999999994E-05</v>
      </c>
      <c r="R186" s="196">
        <f>Q186*H186</f>
        <v>0.00048999999999999998</v>
      </c>
      <c r="S186" s="196">
        <v>0</v>
      </c>
      <c r="T186" s="197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8" t="s">
        <v>297</v>
      </c>
      <c r="AT186" s="198" t="s">
        <v>294</v>
      </c>
      <c r="AU186" s="198" t="s">
        <v>88</v>
      </c>
      <c r="AY186" s="15" t="s">
        <v>168</v>
      </c>
      <c r="BE186" s="199">
        <f>IF(N186="základná",J186,0)</f>
        <v>0</v>
      </c>
      <c r="BF186" s="199">
        <f>IF(N186="znížená",J186,0)</f>
        <v>0</v>
      </c>
      <c r="BG186" s="199">
        <f>IF(N186="zákl. prenesená",J186,0)</f>
        <v>0</v>
      </c>
      <c r="BH186" s="199">
        <f>IF(N186="zníž. prenesená",J186,0)</f>
        <v>0</v>
      </c>
      <c r="BI186" s="199">
        <f>IF(N186="nulová",J186,0)</f>
        <v>0</v>
      </c>
      <c r="BJ186" s="15" t="s">
        <v>88</v>
      </c>
      <c r="BK186" s="199">
        <f>ROUND(I186*H186,2)</f>
        <v>0</v>
      </c>
      <c r="BL186" s="15" t="s">
        <v>225</v>
      </c>
      <c r="BM186" s="198" t="s">
        <v>1423</v>
      </c>
    </row>
    <row r="187" s="2" customFormat="1" ht="24.15" customHeight="1">
      <c r="A187" s="34"/>
      <c r="B187" s="185"/>
      <c r="C187" s="186" t="s">
        <v>558</v>
      </c>
      <c r="D187" s="186" t="s">
        <v>171</v>
      </c>
      <c r="E187" s="187" t="s">
        <v>1035</v>
      </c>
      <c r="F187" s="188" t="s">
        <v>1036</v>
      </c>
      <c r="G187" s="189" t="s">
        <v>228</v>
      </c>
      <c r="H187" s="190">
        <v>229.005</v>
      </c>
      <c r="I187" s="191"/>
      <c r="J187" s="192">
        <f>ROUND(I187*H187,2)</f>
        <v>0</v>
      </c>
      <c r="K187" s="193"/>
      <c r="L187" s="35"/>
      <c r="M187" s="194" t="s">
        <v>1</v>
      </c>
      <c r="N187" s="195" t="s">
        <v>41</v>
      </c>
      <c r="O187" s="78"/>
      <c r="P187" s="196">
        <f>O187*H187</f>
        <v>0</v>
      </c>
      <c r="Q187" s="196">
        <v>0.00018652</v>
      </c>
      <c r="R187" s="196">
        <f>Q187*H187</f>
        <v>0.042714012599999997</v>
      </c>
      <c r="S187" s="196">
        <v>0</v>
      </c>
      <c r="T187" s="197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8" t="s">
        <v>225</v>
      </c>
      <c r="AT187" s="198" t="s">
        <v>171</v>
      </c>
      <c r="AU187" s="198" t="s">
        <v>88</v>
      </c>
      <c r="AY187" s="15" t="s">
        <v>168</v>
      </c>
      <c r="BE187" s="199">
        <f>IF(N187="základná",J187,0)</f>
        <v>0</v>
      </c>
      <c r="BF187" s="199">
        <f>IF(N187="znížená",J187,0)</f>
        <v>0</v>
      </c>
      <c r="BG187" s="199">
        <f>IF(N187="zákl. prenesená",J187,0)</f>
        <v>0</v>
      </c>
      <c r="BH187" s="199">
        <f>IF(N187="zníž. prenesená",J187,0)</f>
        <v>0</v>
      </c>
      <c r="BI187" s="199">
        <f>IF(N187="nulová",J187,0)</f>
        <v>0</v>
      </c>
      <c r="BJ187" s="15" t="s">
        <v>88</v>
      </c>
      <c r="BK187" s="199">
        <f>ROUND(I187*H187,2)</f>
        <v>0</v>
      </c>
      <c r="BL187" s="15" t="s">
        <v>225</v>
      </c>
      <c r="BM187" s="198" t="s">
        <v>1424</v>
      </c>
    </row>
    <row r="188" s="2" customFormat="1" ht="24.15" customHeight="1">
      <c r="A188" s="34"/>
      <c r="B188" s="185"/>
      <c r="C188" s="186" t="s">
        <v>562</v>
      </c>
      <c r="D188" s="186" t="s">
        <v>171</v>
      </c>
      <c r="E188" s="187" t="s">
        <v>1038</v>
      </c>
      <c r="F188" s="188" t="s">
        <v>1039</v>
      </c>
      <c r="G188" s="189" t="s">
        <v>228</v>
      </c>
      <c r="H188" s="190">
        <v>229.005</v>
      </c>
      <c r="I188" s="191"/>
      <c r="J188" s="192">
        <f>ROUND(I188*H188,2)</f>
        <v>0</v>
      </c>
      <c r="K188" s="193"/>
      <c r="L188" s="35"/>
      <c r="M188" s="194" t="s">
        <v>1</v>
      </c>
      <c r="N188" s="195" t="s">
        <v>41</v>
      </c>
      <c r="O188" s="78"/>
      <c r="P188" s="196">
        <f>O188*H188</f>
        <v>0</v>
      </c>
      <c r="Q188" s="196">
        <v>1.0000000000000001E-05</v>
      </c>
      <c r="R188" s="196">
        <f>Q188*H188</f>
        <v>0.0022900500000000001</v>
      </c>
      <c r="S188" s="196">
        <v>0</v>
      </c>
      <c r="T188" s="197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8" t="s">
        <v>225</v>
      </c>
      <c r="AT188" s="198" t="s">
        <v>171</v>
      </c>
      <c r="AU188" s="198" t="s">
        <v>88</v>
      </c>
      <c r="AY188" s="15" t="s">
        <v>168</v>
      </c>
      <c r="BE188" s="199">
        <f>IF(N188="základná",J188,0)</f>
        <v>0</v>
      </c>
      <c r="BF188" s="199">
        <f>IF(N188="znížená",J188,0)</f>
        <v>0</v>
      </c>
      <c r="BG188" s="199">
        <f>IF(N188="zákl. prenesená",J188,0)</f>
        <v>0</v>
      </c>
      <c r="BH188" s="199">
        <f>IF(N188="zníž. prenesená",J188,0)</f>
        <v>0</v>
      </c>
      <c r="BI188" s="199">
        <f>IF(N188="nulová",J188,0)</f>
        <v>0</v>
      </c>
      <c r="BJ188" s="15" t="s">
        <v>88</v>
      </c>
      <c r="BK188" s="199">
        <f>ROUND(I188*H188,2)</f>
        <v>0</v>
      </c>
      <c r="BL188" s="15" t="s">
        <v>225</v>
      </c>
      <c r="BM188" s="198" t="s">
        <v>1425</v>
      </c>
    </row>
    <row r="189" s="2" customFormat="1" ht="33" customHeight="1">
      <c r="A189" s="34"/>
      <c r="B189" s="185"/>
      <c r="C189" s="186" t="s">
        <v>566</v>
      </c>
      <c r="D189" s="186" t="s">
        <v>171</v>
      </c>
      <c r="E189" s="187" t="s">
        <v>1426</v>
      </c>
      <c r="F189" s="188" t="s">
        <v>1427</v>
      </c>
      <c r="G189" s="189" t="s">
        <v>252</v>
      </c>
      <c r="H189" s="190">
        <v>0.56699999999999995</v>
      </c>
      <c r="I189" s="191"/>
      <c r="J189" s="192">
        <f>ROUND(I189*H189,2)</f>
        <v>0</v>
      </c>
      <c r="K189" s="193"/>
      <c r="L189" s="35"/>
      <c r="M189" s="194" t="s">
        <v>1</v>
      </c>
      <c r="N189" s="195" t="s">
        <v>41</v>
      </c>
      <c r="O189" s="78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8" t="s">
        <v>225</v>
      </c>
      <c r="AT189" s="198" t="s">
        <v>171</v>
      </c>
      <c r="AU189" s="198" t="s">
        <v>88</v>
      </c>
      <c r="AY189" s="15" t="s">
        <v>168</v>
      </c>
      <c r="BE189" s="199">
        <f>IF(N189="základná",J189,0)</f>
        <v>0</v>
      </c>
      <c r="BF189" s="199">
        <f>IF(N189="znížená",J189,0)</f>
        <v>0</v>
      </c>
      <c r="BG189" s="199">
        <f>IF(N189="zákl. prenesená",J189,0)</f>
        <v>0</v>
      </c>
      <c r="BH189" s="199">
        <f>IF(N189="zníž. prenesená",J189,0)</f>
        <v>0</v>
      </c>
      <c r="BI189" s="199">
        <f>IF(N189="nulová",J189,0)</f>
        <v>0</v>
      </c>
      <c r="BJ189" s="15" t="s">
        <v>88</v>
      </c>
      <c r="BK189" s="199">
        <f>ROUND(I189*H189,2)</f>
        <v>0</v>
      </c>
      <c r="BL189" s="15" t="s">
        <v>225</v>
      </c>
      <c r="BM189" s="198" t="s">
        <v>1428</v>
      </c>
    </row>
    <row r="190" s="2" customFormat="1" ht="24.15" customHeight="1">
      <c r="A190" s="34"/>
      <c r="B190" s="185"/>
      <c r="C190" s="186" t="s">
        <v>570</v>
      </c>
      <c r="D190" s="186" t="s">
        <v>171</v>
      </c>
      <c r="E190" s="187" t="s">
        <v>1041</v>
      </c>
      <c r="F190" s="188" t="s">
        <v>1042</v>
      </c>
      <c r="G190" s="189" t="s">
        <v>309</v>
      </c>
      <c r="H190" s="211"/>
      <c r="I190" s="191"/>
      <c r="J190" s="192">
        <f>ROUND(I190*H190,2)</f>
        <v>0</v>
      </c>
      <c r="K190" s="193"/>
      <c r="L190" s="35"/>
      <c r="M190" s="194" t="s">
        <v>1</v>
      </c>
      <c r="N190" s="195" t="s">
        <v>41</v>
      </c>
      <c r="O190" s="78"/>
      <c r="P190" s="196">
        <f>O190*H190</f>
        <v>0</v>
      </c>
      <c r="Q190" s="196">
        <v>0</v>
      </c>
      <c r="R190" s="196">
        <f>Q190*H190</f>
        <v>0</v>
      </c>
      <c r="S190" s="196">
        <v>0</v>
      </c>
      <c r="T190" s="197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8" t="s">
        <v>225</v>
      </c>
      <c r="AT190" s="198" t="s">
        <v>171</v>
      </c>
      <c r="AU190" s="198" t="s">
        <v>88</v>
      </c>
      <c r="AY190" s="15" t="s">
        <v>168</v>
      </c>
      <c r="BE190" s="199">
        <f>IF(N190="základná",J190,0)</f>
        <v>0</v>
      </c>
      <c r="BF190" s="199">
        <f>IF(N190="znížená",J190,0)</f>
        <v>0</v>
      </c>
      <c r="BG190" s="199">
        <f>IF(N190="zákl. prenesená",J190,0)</f>
        <v>0</v>
      </c>
      <c r="BH190" s="199">
        <f>IF(N190="zníž. prenesená",J190,0)</f>
        <v>0</v>
      </c>
      <c r="BI190" s="199">
        <f>IF(N190="nulová",J190,0)</f>
        <v>0</v>
      </c>
      <c r="BJ190" s="15" t="s">
        <v>88</v>
      </c>
      <c r="BK190" s="199">
        <f>ROUND(I190*H190,2)</f>
        <v>0</v>
      </c>
      <c r="BL190" s="15" t="s">
        <v>225</v>
      </c>
      <c r="BM190" s="198" t="s">
        <v>1429</v>
      </c>
    </row>
    <row r="191" s="12" customFormat="1" ht="22.8" customHeight="1">
      <c r="A191" s="12"/>
      <c r="B191" s="172"/>
      <c r="C191" s="12"/>
      <c r="D191" s="173" t="s">
        <v>74</v>
      </c>
      <c r="E191" s="183" t="s">
        <v>1044</v>
      </c>
      <c r="F191" s="183" t="s">
        <v>1045</v>
      </c>
      <c r="G191" s="12"/>
      <c r="H191" s="12"/>
      <c r="I191" s="175"/>
      <c r="J191" s="184">
        <f>BK191</f>
        <v>0</v>
      </c>
      <c r="K191" s="12"/>
      <c r="L191" s="172"/>
      <c r="M191" s="177"/>
      <c r="N191" s="178"/>
      <c r="O191" s="178"/>
      <c r="P191" s="179">
        <f>SUM(P192:P222)</f>
        <v>0</v>
      </c>
      <c r="Q191" s="178"/>
      <c r="R191" s="179">
        <f>SUM(R192:R222)</f>
        <v>0.45802979999999999</v>
      </c>
      <c r="S191" s="178"/>
      <c r="T191" s="180">
        <f>SUM(T192:T222)</f>
        <v>0.46936000000000011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73" t="s">
        <v>88</v>
      </c>
      <c r="AT191" s="181" t="s">
        <v>74</v>
      </c>
      <c r="AU191" s="181" t="s">
        <v>82</v>
      </c>
      <c r="AY191" s="173" t="s">
        <v>168</v>
      </c>
      <c r="BK191" s="182">
        <f>SUM(BK192:BK222)</f>
        <v>0</v>
      </c>
    </row>
    <row r="192" s="2" customFormat="1" ht="24.15" customHeight="1">
      <c r="A192" s="34"/>
      <c r="B192" s="185"/>
      <c r="C192" s="186" t="s">
        <v>718</v>
      </c>
      <c r="D192" s="186" t="s">
        <v>171</v>
      </c>
      <c r="E192" s="187" t="s">
        <v>1430</v>
      </c>
      <c r="F192" s="188" t="s">
        <v>1431</v>
      </c>
      <c r="G192" s="189" t="s">
        <v>1432</v>
      </c>
      <c r="H192" s="190">
        <v>5</v>
      </c>
      <c r="I192" s="191"/>
      <c r="J192" s="192">
        <f>ROUND(I192*H192,2)</f>
        <v>0</v>
      </c>
      <c r="K192" s="193"/>
      <c r="L192" s="35"/>
      <c r="M192" s="194" t="s">
        <v>1</v>
      </c>
      <c r="N192" s="195" t="s">
        <v>41</v>
      </c>
      <c r="O192" s="78"/>
      <c r="P192" s="196">
        <f>O192*H192</f>
        <v>0</v>
      </c>
      <c r="Q192" s="196">
        <v>0</v>
      </c>
      <c r="R192" s="196">
        <f>Q192*H192</f>
        <v>0</v>
      </c>
      <c r="S192" s="196">
        <v>0.01933</v>
      </c>
      <c r="T192" s="197">
        <f>S192*H192</f>
        <v>0.09665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8" t="s">
        <v>225</v>
      </c>
      <c r="AT192" s="198" t="s">
        <v>171</v>
      </c>
      <c r="AU192" s="198" t="s">
        <v>88</v>
      </c>
      <c r="AY192" s="15" t="s">
        <v>168</v>
      </c>
      <c r="BE192" s="199">
        <f>IF(N192="základná",J192,0)</f>
        <v>0</v>
      </c>
      <c r="BF192" s="199">
        <f>IF(N192="znížená",J192,0)</f>
        <v>0</v>
      </c>
      <c r="BG192" s="199">
        <f>IF(N192="zákl. prenesená",J192,0)</f>
        <v>0</v>
      </c>
      <c r="BH192" s="199">
        <f>IF(N192="zníž. prenesená",J192,0)</f>
        <v>0</v>
      </c>
      <c r="BI192" s="199">
        <f>IF(N192="nulová",J192,0)</f>
        <v>0</v>
      </c>
      <c r="BJ192" s="15" t="s">
        <v>88</v>
      </c>
      <c r="BK192" s="199">
        <f>ROUND(I192*H192,2)</f>
        <v>0</v>
      </c>
      <c r="BL192" s="15" t="s">
        <v>225</v>
      </c>
      <c r="BM192" s="198" t="s">
        <v>1433</v>
      </c>
    </row>
    <row r="193" s="2" customFormat="1" ht="24.15" customHeight="1">
      <c r="A193" s="34"/>
      <c r="B193" s="185"/>
      <c r="C193" s="186" t="s">
        <v>722</v>
      </c>
      <c r="D193" s="186" t="s">
        <v>171</v>
      </c>
      <c r="E193" s="187" t="s">
        <v>1434</v>
      </c>
      <c r="F193" s="188" t="s">
        <v>1435</v>
      </c>
      <c r="G193" s="189" t="s">
        <v>273</v>
      </c>
      <c r="H193" s="190">
        <v>5</v>
      </c>
      <c r="I193" s="191"/>
      <c r="J193" s="192">
        <f>ROUND(I193*H193,2)</f>
        <v>0</v>
      </c>
      <c r="K193" s="193"/>
      <c r="L193" s="35"/>
      <c r="M193" s="194" t="s">
        <v>1</v>
      </c>
      <c r="N193" s="195" t="s">
        <v>41</v>
      </c>
      <c r="O193" s="78"/>
      <c r="P193" s="196">
        <f>O193*H193</f>
        <v>0</v>
      </c>
      <c r="Q193" s="196">
        <v>0.00072999999999999996</v>
      </c>
      <c r="R193" s="196">
        <f>Q193*H193</f>
        <v>0.0036499999999999996</v>
      </c>
      <c r="S193" s="196">
        <v>0</v>
      </c>
      <c r="T193" s="197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8" t="s">
        <v>225</v>
      </c>
      <c r="AT193" s="198" t="s">
        <v>171</v>
      </c>
      <c r="AU193" s="198" t="s">
        <v>88</v>
      </c>
      <c r="AY193" s="15" t="s">
        <v>168</v>
      </c>
      <c r="BE193" s="199">
        <f>IF(N193="základná",J193,0)</f>
        <v>0</v>
      </c>
      <c r="BF193" s="199">
        <f>IF(N193="znížená",J193,0)</f>
        <v>0</v>
      </c>
      <c r="BG193" s="199">
        <f>IF(N193="zákl. prenesená",J193,0)</f>
        <v>0</v>
      </c>
      <c r="BH193" s="199">
        <f>IF(N193="zníž. prenesená",J193,0)</f>
        <v>0</v>
      </c>
      <c r="BI193" s="199">
        <f>IF(N193="nulová",J193,0)</f>
        <v>0</v>
      </c>
      <c r="BJ193" s="15" t="s">
        <v>88</v>
      </c>
      <c r="BK193" s="199">
        <f>ROUND(I193*H193,2)</f>
        <v>0</v>
      </c>
      <c r="BL193" s="15" t="s">
        <v>225</v>
      </c>
      <c r="BM193" s="198" t="s">
        <v>1436</v>
      </c>
    </row>
    <row r="194" s="2" customFormat="1" ht="24.15" customHeight="1">
      <c r="A194" s="34"/>
      <c r="B194" s="185"/>
      <c r="C194" s="200" t="s">
        <v>1437</v>
      </c>
      <c r="D194" s="200" t="s">
        <v>294</v>
      </c>
      <c r="E194" s="201" t="s">
        <v>1438</v>
      </c>
      <c r="F194" s="202" t="s">
        <v>1439</v>
      </c>
      <c r="G194" s="203" t="s">
        <v>273</v>
      </c>
      <c r="H194" s="204">
        <v>5</v>
      </c>
      <c r="I194" s="205"/>
      <c r="J194" s="206">
        <f>ROUND(I194*H194,2)</f>
        <v>0</v>
      </c>
      <c r="K194" s="207"/>
      <c r="L194" s="208"/>
      <c r="M194" s="209" t="s">
        <v>1</v>
      </c>
      <c r="N194" s="210" t="s">
        <v>41</v>
      </c>
      <c r="O194" s="78"/>
      <c r="P194" s="196">
        <f>O194*H194</f>
        <v>0</v>
      </c>
      <c r="Q194" s="196">
        <v>0.019300000000000001</v>
      </c>
      <c r="R194" s="196">
        <f>Q194*H194</f>
        <v>0.096500000000000002</v>
      </c>
      <c r="S194" s="196">
        <v>0</v>
      </c>
      <c r="T194" s="197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8" t="s">
        <v>297</v>
      </c>
      <c r="AT194" s="198" t="s">
        <v>294</v>
      </c>
      <c r="AU194" s="198" t="s">
        <v>88</v>
      </c>
      <c r="AY194" s="15" t="s">
        <v>168</v>
      </c>
      <c r="BE194" s="199">
        <f>IF(N194="základná",J194,0)</f>
        <v>0</v>
      </c>
      <c r="BF194" s="199">
        <f>IF(N194="znížená",J194,0)</f>
        <v>0</v>
      </c>
      <c r="BG194" s="199">
        <f>IF(N194="zákl. prenesená",J194,0)</f>
        <v>0</v>
      </c>
      <c r="BH194" s="199">
        <f>IF(N194="zníž. prenesená",J194,0)</f>
        <v>0</v>
      </c>
      <c r="BI194" s="199">
        <f>IF(N194="nulová",J194,0)</f>
        <v>0</v>
      </c>
      <c r="BJ194" s="15" t="s">
        <v>88</v>
      </c>
      <c r="BK194" s="199">
        <f>ROUND(I194*H194,2)</f>
        <v>0</v>
      </c>
      <c r="BL194" s="15" t="s">
        <v>225</v>
      </c>
      <c r="BM194" s="198" t="s">
        <v>1440</v>
      </c>
    </row>
    <row r="195" s="2" customFormat="1" ht="24.15" customHeight="1">
      <c r="A195" s="34"/>
      <c r="B195" s="185"/>
      <c r="C195" s="186" t="s">
        <v>1441</v>
      </c>
      <c r="D195" s="186" t="s">
        <v>171</v>
      </c>
      <c r="E195" s="187" t="s">
        <v>1442</v>
      </c>
      <c r="F195" s="188" t="s">
        <v>1443</v>
      </c>
      <c r="G195" s="189" t="s">
        <v>1432</v>
      </c>
      <c r="H195" s="190">
        <v>5</v>
      </c>
      <c r="I195" s="191"/>
      <c r="J195" s="192">
        <f>ROUND(I195*H195,2)</f>
        <v>0</v>
      </c>
      <c r="K195" s="193"/>
      <c r="L195" s="35"/>
      <c r="M195" s="194" t="s">
        <v>1</v>
      </c>
      <c r="N195" s="195" t="s">
        <v>41</v>
      </c>
      <c r="O195" s="78"/>
      <c r="P195" s="196">
        <f>O195*H195</f>
        <v>0</v>
      </c>
      <c r="Q195" s="196">
        <v>0</v>
      </c>
      <c r="R195" s="196">
        <f>Q195*H195</f>
        <v>0</v>
      </c>
      <c r="S195" s="196">
        <v>0.0172</v>
      </c>
      <c r="T195" s="197">
        <f>S195*H195</f>
        <v>0.085999999999999993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8" t="s">
        <v>225</v>
      </c>
      <c r="AT195" s="198" t="s">
        <v>171</v>
      </c>
      <c r="AU195" s="198" t="s">
        <v>88</v>
      </c>
      <c r="AY195" s="15" t="s">
        <v>168</v>
      </c>
      <c r="BE195" s="199">
        <f>IF(N195="základná",J195,0)</f>
        <v>0</v>
      </c>
      <c r="BF195" s="199">
        <f>IF(N195="znížená",J195,0)</f>
        <v>0</v>
      </c>
      <c r="BG195" s="199">
        <f>IF(N195="zákl. prenesená",J195,0)</f>
        <v>0</v>
      </c>
      <c r="BH195" s="199">
        <f>IF(N195="zníž. prenesená",J195,0)</f>
        <v>0</v>
      </c>
      <c r="BI195" s="199">
        <f>IF(N195="nulová",J195,0)</f>
        <v>0</v>
      </c>
      <c r="BJ195" s="15" t="s">
        <v>88</v>
      </c>
      <c r="BK195" s="199">
        <f>ROUND(I195*H195,2)</f>
        <v>0</v>
      </c>
      <c r="BL195" s="15" t="s">
        <v>225</v>
      </c>
      <c r="BM195" s="198" t="s">
        <v>1444</v>
      </c>
    </row>
    <row r="196" s="2" customFormat="1" ht="21.75" customHeight="1">
      <c r="A196" s="34"/>
      <c r="B196" s="185"/>
      <c r="C196" s="186" t="s">
        <v>1445</v>
      </c>
      <c r="D196" s="186" t="s">
        <v>171</v>
      </c>
      <c r="E196" s="187" t="s">
        <v>1446</v>
      </c>
      <c r="F196" s="188" t="s">
        <v>1447</v>
      </c>
      <c r="G196" s="189" t="s">
        <v>273</v>
      </c>
      <c r="H196" s="190">
        <v>5</v>
      </c>
      <c r="I196" s="191"/>
      <c r="J196" s="192">
        <f>ROUND(I196*H196,2)</f>
        <v>0</v>
      </c>
      <c r="K196" s="193"/>
      <c r="L196" s="35"/>
      <c r="M196" s="194" t="s">
        <v>1</v>
      </c>
      <c r="N196" s="195" t="s">
        <v>41</v>
      </c>
      <c r="O196" s="78"/>
      <c r="P196" s="196">
        <f>O196*H196</f>
        <v>0</v>
      </c>
      <c r="Q196" s="196">
        <v>0.00011</v>
      </c>
      <c r="R196" s="196">
        <f>Q196*H196</f>
        <v>0.00055000000000000003</v>
      </c>
      <c r="S196" s="196">
        <v>0</v>
      </c>
      <c r="T196" s="197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8" t="s">
        <v>225</v>
      </c>
      <c r="AT196" s="198" t="s">
        <v>171</v>
      </c>
      <c r="AU196" s="198" t="s">
        <v>88</v>
      </c>
      <c r="AY196" s="15" t="s">
        <v>168</v>
      </c>
      <c r="BE196" s="199">
        <f>IF(N196="základná",J196,0)</f>
        <v>0</v>
      </c>
      <c r="BF196" s="199">
        <f>IF(N196="znížená",J196,0)</f>
        <v>0</v>
      </c>
      <c r="BG196" s="199">
        <f>IF(N196="zákl. prenesená",J196,0)</f>
        <v>0</v>
      </c>
      <c r="BH196" s="199">
        <f>IF(N196="zníž. prenesená",J196,0)</f>
        <v>0</v>
      </c>
      <c r="BI196" s="199">
        <f>IF(N196="nulová",J196,0)</f>
        <v>0</v>
      </c>
      <c r="BJ196" s="15" t="s">
        <v>88</v>
      </c>
      <c r="BK196" s="199">
        <f>ROUND(I196*H196,2)</f>
        <v>0</v>
      </c>
      <c r="BL196" s="15" t="s">
        <v>225</v>
      </c>
      <c r="BM196" s="198" t="s">
        <v>1448</v>
      </c>
    </row>
    <row r="197" s="2" customFormat="1" ht="16.5" customHeight="1">
      <c r="A197" s="34"/>
      <c r="B197" s="185"/>
      <c r="C197" s="200" t="s">
        <v>1449</v>
      </c>
      <c r="D197" s="200" t="s">
        <v>294</v>
      </c>
      <c r="E197" s="201" t="s">
        <v>1450</v>
      </c>
      <c r="F197" s="202" t="s">
        <v>1451</v>
      </c>
      <c r="G197" s="203" t="s">
        <v>273</v>
      </c>
      <c r="H197" s="204">
        <v>5</v>
      </c>
      <c r="I197" s="205"/>
      <c r="J197" s="206">
        <f>ROUND(I197*H197,2)</f>
        <v>0</v>
      </c>
      <c r="K197" s="207"/>
      <c r="L197" s="208"/>
      <c r="M197" s="209" t="s">
        <v>1</v>
      </c>
      <c r="N197" s="210" t="s">
        <v>41</v>
      </c>
      <c r="O197" s="78"/>
      <c r="P197" s="196">
        <f>O197*H197</f>
        <v>0</v>
      </c>
      <c r="Q197" s="196">
        <v>0.02</v>
      </c>
      <c r="R197" s="196">
        <f>Q197*H197</f>
        <v>0.10000000000000001</v>
      </c>
      <c r="S197" s="196">
        <v>0</v>
      </c>
      <c r="T197" s="197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8" t="s">
        <v>297</v>
      </c>
      <c r="AT197" s="198" t="s">
        <v>294</v>
      </c>
      <c r="AU197" s="198" t="s">
        <v>88</v>
      </c>
      <c r="AY197" s="15" t="s">
        <v>168</v>
      </c>
      <c r="BE197" s="199">
        <f>IF(N197="základná",J197,0)</f>
        <v>0</v>
      </c>
      <c r="BF197" s="199">
        <f>IF(N197="znížená",J197,0)</f>
        <v>0</v>
      </c>
      <c r="BG197" s="199">
        <f>IF(N197="zákl. prenesená",J197,0)</f>
        <v>0</v>
      </c>
      <c r="BH197" s="199">
        <f>IF(N197="zníž. prenesená",J197,0)</f>
        <v>0</v>
      </c>
      <c r="BI197" s="199">
        <f>IF(N197="nulová",J197,0)</f>
        <v>0</v>
      </c>
      <c r="BJ197" s="15" t="s">
        <v>88</v>
      </c>
      <c r="BK197" s="199">
        <f>ROUND(I197*H197,2)</f>
        <v>0</v>
      </c>
      <c r="BL197" s="15" t="s">
        <v>225</v>
      </c>
      <c r="BM197" s="198" t="s">
        <v>1452</v>
      </c>
    </row>
    <row r="198" s="2" customFormat="1" ht="24.15" customHeight="1">
      <c r="A198" s="34"/>
      <c r="B198" s="185"/>
      <c r="C198" s="186" t="s">
        <v>1453</v>
      </c>
      <c r="D198" s="186" t="s">
        <v>171</v>
      </c>
      <c r="E198" s="187" t="s">
        <v>1046</v>
      </c>
      <c r="F198" s="188" t="s">
        <v>1047</v>
      </c>
      <c r="G198" s="189" t="s">
        <v>273</v>
      </c>
      <c r="H198" s="190">
        <v>1</v>
      </c>
      <c r="I198" s="191"/>
      <c r="J198" s="192">
        <f>ROUND(I198*H198,2)</f>
        <v>0</v>
      </c>
      <c r="K198" s="193"/>
      <c r="L198" s="35"/>
      <c r="M198" s="194" t="s">
        <v>1</v>
      </c>
      <c r="N198" s="195" t="s">
        <v>41</v>
      </c>
      <c r="O198" s="78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8" t="s">
        <v>225</v>
      </c>
      <c r="AT198" s="198" t="s">
        <v>171</v>
      </c>
      <c r="AU198" s="198" t="s">
        <v>88</v>
      </c>
      <c r="AY198" s="15" t="s">
        <v>168</v>
      </c>
      <c r="BE198" s="199">
        <f>IF(N198="základná",J198,0)</f>
        <v>0</v>
      </c>
      <c r="BF198" s="199">
        <f>IF(N198="znížená",J198,0)</f>
        <v>0</v>
      </c>
      <c r="BG198" s="199">
        <f>IF(N198="zákl. prenesená",J198,0)</f>
        <v>0</v>
      </c>
      <c r="BH198" s="199">
        <f>IF(N198="zníž. prenesená",J198,0)</f>
        <v>0</v>
      </c>
      <c r="BI198" s="199">
        <f>IF(N198="nulová",J198,0)</f>
        <v>0</v>
      </c>
      <c r="BJ198" s="15" t="s">
        <v>88</v>
      </c>
      <c r="BK198" s="199">
        <f>ROUND(I198*H198,2)</f>
        <v>0</v>
      </c>
      <c r="BL198" s="15" t="s">
        <v>225</v>
      </c>
      <c r="BM198" s="198" t="s">
        <v>1454</v>
      </c>
    </row>
    <row r="199" s="2" customFormat="1" ht="37.8" customHeight="1">
      <c r="A199" s="34"/>
      <c r="B199" s="185"/>
      <c r="C199" s="200" t="s">
        <v>1455</v>
      </c>
      <c r="D199" s="200" t="s">
        <v>294</v>
      </c>
      <c r="E199" s="201" t="s">
        <v>1049</v>
      </c>
      <c r="F199" s="202" t="s">
        <v>1050</v>
      </c>
      <c r="G199" s="203" t="s">
        <v>273</v>
      </c>
      <c r="H199" s="204">
        <v>1</v>
      </c>
      <c r="I199" s="205"/>
      <c r="J199" s="206">
        <f>ROUND(I199*H199,2)</f>
        <v>0</v>
      </c>
      <c r="K199" s="207"/>
      <c r="L199" s="208"/>
      <c r="M199" s="209" t="s">
        <v>1</v>
      </c>
      <c r="N199" s="210" t="s">
        <v>41</v>
      </c>
      <c r="O199" s="78"/>
      <c r="P199" s="196">
        <f>O199*H199</f>
        <v>0</v>
      </c>
      <c r="Q199" s="196">
        <v>0.016049999999999998</v>
      </c>
      <c r="R199" s="196">
        <f>Q199*H199</f>
        <v>0.016049999999999998</v>
      </c>
      <c r="S199" s="196">
        <v>0</v>
      </c>
      <c r="T199" s="197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8" t="s">
        <v>297</v>
      </c>
      <c r="AT199" s="198" t="s">
        <v>294</v>
      </c>
      <c r="AU199" s="198" t="s">
        <v>88</v>
      </c>
      <c r="AY199" s="15" t="s">
        <v>168</v>
      </c>
      <c r="BE199" s="199">
        <f>IF(N199="základná",J199,0)</f>
        <v>0</v>
      </c>
      <c r="BF199" s="199">
        <f>IF(N199="znížená",J199,0)</f>
        <v>0</v>
      </c>
      <c r="BG199" s="199">
        <f>IF(N199="zákl. prenesená",J199,0)</f>
        <v>0</v>
      </c>
      <c r="BH199" s="199">
        <f>IF(N199="zníž. prenesená",J199,0)</f>
        <v>0</v>
      </c>
      <c r="BI199" s="199">
        <f>IF(N199="nulová",J199,0)</f>
        <v>0</v>
      </c>
      <c r="BJ199" s="15" t="s">
        <v>88</v>
      </c>
      <c r="BK199" s="199">
        <f>ROUND(I199*H199,2)</f>
        <v>0</v>
      </c>
      <c r="BL199" s="15" t="s">
        <v>225</v>
      </c>
      <c r="BM199" s="198" t="s">
        <v>1456</v>
      </c>
    </row>
    <row r="200" s="2" customFormat="1" ht="37.8" customHeight="1">
      <c r="A200" s="34"/>
      <c r="B200" s="185"/>
      <c r="C200" s="200" t="s">
        <v>1457</v>
      </c>
      <c r="D200" s="200" t="s">
        <v>294</v>
      </c>
      <c r="E200" s="201" t="s">
        <v>1052</v>
      </c>
      <c r="F200" s="202" t="s">
        <v>1053</v>
      </c>
      <c r="G200" s="203" t="s">
        <v>273</v>
      </c>
      <c r="H200" s="204">
        <v>1</v>
      </c>
      <c r="I200" s="205"/>
      <c r="J200" s="206">
        <f>ROUND(I200*H200,2)</f>
        <v>0</v>
      </c>
      <c r="K200" s="207"/>
      <c r="L200" s="208"/>
      <c r="M200" s="209" t="s">
        <v>1</v>
      </c>
      <c r="N200" s="210" t="s">
        <v>41</v>
      </c>
      <c r="O200" s="78"/>
      <c r="P200" s="196">
        <f>O200*H200</f>
        <v>0</v>
      </c>
      <c r="Q200" s="196">
        <v>0.0013500000000000001</v>
      </c>
      <c r="R200" s="196">
        <f>Q200*H200</f>
        <v>0.0013500000000000001</v>
      </c>
      <c r="S200" s="196">
        <v>0</v>
      </c>
      <c r="T200" s="197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8" t="s">
        <v>297</v>
      </c>
      <c r="AT200" s="198" t="s">
        <v>294</v>
      </c>
      <c r="AU200" s="198" t="s">
        <v>88</v>
      </c>
      <c r="AY200" s="15" t="s">
        <v>168</v>
      </c>
      <c r="BE200" s="199">
        <f>IF(N200="základná",J200,0)</f>
        <v>0</v>
      </c>
      <c r="BF200" s="199">
        <f>IF(N200="znížená",J200,0)</f>
        <v>0</v>
      </c>
      <c r="BG200" s="199">
        <f>IF(N200="zákl. prenesená",J200,0)</f>
        <v>0</v>
      </c>
      <c r="BH200" s="199">
        <f>IF(N200="zníž. prenesená",J200,0)</f>
        <v>0</v>
      </c>
      <c r="BI200" s="199">
        <f>IF(N200="nulová",J200,0)</f>
        <v>0</v>
      </c>
      <c r="BJ200" s="15" t="s">
        <v>88</v>
      </c>
      <c r="BK200" s="199">
        <f>ROUND(I200*H200,2)</f>
        <v>0</v>
      </c>
      <c r="BL200" s="15" t="s">
        <v>225</v>
      </c>
      <c r="BM200" s="198" t="s">
        <v>1458</v>
      </c>
    </row>
    <row r="201" s="2" customFormat="1" ht="24.15" customHeight="1">
      <c r="A201" s="34"/>
      <c r="B201" s="185"/>
      <c r="C201" s="186" t="s">
        <v>1459</v>
      </c>
      <c r="D201" s="186" t="s">
        <v>171</v>
      </c>
      <c r="E201" s="187" t="s">
        <v>1460</v>
      </c>
      <c r="F201" s="188" t="s">
        <v>1461</v>
      </c>
      <c r="G201" s="189" t="s">
        <v>1432</v>
      </c>
      <c r="H201" s="190">
        <v>11</v>
      </c>
      <c r="I201" s="191"/>
      <c r="J201" s="192">
        <f>ROUND(I201*H201,2)</f>
        <v>0</v>
      </c>
      <c r="K201" s="193"/>
      <c r="L201" s="35"/>
      <c r="M201" s="194" t="s">
        <v>1</v>
      </c>
      <c r="N201" s="195" t="s">
        <v>41</v>
      </c>
      <c r="O201" s="78"/>
      <c r="P201" s="196">
        <f>O201*H201</f>
        <v>0</v>
      </c>
      <c r="Q201" s="196">
        <v>0</v>
      </c>
      <c r="R201" s="196">
        <f>Q201*H201</f>
        <v>0</v>
      </c>
      <c r="S201" s="196">
        <v>0.019460000000000002</v>
      </c>
      <c r="T201" s="197">
        <f>S201*H201</f>
        <v>0.21406000000000003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8" t="s">
        <v>225</v>
      </c>
      <c r="AT201" s="198" t="s">
        <v>171</v>
      </c>
      <c r="AU201" s="198" t="s">
        <v>88</v>
      </c>
      <c r="AY201" s="15" t="s">
        <v>168</v>
      </c>
      <c r="BE201" s="199">
        <f>IF(N201="základná",J201,0)</f>
        <v>0</v>
      </c>
      <c r="BF201" s="199">
        <f>IF(N201="znížená",J201,0)</f>
        <v>0</v>
      </c>
      <c r="BG201" s="199">
        <f>IF(N201="zákl. prenesená",J201,0)</f>
        <v>0</v>
      </c>
      <c r="BH201" s="199">
        <f>IF(N201="zníž. prenesená",J201,0)</f>
        <v>0</v>
      </c>
      <c r="BI201" s="199">
        <f>IF(N201="nulová",J201,0)</f>
        <v>0</v>
      </c>
      <c r="BJ201" s="15" t="s">
        <v>88</v>
      </c>
      <c r="BK201" s="199">
        <f>ROUND(I201*H201,2)</f>
        <v>0</v>
      </c>
      <c r="BL201" s="15" t="s">
        <v>225</v>
      </c>
      <c r="BM201" s="198" t="s">
        <v>1462</v>
      </c>
    </row>
    <row r="202" s="2" customFormat="1" ht="24.15" customHeight="1">
      <c r="A202" s="34"/>
      <c r="B202" s="185"/>
      <c r="C202" s="186" t="s">
        <v>1463</v>
      </c>
      <c r="D202" s="186" t="s">
        <v>171</v>
      </c>
      <c r="E202" s="187" t="s">
        <v>1061</v>
      </c>
      <c r="F202" s="188" t="s">
        <v>1062</v>
      </c>
      <c r="G202" s="189" t="s">
        <v>273</v>
      </c>
      <c r="H202" s="190">
        <v>11</v>
      </c>
      <c r="I202" s="191"/>
      <c r="J202" s="192">
        <f>ROUND(I202*H202,2)</f>
        <v>0</v>
      </c>
      <c r="K202" s="193"/>
      <c r="L202" s="35"/>
      <c r="M202" s="194" t="s">
        <v>1</v>
      </c>
      <c r="N202" s="195" t="s">
        <v>41</v>
      </c>
      <c r="O202" s="78"/>
      <c r="P202" s="196">
        <f>O202*H202</f>
        <v>0</v>
      </c>
      <c r="Q202" s="196">
        <v>0.00027999999999999998</v>
      </c>
      <c r="R202" s="196">
        <f>Q202*H202</f>
        <v>0.0030799999999999998</v>
      </c>
      <c r="S202" s="196">
        <v>0</v>
      </c>
      <c r="T202" s="197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8" t="s">
        <v>225</v>
      </c>
      <c r="AT202" s="198" t="s">
        <v>171</v>
      </c>
      <c r="AU202" s="198" t="s">
        <v>88</v>
      </c>
      <c r="AY202" s="15" t="s">
        <v>168</v>
      </c>
      <c r="BE202" s="199">
        <f>IF(N202="základná",J202,0)</f>
        <v>0</v>
      </c>
      <c r="BF202" s="199">
        <f>IF(N202="znížená",J202,0)</f>
        <v>0</v>
      </c>
      <c r="BG202" s="199">
        <f>IF(N202="zákl. prenesená",J202,0)</f>
        <v>0</v>
      </c>
      <c r="BH202" s="199">
        <f>IF(N202="zníž. prenesená",J202,0)</f>
        <v>0</v>
      </c>
      <c r="BI202" s="199">
        <f>IF(N202="nulová",J202,0)</f>
        <v>0</v>
      </c>
      <c r="BJ202" s="15" t="s">
        <v>88</v>
      </c>
      <c r="BK202" s="199">
        <f>ROUND(I202*H202,2)</f>
        <v>0</v>
      </c>
      <c r="BL202" s="15" t="s">
        <v>225</v>
      </c>
      <c r="BM202" s="198" t="s">
        <v>1464</v>
      </c>
    </row>
    <row r="203" s="2" customFormat="1" ht="16.5" customHeight="1">
      <c r="A203" s="34"/>
      <c r="B203" s="185"/>
      <c r="C203" s="200" t="s">
        <v>1465</v>
      </c>
      <c r="D203" s="200" t="s">
        <v>294</v>
      </c>
      <c r="E203" s="201" t="s">
        <v>1466</v>
      </c>
      <c r="F203" s="202" t="s">
        <v>1467</v>
      </c>
      <c r="G203" s="203" t="s">
        <v>273</v>
      </c>
      <c r="H203" s="204">
        <v>11</v>
      </c>
      <c r="I203" s="205"/>
      <c r="J203" s="206">
        <f>ROUND(I203*H203,2)</f>
        <v>0</v>
      </c>
      <c r="K203" s="207"/>
      <c r="L203" s="208"/>
      <c r="M203" s="209" t="s">
        <v>1</v>
      </c>
      <c r="N203" s="210" t="s">
        <v>41</v>
      </c>
      <c r="O203" s="78"/>
      <c r="P203" s="196">
        <f>O203*H203</f>
        <v>0</v>
      </c>
      <c r="Q203" s="196">
        <v>0.0141</v>
      </c>
      <c r="R203" s="196">
        <f>Q203*H203</f>
        <v>0.15509999999999999</v>
      </c>
      <c r="S203" s="196">
        <v>0</v>
      </c>
      <c r="T203" s="197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8" t="s">
        <v>297</v>
      </c>
      <c r="AT203" s="198" t="s">
        <v>294</v>
      </c>
      <c r="AU203" s="198" t="s">
        <v>88</v>
      </c>
      <c r="AY203" s="15" t="s">
        <v>168</v>
      </c>
      <c r="BE203" s="199">
        <f>IF(N203="základná",J203,0)</f>
        <v>0</v>
      </c>
      <c r="BF203" s="199">
        <f>IF(N203="znížená",J203,0)</f>
        <v>0</v>
      </c>
      <c r="BG203" s="199">
        <f>IF(N203="zákl. prenesená",J203,0)</f>
        <v>0</v>
      </c>
      <c r="BH203" s="199">
        <f>IF(N203="zníž. prenesená",J203,0)</f>
        <v>0</v>
      </c>
      <c r="BI203" s="199">
        <f>IF(N203="nulová",J203,0)</f>
        <v>0</v>
      </c>
      <c r="BJ203" s="15" t="s">
        <v>88</v>
      </c>
      <c r="BK203" s="199">
        <f>ROUND(I203*H203,2)</f>
        <v>0</v>
      </c>
      <c r="BL203" s="15" t="s">
        <v>225</v>
      </c>
      <c r="BM203" s="198" t="s">
        <v>1468</v>
      </c>
    </row>
    <row r="204" s="2" customFormat="1" ht="16.5" customHeight="1">
      <c r="A204" s="34"/>
      <c r="B204" s="185"/>
      <c r="C204" s="186" t="s">
        <v>1469</v>
      </c>
      <c r="D204" s="186" t="s">
        <v>171</v>
      </c>
      <c r="E204" s="187" t="s">
        <v>1067</v>
      </c>
      <c r="F204" s="188" t="s">
        <v>1068</v>
      </c>
      <c r="G204" s="189" t="s">
        <v>273</v>
      </c>
      <c r="H204" s="190">
        <v>4</v>
      </c>
      <c r="I204" s="191"/>
      <c r="J204" s="192">
        <f>ROUND(I204*H204,2)</f>
        <v>0</v>
      </c>
      <c r="K204" s="193"/>
      <c r="L204" s="35"/>
      <c r="M204" s="194" t="s">
        <v>1</v>
      </c>
      <c r="N204" s="195" t="s">
        <v>41</v>
      </c>
      <c r="O204" s="78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8" t="s">
        <v>225</v>
      </c>
      <c r="AT204" s="198" t="s">
        <v>171</v>
      </c>
      <c r="AU204" s="198" t="s">
        <v>88</v>
      </c>
      <c r="AY204" s="15" t="s">
        <v>168</v>
      </c>
      <c r="BE204" s="199">
        <f>IF(N204="základná",J204,0)</f>
        <v>0</v>
      </c>
      <c r="BF204" s="199">
        <f>IF(N204="znížená",J204,0)</f>
        <v>0</v>
      </c>
      <c r="BG204" s="199">
        <f>IF(N204="zákl. prenesená",J204,0)</f>
        <v>0</v>
      </c>
      <c r="BH204" s="199">
        <f>IF(N204="zníž. prenesená",J204,0)</f>
        <v>0</v>
      </c>
      <c r="BI204" s="199">
        <f>IF(N204="nulová",J204,0)</f>
        <v>0</v>
      </c>
      <c r="BJ204" s="15" t="s">
        <v>88</v>
      </c>
      <c r="BK204" s="199">
        <f>ROUND(I204*H204,2)</f>
        <v>0</v>
      </c>
      <c r="BL204" s="15" t="s">
        <v>225</v>
      </c>
      <c r="BM204" s="198" t="s">
        <v>1470</v>
      </c>
    </row>
    <row r="205" s="2" customFormat="1" ht="16.5" customHeight="1">
      <c r="A205" s="34"/>
      <c r="B205" s="185"/>
      <c r="C205" s="200" t="s">
        <v>1471</v>
      </c>
      <c r="D205" s="200" t="s">
        <v>294</v>
      </c>
      <c r="E205" s="201" t="s">
        <v>1070</v>
      </c>
      <c r="F205" s="202" t="s">
        <v>1071</v>
      </c>
      <c r="G205" s="203" t="s">
        <v>273</v>
      </c>
      <c r="H205" s="204">
        <v>4</v>
      </c>
      <c r="I205" s="205"/>
      <c r="J205" s="206">
        <f>ROUND(I205*H205,2)</f>
        <v>0</v>
      </c>
      <c r="K205" s="207"/>
      <c r="L205" s="208"/>
      <c r="M205" s="209" t="s">
        <v>1</v>
      </c>
      <c r="N205" s="210" t="s">
        <v>41</v>
      </c>
      <c r="O205" s="78"/>
      <c r="P205" s="196">
        <f>O205*H205</f>
        <v>0</v>
      </c>
      <c r="Q205" s="196">
        <v>0.002</v>
      </c>
      <c r="R205" s="196">
        <f>Q205*H205</f>
        <v>0.0080000000000000002</v>
      </c>
      <c r="S205" s="196">
        <v>0</v>
      </c>
      <c r="T205" s="197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8" t="s">
        <v>297</v>
      </c>
      <c r="AT205" s="198" t="s">
        <v>294</v>
      </c>
      <c r="AU205" s="198" t="s">
        <v>88</v>
      </c>
      <c r="AY205" s="15" t="s">
        <v>168</v>
      </c>
      <c r="BE205" s="199">
        <f>IF(N205="základná",J205,0)</f>
        <v>0</v>
      </c>
      <c r="BF205" s="199">
        <f>IF(N205="znížená",J205,0)</f>
        <v>0</v>
      </c>
      <c r="BG205" s="199">
        <f>IF(N205="zákl. prenesená",J205,0)</f>
        <v>0</v>
      </c>
      <c r="BH205" s="199">
        <f>IF(N205="zníž. prenesená",J205,0)</f>
        <v>0</v>
      </c>
      <c r="BI205" s="199">
        <f>IF(N205="nulová",J205,0)</f>
        <v>0</v>
      </c>
      <c r="BJ205" s="15" t="s">
        <v>88</v>
      </c>
      <c r="BK205" s="199">
        <f>ROUND(I205*H205,2)</f>
        <v>0</v>
      </c>
      <c r="BL205" s="15" t="s">
        <v>225</v>
      </c>
      <c r="BM205" s="198" t="s">
        <v>1472</v>
      </c>
    </row>
    <row r="206" s="2" customFormat="1" ht="33" customHeight="1">
      <c r="A206" s="34"/>
      <c r="B206" s="185"/>
      <c r="C206" s="186" t="s">
        <v>1473</v>
      </c>
      <c r="D206" s="186" t="s">
        <v>171</v>
      </c>
      <c r="E206" s="187" t="s">
        <v>1474</v>
      </c>
      <c r="F206" s="188" t="s">
        <v>1475</v>
      </c>
      <c r="G206" s="189" t="s">
        <v>1432</v>
      </c>
      <c r="H206" s="190">
        <v>1</v>
      </c>
      <c r="I206" s="191"/>
      <c r="J206" s="192">
        <f>ROUND(I206*H206,2)</f>
        <v>0</v>
      </c>
      <c r="K206" s="193"/>
      <c r="L206" s="35"/>
      <c r="M206" s="194" t="s">
        <v>1</v>
      </c>
      <c r="N206" s="195" t="s">
        <v>41</v>
      </c>
      <c r="O206" s="78"/>
      <c r="P206" s="196">
        <f>O206*H206</f>
        <v>0</v>
      </c>
      <c r="Q206" s="196">
        <v>0</v>
      </c>
      <c r="R206" s="196">
        <f>Q206*H206</f>
        <v>0</v>
      </c>
      <c r="S206" s="196">
        <v>0.034700000000000002</v>
      </c>
      <c r="T206" s="197">
        <f>S206*H206</f>
        <v>0.034700000000000002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8" t="s">
        <v>225</v>
      </c>
      <c r="AT206" s="198" t="s">
        <v>171</v>
      </c>
      <c r="AU206" s="198" t="s">
        <v>88</v>
      </c>
      <c r="AY206" s="15" t="s">
        <v>168</v>
      </c>
      <c r="BE206" s="199">
        <f>IF(N206="základná",J206,0)</f>
        <v>0</v>
      </c>
      <c r="BF206" s="199">
        <f>IF(N206="znížená",J206,0)</f>
        <v>0</v>
      </c>
      <c r="BG206" s="199">
        <f>IF(N206="zákl. prenesená",J206,0)</f>
        <v>0</v>
      </c>
      <c r="BH206" s="199">
        <f>IF(N206="zníž. prenesená",J206,0)</f>
        <v>0</v>
      </c>
      <c r="BI206" s="199">
        <f>IF(N206="nulová",J206,0)</f>
        <v>0</v>
      </c>
      <c r="BJ206" s="15" t="s">
        <v>88</v>
      </c>
      <c r="BK206" s="199">
        <f>ROUND(I206*H206,2)</f>
        <v>0</v>
      </c>
      <c r="BL206" s="15" t="s">
        <v>225</v>
      </c>
      <c r="BM206" s="198" t="s">
        <v>1476</v>
      </c>
    </row>
    <row r="207" s="2" customFormat="1" ht="24.15" customHeight="1">
      <c r="A207" s="34"/>
      <c r="B207" s="185"/>
      <c r="C207" s="186" t="s">
        <v>1477</v>
      </c>
      <c r="D207" s="186" t="s">
        <v>171</v>
      </c>
      <c r="E207" s="187" t="s">
        <v>1478</v>
      </c>
      <c r="F207" s="188" t="s">
        <v>1479</v>
      </c>
      <c r="G207" s="189" t="s">
        <v>273</v>
      </c>
      <c r="H207" s="190">
        <v>1</v>
      </c>
      <c r="I207" s="191"/>
      <c r="J207" s="192">
        <f>ROUND(I207*H207,2)</f>
        <v>0</v>
      </c>
      <c r="K207" s="193"/>
      <c r="L207" s="35"/>
      <c r="M207" s="194" t="s">
        <v>1</v>
      </c>
      <c r="N207" s="195" t="s">
        <v>41</v>
      </c>
      <c r="O207" s="78"/>
      <c r="P207" s="196">
        <f>O207*H207</f>
        <v>0</v>
      </c>
      <c r="Q207" s="196">
        <v>0.00072999999999999996</v>
      </c>
      <c r="R207" s="196">
        <f>Q207*H207</f>
        <v>0.00072999999999999996</v>
      </c>
      <c r="S207" s="196">
        <v>0</v>
      </c>
      <c r="T207" s="197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8" t="s">
        <v>225</v>
      </c>
      <c r="AT207" s="198" t="s">
        <v>171</v>
      </c>
      <c r="AU207" s="198" t="s">
        <v>88</v>
      </c>
      <c r="AY207" s="15" t="s">
        <v>168</v>
      </c>
      <c r="BE207" s="199">
        <f>IF(N207="základná",J207,0)</f>
        <v>0</v>
      </c>
      <c r="BF207" s="199">
        <f>IF(N207="znížená",J207,0)</f>
        <v>0</v>
      </c>
      <c r="BG207" s="199">
        <f>IF(N207="zákl. prenesená",J207,0)</f>
        <v>0</v>
      </c>
      <c r="BH207" s="199">
        <f>IF(N207="zníž. prenesená",J207,0)</f>
        <v>0</v>
      </c>
      <c r="BI207" s="199">
        <f>IF(N207="nulová",J207,0)</f>
        <v>0</v>
      </c>
      <c r="BJ207" s="15" t="s">
        <v>88</v>
      </c>
      <c r="BK207" s="199">
        <f>ROUND(I207*H207,2)</f>
        <v>0</v>
      </c>
      <c r="BL207" s="15" t="s">
        <v>225</v>
      </c>
      <c r="BM207" s="198" t="s">
        <v>1480</v>
      </c>
    </row>
    <row r="208" s="2" customFormat="1" ht="16.5" customHeight="1">
      <c r="A208" s="34"/>
      <c r="B208" s="185"/>
      <c r="C208" s="200" t="s">
        <v>1481</v>
      </c>
      <c r="D208" s="200" t="s">
        <v>294</v>
      </c>
      <c r="E208" s="201" t="s">
        <v>1482</v>
      </c>
      <c r="F208" s="202" t="s">
        <v>1483</v>
      </c>
      <c r="G208" s="203" t="s">
        <v>273</v>
      </c>
      <c r="H208" s="204">
        <v>1</v>
      </c>
      <c r="I208" s="205"/>
      <c r="J208" s="206">
        <f>ROUND(I208*H208,2)</f>
        <v>0</v>
      </c>
      <c r="K208" s="207"/>
      <c r="L208" s="208"/>
      <c r="M208" s="209" t="s">
        <v>1</v>
      </c>
      <c r="N208" s="210" t="s">
        <v>41</v>
      </c>
      <c r="O208" s="78"/>
      <c r="P208" s="196">
        <f>O208*H208</f>
        <v>0</v>
      </c>
      <c r="Q208" s="196">
        <v>0.018499999999999999</v>
      </c>
      <c r="R208" s="196">
        <f>Q208*H208</f>
        <v>0.018499999999999999</v>
      </c>
      <c r="S208" s="196">
        <v>0</v>
      </c>
      <c r="T208" s="197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8" t="s">
        <v>297</v>
      </c>
      <c r="AT208" s="198" t="s">
        <v>294</v>
      </c>
      <c r="AU208" s="198" t="s">
        <v>88</v>
      </c>
      <c r="AY208" s="15" t="s">
        <v>168</v>
      </c>
      <c r="BE208" s="199">
        <f>IF(N208="základná",J208,0)</f>
        <v>0</v>
      </c>
      <c r="BF208" s="199">
        <f>IF(N208="znížená",J208,0)</f>
        <v>0</v>
      </c>
      <c r="BG208" s="199">
        <f>IF(N208="zákl. prenesená",J208,0)</f>
        <v>0</v>
      </c>
      <c r="BH208" s="199">
        <f>IF(N208="zníž. prenesená",J208,0)</f>
        <v>0</v>
      </c>
      <c r="BI208" s="199">
        <f>IF(N208="nulová",J208,0)</f>
        <v>0</v>
      </c>
      <c r="BJ208" s="15" t="s">
        <v>88</v>
      </c>
      <c r="BK208" s="199">
        <f>ROUND(I208*H208,2)</f>
        <v>0</v>
      </c>
      <c r="BL208" s="15" t="s">
        <v>225</v>
      </c>
      <c r="BM208" s="198" t="s">
        <v>1484</v>
      </c>
    </row>
    <row r="209" s="2" customFormat="1" ht="21.75" customHeight="1">
      <c r="A209" s="34"/>
      <c r="B209" s="185"/>
      <c r="C209" s="186" t="s">
        <v>1485</v>
      </c>
      <c r="D209" s="186" t="s">
        <v>171</v>
      </c>
      <c r="E209" s="187" t="s">
        <v>1079</v>
      </c>
      <c r="F209" s="188" t="s">
        <v>1080</v>
      </c>
      <c r="G209" s="189" t="s">
        <v>273</v>
      </c>
      <c r="H209" s="190">
        <v>27</v>
      </c>
      <c r="I209" s="191"/>
      <c r="J209" s="192">
        <f>ROUND(I209*H209,2)</f>
        <v>0</v>
      </c>
      <c r="K209" s="193"/>
      <c r="L209" s="35"/>
      <c r="M209" s="194" t="s">
        <v>1</v>
      </c>
      <c r="N209" s="195" t="s">
        <v>41</v>
      </c>
      <c r="O209" s="78"/>
      <c r="P209" s="196">
        <f>O209*H209</f>
        <v>0</v>
      </c>
      <c r="Q209" s="196">
        <v>8.0000000000000007E-05</v>
      </c>
      <c r="R209" s="196">
        <f>Q209*H209</f>
        <v>0.00216</v>
      </c>
      <c r="S209" s="196">
        <v>0</v>
      </c>
      <c r="T209" s="197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8" t="s">
        <v>225</v>
      </c>
      <c r="AT209" s="198" t="s">
        <v>171</v>
      </c>
      <c r="AU209" s="198" t="s">
        <v>88</v>
      </c>
      <c r="AY209" s="15" t="s">
        <v>168</v>
      </c>
      <c r="BE209" s="199">
        <f>IF(N209="základná",J209,0)</f>
        <v>0</v>
      </c>
      <c r="BF209" s="199">
        <f>IF(N209="znížená",J209,0)</f>
        <v>0</v>
      </c>
      <c r="BG209" s="199">
        <f>IF(N209="zákl. prenesená",J209,0)</f>
        <v>0</v>
      </c>
      <c r="BH209" s="199">
        <f>IF(N209="zníž. prenesená",J209,0)</f>
        <v>0</v>
      </c>
      <c r="BI209" s="199">
        <f>IF(N209="nulová",J209,0)</f>
        <v>0</v>
      </c>
      <c r="BJ209" s="15" t="s">
        <v>88</v>
      </c>
      <c r="BK209" s="199">
        <f>ROUND(I209*H209,2)</f>
        <v>0</v>
      </c>
      <c r="BL209" s="15" t="s">
        <v>225</v>
      </c>
      <c r="BM209" s="198" t="s">
        <v>1486</v>
      </c>
    </row>
    <row r="210" s="2" customFormat="1" ht="24.15" customHeight="1">
      <c r="A210" s="34"/>
      <c r="B210" s="185"/>
      <c r="C210" s="200" t="s">
        <v>1487</v>
      </c>
      <c r="D210" s="200" t="s">
        <v>294</v>
      </c>
      <c r="E210" s="201" t="s">
        <v>1082</v>
      </c>
      <c r="F210" s="202" t="s">
        <v>1083</v>
      </c>
      <c r="G210" s="203" t="s">
        <v>273</v>
      </c>
      <c r="H210" s="204">
        <v>27</v>
      </c>
      <c r="I210" s="205"/>
      <c r="J210" s="206">
        <f>ROUND(I210*H210,2)</f>
        <v>0</v>
      </c>
      <c r="K210" s="207"/>
      <c r="L210" s="208"/>
      <c r="M210" s="209" t="s">
        <v>1</v>
      </c>
      <c r="N210" s="210" t="s">
        <v>41</v>
      </c>
      <c r="O210" s="78"/>
      <c r="P210" s="196">
        <f>O210*H210</f>
        <v>0</v>
      </c>
      <c r="Q210" s="196">
        <v>0.00011</v>
      </c>
      <c r="R210" s="196">
        <f>Q210*H210</f>
        <v>0.00297</v>
      </c>
      <c r="S210" s="196">
        <v>0</v>
      </c>
      <c r="T210" s="197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8" t="s">
        <v>297</v>
      </c>
      <c r="AT210" s="198" t="s">
        <v>294</v>
      </c>
      <c r="AU210" s="198" t="s">
        <v>88</v>
      </c>
      <c r="AY210" s="15" t="s">
        <v>168</v>
      </c>
      <c r="BE210" s="199">
        <f>IF(N210="základná",J210,0)</f>
        <v>0</v>
      </c>
      <c r="BF210" s="199">
        <f>IF(N210="znížená",J210,0)</f>
        <v>0</v>
      </c>
      <c r="BG210" s="199">
        <f>IF(N210="zákl. prenesená",J210,0)</f>
        <v>0</v>
      </c>
      <c r="BH210" s="199">
        <f>IF(N210="zníž. prenesená",J210,0)</f>
        <v>0</v>
      </c>
      <c r="BI210" s="199">
        <f>IF(N210="nulová",J210,0)</f>
        <v>0</v>
      </c>
      <c r="BJ210" s="15" t="s">
        <v>88</v>
      </c>
      <c r="BK210" s="199">
        <f>ROUND(I210*H210,2)</f>
        <v>0</v>
      </c>
      <c r="BL210" s="15" t="s">
        <v>225</v>
      </c>
      <c r="BM210" s="198" t="s">
        <v>1488</v>
      </c>
    </row>
    <row r="211" s="2" customFormat="1" ht="24.15" customHeight="1">
      <c r="A211" s="34"/>
      <c r="B211" s="185"/>
      <c r="C211" s="186" t="s">
        <v>1489</v>
      </c>
      <c r="D211" s="186" t="s">
        <v>171</v>
      </c>
      <c r="E211" s="187" t="s">
        <v>1490</v>
      </c>
      <c r="F211" s="188" t="s">
        <v>1491</v>
      </c>
      <c r="G211" s="189" t="s">
        <v>1432</v>
      </c>
      <c r="H211" s="190">
        <v>11</v>
      </c>
      <c r="I211" s="191"/>
      <c r="J211" s="192">
        <f>ROUND(I211*H211,2)</f>
        <v>0</v>
      </c>
      <c r="K211" s="193"/>
      <c r="L211" s="35"/>
      <c r="M211" s="194" t="s">
        <v>1</v>
      </c>
      <c r="N211" s="195" t="s">
        <v>41</v>
      </c>
      <c r="O211" s="78"/>
      <c r="P211" s="196">
        <f>O211*H211</f>
        <v>0</v>
      </c>
      <c r="Q211" s="196">
        <v>0</v>
      </c>
      <c r="R211" s="196">
        <f>Q211*H211</f>
        <v>0</v>
      </c>
      <c r="S211" s="196">
        <v>0.0025999999999999999</v>
      </c>
      <c r="T211" s="197">
        <f>S211*H211</f>
        <v>0.0286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8" t="s">
        <v>225</v>
      </c>
      <c r="AT211" s="198" t="s">
        <v>171</v>
      </c>
      <c r="AU211" s="198" t="s">
        <v>88</v>
      </c>
      <c r="AY211" s="15" t="s">
        <v>168</v>
      </c>
      <c r="BE211" s="199">
        <f>IF(N211="základná",J211,0)</f>
        <v>0</v>
      </c>
      <c r="BF211" s="199">
        <f>IF(N211="znížená",J211,0)</f>
        <v>0</v>
      </c>
      <c r="BG211" s="199">
        <f>IF(N211="zákl. prenesená",J211,0)</f>
        <v>0</v>
      </c>
      <c r="BH211" s="199">
        <f>IF(N211="zníž. prenesená",J211,0)</f>
        <v>0</v>
      </c>
      <c r="BI211" s="199">
        <f>IF(N211="nulová",J211,0)</f>
        <v>0</v>
      </c>
      <c r="BJ211" s="15" t="s">
        <v>88</v>
      </c>
      <c r="BK211" s="199">
        <f>ROUND(I211*H211,2)</f>
        <v>0</v>
      </c>
      <c r="BL211" s="15" t="s">
        <v>225</v>
      </c>
      <c r="BM211" s="198" t="s">
        <v>1492</v>
      </c>
    </row>
    <row r="212" s="2" customFormat="1" ht="33" customHeight="1">
      <c r="A212" s="34"/>
      <c r="B212" s="185"/>
      <c r="C212" s="186" t="s">
        <v>1493</v>
      </c>
      <c r="D212" s="186" t="s">
        <v>171</v>
      </c>
      <c r="E212" s="187" t="s">
        <v>1494</v>
      </c>
      <c r="F212" s="188" t="s">
        <v>1495</v>
      </c>
      <c r="G212" s="189" t="s">
        <v>273</v>
      </c>
      <c r="H212" s="190">
        <v>11</v>
      </c>
      <c r="I212" s="191"/>
      <c r="J212" s="192">
        <f>ROUND(I212*H212,2)</f>
        <v>0</v>
      </c>
      <c r="K212" s="193"/>
      <c r="L212" s="35"/>
      <c r="M212" s="194" t="s">
        <v>1</v>
      </c>
      <c r="N212" s="195" t="s">
        <v>41</v>
      </c>
      <c r="O212" s="78"/>
      <c r="P212" s="196">
        <f>O212*H212</f>
        <v>0</v>
      </c>
      <c r="Q212" s="196">
        <v>4.1999999999999996E-06</v>
      </c>
      <c r="R212" s="196">
        <f>Q212*H212</f>
        <v>4.6199999999999998E-05</v>
      </c>
      <c r="S212" s="196">
        <v>0</v>
      </c>
      <c r="T212" s="197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8" t="s">
        <v>225</v>
      </c>
      <c r="AT212" s="198" t="s">
        <v>171</v>
      </c>
      <c r="AU212" s="198" t="s">
        <v>88</v>
      </c>
      <c r="AY212" s="15" t="s">
        <v>168</v>
      </c>
      <c r="BE212" s="199">
        <f>IF(N212="základná",J212,0)</f>
        <v>0</v>
      </c>
      <c r="BF212" s="199">
        <f>IF(N212="znížená",J212,0)</f>
        <v>0</v>
      </c>
      <c r="BG212" s="199">
        <f>IF(N212="zákl. prenesená",J212,0)</f>
        <v>0</v>
      </c>
      <c r="BH212" s="199">
        <f>IF(N212="zníž. prenesená",J212,0)</f>
        <v>0</v>
      </c>
      <c r="BI212" s="199">
        <f>IF(N212="nulová",J212,0)</f>
        <v>0</v>
      </c>
      <c r="BJ212" s="15" t="s">
        <v>88</v>
      </c>
      <c r="BK212" s="199">
        <f>ROUND(I212*H212,2)</f>
        <v>0</v>
      </c>
      <c r="BL212" s="15" t="s">
        <v>225</v>
      </c>
      <c r="BM212" s="198" t="s">
        <v>1496</v>
      </c>
    </row>
    <row r="213" s="2" customFormat="1" ht="16.5" customHeight="1">
      <c r="A213" s="34"/>
      <c r="B213" s="185"/>
      <c r="C213" s="200" t="s">
        <v>1497</v>
      </c>
      <c r="D213" s="200" t="s">
        <v>294</v>
      </c>
      <c r="E213" s="201" t="s">
        <v>1498</v>
      </c>
      <c r="F213" s="202" t="s">
        <v>1499</v>
      </c>
      <c r="G213" s="203" t="s">
        <v>273</v>
      </c>
      <c r="H213" s="204">
        <v>11</v>
      </c>
      <c r="I213" s="205"/>
      <c r="J213" s="206">
        <f>ROUND(I213*H213,2)</f>
        <v>0</v>
      </c>
      <c r="K213" s="207"/>
      <c r="L213" s="208"/>
      <c r="M213" s="209" t="s">
        <v>1</v>
      </c>
      <c r="N213" s="210" t="s">
        <v>41</v>
      </c>
      <c r="O213" s="78"/>
      <c r="P213" s="196">
        <f>O213*H213</f>
        <v>0</v>
      </c>
      <c r="Q213" s="196">
        <v>0.002</v>
      </c>
      <c r="R213" s="196">
        <f>Q213*H213</f>
        <v>0.021999999999999999</v>
      </c>
      <c r="S213" s="196">
        <v>0</v>
      </c>
      <c r="T213" s="197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8" t="s">
        <v>297</v>
      </c>
      <c r="AT213" s="198" t="s">
        <v>294</v>
      </c>
      <c r="AU213" s="198" t="s">
        <v>88</v>
      </c>
      <c r="AY213" s="15" t="s">
        <v>168</v>
      </c>
      <c r="BE213" s="199">
        <f>IF(N213="základná",J213,0)</f>
        <v>0</v>
      </c>
      <c r="BF213" s="199">
        <f>IF(N213="znížená",J213,0)</f>
        <v>0</v>
      </c>
      <c r="BG213" s="199">
        <f>IF(N213="zákl. prenesená",J213,0)</f>
        <v>0</v>
      </c>
      <c r="BH213" s="199">
        <f>IF(N213="zníž. prenesená",J213,0)</f>
        <v>0</v>
      </c>
      <c r="BI213" s="199">
        <f>IF(N213="nulová",J213,0)</f>
        <v>0</v>
      </c>
      <c r="BJ213" s="15" t="s">
        <v>88</v>
      </c>
      <c r="BK213" s="199">
        <f>ROUND(I213*H213,2)</f>
        <v>0</v>
      </c>
      <c r="BL213" s="15" t="s">
        <v>225</v>
      </c>
      <c r="BM213" s="198" t="s">
        <v>1500</v>
      </c>
    </row>
    <row r="214" s="2" customFormat="1" ht="24.15" customHeight="1">
      <c r="A214" s="34"/>
      <c r="B214" s="185"/>
      <c r="C214" s="186" t="s">
        <v>1501</v>
      </c>
      <c r="D214" s="186" t="s">
        <v>171</v>
      </c>
      <c r="E214" s="187" t="s">
        <v>1502</v>
      </c>
      <c r="F214" s="188" t="s">
        <v>1503</v>
      </c>
      <c r="G214" s="189" t="s">
        <v>273</v>
      </c>
      <c r="H214" s="190">
        <v>1</v>
      </c>
      <c r="I214" s="191"/>
      <c r="J214" s="192">
        <f>ROUND(I214*H214,2)</f>
        <v>0</v>
      </c>
      <c r="K214" s="193"/>
      <c r="L214" s="35"/>
      <c r="M214" s="194" t="s">
        <v>1</v>
      </c>
      <c r="N214" s="195" t="s">
        <v>41</v>
      </c>
      <c r="O214" s="78"/>
      <c r="P214" s="196">
        <f>O214*H214</f>
        <v>0</v>
      </c>
      <c r="Q214" s="196">
        <v>4.1999999999999996E-06</v>
      </c>
      <c r="R214" s="196">
        <f>Q214*H214</f>
        <v>4.1999999999999996E-06</v>
      </c>
      <c r="S214" s="196">
        <v>0</v>
      </c>
      <c r="T214" s="197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8" t="s">
        <v>225</v>
      </c>
      <c r="AT214" s="198" t="s">
        <v>171</v>
      </c>
      <c r="AU214" s="198" t="s">
        <v>88</v>
      </c>
      <c r="AY214" s="15" t="s">
        <v>168</v>
      </c>
      <c r="BE214" s="199">
        <f>IF(N214="základná",J214,0)</f>
        <v>0</v>
      </c>
      <c r="BF214" s="199">
        <f>IF(N214="znížená",J214,0)</f>
        <v>0</v>
      </c>
      <c r="BG214" s="199">
        <f>IF(N214="zákl. prenesená",J214,0)</f>
        <v>0</v>
      </c>
      <c r="BH214" s="199">
        <f>IF(N214="zníž. prenesená",J214,0)</f>
        <v>0</v>
      </c>
      <c r="BI214" s="199">
        <f>IF(N214="nulová",J214,0)</f>
        <v>0</v>
      </c>
      <c r="BJ214" s="15" t="s">
        <v>88</v>
      </c>
      <c r="BK214" s="199">
        <f>ROUND(I214*H214,2)</f>
        <v>0</v>
      </c>
      <c r="BL214" s="15" t="s">
        <v>225</v>
      </c>
      <c r="BM214" s="198" t="s">
        <v>1504</v>
      </c>
    </row>
    <row r="215" s="2" customFormat="1" ht="16.5" customHeight="1">
      <c r="A215" s="34"/>
      <c r="B215" s="185"/>
      <c r="C215" s="200" t="s">
        <v>1505</v>
      </c>
      <c r="D215" s="200" t="s">
        <v>294</v>
      </c>
      <c r="E215" s="201" t="s">
        <v>1506</v>
      </c>
      <c r="F215" s="202" t="s">
        <v>1507</v>
      </c>
      <c r="G215" s="203" t="s">
        <v>273</v>
      </c>
      <c r="H215" s="204">
        <v>1</v>
      </c>
      <c r="I215" s="205"/>
      <c r="J215" s="206">
        <f>ROUND(I215*H215,2)</f>
        <v>0</v>
      </c>
      <c r="K215" s="207"/>
      <c r="L215" s="208"/>
      <c r="M215" s="209" t="s">
        <v>1</v>
      </c>
      <c r="N215" s="210" t="s">
        <v>41</v>
      </c>
      <c r="O215" s="78"/>
      <c r="P215" s="196">
        <f>O215*H215</f>
        <v>0</v>
      </c>
      <c r="Q215" s="196">
        <v>0.001</v>
      </c>
      <c r="R215" s="196">
        <f>Q215*H215</f>
        <v>0.001</v>
      </c>
      <c r="S215" s="196">
        <v>0</v>
      </c>
      <c r="T215" s="197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8" t="s">
        <v>297</v>
      </c>
      <c r="AT215" s="198" t="s">
        <v>294</v>
      </c>
      <c r="AU215" s="198" t="s">
        <v>88</v>
      </c>
      <c r="AY215" s="15" t="s">
        <v>168</v>
      </c>
      <c r="BE215" s="199">
        <f>IF(N215="základná",J215,0)</f>
        <v>0</v>
      </c>
      <c r="BF215" s="199">
        <f>IF(N215="znížená",J215,0)</f>
        <v>0</v>
      </c>
      <c r="BG215" s="199">
        <f>IF(N215="zákl. prenesená",J215,0)</f>
        <v>0</v>
      </c>
      <c r="BH215" s="199">
        <f>IF(N215="zníž. prenesená",J215,0)</f>
        <v>0</v>
      </c>
      <c r="BI215" s="199">
        <f>IF(N215="nulová",J215,0)</f>
        <v>0</v>
      </c>
      <c r="BJ215" s="15" t="s">
        <v>88</v>
      </c>
      <c r="BK215" s="199">
        <f>ROUND(I215*H215,2)</f>
        <v>0</v>
      </c>
      <c r="BL215" s="15" t="s">
        <v>225</v>
      </c>
      <c r="BM215" s="198" t="s">
        <v>1508</v>
      </c>
    </row>
    <row r="216" s="2" customFormat="1" ht="16.5" customHeight="1">
      <c r="A216" s="34"/>
      <c r="B216" s="185"/>
      <c r="C216" s="186" t="s">
        <v>1509</v>
      </c>
      <c r="D216" s="186" t="s">
        <v>171</v>
      </c>
      <c r="E216" s="187" t="s">
        <v>1510</v>
      </c>
      <c r="F216" s="188" t="s">
        <v>1511</v>
      </c>
      <c r="G216" s="189" t="s">
        <v>273</v>
      </c>
      <c r="H216" s="190">
        <v>7</v>
      </c>
      <c r="I216" s="191"/>
      <c r="J216" s="192">
        <f>ROUND(I216*H216,2)</f>
        <v>0</v>
      </c>
      <c r="K216" s="193"/>
      <c r="L216" s="35"/>
      <c r="M216" s="194" t="s">
        <v>1</v>
      </c>
      <c r="N216" s="195" t="s">
        <v>41</v>
      </c>
      <c r="O216" s="78"/>
      <c r="P216" s="196">
        <f>O216*H216</f>
        <v>0</v>
      </c>
      <c r="Q216" s="196">
        <v>4.1999999999999996E-06</v>
      </c>
      <c r="R216" s="196">
        <f>Q216*H216</f>
        <v>2.9399999999999996E-05</v>
      </c>
      <c r="S216" s="196">
        <v>0</v>
      </c>
      <c r="T216" s="197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8" t="s">
        <v>225</v>
      </c>
      <c r="AT216" s="198" t="s">
        <v>171</v>
      </c>
      <c r="AU216" s="198" t="s">
        <v>88</v>
      </c>
      <c r="AY216" s="15" t="s">
        <v>168</v>
      </c>
      <c r="BE216" s="199">
        <f>IF(N216="základná",J216,0)</f>
        <v>0</v>
      </c>
      <c r="BF216" s="199">
        <f>IF(N216="znížená",J216,0)</f>
        <v>0</v>
      </c>
      <c r="BG216" s="199">
        <f>IF(N216="zákl. prenesená",J216,0)</f>
        <v>0</v>
      </c>
      <c r="BH216" s="199">
        <f>IF(N216="zníž. prenesená",J216,0)</f>
        <v>0</v>
      </c>
      <c r="BI216" s="199">
        <f>IF(N216="nulová",J216,0)</f>
        <v>0</v>
      </c>
      <c r="BJ216" s="15" t="s">
        <v>88</v>
      </c>
      <c r="BK216" s="199">
        <f>ROUND(I216*H216,2)</f>
        <v>0</v>
      </c>
      <c r="BL216" s="15" t="s">
        <v>225</v>
      </c>
      <c r="BM216" s="198" t="s">
        <v>1512</v>
      </c>
    </row>
    <row r="217" s="2" customFormat="1" ht="16.5" customHeight="1">
      <c r="A217" s="34"/>
      <c r="B217" s="185"/>
      <c r="C217" s="200" t="s">
        <v>1513</v>
      </c>
      <c r="D217" s="200" t="s">
        <v>294</v>
      </c>
      <c r="E217" s="201" t="s">
        <v>1514</v>
      </c>
      <c r="F217" s="202" t="s">
        <v>1515</v>
      </c>
      <c r="G217" s="203" t="s">
        <v>273</v>
      </c>
      <c r="H217" s="204">
        <v>7</v>
      </c>
      <c r="I217" s="205"/>
      <c r="J217" s="206">
        <f>ROUND(I217*H217,2)</f>
        <v>0</v>
      </c>
      <c r="K217" s="207"/>
      <c r="L217" s="208"/>
      <c r="M217" s="209" t="s">
        <v>1</v>
      </c>
      <c r="N217" s="210" t="s">
        <v>41</v>
      </c>
      <c r="O217" s="78"/>
      <c r="P217" s="196">
        <f>O217*H217</f>
        <v>0</v>
      </c>
      <c r="Q217" s="196">
        <v>0.0014400000000000001</v>
      </c>
      <c r="R217" s="196">
        <f>Q217*H217</f>
        <v>0.01008</v>
      </c>
      <c r="S217" s="196">
        <v>0</v>
      </c>
      <c r="T217" s="197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8" t="s">
        <v>297</v>
      </c>
      <c r="AT217" s="198" t="s">
        <v>294</v>
      </c>
      <c r="AU217" s="198" t="s">
        <v>88</v>
      </c>
      <c r="AY217" s="15" t="s">
        <v>168</v>
      </c>
      <c r="BE217" s="199">
        <f>IF(N217="základná",J217,0)</f>
        <v>0</v>
      </c>
      <c r="BF217" s="199">
        <f>IF(N217="znížená",J217,0)</f>
        <v>0</v>
      </c>
      <c r="BG217" s="199">
        <f>IF(N217="zákl. prenesená",J217,0)</f>
        <v>0</v>
      </c>
      <c r="BH217" s="199">
        <f>IF(N217="zníž. prenesená",J217,0)</f>
        <v>0</v>
      </c>
      <c r="BI217" s="199">
        <f>IF(N217="nulová",J217,0)</f>
        <v>0</v>
      </c>
      <c r="BJ217" s="15" t="s">
        <v>88</v>
      </c>
      <c r="BK217" s="199">
        <f>ROUND(I217*H217,2)</f>
        <v>0</v>
      </c>
      <c r="BL217" s="15" t="s">
        <v>225</v>
      </c>
      <c r="BM217" s="198" t="s">
        <v>1516</v>
      </c>
    </row>
    <row r="218" s="2" customFormat="1" ht="24.15" customHeight="1">
      <c r="A218" s="34"/>
      <c r="B218" s="185"/>
      <c r="C218" s="200" t="s">
        <v>1517</v>
      </c>
      <c r="D218" s="200" t="s">
        <v>294</v>
      </c>
      <c r="E218" s="201" t="s">
        <v>1518</v>
      </c>
      <c r="F218" s="202" t="s">
        <v>1519</v>
      </c>
      <c r="G218" s="203" t="s">
        <v>273</v>
      </c>
      <c r="H218" s="204">
        <v>7</v>
      </c>
      <c r="I218" s="205"/>
      <c r="J218" s="206">
        <f>ROUND(I218*H218,2)</f>
        <v>0</v>
      </c>
      <c r="K218" s="207"/>
      <c r="L218" s="208"/>
      <c r="M218" s="209" t="s">
        <v>1</v>
      </c>
      <c r="N218" s="210" t="s">
        <v>41</v>
      </c>
      <c r="O218" s="78"/>
      <c r="P218" s="196">
        <f>O218*H218</f>
        <v>0</v>
      </c>
      <c r="Q218" s="196">
        <v>0.0018</v>
      </c>
      <c r="R218" s="196">
        <f>Q218*H218</f>
        <v>0.0126</v>
      </c>
      <c r="S218" s="196">
        <v>0</v>
      </c>
      <c r="T218" s="197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8" t="s">
        <v>297</v>
      </c>
      <c r="AT218" s="198" t="s">
        <v>294</v>
      </c>
      <c r="AU218" s="198" t="s">
        <v>88</v>
      </c>
      <c r="AY218" s="15" t="s">
        <v>168</v>
      </c>
      <c r="BE218" s="199">
        <f>IF(N218="základná",J218,0)</f>
        <v>0</v>
      </c>
      <c r="BF218" s="199">
        <f>IF(N218="znížená",J218,0)</f>
        <v>0</v>
      </c>
      <c r="BG218" s="199">
        <f>IF(N218="zákl. prenesená",J218,0)</f>
        <v>0</v>
      </c>
      <c r="BH218" s="199">
        <f>IF(N218="zníž. prenesená",J218,0)</f>
        <v>0</v>
      </c>
      <c r="BI218" s="199">
        <f>IF(N218="nulová",J218,0)</f>
        <v>0</v>
      </c>
      <c r="BJ218" s="15" t="s">
        <v>88</v>
      </c>
      <c r="BK218" s="199">
        <f>ROUND(I218*H218,2)</f>
        <v>0</v>
      </c>
      <c r="BL218" s="15" t="s">
        <v>225</v>
      </c>
      <c r="BM218" s="198" t="s">
        <v>1520</v>
      </c>
    </row>
    <row r="219" s="2" customFormat="1" ht="37.8" customHeight="1">
      <c r="A219" s="34"/>
      <c r="B219" s="185"/>
      <c r="C219" s="186" t="s">
        <v>1521</v>
      </c>
      <c r="D219" s="186" t="s">
        <v>171</v>
      </c>
      <c r="E219" s="187" t="s">
        <v>1522</v>
      </c>
      <c r="F219" s="188" t="s">
        <v>1523</v>
      </c>
      <c r="G219" s="189" t="s">
        <v>273</v>
      </c>
      <c r="H219" s="190">
        <v>11</v>
      </c>
      <c r="I219" s="191"/>
      <c r="J219" s="192">
        <f>ROUND(I219*H219,2)</f>
        <v>0</v>
      </c>
      <c r="K219" s="193"/>
      <c r="L219" s="35"/>
      <c r="M219" s="194" t="s">
        <v>1</v>
      </c>
      <c r="N219" s="195" t="s">
        <v>41</v>
      </c>
      <c r="O219" s="78"/>
      <c r="P219" s="196">
        <f>O219*H219</f>
        <v>0</v>
      </c>
      <c r="Q219" s="196">
        <v>0</v>
      </c>
      <c r="R219" s="196">
        <f>Q219*H219</f>
        <v>0</v>
      </c>
      <c r="S219" s="196">
        <v>0.00084999999999999995</v>
      </c>
      <c r="T219" s="197">
        <f>S219*H219</f>
        <v>0.0093499999999999989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8" t="s">
        <v>225</v>
      </c>
      <c r="AT219" s="198" t="s">
        <v>171</v>
      </c>
      <c r="AU219" s="198" t="s">
        <v>88</v>
      </c>
      <c r="AY219" s="15" t="s">
        <v>168</v>
      </c>
      <c r="BE219" s="199">
        <f>IF(N219="základná",J219,0)</f>
        <v>0</v>
      </c>
      <c r="BF219" s="199">
        <f>IF(N219="znížená",J219,0)</f>
        <v>0</v>
      </c>
      <c r="BG219" s="199">
        <f>IF(N219="zákl. prenesená",J219,0)</f>
        <v>0</v>
      </c>
      <c r="BH219" s="199">
        <f>IF(N219="zníž. prenesená",J219,0)</f>
        <v>0</v>
      </c>
      <c r="BI219" s="199">
        <f>IF(N219="nulová",J219,0)</f>
        <v>0</v>
      </c>
      <c r="BJ219" s="15" t="s">
        <v>88</v>
      </c>
      <c r="BK219" s="199">
        <f>ROUND(I219*H219,2)</f>
        <v>0</v>
      </c>
      <c r="BL219" s="15" t="s">
        <v>225</v>
      </c>
      <c r="BM219" s="198" t="s">
        <v>1524</v>
      </c>
    </row>
    <row r="220" s="2" customFormat="1" ht="24.15" customHeight="1">
      <c r="A220" s="34"/>
      <c r="B220" s="185"/>
      <c r="C220" s="186" t="s">
        <v>1525</v>
      </c>
      <c r="D220" s="186" t="s">
        <v>171</v>
      </c>
      <c r="E220" s="187" t="s">
        <v>1526</v>
      </c>
      <c r="F220" s="188" t="s">
        <v>1527</v>
      </c>
      <c r="G220" s="189" t="s">
        <v>273</v>
      </c>
      <c r="H220" s="190">
        <v>11</v>
      </c>
      <c r="I220" s="191"/>
      <c r="J220" s="192">
        <f>ROUND(I220*H220,2)</f>
        <v>0</v>
      </c>
      <c r="K220" s="193"/>
      <c r="L220" s="35"/>
      <c r="M220" s="194" t="s">
        <v>1</v>
      </c>
      <c r="N220" s="195" t="s">
        <v>41</v>
      </c>
      <c r="O220" s="78"/>
      <c r="P220" s="196">
        <f>O220*H220</f>
        <v>0</v>
      </c>
      <c r="Q220" s="196">
        <v>0</v>
      </c>
      <c r="R220" s="196">
        <f>Q220*H220</f>
        <v>0</v>
      </c>
      <c r="S220" s="196">
        <v>0</v>
      </c>
      <c r="T220" s="197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8" t="s">
        <v>225</v>
      </c>
      <c r="AT220" s="198" t="s">
        <v>171</v>
      </c>
      <c r="AU220" s="198" t="s">
        <v>88</v>
      </c>
      <c r="AY220" s="15" t="s">
        <v>168</v>
      </c>
      <c r="BE220" s="199">
        <f>IF(N220="základná",J220,0)</f>
        <v>0</v>
      </c>
      <c r="BF220" s="199">
        <f>IF(N220="znížená",J220,0)</f>
        <v>0</v>
      </c>
      <c r="BG220" s="199">
        <f>IF(N220="zákl. prenesená",J220,0)</f>
        <v>0</v>
      </c>
      <c r="BH220" s="199">
        <f>IF(N220="zníž. prenesená",J220,0)</f>
        <v>0</v>
      </c>
      <c r="BI220" s="199">
        <f>IF(N220="nulová",J220,0)</f>
        <v>0</v>
      </c>
      <c r="BJ220" s="15" t="s">
        <v>88</v>
      </c>
      <c r="BK220" s="199">
        <f>ROUND(I220*H220,2)</f>
        <v>0</v>
      </c>
      <c r="BL220" s="15" t="s">
        <v>225</v>
      </c>
      <c r="BM220" s="198" t="s">
        <v>1528</v>
      </c>
    </row>
    <row r="221" s="2" customFormat="1" ht="21.75" customHeight="1">
      <c r="A221" s="34"/>
      <c r="B221" s="185"/>
      <c r="C221" s="200" t="s">
        <v>1529</v>
      </c>
      <c r="D221" s="200" t="s">
        <v>294</v>
      </c>
      <c r="E221" s="201" t="s">
        <v>1530</v>
      </c>
      <c r="F221" s="202" t="s">
        <v>1531</v>
      </c>
      <c r="G221" s="203" t="s">
        <v>273</v>
      </c>
      <c r="H221" s="204">
        <v>11</v>
      </c>
      <c r="I221" s="205"/>
      <c r="J221" s="206">
        <f>ROUND(I221*H221,2)</f>
        <v>0</v>
      </c>
      <c r="K221" s="207"/>
      <c r="L221" s="208"/>
      <c r="M221" s="209" t="s">
        <v>1</v>
      </c>
      <c r="N221" s="210" t="s">
        <v>41</v>
      </c>
      <c r="O221" s="78"/>
      <c r="P221" s="196">
        <f>O221*H221</f>
        <v>0</v>
      </c>
      <c r="Q221" s="196">
        <v>0.00033</v>
      </c>
      <c r="R221" s="196">
        <f>Q221*H221</f>
        <v>0.00363</v>
      </c>
      <c r="S221" s="196">
        <v>0</v>
      </c>
      <c r="T221" s="197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8" t="s">
        <v>297</v>
      </c>
      <c r="AT221" s="198" t="s">
        <v>294</v>
      </c>
      <c r="AU221" s="198" t="s">
        <v>88</v>
      </c>
      <c r="AY221" s="15" t="s">
        <v>168</v>
      </c>
      <c r="BE221" s="199">
        <f>IF(N221="základná",J221,0)</f>
        <v>0</v>
      </c>
      <c r="BF221" s="199">
        <f>IF(N221="znížená",J221,0)</f>
        <v>0</v>
      </c>
      <c r="BG221" s="199">
        <f>IF(N221="zákl. prenesená",J221,0)</f>
        <v>0</v>
      </c>
      <c r="BH221" s="199">
        <f>IF(N221="zníž. prenesená",J221,0)</f>
        <v>0</v>
      </c>
      <c r="BI221" s="199">
        <f>IF(N221="nulová",J221,0)</f>
        <v>0</v>
      </c>
      <c r="BJ221" s="15" t="s">
        <v>88</v>
      </c>
      <c r="BK221" s="199">
        <f>ROUND(I221*H221,2)</f>
        <v>0</v>
      </c>
      <c r="BL221" s="15" t="s">
        <v>225</v>
      </c>
      <c r="BM221" s="198" t="s">
        <v>1532</v>
      </c>
    </row>
    <row r="222" s="2" customFormat="1" ht="24.15" customHeight="1">
      <c r="A222" s="34"/>
      <c r="B222" s="185"/>
      <c r="C222" s="186" t="s">
        <v>1533</v>
      </c>
      <c r="D222" s="186" t="s">
        <v>171</v>
      </c>
      <c r="E222" s="187" t="s">
        <v>1103</v>
      </c>
      <c r="F222" s="188" t="s">
        <v>1104</v>
      </c>
      <c r="G222" s="189" t="s">
        <v>309</v>
      </c>
      <c r="H222" s="211"/>
      <c r="I222" s="191"/>
      <c r="J222" s="192">
        <f>ROUND(I222*H222,2)</f>
        <v>0</v>
      </c>
      <c r="K222" s="193"/>
      <c r="L222" s="35"/>
      <c r="M222" s="212" t="s">
        <v>1</v>
      </c>
      <c r="N222" s="213" t="s">
        <v>41</v>
      </c>
      <c r="O222" s="214"/>
      <c r="P222" s="215">
        <f>O222*H222</f>
        <v>0</v>
      </c>
      <c r="Q222" s="215">
        <v>0</v>
      </c>
      <c r="R222" s="215">
        <f>Q222*H222</f>
        <v>0</v>
      </c>
      <c r="S222" s="215">
        <v>0</v>
      </c>
      <c r="T222" s="216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8" t="s">
        <v>225</v>
      </c>
      <c r="AT222" s="198" t="s">
        <v>171</v>
      </c>
      <c r="AU222" s="198" t="s">
        <v>88</v>
      </c>
      <c r="AY222" s="15" t="s">
        <v>168</v>
      </c>
      <c r="BE222" s="199">
        <f>IF(N222="základná",J222,0)</f>
        <v>0</v>
      </c>
      <c r="BF222" s="199">
        <f>IF(N222="znížená",J222,0)</f>
        <v>0</v>
      </c>
      <c r="BG222" s="199">
        <f>IF(N222="zákl. prenesená",J222,0)</f>
        <v>0</v>
      </c>
      <c r="BH222" s="199">
        <f>IF(N222="zníž. prenesená",J222,0)</f>
        <v>0</v>
      </c>
      <c r="BI222" s="199">
        <f>IF(N222="nulová",J222,0)</f>
        <v>0</v>
      </c>
      <c r="BJ222" s="15" t="s">
        <v>88</v>
      </c>
      <c r="BK222" s="199">
        <f>ROUND(I222*H222,2)</f>
        <v>0</v>
      </c>
      <c r="BL222" s="15" t="s">
        <v>225</v>
      </c>
      <c r="BM222" s="198" t="s">
        <v>1534</v>
      </c>
    </row>
    <row r="223" s="2" customFormat="1" ht="6.96" customHeight="1">
      <c r="A223" s="34"/>
      <c r="B223" s="61"/>
      <c r="C223" s="62"/>
      <c r="D223" s="62"/>
      <c r="E223" s="62"/>
      <c r="F223" s="62"/>
      <c r="G223" s="62"/>
      <c r="H223" s="62"/>
      <c r="I223" s="62"/>
      <c r="J223" s="62"/>
      <c r="K223" s="62"/>
      <c r="L223" s="35"/>
      <c r="M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</row>
  </sheetData>
  <autoFilter ref="C126:K22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131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135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Zníženie energetickej náročnosti budovy telocvične ZŠ a MŠ Pod Papierňou, Bardejov</v>
      </c>
      <c r="F7" s="28"/>
      <c r="G7" s="28"/>
      <c r="H7" s="28"/>
      <c r="L7" s="18"/>
    </row>
    <row r="8" s="1" customFormat="1" ht="12" customHeight="1">
      <c r="B8" s="18"/>
      <c r="D8" s="28" t="s">
        <v>136</v>
      </c>
      <c r="L8" s="18"/>
    </row>
    <row r="9" s="2" customFormat="1" ht="23.25" customHeight="1">
      <c r="A9" s="34"/>
      <c r="B9" s="35"/>
      <c r="C9" s="34"/>
      <c r="D9" s="34"/>
      <c r="E9" s="131" t="s">
        <v>137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1535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1. 5. 2024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30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2"/>
      <c r="B29" s="133"/>
      <c r="C29" s="132"/>
      <c r="D29" s="132"/>
      <c r="E29" s="32" t="s">
        <v>1</v>
      </c>
      <c r="F29" s="32"/>
      <c r="G29" s="32"/>
      <c r="H29" s="32"/>
      <c r="I29" s="132"/>
      <c r="J29" s="132"/>
      <c r="K29" s="132"/>
      <c r="L29" s="134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5" t="s">
        <v>35</v>
      </c>
      <c r="E32" s="34"/>
      <c r="F32" s="34"/>
      <c r="G32" s="34"/>
      <c r="H32" s="34"/>
      <c r="I32" s="34"/>
      <c r="J32" s="97">
        <f>ROUND(J128,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6" t="s">
        <v>39</v>
      </c>
      <c r="E35" s="41" t="s">
        <v>40</v>
      </c>
      <c r="F35" s="137">
        <f>ROUND((SUM(BE128:BE280)),  2)</f>
        <v>0</v>
      </c>
      <c r="G35" s="138"/>
      <c r="H35" s="138"/>
      <c r="I35" s="139">
        <v>0.20000000000000001</v>
      </c>
      <c r="J35" s="137">
        <f>ROUND(((SUM(BE128:BE280))*I35),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ROUND((SUM(BF128:BF280)),  2)</f>
        <v>0</v>
      </c>
      <c r="G36" s="138"/>
      <c r="H36" s="138"/>
      <c r="I36" s="139">
        <v>0.20000000000000001</v>
      </c>
      <c r="J36" s="137">
        <f>ROUND(((SUM(BF128:BF280))*I36),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ROUND((SUM(BG128:BG280)),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ROUND((SUM(BH128:BH280)),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ROUND((SUM(BI128:BI280)),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Zníženie energetickej náročnosti budovy telocvične ZŠ a MŠ Pod Papierňou, Bardejov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136</v>
      </c>
      <c r="L86" s="18"/>
    </row>
    <row r="87" s="2" customFormat="1" ht="23.25" customHeight="1">
      <c r="A87" s="34"/>
      <c r="B87" s="35"/>
      <c r="C87" s="34"/>
      <c r="D87" s="34"/>
      <c r="E87" s="131" t="s">
        <v>137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14 - Elektroinštalácia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Pod Papierňou 1555 ; 085 01 Bardejov</v>
      </c>
      <c r="G91" s="34"/>
      <c r="H91" s="34"/>
      <c r="I91" s="28" t="s">
        <v>21</v>
      </c>
      <c r="J91" s="70" t="str">
        <f>IF(J14="","",J14)</f>
        <v>1. 5. 2024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Mesto Bardejov, Radničné námestie 16, 085 01</v>
      </c>
      <c r="G93" s="34"/>
      <c r="H93" s="34"/>
      <c r="I93" s="28" t="s">
        <v>29</v>
      </c>
      <c r="J93" s="32" t="str">
        <f>E23</f>
        <v>BEELI s.r.o., Bojná 329, 956 01 Bojná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5.6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BEELI s.r.o., Bojná 329, 956 01 Bojná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141</v>
      </c>
      <c r="D96" s="142"/>
      <c r="E96" s="142"/>
      <c r="F96" s="142"/>
      <c r="G96" s="142"/>
      <c r="H96" s="142"/>
      <c r="I96" s="142"/>
      <c r="J96" s="151" t="s">
        <v>142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143</v>
      </c>
      <c r="D98" s="34"/>
      <c r="E98" s="34"/>
      <c r="F98" s="34"/>
      <c r="G98" s="34"/>
      <c r="H98" s="34"/>
      <c r="I98" s="34"/>
      <c r="J98" s="97">
        <f>J128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144</v>
      </c>
    </row>
    <row r="99" s="9" customFormat="1" ht="24.96" customHeight="1">
      <c r="A99" s="9"/>
      <c r="B99" s="153"/>
      <c r="C99" s="9"/>
      <c r="D99" s="154" t="s">
        <v>1536</v>
      </c>
      <c r="E99" s="155"/>
      <c r="F99" s="155"/>
      <c r="G99" s="155"/>
      <c r="H99" s="155"/>
      <c r="I99" s="155"/>
      <c r="J99" s="156">
        <f>J129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53"/>
      <c r="C100" s="9"/>
      <c r="D100" s="154" t="s">
        <v>1537</v>
      </c>
      <c r="E100" s="155"/>
      <c r="F100" s="155"/>
      <c r="G100" s="155"/>
      <c r="H100" s="155"/>
      <c r="I100" s="155"/>
      <c r="J100" s="156">
        <f>J140</f>
        <v>0</v>
      </c>
      <c r="K100" s="9"/>
      <c r="L100" s="15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53"/>
      <c r="C101" s="9"/>
      <c r="D101" s="154" t="s">
        <v>1538</v>
      </c>
      <c r="E101" s="155"/>
      <c r="F101" s="155"/>
      <c r="G101" s="155"/>
      <c r="H101" s="155"/>
      <c r="I101" s="155"/>
      <c r="J101" s="156">
        <f>J147</f>
        <v>0</v>
      </c>
      <c r="K101" s="9"/>
      <c r="L101" s="15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53"/>
      <c r="C102" s="9"/>
      <c r="D102" s="154" t="s">
        <v>1539</v>
      </c>
      <c r="E102" s="155"/>
      <c r="F102" s="155"/>
      <c r="G102" s="155"/>
      <c r="H102" s="155"/>
      <c r="I102" s="155"/>
      <c r="J102" s="156">
        <f>J154</f>
        <v>0</v>
      </c>
      <c r="K102" s="9"/>
      <c r="L102" s="15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53"/>
      <c r="C103" s="9"/>
      <c r="D103" s="154" t="s">
        <v>1540</v>
      </c>
      <c r="E103" s="155"/>
      <c r="F103" s="155"/>
      <c r="G103" s="155"/>
      <c r="H103" s="155"/>
      <c r="I103" s="155"/>
      <c r="J103" s="156">
        <f>J159</f>
        <v>0</v>
      </c>
      <c r="K103" s="9"/>
      <c r="L103" s="15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53"/>
      <c r="C104" s="9"/>
      <c r="D104" s="154" t="s">
        <v>1541</v>
      </c>
      <c r="E104" s="155"/>
      <c r="F104" s="155"/>
      <c r="G104" s="155"/>
      <c r="H104" s="155"/>
      <c r="I104" s="155"/>
      <c r="J104" s="156">
        <f>J222</f>
        <v>0</v>
      </c>
      <c r="K104" s="9"/>
      <c r="L104" s="15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53"/>
      <c r="C105" s="9"/>
      <c r="D105" s="154" t="s">
        <v>1542</v>
      </c>
      <c r="E105" s="155"/>
      <c r="F105" s="155"/>
      <c r="G105" s="155"/>
      <c r="H105" s="155"/>
      <c r="I105" s="155"/>
      <c r="J105" s="156">
        <f>J236</f>
        <v>0</v>
      </c>
      <c r="K105" s="9"/>
      <c r="L105" s="15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53"/>
      <c r="C106" s="9"/>
      <c r="D106" s="154" t="s">
        <v>1543</v>
      </c>
      <c r="E106" s="155"/>
      <c r="F106" s="155"/>
      <c r="G106" s="155"/>
      <c r="H106" s="155"/>
      <c r="I106" s="155"/>
      <c r="J106" s="156">
        <f>J276</f>
        <v>0</v>
      </c>
      <c r="K106" s="9"/>
      <c r="L106" s="153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2" customFormat="1" ht="21.84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6.96" customHeight="1">
      <c r="A108" s="34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12" s="2" customFormat="1" ht="6.96" customHeight="1">
      <c r="A112" s="34"/>
      <c r="B112" s="63"/>
      <c r="C112" s="64"/>
      <c r="D112" s="64"/>
      <c r="E112" s="64"/>
      <c r="F112" s="64"/>
      <c r="G112" s="64"/>
      <c r="H112" s="64"/>
      <c r="I112" s="64"/>
      <c r="J112" s="64"/>
      <c r="K112" s="6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24.96" customHeight="1">
      <c r="A113" s="34"/>
      <c r="B113" s="35"/>
      <c r="C113" s="19" t="s">
        <v>154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15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26.25" customHeight="1">
      <c r="A116" s="34"/>
      <c r="B116" s="35"/>
      <c r="C116" s="34"/>
      <c r="D116" s="34"/>
      <c r="E116" s="131" t="str">
        <f>E7</f>
        <v>Zníženie energetickej náročnosti budovy telocvične ZŠ a MŠ Pod Papierňou, Bardejov</v>
      </c>
      <c r="F116" s="28"/>
      <c r="G116" s="28"/>
      <c r="H116" s="28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1" customFormat="1" ht="12" customHeight="1">
      <c r="B117" s="18"/>
      <c r="C117" s="28" t="s">
        <v>136</v>
      </c>
      <c r="L117" s="18"/>
    </row>
    <row r="118" s="2" customFormat="1" ht="23.25" customHeight="1">
      <c r="A118" s="34"/>
      <c r="B118" s="35"/>
      <c r="C118" s="34"/>
      <c r="D118" s="34"/>
      <c r="E118" s="131" t="s">
        <v>137</v>
      </c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138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6.5" customHeight="1">
      <c r="A120" s="34"/>
      <c r="B120" s="35"/>
      <c r="C120" s="34"/>
      <c r="D120" s="34"/>
      <c r="E120" s="68" t="str">
        <f>E11</f>
        <v>14 - Elektroinštalácia</v>
      </c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2" customHeight="1">
      <c r="A122" s="34"/>
      <c r="B122" s="35"/>
      <c r="C122" s="28" t="s">
        <v>19</v>
      </c>
      <c r="D122" s="34"/>
      <c r="E122" s="34"/>
      <c r="F122" s="23" t="str">
        <f>F14</f>
        <v>Pod Papierňou 1555 ; 085 01 Bardejov</v>
      </c>
      <c r="G122" s="34"/>
      <c r="H122" s="34"/>
      <c r="I122" s="28" t="s">
        <v>21</v>
      </c>
      <c r="J122" s="70" t="str">
        <f>IF(J14="","",J14)</f>
        <v>1. 5. 2024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6.96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25.65" customHeight="1">
      <c r="A124" s="34"/>
      <c r="B124" s="35"/>
      <c r="C124" s="28" t="s">
        <v>23</v>
      </c>
      <c r="D124" s="34"/>
      <c r="E124" s="34"/>
      <c r="F124" s="23" t="str">
        <f>E17</f>
        <v>Mesto Bardejov, Radničné námestie 16, 085 01</v>
      </c>
      <c r="G124" s="34"/>
      <c r="H124" s="34"/>
      <c r="I124" s="28" t="s">
        <v>29</v>
      </c>
      <c r="J124" s="32" t="str">
        <f>E23</f>
        <v>BEELI s.r.o., Bojná 329, 956 01 Bojná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25.65" customHeight="1">
      <c r="A125" s="34"/>
      <c r="B125" s="35"/>
      <c r="C125" s="28" t="s">
        <v>27</v>
      </c>
      <c r="D125" s="34"/>
      <c r="E125" s="34"/>
      <c r="F125" s="23" t="str">
        <f>IF(E20="","",E20)</f>
        <v>Vyplň údaj</v>
      </c>
      <c r="G125" s="34"/>
      <c r="H125" s="34"/>
      <c r="I125" s="28" t="s">
        <v>32</v>
      </c>
      <c r="J125" s="32" t="str">
        <f>E26</f>
        <v>BEELI s.r.o., Bojná 329, 956 01 Bojná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0.32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11" customFormat="1" ht="29.28" customHeight="1">
      <c r="A127" s="161"/>
      <c r="B127" s="162"/>
      <c r="C127" s="163" t="s">
        <v>155</v>
      </c>
      <c r="D127" s="164" t="s">
        <v>60</v>
      </c>
      <c r="E127" s="164" t="s">
        <v>56</v>
      </c>
      <c r="F127" s="164" t="s">
        <v>57</v>
      </c>
      <c r="G127" s="164" t="s">
        <v>156</v>
      </c>
      <c r="H127" s="164" t="s">
        <v>157</v>
      </c>
      <c r="I127" s="164" t="s">
        <v>158</v>
      </c>
      <c r="J127" s="165" t="s">
        <v>142</v>
      </c>
      <c r="K127" s="166" t="s">
        <v>159</v>
      </c>
      <c r="L127" s="167"/>
      <c r="M127" s="87" t="s">
        <v>1</v>
      </c>
      <c r="N127" s="88" t="s">
        <v>39</v>
      </c>
      <c r="O127" s="88" t="s">
        <v>160</v>
      </c>
      <c r="P127" s="88" t="s">
        <v>161</v>
      </c>
      <c r="Q127" s="88" t="s">
        <v>162</v>
      </c>
      <c r="R127" s="88" t="s">
        <v>163</v>
      </c>
      <c r="S127" s="88" t="s">
        <v>164</v>
      </c>
      <c r="T127" s="89" t="s">
        <v>165</v>
      </c>
      <c r="U127" s="161"/>
      <c r="V127" s="161"/>
      <c r="W127" s="161"/>
      <c r="X127" s="161"/>
      <c r="Y127" s="161"/>
      <c r="Z127" s="161"/>
      <c r="AA127" s="161"/>
      <c r="AB127" s="161"/>
      <c r="AC127" s="161"/>
      <c r="AD127" s="161"/>
      <c r="AE127" s="161"/>
    </row>
    <row r="128" s="2" customFormat="1" ht="22.8" customHeight="1">
      <c r="A128" s="34"/>
      <c r="B128" s="35"/>
      <c r="C128" s="94" t="s">
        <v>143</v>
      </c>
      <c r="D128" s="34"/>
      <c r="E128" s="34"/>
      <c r="F128" s="34"/>
      <c r="G128" s="34"/>
      <c r="H128" s="34"/>
      <c r="I128" s="34"/>
      <c r="J128" s="168">
        <f>BK128</f>
        <v>0</v>
      </c>
      <c r="K128" s="34"/>
      <c r="L128" s="35"/>
      <c r="M128" s="90"/>
      <c r="N128" s="74"/>
      <c r="O128" s="91"/>
      <c r="P128" s="169">
        <f>P129+P140+P147+P154+P159+P222+P236+P276</f>
        <v>0</v>
      </c>
      <c r="Q128" s="91"/>
      <c r="R128" s="169">
        <f>R129+R140+R147+R154+R159+R222+R236+R276</f>
        <v>0</v>
      </c>
      <c r="S128" s="91"/>
      <c r="T128" s="170">
        <f>T129+T140+T147+T154+T159+T222+T236+T276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5" t="s">
        <v>74</v>
      </c>
      <c r="AU128" s="15" t="s">
        <v>144</v>
      </c>
      <c r="BK128" s="171">
        <f>BK129+BK140+BK147+BK154+BK159+BK222+BK236+BK276</f>
        <v>0</v>
      </c>
    </row>
    <row r="129" s="12" customFormat="1" ht="25.92" customHeight="1">
      <c r="A129" s="12"/>
      <c r="B129" s="172"/>
      <c r="C129" s="12"/>
      <c r="D129" s="173" t="s">
        <v>74</v>
      </c>
      <c r="E129" s="174" t="s">
        <v>1544</v>
      </c>
      <c r="F129" s="174" t="s">
        <v>1545</v>
      </c>
      <c r="G129" s="12"/>
      <c r="H129" s="12"/>
      <c r="I129" s="175"/>
      <c r="J129" s="176">
        <f>BK129</f>
        <v>0</v>
      </c>
      <c r="K129" s="12"/>
      <c r="L129" s="172"/>
      <c r="M129" s="177"/>
      <c r="N129" s="178"/>
      <c r="O129" s="178"/>
      <c r="P129" s="179">
        <f>SUM(P130:P139)</f>
        <v>0</v>
      </c>
      <c r="Q129" s="178"/>
      <c r="R129" s="179">
        <f>SUM(R130:R139)</f>
        <v>0</v>
      </c>
      <c r="S129" s="178"/>
      <c r="T129" s="180">
        <f>SUM(T130:T139)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3" t="s">
        <v>82</v>
      </c>
      <c r="AT129" s="181" t="s">
        <v>74</v>
      </c>
      <c r="AU129" s="181" t="s">
        <v>75</v>
      </c>
      <c r="AY129" s="173" t="s">
        <v>168</v>
      </c>
      <c r="BK129" s="182">
        <f>SUM(BK130:BK139)</f>
        <v>0</v>
      </c>
    </row>
    <row r="130" s="2" customFormat="1" ht="16.5" customHeight="1">
      <c r="A130" s="34"/>
      <c r="B130" s="185"/>
      <c r="C130" s="200" t="s">
        <v>82</v>
      </c>
      <c r="D130" s="200" t="s">
        <v>294</v>
      </c>
      <c r="E130" s="201" t="s">
        <v>1546</v>
      </c>
      <c r="F130" s="202" t="s">
        <v>1547</v>
      </c>
      <c r="G130" s="203" t="s">
        <v>228</v>
      </c>
      <c r="H130" s="204">
        <v>20</v>
      </c>
      <c r="I130" s="205"/>
      <c r="J130" s="206">
        <f>ROUND(I130*H130,2)</f>
        <v>0</v>
      </c>
      <c r="K130" s="207"/>
      <c r="L130" s="208"/>
      <c r="M130" s="209" t="s">
        <v>1</v>
      </c>
      <c r="N130" s="210" t="s">
        <v>41</v>
      </c>
      <c r="O130" s="78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8" t="s">
        <v>197</v>
      </c>
      <c r="AT130" s="198" t="s">
        <v>294</v>
      </c>
      <c r="AU130" s="198" t="s">
        <v>82</v>
      </c>
      <c r="AY130" s="15" t="s">
        <v>168</v>
      </c>
      <c r="BE130" s="199">
        <f>IF(N130="základná",J130,0)</f>
        <v>0</v>
      </c>
      <c r="BF130" s="199">
        <f>IF(N130="znížená",J130,0)</f>
        <v>0</v>
      </c>
      <c r="BG130" s="199">
        <f>IF(N130="zákl. prenesená",J130,0)</f>
        <v>0</v>
      </c>
      <c r="BH130" s="199">
        <f>IF(N130="zníž. prenesená",J130,0)</f>
        <v>0</v>
      </c>
      <c r="BI130" s="199">
        <f>IF(N130="nulová",J130,0)</f>
        <v>0</v>
      </c>
      <c r="BJ130" s="15" t="s">
        <v>88</v>
      </c>
      <c r="BK130" s="199">
        <f>ROUND(I130*H130,2)</f>
        <v>0</v>
      </c>
      <c r="BL130" s="15" t="s">
        <v>175</v>
      </c>
      <c r="BM130" s="198" t="s">
        <v>1548</v>
      </c>
    </row>
    <row r="131" s="2" customFormat="1" ht="16.5" customHeight="1">
      <c r="A131" s="34"/>
      <c r="B131" s="185"/>
      <c r="C131" s="200" t="s">
        <v>88</v>
      </c>
      <c r="D131" s="200" t="s">
        <v>294</v>
      </c>
      <c r="E131" s="201" t="s">
        <v>1549</v>
      </c>
      <c r="F131" s="202" t="s">
        <v>1550</v>
      </c>
      <c r="G131" s="203" t="s">
        <v>228</v>
      </c>
      <c r="H131" s="204">
        <v>200</v>
      </c>
      <c r="I131" s="205"/>
      <c r="J131" s="206">
        <f>ROUND(I131*H131,2)</f>
        <v>0</v>
      </c>
      <c r="K131" s="207"/>
      <c r="L131" s="208"/>
      <c r="M131" s="209" t="s">
        <v>1</v>
      </c>
      <c r="N131" s="210" t="s">
        <v>41</v>
      </c>
      <c r="O131" s="78"/>
      <c r="P131" s="196">
        <f>O131*H131</f>
        <v>0</v>
      </c>
      <c r="Q131" s="196">
        <v>0</v>
      </c>
      <c r="R131" s="196">
        <f>Q131*H131</f>
        <v>0</v>
      </c>
      <c r="S131" s="196">
        <v>0</v>
      </c>
      <c r="T131" s="19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197</v>
      </c>
      <c r="AT131" s="198" t="s">
        <v>294</v>
      </c>
      <c r="AU131" s="198" t="s">
        <v>82</v>
      </c>
      <c r="AY131" s="15" t="s">
        <v>168</v>
      </c>
      <c r="BE131" s="199">
        <f>IF(N131="základná",J131,0)</f>
        <v>0</v>
      </c>
      <c r="BF131" s="199">
        <f>IF(N131="znížená",J131,0)</f>
        <v>0</v>
      </c>
      <c r="BG131" s="199">
        <f>IF(N131="zákl. prenesená",J131,0)</f>
        <v>0</v>
      </c>
      <c r="BH131" s="199">
        <f>IF(N131="zníž. prenesená",J131,0)</f>
        <v>0</v>
      </c>
      <c r="BI131" s="199">
        <f>IF(N131="nulová",J131,0)</f>
        <v>0</v>
      </c>
      <c r="BJ131" s="15" t="s">
        <v>88</v>
      </c>
      <c r="BK131" s="199">
        <f>ROUND(I131*H131,2)</f>
        <v>0</v>
      </c>
      <c r="BL131" s="15" t="s">
        <v>175</v>
      </c>
      <c r="BM131" s="198" t="s">
        <v>1551</v>
      </c>
    </row>
    <row r="132" s="2" customFormat="1" ht="16.5" customHeight="1">
      <c r="A132" s="34"/>
      <c r="B132" s="185"/>
      <c r="C132" s="200" t="s">
        <v>113</v>
      </c>
      <c r="D132" s="200" t="s">
        <v>294</v>
      </c>
      <c r="E132" s="201" t="s">
        <v>1552</v>
      </c>
      <c r="F132" s="202" t="s">
        <v>1553</v>
      </c>
      <c r="G132" s="203" t="s">
        <v>1554</v>
      </c>
      <c r="H132" s="204">
        <v>1</v>
      </c>
      <c r="I132" s="205"/>
      <c r="J132" s="206">
        <f>ROUND(I132*H132,2)</f>
        <v>0</v>
      </c>
      <c r="K132" s="207"/>
      <c r="L132" s="208"/>
      <c r="M132" s="209" t="s">
        <v>1</v>
      </c>
      <c r="N132" s="210" t="s">
        <v>41</v>
      </c>
      <c r="O132" s="78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197</v>
      </c>
      <c r="AT132" s="198" t="s">
        <v>294</v>
      </c>
      <c r="AU132" s="198" t="s">
        <v>82</v>
      </c>
      <c r="AY132" s="15" t="s">
        <v>168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88</v>
      </c>
      <c r="BK132" s="199">
        <f>ROUND(I132*H132,2)</f>
        <v>0</v>
      </c>
      <c r="BL132" s="15" t="s">
        <v>175</v>
      </c>
      <c r="BM132" s="198" t="s">
        <v>1555</v>
      </c>
    </row>
    <row r="133" s="2" customFormat="1" ht="16.5" customHeight="1">
      <c r="A133" s="34"/>
      <c r="B133" s="185"/>
      <c r="C133" s="200" t="s">
        <v>175</v>
      </c>
      <c r="D133" s="200" t="s">
        <v>294</v>
      </c>
      <c r="E133" s="201" t="s">
        <v>1556</v>
      </c>
      <c r="F133" s="202" t="s">
        <v>1557</v>
      </c>
      <c r="G133" s="203" t="s">
        <v>1554</v>
      </c>
      <c r="H133" s="204">
        <v>1</v>
      </c>
      <c r="I133" s="205"/>
      <c r="J133" s="206">
        <f>ROUND(I133*H133,2)</f>
        <v>0</v>
      </c>
      <c r="K133" s="207"/>
      <c r="L133" s="208"/>
      <c r="M133" s="209" t="s">
        <v>1</v>
      </c>
      <c r="N133" s="210" t="s">
        <v>41</v>
      </c>
      <c r="O133" s="78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197</v>
      </c>
      <c r="AT133" s="198" t="s">
        <v>294</v>
      </c>
      <c r="AU133" s="198" t="s">
        <v>82</v>
      </c>
      <c r="AY133" s="15" t="s">
        <v>168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88</v>
      </c>
      <c r="BK133" s="199">
        <f>ROUND(I133*H133,2)</f>
        <v>0</v>
      </c>
      <c r="BL133" s="15" t="s">
        <v>175</v>
      </c>
      <c r="BM133" s="198" t="s">
        <v>1558</v>
      </c>
    </row>
    <row r="134" s="2" customFormat="1" ht="16.5" customHeight="1">
      <c r="A134" s="34"/>
      <c r="B134" s="185"/>
      <c r="C134" s="200" t="s">
        <v>186</v>
      </c>
      <c r="D134" s="200" t="s">
        <v>294</v>
      </c>
      <c r="E134" s="201" t="s">
        <v>1559</v>
      </c>
      <c r="F134" s="202" t="s">
        <v>1560</v>
      </c>
      <c r="G134" s="203" t="s">
        <v>1554</v>
      </c>
      <c r="H134" s="204">
        <v>1</v>
      </c>
      <c r="I134" s="205"/>
      <c r="J134" s="206">
        <f>ROUND(I134*H134,2)</f>
        <v>0</v>
      </c>
      <c r="K134" s="207"/>
      <c r="L134" s="208"/>
      <c r="M134" s="209" t="s">
        <v>1</v>
      </c>
      <c r="N134" s="210" t="s">
        <v>41</v>
      </c>
      <c r="O134" s="78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197</v>
      </c>
      <c r="AT134" s="198" t="s">
        <v>294</v>
      </c>
      <c r="AU134" s="198" t="s">
        <v>82</v>
      </c>
      <c r="AY134" s="15" t="s">
        <v>168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88</v>
      </c>
      <c r="BK134" s="199">
        <f>ROUND(I134*H134,2)</f>
        <v>0</v>
      </c>
      <c r="BL134" s="15" t="s">
        <v>175</v>
      </c>
      <c r="BM134" s="198" t="s">
        <v>1561</v>
      </c>
    </row>
    <row r="135" s="2" customFormat="1" ht="21.75" customHeight="1">
      <c r="A135" s="34"/>
      <c r="B135" s="185"/>
      <c r="C135" s="200" t="s">
        <v>169</v>
      </c>
      <c r="D135" s="200" t="s">
        <v>294</v>
      </c>
      <c r="E135" s="201" t="s">
        <v>1562</v>
      </c>
      <c r="F135" s="202" t="s">
        <v>1563</v>
      </c>
      <c r="G135" s="203" t="s">
        <v>1554</v>
      </c>
      <c r="H135" s="204">
        <v>1</v>
      </c>
      <c r="I135" s="205"/>
      <c r="J135" s="206">
        <f>ROUND(I135*H135,2)</f>
        <v>0</v>
      </c>
      <c r="K135" s="207"/>
      <c r="L135" s="208"/>
      <c r="M135" s="209" t="s">
        <v>1</v>
      </c>
      <c r="N135" s="210" t="s">
        <v>41</v>
      </c>
      <c r="O135" s="78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197</v>
      </c>
      <c r="AT135" s="198" t="s">
        <v>294</v>
      </c>
      <c r="AU135" s="198" t="s">
        <v>82</v>
      </c>
      <c r="AY135" s="15" t="s">
        <v>168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88</v>
      </c>
      <c r="BK135" s="199">
        <f>ROUND(I135*H135,2)</f>
        <v>0</v>
      </c>
      <c r="BL135" s="15" t="s">
        <v>175</v>
      </c>
      <c r="BM135" s="198" t="s">
        <v>1564</v>
      </c>
    </row>
    <row r="136" s="2" customFormat="1" ht="16.5" customHeight="1">
      <c r="A136" s="34"/>
      <c r="B136" s="185"/>
      <c r="C136" s="200" t="s">
        <v>193</v>
      </c>
      <c r="D136" s="200" t="s">
        <v>294</v>
      </c>
      <c r="E136" s="201" t="s">
        <v>1565</v>
      </c>
      <c r="F136" s="202" t="s">
        <v>1566</v>
      </c>
      <c r="G136" s="203" t="s">
        <v>1567</v>
      </c>
      <c r="H136" s="204">
        <v>40</v>
      </c>
      <c r="I136" s="205"/>
      <c r="J136" s="206">
        <f>ROUND(I136*H136,2)</f>
        <v>0</v>
      </c>
      <c r="K136" s="207"/>
      <c r="L136" s="208"/>
      <c r="M136" s="209" t="s">
        <v>1</v>
      </c>
      <c r="N136" s="210" t="s">
        <v>41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197</v>
      </c>
      <c r="AT136" s="198" t="s">
        <v>294</v>
      </c>
      <c r="AU136" s="198" t="s">
        <v>82</v>
      </c>
      <c r="AY136" s="15" t="s">
        <v>168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88</v>
      </c>
      <c r="BK136" s="199">
        <f>ROUND(I136*H136,2)</f>
        <v>0</v>
      </c>
      <c r="BL136" s="15" t="s">
        <v>175</v>
      </c>
      <c r="BM136" s="198" t="s">
        <v>1568</v>
      </c>
    </row>
    <row r="137" s="2" customFormat="1" ht="16.5" customHeight="1">
      <c r="A137" s="34"/>
      <c r="B137" s="185"/>
      <c r="C137" s="200" t="s">
        <v>197</v>
      </c>
      <c r="D137" s="200" t="s">
        <v>294</v>
      </c>
      <c r="E137" s="201" t="s">
        <v>1569</v>
      </c>
      <c r="F137" s="202" t="s">
        <v>1570</v>
      </c>
      <c r="G137" s="203" t="s">
        <v>1567</v>
      </c>
      <c r="H137" s="204">
        <v>40</v>
      </c>
      <c r="I137" s="205"/>
      <c r="J137" s="206">
        <f>ROUND(I137*H137,2)</f>
        <v>0</v>
      </c>
      <c r="K137" s="207"/>
      <c r="L137" s="208"/>
      <c r="M137" s="209" t="s">
        <v>1</v>
      </c>
      <c r="N137" s="210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197</v>
      </c>
      <c r="AT137" s="198" t="s">
        <v>294</v>
      </c>
      <c r="AU137" s="198" t="s">
        <v>82</v>
      </c>
      <c r="AY137" s="15" t="s">
        <v>168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88</v>
      </c>
      <c r="BK137" s="199">
        <f>ROUND(I137*H137,2)</f>
        <v>0</v>
      </c>
      <c r="BL137" s="15" t="s">
        <v>175</v>
      </c>
      <c r="BM137" s="198" t="s">
        <v>1571</v>
      </c>
    </row>
    <row r="138" s="2" customFormat="1" ht="16.5" customHeight="1">
      <c r="A138" s="34"/>
      <c r="B138" s="185"/>
      <c r="C138" s="200" t="s">
        <v>201</v>
      </c>
      <c r="D138" s="200" t="s">
        <v>294</v>
      </c>
      <c r="E138" s="201" t="s">
        <v>1572</v>
      </c>
      <c r="F138" s="202" t="s">
        <v>1573</v>
      </c>
      <c r="G138" s="203" t="s">
        <v>309</v>
      </c>
      <c r="H138" s="217"/>
      <c r="I138" s="205"/>
      <c r="J138" s="206">
        <f>ROUND(I138*H138,2)</f>
        <v>0</v>
      </c>
      <c r="K138" s="207"/>
      <c r="L138" s="208"/>
      <c r="M138" s="209" t="s">
        <v>1</v>
      </c>
      <c r="N138" s="210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197</v>
      </c>
      <c r="AT138" s="198" t="s">
        <v>294</v>
      </c>
      <c r="AU138" s="198" t="s">
        <v>82</v>
      </c>
      <c r="AY138" s="15" t="s">
        <v>168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88</v>
      </c>
      <c r="BK138" s="199">
        <f>ROUND(I138*H138,2)</f>
        <v>0</v>
      </c>
      <c r="BL138" s="15" t="s">
        <v>175</v>
      </c>
      <c r="BM138" s="198" t="s">
        <v>1574</v>
      </c>
    </row>
    <row r="139" s="2" customFormat="1" ht="16.5" customHeight="1">
      <c r="A139" s="34"/>
      <c r="B139" s="185"/>
      <c r="C139" s="200" t="s">
        <v>121</v>
      </c>
      <c r="D139" s="200" t="s">
        <v>294</v>
      </c>
      <c r="E139" s="201" t="s">
        <v>1575</v>
      </c>
      <c r="F139" s="202" t="s">
        <v>1576</v>
      </c>
      <c r="G139" s="203" t="s">
        <v>309</v>
      </c>
      <c r="H139" s="217"/>
      <c r="I139" s="205"/>
      <c r="J139" s="206">
        <f>ROUND(I139*H139,2)</f>
        <v>0</v>
      </c>
      <c r="K139" s="207"/>
      <c r="L139" s="208"/>
      <c r="M139" s="209" t="s">
        <v>1</v>
      </c>
      <c r="N139" s="210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197</v>
      </c>
      <c r="AT139" s="198" t="s">
        <v>294</v>
      </c>
      <c r="AU139" s="198" t="s">
        <v>82</v>
      </c>
      <c r="AY139" s="15" t="s">
        <v>168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88</v>
      </c>
      <c r="BK139" s="199">
        <f>ROUND(I139*H139,2)</f>
        <v>0</v>
      </c>
      <c r="BL139" s="15" t="s">
        <v>175</v>
      </c>
      <c r="BM139" s="198" t="s">
        <v>1577</v>
      </c>
    </row>
    <row r="140" s="12" customFormat="1" ht="25.92" customHeight="1">
      <c r="A140" s="12"/>
      <c r="B140" s="172"/>
      <c r="C140" s="12"/>
      <c r="D140" s="173" t="s">
        <v>74</v>
      </c>
      <c r="E140" s="174" t="s">
        <v>1578</v>
      </c>
      <c r="F140" s="174" t="s">
        <v>721</v>
      </c>
      <c r="G140" s="12"/>
      <c r="H140" s="12"/>
      <c r="I140" s="175"/>
      <c r="J140" s="176">
        <f>BK140</f>
        <v>0</v>
      </c>
      <c r="K140" s="12"/>
      <c r="L140" s="172"/>
      <c r="M140" s="177"/>
      <c r="N140" s="178"/>
      <c r="O140" s="178"/>
      <c r="P140" s="179">
        <f>SUM(P141:P146)</f>
        <v>0</v>
      </c>
      <c r="Q140" s="178"/>
      <c r="R140" s="179">
        <f>SUM(R141:R146)</f>
        <v>0</v>
      </c>
      <c r="S140" s="178"/>
      <c r="T140" s="180">
        <f>SUM(T141:T146)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73" t="s">
        <v>82</v>
      </c>
      <c r="AT140" s="181" t="s">
        <v>74</v>
      </c>
      <c r="AU140" s="181" t="s">
        <v>75</v>
      </c>
      <c r="AY140" s="173" t="s">
        <v>168</v>
      </c>
      <c r="BK140" s="182">
        <f>SUM(BK141:BK146)</f>
        <v>0</v>
      </c>
    </row>
    <row r="141" s="2" customFormat="1" ht="55.5" customHeight="1">
      <c r="A141" s="34"/>
      <c r="B141" s="185"/>
      <c r="C141" s="186" t="s">
        <v>124</v>
      </c>
      <c r="D141" s="186" t="s">
        <v>171</v>
      </c>
      <c r="E141" s="187" t="s">
        <v>1579</v>
      </c>
      <c r="F141" s="188" t="s">
        <v>1580</v>
      </c>
      <c r="G141" s="189" t="s">
        <v>1567</v>
      </c>
      <c r="H141" s="190">
        <v>60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175</v>
      </c>
      <c r="AT141" s="198" t="s">
        <v>171</v>
      </c>
      <c r="AU141" s="198" t="s">
        <v>82</v>
      </c>
      <c r="AY141" s="15" t="s">
        <v>168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88</v>
      </c>
      <c r="BK141" s="199">
        <f>ROUND(I141*H141,2)</f>
        <v>0</v>
      </c>
      <c r="BL141" s="15" t="s">
        <v>175</v>
      </c>
      <c r="BM141" s="198" t="s">
        <v>1581</v>
      </c>
    </row>
    <row r="142" s="2" customFormat="1" ht="37.8" customHeight="1">
      <c r="A142" s="34"/>
      <c r="B142" s="185"/>
      <c r="C142" s="186" t="s">
        <v>127</v>
      </c>
      <c r="D142" s="186" t="s">
        <v>171</v>
      </c>
      <c r="E142" s="187" t="s">
        <v>1582</v>
      </c>
      <c r="F142" s="188" t="s">
        <v>1583</v>
      </c>
      <c r="G142" s="189" t="s">
        <v>1567</v>
      </c>
      <c r="H142" s="190">
        <v>36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175</v>
      </c>
      <c r="AT142" s="198" t="s">
        <v>171</v>
      </c>
      <c r="AU142" s="198" t="s">
        <v>82</v>
      </c>
      <c r="AY142" s="15" t="s">
        <v>168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88</v>
      </c>
      <c r="BK142" s="199">
        <f>ROUND(I142*H142,2)</f>
        <v>0</v>
      </c>
      <c r="BL142" s="15" t="s">
        <v>175</v>
      </c>
      <c r="BM142" s="198" t="s">
        <v>1584</v>
      </c>
    </row>
    <row r="143" s="2" customFormat="1" ht="16.5" customHeight="1">
      <c r="A143" s="34"/>
      <c r="B143" s="185"/>
      <c r="C143" s="186" t="s">
        <v>215</v>
      </c>
      <c r="D143" s="186" t="s">
        <v>171</v>
      </c>
      <c r="E143" s="187" t="s">
        <v>1585</v>
      </c>
      <c r="F143" s="188" t="s">
        <v>1586</v>
      </c>
      <c r="G143" s="189" t="s">
        <v>273</v>
      </c>
      <c r="H143" s="190">
        <v>1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175</v>
      </c>
      <c r="AT143" s="198" t="s">
        <v>171</v>
      </c>
      <c r="AU143" s="198" t="s">
        <v>82</v>
      </c>
      <c r="AY143" s="15" t="s">
        <v>168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88</v>
      </c>
      <c r="BK143" s="199">
        <f>ROUND(I143*H143,2)</f>
        <v>0</v>
      </c>
      <c r="BL143" s="15" t="s">
        <v>175</v>
      </c>
      <c r="BM143" s="198" t="s">
        <v>1587</v>
      </c>
    </row>
    <row r="144" s="2" customFormat="1" ht="24.15" customHeight="1">
      <c r="A144" s="34"/>
      <c r="B144" s="185"/>
      <c r="C144" s="200" t="s">
        <v>129</v>
      </c>
      <c r="D144" s="200" t="s">
        <v>294</v>
      </c>
      <c r="E144" s="201" t="s">
        <v>1588</v>
      </c>
      <c r="F144" s="202" t="s">
        <v>1589</v>
      </c>
      <c r="G144" s="203" t="s">
        <v>273</v>
      </c>
      <c r="H144" s="204">
        <v>1</v>
      </c>
      <c r="I144" s="205"/>
      <c r="J144" s="206">
        <f>ROUND(I144*H144,2)</f>
        <v>0</v>
      </c>
      <c r="K144" s="207"/>
      <c r="L144" s="208"/>
      <c r="M144" s="209" t="s">
        <v>1</v>
      </c>
      <c r="N144" s="210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197</v>
      </c>
      <c r="AT144" s="198" t="s">
        <v>294</v>
      </c>
      <c r="AU144" s="198" t="s">
        <v>82</v>
      </c>
      <c r="AY144" s="15" t="s">
        <v>168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88</v>
      </c>
      <c r="BK144" s="199">
        <f>ROUND(I144*H144,2)</f>
        <v>0</v>
      </c>
      <c r="BL144" s="15" t="s">
        <v>175</v>
      </c>
      <c r="BM144" s="198" t="s">
        <v>1590</v>
      </c>
    </row>
    <row r="145" s="2" customFormat="1" ht="16.5" customHeight="1">
      <c r="A145" s="34"/>
      <c r="B145" s="185"/>
      <c r="C145" s="200" t="s">
        <v>132</v>
      </c>
      <c r="D145" s="200" t="s">
        <v>294</v>
      </c>
      <c r="E145" s="201" t="s">
        <v>1591</v>
      </c>
      <c r="F145" s="202" t="s">
        <v>1592</v>
      </c>
      <c r="G145" s="203" t="s">
        <v>273</v>
      </c>
      <c r="H145" s="204">
        <v>1</v>
      </c>
      <c r="I145" s="205"/>
      <c r="J145" s="206">
        <f>ROUND(I145*H145,2)</f>
        <v>0</v>
      </c>
      <c r="K145" s="207"/>
      <c r="L145" s="208"/>
      <c r="M145" s="209" t="s">
        <v>1</v>
      </c>
      <c r="N145" s="210" t="s">
        <v>41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197</v>
      </c>
      <c r="AT145" s="198" t="s">
        <v>294</v>
      </c>
      <c r="AU145" s="198" t="s">
        <v>82</v>
      </c>
      <c r="AY145" s="15" t="s">
        <v>168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88</v>
      </c>
      <c r="BK145" s="199">
        <f>ROUND(I145*H145,2)</f>
        <v>0</v>
      </c>
      <c r="BL145" s="15" t="s">
        <v>175</v>
      </c>
      <c r="BM145" s="198" t="s">
        <v>1593</v>
      </c>
    </row>
    <row r="146" s="2" customFormat="1" ht="37.8" customHeight="1">
      <c r="A146" s="34"/>
      <c r="B146" s="185"/>
      <c r="C146" s="200" t="s">
        <v>225</v>
      </c>
      <c r="D146" s="200" t="s">
        <v>294</v>
      </c>
      <c r="E146" s="201" t="s">
        <v>1594</v>
      </c>
      <c r="F146" s="202" t="s">
        <v>1595</v>
      </c>
      <c r="G146" s="203" t="s">
        <v>385</v>
      </c>
      <c r="H146" s="204">
        <v>1</v>
      </c>
      <c r="I146" s="205"/>
      <c r="J146" s="206">
        <f>ROUND(I146*H146,2)</f>
        <v>0</v>
      </c>
      <c r="K146" s="207"/>
      <c r="L146" s="208"/>
      <c r="M146" s="209" t="s">
        <v>1</v>
      </c>
      <c r="N146" s="210" t="s">
        <v>41</v>
      </c>
      <c r="O146" s="78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197</v>
      </c>
      <c r="AT146" s="198" t="s">
        <v>294</v>
      </c>
      <c r="AU146" s="198" t="s">
        <v>82</v>
      </c>
      <c r="AY146" s="15" t="s">
        <v>168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88</v>
      </c>
      <c r="BK146" s="199">
        <f>ROUND(I146*H146,2)</f>
        <v>0</v>
      </c>
      <c r="BL146" s="15" t="s">
        <v>175</v>
      </c>
      <c r="BM146" s="198" t="s">
        <v>1596</v>
      </c>
    </row>
    <row r="147" s="12" customFormat="1" ht="25.92" customHeight="1">
      <c r="A147" s="12"/>
      <c r="B147" s="172"/>
      <c r="C147" s="12"/>
      <c r="D147" s="173" t="s">
        <v>74</v>
      </c>
      <c r="E147" s="174" t="s">
        <v>1597</v>
      </c>
      <c r="F147" s="174" t="s">
        <v>1598</v>
      </c>
      <c r="G147" s="12"/>
      <c r="H147" s="12"/>
      <c r="I147" s="175"/>
      <c r="J147" s="176">
        <f>BK147</f>
        <v>0</v>
      </c>
      <c r="K147" s="12"/>
      <c r="L147" s="172"/>
      <c r="M147" s="177"/>
      <c r="N147" s="178"/>
      <c r="O147" s="178"/>
      <c r="P147" s="179">
        <f>SUM(P148:P153)</f>
        <v>0</v>
      </c>
      <c r="Q147" s="178"/>
      <c r="R147" s="179">
        <f>SUM(R148:R153)</f>
        <v>0</v>
      </c>
      <c r="S147" s="178"/>
      <c r="T147" s="180">
        <f>SUM(T148:T153)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73" t="s">
        <v>82</v>
      </c>
      <c r="AT147" s="181" t="s">
        <v>74</v>
      </c>
      <c r="AU147" s="181" t="s">
        <v>75</v>
      </c>
      <c r="AY147" s="173" t="s">
        <v>168</v>
      </c>
      <c r="BK147" s="182">
        <f>SUM(BK148:BK153)</f>
        <v>0</v>
      </c>
    </row>
    <row r="148" s="2" customFormat="1" ht="16.5" customHeight="1">
      <c r="A148" s="34"/>
      <c r="B148" s="185"/>
      <c r="C148" s="186" t="s">
        <v>230</v>
      </c>
      <c r="D148" s="186" t="s">
        <v>171</v>
      </c>
      <c r="E148" s="187" t="s">
        <v>1599</v>
      </c>
      <c r="F148" s="188" t="s">
        <v>1600</v>
      </c>
      <c r="G148" s="189" t="s">
        <v>273</v>
      </c>
      <c r="H148" s="190">
        <v>109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41</v>
      </c>
      <c r="O148" s="78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175</v>
      </c>
      <c r="AT148" s="198" t="s">
        <v>171</v>
      </c>
      <c r="AU148" s="198" t="s">
        <v>82</v>
      </c>
      <c r="AY148" s="15" t="s">
        <v>168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88</v>
      </c>
      <c r="BK148" s="199">
        <f>ROUND(I148*H148,2)</f>
        <v>0</v>
      </c>
      <c r="BL148" s="15" t="s">
        <v>175</v>
      </c>
      <c r="BM148" s="198" t="s">
        <v>1601</v>
      </c>
    </row>
    <row r="149" s="2" customFormat="1" ht="24.15" customHeight="1">
      <c r="A149" s="34"/>
      <c r="B149" s="185"/>
      <c r="C149" s="200" t="s">
        <v>234</v>
      </c>
      <c r="D149" s="200" t="s">
        <v>294</v>
      </c>
      <c r="E149" s="201" t="s">
        <v>1602</v>
      </c>
      <c r="F149" s="202" t="s">
        <v>1603</v>
      </c>
      <c r="G149" s="203" t="s">
        <v>273</v>
      </c>
      <c r="H149" s="204">
        <v>65</v>
      </c>
      <c r="I149" s="205"/>
      <c r="J149" s="206">
        <f>ROUND(I149*H149,2)</f>
        <v>0</v>
      </c>
      <c r="K149" s="207"/>
      <c r="L149" s="208"/>
      <c r="M149" s="209" t="s">
        <v>1</v>
      </c>
      <c r="N149" s="210" t="s">
        <v>41</v>
      </c>
      <c r="O149" s="78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197</v>
      </c>
      <c r="AT149" s="198" t="s">
        <v>294</v>
      </c>
      <c r="AU149" s="198" t="s">
        <v>82</v>
      </c>
      <c r="AY149" s="15" t="s">
        <v>168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88</v>
      </c>
      <c r="BK149" s="199">
        <f>ROUND(I149*H149,2)</f>
        <v>0</v>
      </c>
      <c r="BL149" s="15" t="s">
        <v>175</v>
      </c>
      <c r="BM149" s="198" t="s">
        <v>1604</v>
      </c>
    </row>
    <row r="150" s="2" customFormat="1" ht="21.75" customHeight="1">
      <c r="A150" s="34"/>
      <c r="B150" s="185"/>
      <c r="C150" s="200" t="s">
        <v>238</v>
      </c>
      <c r="D150" s="200" t="s">
        <v>294</v>
      </c>
      <c r="E150" s="201" t="s">
        <v>1605</v>
      </c>
      <c r="F150" s="202" t="s">
        <v>1606</v>
      </c>
      <c r="G150" s="203" t="s">
        <v>273</v>
      </c>
      <c r="H150" s="204">
        <v>12</v>
      </c>
      <c r="I150" s="205"/>
      <c r="J150" s="206">
        <f>ROUND(I150*H150,2)</f>
        <v>0</v>
      </c>
      <c r="K150" s="207"/>
      <c r="L150" s="208"/>
      <c r="M150" s="209" t="s">
        <v>1</v>
      </c>
      <c r="N150" s="210" t="s">
        <v>41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197</v>
      </c>
      <c r="AT150" s="198" t="s">
        <v>294</v>
      </c>
      <c r="AU150" s="198" t="s">
        <v>82</v>
      </c>
      <c r="AY150" s="15" t="s">
        <v>168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88</v>
      </c>
      <c r="BK150" s="199">
        <f>ROUND(I150*H150,2)</f>
        <v>0</v>
      </c>
      <c r="BL150" s="15" t="s">
        <v>175</v>
      </c>
      <c r="BM150" s="198" t="s">
        <v>1607</v>
      </c>
    </row>
    <row r="151" s="2" customFormat="1" ht="16.5" customHeight="1">
      <c r="A151" s="34"/>
      <c r="B151" s="185"/>
      <c r="C151" s="200" t="s">
        <v>7</v>
      </c>
      <c r="D151" s="200" t="s">
        <v>294</v>
      </c>
      <c r="E151" s="201" t="s">
        <v>1608</v>
      </c>
      <c r="F151" s="202" t="s">
        <v>1609</v>
      </c>
      <c r="G151" s="203" t="s">
        <v>273</v>
      </c>
      <c r="H151" s="204">
        <v>2</v>
      </c>
      <c r="I151" s="205"/>
      <c r="J151" s="206">
        <f>ROUND(I151*H151,2)</f>
        <v>0</v>
      </c>
      <c r="K151" s="207"/>
      <c r="L151" s="208"/>
      <c r="M151" s="209" t="s">
        <v>1</v>
      </c>
      <c r="N151" s="210" t="s">
        <v>41</v>
      </c>
      <c r="O151" s="78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197</v>
      </c>
      <c r="AT151" s="198" t="s">
        <v>294</v>
      </c>
      <c r="AU151" s="198" t="s">
        <v>82</v>
      </c>
      <c r="AY151" s="15" t="s">
        <v>168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88</v>
      </c>
      <c r="BK151" s="199">
        <f>ROUND(I151*H151,2)</f>
        <v>0</v>
      </c>
      <c r="BL151" s="15" t="s">
        <v>175</v>
      </c>
      <c r="BM151" s="198" t="s">
        <v>1610</v>
      </c>
    </row>
    <row r="152" s="2" customFormat="1" ht="24.15" customHeight="1">
      <c r="A152" s="34"/>
      <c r="B152" s="185"/>
      <c r="C152" s="200" t="s">
        <v>245</v>
      </c>
      <c r="D152" s="200" t="s">
        <v>294</v>
      </c>
      <c r="E152" s="201" t="s">
        <v>1611</v>
      </c>
      <c r="F152" s="202" t="s">
        <v>1612</v>
      </c>
      <c r="G152" s="203" t="s">
        <v>273</v>
      </c>
      <c r="H152" s="204">
        <v>13</v>
      </c>
      <c r="I152" s="205"/>
      <c r="J152" s="206">
        <f>ROUND(I152*H152,2)</f>
        <v>0</v>
      </c>
      <c r="K152" s="207"/>
      <c r="L152" s="208"/>
      <c r="M152" s="209" t="s">
        <v>1</v>
      </c>
      <c r="N152" s="210" t="s">
        <v>41</v>
      </c>
      <c r="O152" s="78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197</v>
      </c>
      <c r="AT152" s="198" t="s">
        <v>294</v>
      </c>
      <c r="AU152" s="198" t="s">
        <v>82</v>
      </c>
      <c r="AY152" s="15" t="s">
        <v>168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88</v>
      </c>
      <c r="BK152" s="199">
        <f>ROUND(I152*H152,2)</f>
        <v>0</v>
      </c>
      <c r="BL152" s="15" t="s">
        <v>175</v>
      </c>
      <c r="BM152" s="198" t="s">
        <v>1613</v>
      </c>
    </row>
    <row r="153" s="2" customFormat="1" ht="24.15" customHeight="1">
      <c r="A153" s="34"/>
      <c r="B153" s="185"/>
      <c r="C153" s="200" t="s">
        <v>249</v>
      </c>
      <c r="D153" s="200" t="s">
        <v>294</v>
      </c>
      <c r="E153" s="201" t="s">
        <v>1614</v>
      </c>
      <c r="F153" s="202" t="s">
        <v>1615</v>
      </c>
      <c r="G153" s="203" t="s">
        <v>273</v>
      </c>
      <c r="H153" s="204">
        <v>18</v>
      </c>
      <c r="I153" s="205"/>
      <c r="J153" s="206">
        <f>ROUND(I153*H153,2)</f>
        <v>0</v>
      </c>
      <c r="K153" s="207"/>
      <c r="L153" s="208"/>
      <c r="M153" s="209" t="s">
        <v>1</v>
      </c>
      <c r="N153" s="210" t="s">
        <v>41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197</v>
      </c>
      <c r="AT153" s="198" t="s">
        <v>294</v>
      </c>
      <c r="AU153" s="198" t="s">
        <v>82</v>
      </c>
      <c r="AY153" s="15" t="s">
        <v>168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88</v>
      </c>
      <c r="BK153" s="199">
        <f>ROUND(I153*H153,2)</f>
        <v>0</v>
      </c>
      <c r="BL153" s="15" t="s">
        <v>175</v>
      </c>
      <c r="BM153" s="198" t="s">
        <v>1616</v>
      </c>
    </row>
    <row r="154" s="12" customFormat="1" ht="25.92" customHeight="1">
      <c r="A154" s="12"/>
      <c r="B154" s="172"/>
      <c r="C154" s="12"/>
      <c r="D154" s="173" t="s">
        <v>74</v>
      </c>
      <c r="E154" s="174" t="s">
        <v>1617</v>
      </c>
      <c r="F154" s="174" t="s">
        <v>1618</v>
      </c>
      <c r="G154" s="12"/>
      <c r="H154" s="12"/>
      <c r="I154" s="175"/>
      <c r="J154" s="176">
        <f>BK154</f>
        <v>0</v>
      </c>
      <c r="K154" s="12"/>
      <c r="L154" s="172"/>
      <c r="M154" s="177"/>
      <c r="N154" s="178"/>
      <c r="O154" s="178"/>
      <c r="P154" s="179">
        <f>SUM(P155:P158)</f>
        <v>0</v>
      </c>
      <c r="Q154" s="178"/>
      <c r="R154" s="179">
        <f>SUM(R155:R158)</f>
        <v>0</v>
      </c>
      <c r="S154" s="178"/>
      <c r="T154" s="180">
        <f>SUM(T155:T158)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73" t="s">
        <v>82</v>
      </c>
      <c r="AT154" s="181" t="s">
        <v>74</v>
      </c>
      <c r="AU154" s="181" t="s">
        <v>75</v>
      </c>
      <c r="AY154" s="173" t="s">
        <v>168</v>
      </c>
      <c r="BK154" s="182">
        <f>SUM(BK155:BK158)</f>
        <v>0</v>
      </c>
    </row>
    <row r="155" s="2" customFormat="1" ht="16.5" customHeight="1">
      <c r="A155" s="34"/>
      <c r="B155" s="185"/>
      <c r="C155" s="186" t="s">
        <v>254</v>
      </c>
      <c r="D155" s="186" t="s">
        <v>171</v>
      </c>
      <c r="E155" s="187" t="s">
        <v>1619</v>
      </c>
      <c r="F155" s="188" t="s">
        <v>1600</v>
      </c>
      <c r="G155" s="189" t="s">
        <v>273</v>
      </c>
      <c r="H155" s="190">
        <v>26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41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175</v>
      </c>
      <c r="AT155" s="198" t="s">
        <v>171</v>
      </c>
      <c r="AU155" s="198" t="s">
        <v>82</v>
      </c>
      <c r="AY155" s="15" t="s">
        <v>168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88</v>
      </c>
      <c r="BK155" s="199">
        <f>ROUND(I155*H155,2)</f>
        <v>0</v>
      </c>
      <c r="BL155" s="15" t="s">
        <v>175</v>
      </c>
      <c r="BM155" s="198" t="s">
        <v>1620</v>
      </c>
    </row>
    <row r="156" s="2" customFormat="1" ht="24.15" customHeight="1">
      <c r="A156" s="34"/>
      <c r="B156" s="185"/>
      <c r="C156" s="200" t="s">
        <v>258</v>
      </c>
      <c r="D156" s="200" t="s">
        <v>294</v>
      </c>
      <c r="E156" s="201" t="s">
        <v>1621</v>
      </c>
      <c r="F156" s="202" t="s">
        <v>1622</v>
      </c>
      <c r="G156" s="203" t="s">
        <v>273</v>
      </c>
      <c r="H156" s="204">
        <v>15</v>
      </c>
      <c r="I156" s="205"/>
      <c r="J156" s="206">
        <f>ROUND(I156*H156,2)</f>
        <v>0</v>
      </c>
      <c r="K156" s="207"/>
      <c r="L156" s="208"/>
      <c r="M156" s="209" t="s">
        <v>1</v>
      </c>
      <c r="N156" s="210" t="s">
        <v>41</v>
      </c>
      <c r="O156" s="78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197</v>
      </c>
      <c r="AT156" s="198" t="s">
        <v>294</v>
      </c>
      <c r="AU156" s="198" t="s">
        <v>82</v>
      </c>
      <c r="AY156" s="15" t="s">
        <v>168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88</v>
      </c>
      <c r="BK156" s="199">
        <f>ROUND(I156*H156,2)</f>
        <v>0</v>
      </c>
      <c r="BL156" s="15" t="s">
        <v>175</v>
      </c>
      <c r="BM156" s="198" t="s">
        <v>1623</v>
      </c>
    </row>
    <row r="157" s="2" customFormat="1" ht="21.75" customHeight="1">
      <c r="A157" s="34"/>
      <c r="B157" s="185"/>
      <c r="C157" s="200" t="s">
        <v>262</v>
      </c>
      <c r="D157" s="200" t="s">
        <v>294</v>
      </c>
      <c r="E157" s="201" t="s">
        <v>1624</v>
      </c>
      <c r="F157" s="202" t="s">
        <v>1625</v>
      </c>
      <c r="G157" s="203" t="s">
        <v>273</v>
      </c>
      <c r="H157" s="204">
        <v>9</v>
      </c>
      <c r="I157" s="205"/>
      <c r="J157" s="206">
        <f>ROUND(I157*H157,2)</f>
        <v>0</v>
      </c>
      <c r="K157" s="207"/>
      <c r="L157" s="208"/>
      <c r="M157" s="209" t="s">
        <v>1</v>
      </c>
      <c r="N157" s="210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197</v>
      </c>
      <c r="AT157" s="198" t="s">
        <v>294</v>
      </c>
      <c r="AU157" s="198" t="s">
        <v>82</v>
      </c>
      <c r="AY157" s="15" t="s">
        <v>168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88</v>
      </c>
      <c r="BK157" s="199">
        <f>ROUND(I157*H157,2)</f>
        <v>0</v>
      </c>
      <c r="BL157" s="15" t="s">
        <v>175</v>
      </c>
      <c r="BM157" s="198" t="s">
        <v>1626</v>
      </c>
    </row>
    <row r="158" s="2" customFormat="1" ht="21.75" customHeight="1">
      <c r="A158" s="34"/>
      <c r="B158" s="185"/>
      <c r="C158" s="200" t="s">
        <v>266</v>
      </c>
      <c r="D158" s="200" t="s">
        <v>294</v>
      </c>
      <c r="E158" s="201" t="s">
        <v>1627</v>
      </c>
      <c r="F158" s="202" t="s">
        <v>1628</v>
      </c>
      <c r="G158" s="203" t="s">
        <v>273</v>
      </c>
      <c r="H158" s="204">
        <v>2</v>
      </c>
      <c r="I158" s="205"/>
      <c r="J158" s="206">
        <f>ROUND(I158*H158,2)</f>
        <v>0</v>
      </c>
      <c r="K158" s="207"/>
      <c r="L158" s="208"/>
      <c r="M158" s="209" t="s">
        <v>1</v>
      </c>
      <c r="N158" s="210" t="s">
        <v>41</v>
      </c>
      <c r="O158" s="78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197</v>
      </c>
      <c r="AT158" s="198" t="s">
        <v>294</v>
      </c>
      <c r="AU158" s="198" t="s">
        <v>82</v>
      </c>
      <c r="AY158" s="15" t="s">
        <v>168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88</v>
      </c>
      <c r="BK158" s="199">
        <f>ROUND(I158*H158,2)</f>
        <v>0</v>
      </c>
      <c r="BL158" s="15" t="s">
        <v>175</v>
      </c>
      <c r="BM158" s="198" t="s">
        <v>1629</v>
      </c>
    </row>
    <row r="159" s="12" customFormat="1" ht="25.92" customHeight="1">
      <c r="A159" s="12"/>
      <c r="B159" s="172"/>
      <c r="C159" s="12"/>
      <c r="D159" s="173" t="s">
        <v>74</v>
      </c>
      <c r="E159" s="174" t="s">
        <v>1630</v>
      </c>
      <c r="F159" s="174" t="s">
        <v>1631</v>
      </c>
      <c r="G159" s="12"/>
      <c r="H159" s="12"/>
      <c r="I159" s="175"/>
      <c r="J159" s="176">
        <f>BK159</f>
        <v>0</v>
      </c>
      <c r="K159" s="12"/>
      <c r="L159" s="172"/>
      <c r="M159" s="177"/>
      <c r="N159" s="178"/>
      <c r="O159" s="178"/>
      <c r="P159" s="179">
        <f>SUM(P160:P221)</f>
        <v>0</v>
      </c>
      <c r="Q159" s="178"/>
      <c r="R159" s="179">
        <f>SUM(R160:R221)</f>
        <v>0</v>
      </c>
      <c r="S159" s="178"/>
      <c r="T159" s="180">
        <f>SUM(T160:T221)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73" t="s">
        <v>82</v>
      </c>
      <c r="AT159" s="181" t="s">
        <v>74</v>
      </c>
      <c r="AU159" s="181" t="s">
        <v>75</v>
      </c>
      <c r="AY159" s="173" t="s">
        <v>168</v>
      </c>
      <c r="BK159" s="182">
        <f>SUM(BK160:BK221)</f>
        <v>0</v>
      </c>
    </row>
    <row r="160" s="2" customFormat="1" ht="24.15" customHeight="1">
      <c r="A160" s="34"/>
      <c r="B160" s="185"/>
      <c r="C160" s="186" t="s">
        <v>270</v>
      </c>
      <c r="D160" s="186" t="s">
        <v>171</v>
      </c>
      <c r="E160" s="187" t="s">
        <v>1632</v>
      </c>
      <c r="F160" s="188" t="s">
        <v>1633</v>
      </c>
      <c r="G160" s="189" t="s">
        <v>228</v>
      </c>
      <c r="H160" s="190">
        <v>550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41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175</v>
      </c>
      <c r="AT160" s="198" t="s">
        <v>171</v>
      </c>
      <c r="AU160" s="198" t="s">
        <v>82</v>
      </c>
      <c r="AY160" s="15" t="s">
        <v>168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88</v>
      </c>
      <c r="BK160" s="199">
        <f>ROUND(I160*H160,2)</f>
        <v>0</v>
      </c>
      <c r="BL160" s="15" t="s">
        <v>175</v>
      </c>
      <c r="BM160" s="198" t="s">
        <v>1634</v>
      </c>
    </row>
    <row r="161" s="2" customFormat="1" ht="16.5" customHeight="1">
      <c r="A161" s="34"/>
      <c r="B161" s="185"/>
      <c r="C161" s="200" t="s">
        <v>275</v>
      </c>
      <c r="D161" s="200" t="s">
        <v>294</v>
      </c>
      <c r="E161" s="201" t="s">
        <v>1635</v>
      </c>
      <c r="F161" s="202" t="s">
        <v>1636</v>
      </c>
      <c r="G161" s="203" t="s">
        <v>273</v>
      </c>
      <c r="H161" s="204">
        <v>40</v>
      </c>
      <c r="I161" s="205"/>
      <c r="J161" s="206">
        <f>ROUND(I161*H161,2)</f>
        <v>0</v>
      </c>
      <c r="K161" s="207"/>
      <c r="L161" s="208"/>
      <c r="M161" s="209" t="s">
        <v>1</v>
      </c>
      <c r="N161" s="210" t="s">
        <v>41</v>
      </c>
      <c r="O161" s="78"/>
      <c r="P161" s="196">
        <f>O161*H161</f>
        <v>0</v>
      </c>
      <c r="Q161" s="196">
        <v>0</v>
      </c>
      <c r="R161" s="196">
        <f>Q161*H161</f>
        <v>0</v>
      </c>
      <c r="S161" s="196">
        <v>0</v>
      </c>
      <c r="T161" s="19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197</v>
      </c>
      <c r="AT161" s="198" t="s">
        <v>294</v>
      </c>
      <c r="AU161" s="198" t="s">
        <v>82</v>
      </c>
      <c r="AY161" s="15" t="s">
        <v>168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88</v>
      </c>
      <c r="BK161" s="199">
        <f>ROUND(I161*H161,2)</f>
        <v>0</v>
      </c>
      <c r="BL161" s="15" t="s">
        <v>175</v>
      </c>
      <c r="BM161" s="198" t="s">
        <v>1637</v>
      </c>
    </row>
    <row r="162" s="2" customFormat="1" ht="21.75" customHeight="1">
      <c r="A162" s="34"/>
      <c r="B162" s="185"/>
      <c r="C162" s="200" t="s">
        <v>281</v>
      </c>
      <c r="D162" s="200" t="s">
        <v>294</v>
      </c>
      <c r="E162" s="201" t="s">
        <v>1638</v>
      </c>
      <c r="F162" s="202" t="s">
        <v>1639</v>
      </c>
      <c r="G162" s="203" t="s">
        <v>273</v>
      </c>
      <c r="H162" s="204">
        <v>550</v>
      </c>
      <c r="I162" s="205"/>
      <c r="J162" s="206">
        <f>ROUND(I162*H162,2)</f>
        <v>0</v>
      </c>
      <c r="K162" s="207"/>
      <c r="L162" s="208"/>
      <c r="M162" s="209" t="s">
        <v>1</v>
      </c>
      <c r="N162" s="210" t="s">
        <v>41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197</v>
      </c>
      <c r="AT162" s="198" t="s">
        <v>294</v>
      </c>
      <c r="AU162" s="198" t="s">
        <v>82</v>
      </c>
      <c r="AY162" s="15" t="s">
        <v>168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88</v>
      </c>
      <c r="BK162" s="199">
        <f>ROUND(I162*H162,2)</f>
        <v>0</v>
      </c>
      <c r="BL162" s="15" t="s">
        <v>175</v>
      </c>
      <c r="BM162" s="198" t="s">
        <v>1640</v>
      </c>
    </row>
    <row r="163" s="2" customFormat="1" ht="33" customHeight="1">
      <c r="A163" s="34"/>
      <c r="B163" s="185"/>
      <c r="C163" s="186" t="s">
        <v>289</v>
      </c>
      <c r="D163" s="186" t="s">
        <v>171</v>
      </c>
      <c r="E163" s="187" t="s">
        <v>1641</v>
      </c>
      <c r="F163" s="188" t="s">
        <v>1642</v>
      </c>
      <c r="G163" s="189" t="s">
        <v>273</v>
      </c>
      <c r="H163" s="190">
        <v>95</v>
      </c>
      <c r="I163" s="191"/>
      <c r="J163" s="192">
        <f>ROUND(I163*H163,2)</f>
        <v>0</v>
      </c>
      <c r="K163" s="193"/>
      <c r="L163" s="35"/>
      <c r="M163" s="194" t="s">
        <v>1</v>
      </c>
      <c r="N163" s="195" t="s">
        <v>41</v>
      </c>
      <c r="O163" s="78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175</v>
      </c>
      <c r="AT163" s="198" t="s">
        <v>171</v>
      </c>
      <c r="AU163" s="198" t="s">
        <v>82</v>
      </c>
      <c r="AY163" s="15" t="s">
        <v>168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88</v>
      </c>
      <c r="BK163" s="199">
        <f>ROUND(I163*H163,2)</f>
        <v>0</v>
      </c>
      <c r="BL163" s="15" t="s">
        <v>175</v>
      </c>
      <c r="BM163" s="198" t="s">
        <v>1643</v>
      </c>
    </row>
    <row r="164" s="2" customFormat="1" ht="24.15" customHeight="1">
      <c r="A164" s="34"/>
      <c r="B164" s="185"/>
      <c r="C164" s="200" t="s">
        <v>293</v>
      </c>
      <c r="D164" s="200" t="s">
        <v>294</v>
      </c>
      <c r="E164" s="201" t="s">
        <v>1644</v>
      </c>
      <c r="F164" s="202" t="s">
        <v>1645</v>
      </c>
      <c r="G164" s="203" t="s">
        <v>273</v>
      </c>
      <c r="H164" s="204">
        <v>95</v>
      </c>
      <c r="I164" s="205"/>
      <c r="J164" s="206">
        <f>ROUND(I164*H164,2)</f>
        <v>0</v>
      </c>
      <c r="K164" s="207"/>
      <c r="L164" s="208"/>
      <c r="M164" s="209" t="s">
        <v>1</v>
      </c>
      <c r="N164" s="210" t="s">
        <v>41</v>
      </c>
      <c r="O164" s="78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197</v>
      </c>
      <c r="AT164" s="198" t="s">
        <v>294</v>
      </c>
      <c r="AU164" s="198" t="s">
        <v>82</v>
      </c>
      <c r="AY164" s="15" t="s">
        <v>168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88</v>
      </c>
      <c r="BK164" s="199">
        <f>ROUND(I164*H164,2)</f>
        <v>0</v>
      </c>
      <c r="BL164" s="15" t="s">
        <v>175</v>
      </c>
      <c r="BM164" s="198" t="s">
        <v>1646</v>
      </c>
    </row>
    <row r="165" s="2" customFormat="1" ht="24.15" customHeight="1">
      <c r="A165" s="34"/>
      <c r="B165" s="185"/>
      <c r="C165" s="186" t="s">
        <v>297</v>
      </c>
      <c r="D165" s="186" t="s">
        <v>171</v>
      </c>
      <c r="E165" s="187" t="s">
        <v>1647</v>
      </c>
      <c r="F165" s="188" t="s">
        <v>1648</v>
      </c>
      <c r="G165" s="189" t="s">
        <v>228</v>
      </c>
      <c r="H165" s="190">
        <v>900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41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175</v>
      </c>
      <c r="AT165" s="198" t="s">
        <v>171</v>
      </c>
      <c r="AU165" s="198" t="s">
        <v>82</v>
      </c>
      <c r="AY165" s="15" t="s">
        <v>168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88</v>
      </c>
      <c r="BK165" s="199">
        <f>ROUND(I165*H165,2)</f>
        <v>0</v>
      </c>
      <c r="BL165" s="15" t="s">
        <v>175</v>
      </c>
      <c r="BM165" s="198" t="s">
        <v>1649</v>
      </c>
    </row>
    <row r="166" s="2" customFormat="1" ht="24.15" customHeight="1">
      <c r="A166" s="34"/>
      <c r="B166" s="185"/>
      <c r="C166" s="200" t="s">
        <v>302</v>
      </c>
      <c r="D166" s="200" t="s">
        <v>294</v>
      </c>
      <c r="E166" s="201" t="s">
        <v>1650</v>
      </c>
      <c r="F166" s="202" t="s">
        <v>1651</v>
      </c>
      <c r="G166" s="203" t="s">
        <v>228</v>
      </c>
      <c r="H166" s="204">
        <v>900</v>
      </c>
      <c r="I166" s="205"/>
      <c r="J166" s="206">
        <f>ROUND(I166*H166,2)</f>
        <v>0</v>
      </c>
      <c r="K166" s="207"/>
      <c r="L166" s="208"/>
      <c r="M166" s="209" t="s">
        <v>1</v>
      </c>
      <c r="N166" s="210" t="s">
        <v>41</v>
      </c>
      <c r="O166" s="78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197</v>
      </c>
      <c r="AT166" s="198" t="s">
        <v>294</v>
      </c>
      <c r="AU166" s="198" t="s">
        <v>82</v>
      </c>
      <c r="AY166" s="15" t="s">
        <v>168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88</v>
      </c>
      <c r="BK166" s="199">
        <f>ROUND(I166*H166,2)</f>
        <v>0</v>
      </c>
      <c r="BL166" s="15" t="s">
        <v>175</v>
      </c>
      <c r="BM166" s="198" t="s">
        <v>1652</v>
      </c>
    </row>
    <row r="167" s="2" customFormat="1" ht="24.15" customHeight="1">
      <c r="A167" s="34"/>
      <c r="B167" s="185"/>
      <c r="C167" s="200" t="s">
        <v>306</v>
      </c>
      <c r="D167" s="200" t="s">
        <v>294</v>
      </c>
      <c r="E167" s="201" t="s">
        <v>1653</v>
      </c>
      <c r="F167" s="202" t="s">
        <v>1654</v>
      </c>
      <c r="G167" s="203" t="s">
        <v>273</v>
      </c>
      <c r="H167" s="204">
        <v>80</v>
      </c>
      <c r="I167" s="205"/>
      <c r="J167" s="206">
        <f>ROUND(I167*H167,2)</f>
        <v>0</v>
      </c>
      <c r="K167" s="207"/>
      <c r="L167" s="208"/>
      <c r="M167" s="209" t="s">
        <v>1</v>
      </c>
      <c r="N167" s="210" t="s">
        <v>41</v>
      </c>
      <c r="O167" s="78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197</v>
      </c>
      <c r="AT167" s="198" t="s">
        <v>294</v>
      </c>
      <c r="AU167" s="198" t="s">
        <v>82</v>
      </c>
      <c r="AY167" s="15" t="s">
        <v>168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88</v>
      </c>
      <c r="BK167" s="199">
        <f>ROUND(I167*H167,2)</f>
        <v>0</v>
      </c>
      <c r="BL167" s="15" t="s">
        <v>175</v>
      </c>
      <c r="BM167" s="198" t="s">
        <v>1655</v>
      </c>
    </row>
    <row r="168" s="2" customFormat="1" ht="24.15" customHeight="1">
      <c r="A168" s="34"/>
      <c r="B168" s="185"/>
      <c r="C168" s="186" t="s">
        <v>313</v>
      </c>
      <c r="D168" s="186" t="s">
        <v>171</v>
      </c>
      <c r="E168" s="187" t="s">
        <v>1656</v>
      </c>
      <c r="F168" s="188" t="s">
        <v>1657</v>
      </c>
      <c r="G168" s="189" t="s">
        <v>273</v>
      </c>
      <c r="H168" s="190">
        <v>1</v>
      </c>
      <c r="I168" s="191"/>
      <c r="J168" s="192">
        <f>ROUND(I168*H168,2)</f>
        <v>0</v>
      </c>
      <c r="K168" s="193"/>
      <c r="L168" s="35"/>
      <c r="M168" s="194" t="s">
        <v>1</v>
      </c>
      <c r="N168" s="195" t="s">
        <v>41</v>
      </c>
      <c r="O168" s="78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175</v>
      </c>
      <c r="AT168" s="198" t="s">
        <v>171</v>
      </c>
      <c r="AU168" s="198" t="s">
        <v>82</v>
      </c>
      <c r="AY168" s="15" t="s">
        <v>168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88</v>
      </c>
      <c r="BK168" s="199">
        <f>ROUND(I168*H168,2)</f>
        <v>0</v>
      </c>
      <c r="BL168" s="15" t="s">
        <v>175</v>
      </c>
      <c r="BM168" s="198" t="s">
        <v>1658</v>
      </c>
    </row>
    <row r="169" s="2" customFormat="1" ht="24.15" customHeight="1">
      <c r="A169" s="34"/>
      <c r="B169" s="185"/>
      <c r="C169" s="200" t="s">
        <v>317</v>
      </c>
      <c r="D169" s="200" t="s">
        <v>294</v>
      </c>
      <c r="E169" s="201" t="s">
        <v>1659</v>
      </c>
      <c r="F169" s="202" t="s">
        <v>1660</v>
      </c>
      <c r="G169" s="203" t="s">
        <v>273</v>
      </c>
      <c r="H169" s="204">
        <v>1</v>
      </c>
      <c r="I169" s="205"/>
      <c r="J169" s="206">
        <f>ROUND(I169*H169,2)</f>
        <v>0</v>
      </c>
      <c r="K169" s="207"/>
      <c r="L169" s="208"/>
      <c r="M169" s="209" t="s">
        <v>1</v>
      </c>
      <c r="N169" s="210" t="s">
        <v>41</v>
      </c>
      <c r="O169" s="78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197</v>
      </c>
      <c r="AT169" s="198" t="s">
        <v>294</v>
      </c>
      <c r="AU169" s="198" t="s">
        <v>82</v>
      </c>
      <c r="AY169" s="15" t="s">
        <v>168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88</v>
      </c>
      <c r="BK169" s="199">
        <f>ROUND(I169*H169,2)</f>
        <v>0</v>
      </c>
      <c r="BL169" s="15" t="s">
        <v>175</v>
      </c>
      <c r="BM169" s="198" t="s">
        <v>1661</v>
      </c>
    </row>
    <row r="170" s="2" customFormat="1" ht="24.15" customHeight="1">
      <c r="A170" s="34"/>
      <c r="B170" s="185"/>
      <c r="C170" s="186" t="s">
        <v>322</v>
      </c>
      <c r="D170" s="186" t="s">
        <v>171</v>
      </c>
      <c r="E170" s="187" t="s">
        <v>1662</v>
      </c>
      <c r="F170" s="188" t="s">
        <v>1663</v>
      </c>
      <c r="G170" s="189" t="s">
        <v>273</v>
      </c>
      <c r="H170" s="190">
        <v>12</v>
      </c>
      <c r="I170" s="191"/>
      <c r="J170" s="192">
        <f>ROUND(I170*H170,2)</f>
        <v>0</v>
      </c>
      <c r="K170" s="193"/>
      <c r="L170" s="35"/>
      <c r="M170" s="194" t="s">
        <v>1</v>
      </c>
      <c r="N170" s="195" t="s">
        <v>41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175</v>
      </c>
      <c r="AT170" s="198" t="s">
        <v>171</v>
      </c>
      <c r="AU170" s="198" t="s">
        <v>82</v>
      </c>
      <c r="AY170" s="15" t="s">
        <v>168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88</v>
      </c>
      <c r="BK170" s="199">
        <f>ROUND(I170*H170,2)</f>
        <v>0</v>
      </c>
      <c r="BL170" s="15" t="s">
        <v>175</v>
      </c>
      <c r="BM170" s="198" t="s">
        <v>1664</v>
      </c>
    </row>
    <row r="171" s="2" customFormat="1" ht="24.15" customHeight="1">
      <c r="A171" s="34"/>
      <c r="B171" s="185"/>
      <c r="C171" s="200" t="s">
        <v>326</v>
      </c>
      <c r="D171" s="200" t="s">
        <v>294</v>
      </c>
      <c r="E171" s="201" t="s">
        <v>1665</v>
      </c>
      <c r="F171" s="202" t="s">
        <v>1666</v>
      </c>
      <c r="G171" s="203" t="s">
        <v>273</v>
      </c>
      <c r="H171" s="204">
        <v>12</v>
      </c>
      <c r="I171" s="205"/>
      <c r="J171" s="206">
        <f>ROUND(I171*H171,2)</f>
        <v>0</v>
      </c>
      <c r="K171" s="207"/>
      <c r="L171" s="208"/>
      <c r="M171" s="209" t="s">
        <v>1</v>
      </c>
      <c r="N171" s="210" t="s">
        <v>41</v>
      </c>
      <c r="O171" s="78"/>
      <c r="P171" s="196">
        <f>O171*H171</f>
        <v>0</v>
      </c>
      <c r="Q171" s="196">
        <v>0</v>
      </c>
      <c r="R171" s="196">
        <f>Q171*H171</f>
        <v>0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197</v>
      </c>
      <c r="AT171" s="198" t="s">
        <v>294</v>
      </c>
      <c r="AU171" s="198" t="s">
        <v>82</v>
      </c>
      <c r="AY171" s="15" t="s">
        <v>168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88</v>
      </c>
      <c r="BK171" s="199">
        <f>ROUND(I171*H171,2)</f>
        <v>0</v>
      </c>
      <c r="BL171" s="15" t="s">
        <v>175</v>
      </c>
      <c r="BM171" s="198" t="s">
        <v>1667</v>
      </c>
    </row>
    <row r="172" s="2" customFormat="1" ht="24.15" customHeight="1">
      <c r="A172" s="34"/>
      <c r="B172" s="185"/>
      <c r="C172" s="186" t="s">
        <v>330</v>
      </c>
      <c r="D172" s="186" t="s">
        <v>171</v>
      </c>
      <c r="E172" s="187" t="s">
        <v>1668</v>
      </c>
      <c r="F172" s="188" t="s">
        <v>1669</v>
      </c>
      <c r="G172" s="189" t="s">
        <v>273</v>
      </c>
      <c r="H172" s="190">
        <v>3</v>
      </c>
      <c r="I172" s="191"/>
      <c r="J172" s="192">
        <f>ROUND(I172*H172,2)</f>
        <v>0</v>
      </c>
      <c r="K172" s="193"/>
      <c r="L172" s="35"/>
      <c r="M172" s="194" t="s">
        <v>1</v>
      </c>
      <c r="N172" s="195" t="s">
        <v>41</v>
      </c>
      <c r="O172" s="78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175</v>
      </c>
      <c r="AT172" s="198" t="s">
        <v>171</v>
      </c>
      <c r="AU172" s="198" t="s">
        <v>82</v>
      </c>
      <c r="AY172" s="15" t="s">
        <v>168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88</v>
      </c>
      <c r="BK172" s="199">
        <f>ROUND(I172*H172,2)</f>
        <v>0</v>
      </c>
      <c r="BL172" s="15" t="s">
        <v>175</v>
      </c>
      <c r="BM172" s="198" t="s">
        <v>1670</v>
      </c>
    </row>
    <row r="173" s="2" customFormat="1" ht="24.15" customHeight="1">
      <c r="A173" s="34"/>
      <c r="B173" s="185"/>
      <c r="C173" s="200" t="s">
        <v>334</v>
      </c>
      <c r="D173" s="200" t="s">
        <v>294</v>
      </c>
      <c r="E173" s="201" t="s">
        <v>1671</v>
      </c>
      <c r="F173" s="202" t="s">
        <v>1672</v>
      </c>
      <c r="G173" s="203" t="s">
        <v>273</v>
      </c>
      <c r="H173" s="204">
        <v>3</v>
      </c>
      <c r="I173" s="205"/>
      <c r="J173" s="206">
        <f>ROUND(I173*H173,2)</f>
        <v>0</v>
      </c>
      <c r="K173" s="207"/>
      <c r="L173" s="208"/>
      <c r="M173" s="209" t="s">
        <v>1</v>
      </c>
      <c r="N173" s="210" t="s">
        <v>41</v>
      </c>
      <c r="O173" s="78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197</v>
      </c>
      <c r="AT173" s="198" t="s">
        <v>294</v>
      </c>
      <c r="AU173" s="198" t="s">
        <v>82</v>
      </c>
      <c r="AY173" s="15" t="s">
        <v>168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88</v>
      </c>
      <c r="BK173" s="199">
        <f>ROUND(I173*H173,2)</f>
        <v>0</v>
      </c>
      <c r="BL173" s="15" t="s">
        <v>175</v>
      </c>
      <c r="BM173" s="198" t="s">
        <v>1673</v>
      </c>
    </row>
    <row r="174" s="2" customFormat="1" ht="24.15" customHeight="1">
      <c r="A174" s="34"/>
      <c r="B174" s="185"/>
      <c r="C174" s="186" t="s">
        <v>338</v>
      </c>
      <c r="D174" s="186" t="s">
        <v>171</v>
      </c>
      <c r="E174" s="187" t="s">
        <v>1674</v>
      </c>
      <c r="F174" s="188" t="s">
        <v>1675</v>
      </c>
      <c r="G174" s="189" t="s">
        <v>273</v>
      </c>
      <c r="H174" s="190">
        <v>6</v>
      </c>
      <c r="I174" s="191"/>
      <c r="J174" s="192">
        <f>ROUND(I174*H174,2)</f>
        <v>0</v>
      </c>
      <c r="K174" s="193"/>
      <c r="L174" s="35"/>
      <c r="M174" s="194" t="s">
        <v>1</v>
      </c>
      <c r="N174" s="195" t="s">
        <v>41</v>
      </c>
      <c r="O174" s="78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175</v>
      </c>
      <c r="AT174" s="198" t="s">
        <v>171</v>
      </c>
      <c r="AU174" s="198" t="s">
        <v>82</v>
      </c>
      <c r="AY174" s="15" t="s">
        <v>168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88</v>
      </c>
      <c r="BK174" s="199">
        <f>ROUND(I174*H174,2)</f>
        <v>0</v>
      </c>
      <c r="BL174" s="15" t="s">
        <v>175</v>
      </c>
      <c r="BM174" s="198" t="s">
        <v>1676</v>
      </c>
    </row>
    <row r="175" s="2" customFormat="1" ht="24.15" customHeight="1">
      <c r="A175" s="34"/>
      <c r="B175" s="185"/>
      <c r="C175" s="200" t="s">
        <v>342</v>
      </c>
      <c r="D175" s="200" t="s">
        <v>294</v>
      </c>
      <c r="E175" s="201" t="s">
        <v>1677</v>
      </c>
      <c r="F175" s="202" t="s">
        <v>1678</v>
      </c>
      <c r="G175" s="203" t="s">
        <v>273</v>
      </c>
      <c r="H175" s="204">
        <v>6</v>
      </c>
      <c r="I175" s="205"/>
      <c r="J175" s="206">
        <f>ROUND(I175*H175,2)</f>
        <v>0</v>
      </c>
      <c r="K175" s="207"/>
      <c r="L175" s="208"/>
      <c r="M175" s="209" t="s">
        <v>1</v>
      </c>
      <c r="N175" s="210" t="s">
        <v>41</v>
      </c>
      <c r="O175" s="78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197</v>
      </c>
      <c r="AT175" s="198" t="s">
        <v>294</v>
      </c>
      <c r="AU175" s="198" t="s">
        <v>82</v>
      </c>
      <c r="AY175" s="15" t="s">
        <v>168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88</v>
      </c>
      <c r="BK175" s="199">
        <f>ROUND(I175*H175,2)</f>
        <v>0</v>
      </c>
      <c r="BL175" s="15" t="s">
        <v>175</v>
      </c>
      <c r="BM175" s="198" t="s">
        <v>1679</v>
      </c>
    </row>
    <row r="176" s="2" customFormat="1" ht="16.5" customHeight="1">
      <c r="A176" s="34"/>
      <c r="B176" s="185"/>
      <c r="C176" s="186" t="s">
        <v>348</v>
      </c>
      <c r="D176" s="186" t="s">
        <v>171</v>
      </c>
      <c r="E176" s="187" t="s">
        <v>1680</v>
      </c>
      <c r="F176" s="188" t="s">
        <v>1681</v>
      </c>
      <c r="G176" s="189" t="s">
        <v>273</v>
      </c>
      <c r="H176" s="190">
        <v>16</v>
      </c>
      <c r="I176" s="191"/>
      <c r="J176" s="192">
        <f>ROUND(I176*H176,2)</f>
        <v>0</v>
      </c>
      <c r="K176" s="193"/>
      <c r="L176" s="35"/>
      <c r="M176" s="194" t="s">
        <v>1</v>
      </c>
      <c r="N176" s="195" t="s">
        <v>41</v>
      </c>
      <c r="O176" s="78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175</v>
      </c>
      <c r="AT176" s="198" t="s">
        <v>171</v>
      </c>
      <c r="AU176" s="198" t="s">
        <v>82</v>
      </c>
      <c r="AY176" s="15" t="s">
        <v>168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88</v>
      </c>
      <c r="BK176" s="199">
        <f>ROUND(I176*H176,2)</f>
        <v>0</v>
      </c>
      <c r="BL176" s="15" t="s">
        <v>175</v>
      </c>
      <c r="BM176" s="198" t="s">
        <v>1682</v>
      </c>
    </row>
    <row r="177" s="2" customFormat="1" ht="24.15" customHeight="1">
      <c r="A177" s="34"/>
      <c r="B177" s="185"/>
      <c r="C177" s="200" t="s">
        <v>352</v>
      </c>
      <c r="D177" s="200" t="s">
        <v>294</v>
      </c>
      <c r="E177" s="201" t="s">
        <v>1683</v>
      </c>
      <c r="F177" s="202" t="s">
        <v>1684</v>
      </c>
      <c r="G177" s="203" t="s">
        <v>273</v>
      </c>
      <c r="H177" s="204">
        <v>2</v>
      </c>
      <c r="I177" s="205"/>
      <c r="J177" s="206">
        <f>ROUND(I177*H177,2)</f>
        <v>0</v>
      </c>
      <c r="K177" s="207"/>
      <c r="L177" s="208"/>
      <c r="M177" s="209" t="s">
        <v>1</v>
      </c>
      <c r="N177" s="210" t="s">
        <v>41</v>
      </c>
      <c r="O177" s="78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197</v>
      </c>
      <c r="AT177" s="198" t="s">
        <v>294</v>
      </c>
      <c r="AU177" s="198" t="s">
        <v>82</v>
      </c>
      <c r="AY177" s="15" t="s">
        <v>168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88</v>
      </c>
      <c r="BK177" s="199">
        <f>ROUND(I177*H177,2)</f>
        <v>0</v>
      </c>
      <c r="BL177" s="15" t="s">
        <v>175</v>
      </c>
      <c r="BM177" s="198" t="s">
        <v>1685</v>
      </c>
    </row>
    <row r="178" s="2" customFormat="1" ht="37.8" customHeight="1">
      <c r="A178" s="34"/>
      <c r="B178" s="185"/>
      <c r="C178" s="200" t="s">
        <v>356</v>
      </c>
      <c r="D178" s="200" t="s">
        <v>294</v>
      </c>
      <c r="E178" s="201" t="s">
        <v>1686</v>
      </c>
      <c r="F178" s="202" t="s">
        <v>1687</v>
      </c>
      <c r="G178" s="203" t="s">
        <v>273</v>
      </c>
      <c r="H178" s="204">
        <v>7</v>
      </c>
      <c r="I178" s="205"/>
      <c r="J178" s="206">
        <f>ROUND(I178*H178,2)</f>
        <v>0</v>
      </c>
      <c r="K178" s="207"/>
      <c r="L178" s="208"/>
      <c r="M178" s="209" t="s">
        <v>1</v>
      </c>
      <c r="N178" s="210" t="s">
        <v>41</v>
      </c>
      <c r="O178" s="78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8" t="s">
        <v>197</v>
      </c>
      <c r="AT178" s="198" t="s">
        <v>294</v>
      </c>
      <c r="AU178" s="198" t="s">
        <v>82</v>
      </c>
      <c r="AY178" s="15" t="s">
        <v>168</v>
      </c>
      <c r="BE178" s="199">
        <f>IF(N178="základná",J178,0)</f>
        <v>0</v>
      </c>
      <c r="BF178" s="199">
        <f>IF(N178="znížená",J178,0)</f>
        <v>0</v>
      </c>
      <c r="BG178" s="199">
        <f>IF(N178="zákl. prenesená",J178,0)</f>
        <v>0</v>
      </c>
      <c r="BH178" s="199">
        <f>IF(N178="zníž. prenesená",J178,0)</f>
        <v>0</v>
      </c>
      <c r="BI178" s="199">
        <f>IF(N178="nulová",J178,0)</f>
        <v>0</v>
      </c>
      <c r="BJ178" s="15" t="s">
        <v>88</v>
      </c>
      <c r="BK178" s="199">
        <f>ROUND(I178*H178,2)</f>
        <v>0</v>
      </c>
      <c r="BL178" s="15" t="s">
        <v>175</v>
      </c>
      <c r="BM178" s="198" t="s">
        <v>1688</v>
      </c>
    </row>
    <row r="179" s="2" customFormat="1" ht="37.8" customHeight="1">
      <c r="A179" s="34"/>
      <c r="B179" s="185"/>
      <c r="C179" s="200" t="s">
        <v>360</v>
      </c>
      <c r="D179" s="200" t="s">
        <v>294</v>
      </c>
      <c r="E179" s="201" t="s">
        <v>1689</v>
      </c>
      <c r="F179" s="202" t="s">
        <v>1690</v>
      </c>
      <c r="G179" s="203" t="s">
        <v>273</v>
      </c>
      <c r="H179" s="204">
        <v>7</v>
      </c>
      <c r="I179" s="205"/>
      <c r="J179" s="206">
        <f>ROUND(I179*H179,2)</f>
        <v>0</v>
      </c>
      <c r="K179" s="207"/>
      <c r="L179" s="208"/>
      <c r="M179" s="209" t="s">
        <v>1</v>
      </c>
      <c r="N179" s="210" t="s">
        <v>41</v>
      </c>
      <c r="O179" s="78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8" t="s">
        <v>197</v>
      </c>
      <c r="AT179" s="198" t="s">
        <v>294</v>
      </c>
      <c r="AU179" s="198" t="s">
        <v>82</v>
      </c>
      <c r="AY179" s="15" t="s">
        <v>168</v>
      </c>
      <c r="BE179" s="199">
        <f>IF(N179="základná",J179,0)</f>
        <v>0</v>
      </c>
      <c r="BF179" s="199">
        <f>IF(N179="znížená",J179,0)</f>
        <v>0</v>
      </c>
      <c r="BG179" s="199">
        <f>IF(N179="zákl. prenesená",J179,0)</f>
        <v>0</v>
      </c>
      <c r="BH179" s="199">
        <f>IF(N179="zníž. prenesená",J179,0)</f>
        <v>0</v>
      </c>
      <c r="BI179" s="199">
        <f>IF(N179="nulová",J179,0)</f>
        <v>0</v>
      </c>
      <c r="BJ179" s="15" t="s">
        <v>88</v>
      </c>
      <c r="BK179" s="199">
        <f>ROUND(I179*H179,2)</f>
        <v>0</v>
      </c>
      <c r="BL179" s="15" t="s">
        <v>175</v>
      </c>
      <c r="BM179" s="198" t="s">
        <v>1691</v>
      </c>
    </row>
    <row r="180" s="2" customFormat="1" ht="24.15" customHeight="1">
      <c r="A180" s="34"/>
      <c r="B180" s="185"/>
      <c r="C180" s="186" t="s">
        <v>364</v>
      </c>
      <c r="D180" s="186" t="s">
        <v>171</v>
      </c>
      <c r="E180" s="187" t="s">
        <v>1692</v>
      </c>
      <c r="F180" s="188" t="s">
        <v>1693</v>
      </c>
      <c r="G180" s="189" t="s">
        <v>273</v>
      </c>
      <c r="H180" s="190">
        <v>4</v>
      </c>
      <c r="I180" s="191"/>
      <c r="J180" s="192">
        <f>ROUND(I180*H180,2)</f>
        <v>0</v>
      </c>
      <c r="K180" s="193"/>
      <c r="L180" s="35"/>
      <c r="M180" s="194" t="s">
        <v>1</v>
      </c>
      <c r="N180" s="195" t="s">
        <v>41</v>
      </c>
      <c r="O180" s="78"/>
      <c r="P180" s="196">
        <f>O180*H180</f>
        <v>0</v>
      </c>
      <c r="Q180" s="196">
        <v>0</v>
      </c>
      <c r="R180" s="196">
        <f>Q180*H180</f>
        <v>0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175</v>
      </c>
      <c r="AT180" s="198" t="s">
        <v>171</v>
      </c>
      <c r="AU180" s="198" t="s">
        <v>82</v>
      </c>
      <c r="AY180" s="15" t="s">
        <v>168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88</v>
      </c>
      <c r="BK180" s="199">
        <f>ROUND(I180*H180,2)</f>
        <v>0</v>
      </c>
      <c r="BL180" s="15" t="s">
        <v>175</v>
      </c>
      <c r="BM180" s="198" t="s">
        <v>1694</v>
      </c>
    </row>
    <row r="181" s="2" customFormat="1" ht="24.15" customHeight="1">
      <c r="A181" s="34"/>
      <c r="B181" s="185"/>
      <c r="C181" s="200" t="s">
        <v>368</v>
      </c>
      <c r="D181" s="200" t="s">
        <v>294</v>
      </c>
      <c r="E181" s="201" t="s">
        <v>1695</v>
      </c>
      <c r="F181" s="202" t="s">
        <v>1696</v>
      </c>
      <c r="G181" s="203" t="s">
        <v>273</v>
      </c>
      <c r="H181" s="204">
        <v>4</v>
      </c>
      <c r="I181" s="205"/>
      <c r="J181" s="206">
        <f>ROUND(I181*H181,2)</f>
        <v>0</v>
      </c>
      <c r="K181" s="207"/>
      <c r="L181" s="208"/>
      <c r="M181" s="209" t="s">
        <v>1</v>
      </c>
      <c r="N181" s="210" t="s">
        <v>41</v>
      </c>
      <c r="O181" s="78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197</v>
      </c>
      <c r="AT181" s="198" t="s">
        <v>294</v>
      </c>
      <c r="AU181" s="198" t="s">
        <v>82</v>
      </c>
      <c r="AY181" s="15" t="s">
        <v>168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88</v>
      </c>
      <c r="BK181" s="199">
        <f>ROUND(I181*H181,2)</f>
        <v>0</v>
      </c>
      <c r="BL181" s="15" t="s">
        <v>175</v>
      </c>
      <c r="BM181" s="198" t="s">
        <v>1697</v>
      </c>
    </row>
    <row r="182" s="2" customFormat="1" ht="24.15" customHeight="1">
      <c r="A182" s="34"/>
      <c r="B182" s="185"/>
      <c r="C182" s="186" t="s">
        <v>372</v>
      </c>
      <c r="D182" s="186" t="s">
        <v>171</v>
      </c>
      <c r="E182" s="187" t="s">
        <v>1698</v>
      </c>
      <c r="F182" s="188" t="s">
        <v>1699</v>
      </c>
      <c r="G182" s="189" t="s">
        <v>273</v>
      </c>
      <c r="H182" s="190">
        <v>53</v>
      </c>
      <c r="I182" s="191"/>
      <c r="J182" s="192">
        <f>ROUND(I182*H182,2)</f>
        <v>0</v>
      </c>
      <c r="K182" s="193"/>
      <c r="L182" s="35"/>
      <c r="M182" s="194" t="s">
        <v>1</v>
      </c>
      <c r="N182" s="195" t="s">
        <v>41</v>
      </c>
      <c r="O182" s="78"/>
      <c r="P182" s="196">
        <f>O182*H182</f>
        <v>0</v>
      </c>
      <c r="Q182" s="196">
        <v>0</v>
      </c>
      <c r="R182" s="196">
        <f>Q182*H182</f>
        <v>0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175</v>
      </c>
      <c r="AT182" s="198" t="s">
        <v>171</v>
      </c>
      <c r="AU182" s="198" t="s">
        <v>82</v>
      </c>
      <c r="AY182" s="15" t="s">
        <v>168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88</v>
      </c>
      <c r="BK182" s="199">
        <f>ROUND(I182*H182,2)</f>
        <v>0</v>
      </c>
      <c r="BL182" s="15" t="s">
        <v>175</v>
      </c>
      <c r="BM182" s="198" t="s">
        <v>1700</v>
      </c>
    </row>
    <row r="183" s="2" customFormat="1" ht="24.15" customHeight="1">
      <c r="A183" s="34"/>
      <c r="B183" s="185"/>
      <c r="C183" s="200" t="s">
        <v>376</v>
      </c>
      <c r="D183" s="200" t="s">
        <v>294</v>
      </c>
      <c r="E183" s="201" t="s">
        <v>1701</v>
      </c>
      <c r="F183" s="202" t="s">
        <v>1702</v>
      </c>
      <c r="G183" s="203" t="s">
        <v>273</v>
      </c>
      <c r="H183" s="204">
        <v>53</v>
      </c>
      <c r="I183" s="205"/>
      <c r="J183" s="206">
        <f>ROUND(I183*H183,2)</f>
        <v>0</v>
      </c>
      <c r="K183" s="207"/>
      <c r="L183" s="208"/>
      <c r="M183" s="209" t="s">
        <v>1</v>
      </c>
      <c r="N183" s="210" t="s">
        <v>41</v>
      </c>
      <c r="O183" s="78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197</v>
      </c>
      <c r="AT183" s="198" t="s">
        <v>294</v>
      </c>
      <c r="AU183" s="198" t="s">
        <v>82</v>
      </c>
      <c r="AY183" s="15" t="s">
        <v>168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88</v>
      </c>
      <c r="BK183" s="199">
        <f>ROUND(I183*H183,2)</f>
        <v>0</v>
      </c>
      <c r="BL183" s="15" t="s">
        <v>175</v>
      </c>
      <c r="BM183" s="198" t="s">
        <v>1703</v>
      </c>
    </row>
    <row r="184" s="2" customFormat="1" ht="24.15" customHeight="1">
      <c r="A184" s="34"/>
      <c r="B184" s="185"/>
      <c r="C184" s="186" t="s">
        <v>382</v>
      </c>
      <c r="D184" s="186" t="s">
        <v>171</v>
      </c>
      <c r="E184" s="187" t="s">
        <v>1704</v>
      </c>
      <c r="F184" s="188" t="s">
        <v>1705</v>
      </c>
      <c r="G184" s="189" t="s">
        <v>273</v>
      </c>
      <c r="H184" s="190">
        <v>6</v>
      </c>
      <c r="I184" s="191"/>
      <c r="J184" s="192">
        <f>ROUND(I184*H184,2)</f>
        <v>0</v>
      </c>
      <c r="K184" s="193"/>
      <c r="L184" s="35"/>
      <c r="M184" s="194" t="s">
        <v>1</v>
      </c>
      <c r="N184" s="195" t="s">
        <v>41</v>
      </c>
      <c r="O184" s="78"/>
      <c r="P184" s="196">
        <f>O184*H184</f>
        <v>0</v>
      </c>
      <c r="Q184" s="196">
        <v>0</v>
      </c>
      <c r="R184" s="196">
        <f>Q184*H184</f>
        <v>0</v>
      </c>
      <c r="S184" s="196">
        <v>0</v>
      </c>
      <c r="T184" s="197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175</v>
      </c>
      <c r="AT184" s="198" t="s">
        <v>171</v>
      </c>
      <c r="AU184" s="198" t="s">
        <v>82</v>
      </c>
      <c r="AY184" s="15" t="s">
        <v>168</v>
      </c>
      <c r="BE184" s="199">
        <f>IF(N184="základná",J184,0)</f>
        <v>0</v>
      </c>
      <c r="BF184" s="199">
        <f>IF(N184="znížená",J184,0)</f>
        <v>0</v>
      </c>
      <c r="BG184" s="199">
        <f>IF(N184="zákl. prenesená",J184,0)</f>
        <v>0</v>
      </c>
      <c r="BH184" s="199">
        <f>IF(N184="zníž. prenesená",J184,0)</f>
        <v>0</v>
      </c>
      <c r="BI184" s="199">
        <f>IF(N184="nulová",J184,0)</f>
        <v>0</v>
      </c>
      <c r="BJ184" s="15" t="s">
        <v>88</v>
      </c>
      <c r="BK184" s="199">
        <f>ROUND(I184*H184,2)</f>
        <v>0</v>
      </c>
      <c r="BL184" s="15" t="s">
        <v>175</v>
      </c>
      <c r="BM184" s="198" t="s">
        <v>1706</v>
      </c>
    </row>
    <row r="185" s="2" customFormat="1" ht="24.15" customHeight="1">
      <c r="A185" s="34"/>
      <c r="B185" s="185"/>
      <c r="C185" s="200" t="s">
        <v>548</v>
      </c>
      <c r="D185" s="200" t="s">
        <v>294</v>
      </c>
      <c r="E185" s="201" t="s">
        <v>1707</v>
      </c>
      <c r="F185" s="202" t="s">
        <v>1708</v>
      </c>
      <c r="G185" s="203" t="s">
        <v>273</v>
      </c>
      <c r="H185" s="204">
        <v>6</v>
      </c>
      <c r="I185" s="205"/>
      <c r="J185" s="206">
        <f>ROUND(I185*H185,2)</f>
        <v>0</v>
      </c>
      <c r="K185" s="207"/>
      <c r="L185" s="208"/>
      <c r="M185" s="209" t="s">
        <v>1</v>
      </c>
      <c r="N185" s="210" t="s">
        <v>41</v>
      </c>
      <c r="O185" s="78"/>
      <c r="P185" s="196">
        <f>O185*H185</f>
        <v>0</v>
      </c>
      <c r="Q185" s="196">
        <v>0</v>
      </c>
      <c r="R185" s="196">
        <f>Q185*H185</f>
        <v>0</v>
      </c>
      <c r="S185" s="196">
        <v>0</v>
      </c>
      <c r="T185" s="197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8" t="s">
        <v>197</v>
      </c>
      <c r="AT185" s="198" t="s">
        <v>294</v>
      </c>
      <c r="AU185" s="198" t="s">
        <v>82</v>
      </c>
      <c r="AY185" s="15" t="s">
        <v>168</v>
      </c>
      <c r="BE185" s="199">
        <f>IF(N185="základná",J185,0)</f>
        <v>0</v>
      </c>
      <c r="BF185" s="199">
        <f>IF(N185="znížená",J185,0)</f>
        <v>0</v>
      </c>
      <c r="BG185" s="199">
        <f>IF(N185="zákl. prenesená",J185,0)</f>
        <v>0</v>
      </c>
      <c r="BH185" s="199">
        <f>IF(N185="zníž. prenesená",J185,0)</f>
        <v>0</v>
      </c>
      <c r="BI185" s="199">
        <f>IF(N185="nulová",J185,0)</f>
        <v>0</v>
      </c>
      <c r="BJ185" s="15" t="s">
        <v>88</v>
      </c>
      <c r="BK185" s="199">
        <f>ROUND(I185*H185,2)</f>
        <v>0</v>
      </c>
      <c r="BL185" s="15" t="s">
        <v>175</v>
      </c>
      <c r="BM185" s="198" t="s">
        <v>1709</v>
      </c>
    </row>
    <row r="186" s="2" customFormat="1" ht="24.15" customHeight="1">
      <c r="A186" s="34"/>
      <c r="B186" s="185"/>
      <c r="C186" s="186" t="s">
        <v>552</v>
      </c>
      <c r="D186" s="186" t="s">
        <v>171</v>
      </c>
      <c r="E186" s="187" t="s">
        <v>1710</v>
      </c>
      <c r="F186" s="188" t="s">
        <v>1711</v>
      </c>
      <c r="G186" s="189" t="s">
        <v>273</v>
      </c>
      <c r="H186" s="190">
        <v>6</v>
      </c>
      <c r="I186" s="191"/>
      <c r="J186" s="192">
        <f>ROUND(I186*H186,2)</f>
        <v>0</v>
      </c>
      <c r="K186" s="193"/>
      <c r="L186" s="35"/>
      <c r="M186" s="194" t="s">
        <v>1</v>
      </c>
      <c r="N186" s="195" t="s">
        <v>41</v>
      </c>
      <c r="O186" s="78"/>
      <c r="P186" s="196">
        <f>O186*H186</f>
        <v>0</v>
      </c>
      <c r="Q186" s="196">
        <v>0</v>
      </c>
      <c r="R186" s="196">
        <f>Q186*H186</f>
        <v>0</v>
      </c>
      <c r="S186" s="196">
        <v>0</v>
      </c>
      <c r="T186" s="197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8" t="s">
        <v>175</v>
      </c>
      <c r="AT186" s="198" t="s">
        <v>171</v>
      </c>
      <c r="AU186" s="198" t="s">
        <v>82</v>
      </c>
      <c r="AY186" s="15" t="s">
        <v>168</v>
      </c>
      <c r="BE186" s="199">
        <f>IF(N186="základná",J186,0)</f>
        <v>0</v>
      </c>
      <c r="BF186" s="199">
        <f>IF(N186="znížená",J186,0)</f>
        <v>0</v>
      </c>
      <c r="BG186" s="199">
        <f>IF(N186="zákl. prenesená",J186,0)</f>
        <v>0</v>
      </c>
      <c r="BH186" s="199">
        <f>IF(N186="zníž. prenesená",J186,0)</f>
        <v>0</v>
      </c>
      <c r="BI186" s="199">
        <f>IF(N186="nulová",J186,0)</f>
        <v>0</v>
      </c>
      <c r="BJ186" s="15" t="s">
        <v>88</v>
      </c>
      <c r="BK186" s="199">
        <f>ROUND(I186*H186,2)</f>
        <v>0</v>
      </c>
      <c r="BL186" s="15" t="s">
        <v>175</v>
      </c>
      <c r="BM186" s="198" t="s">
        <v>1712</v>
      </c>
    </row>
    <row r="187" s="2" customFormat="1" ht="24.15" customHeight="1">
      <c r="A187" s="34"/>
      <c r="B187" s="185"/>
      <c r="C187" s="200" t="s">
        <v>558</v>
      </c>
      <c r="D187" s="200" t="s">
        <v>294</v>
      </c>
      <c r="E187" s="201" t="s">
        <v>1713</v>
      </c>
      <c r="F187" s="202" t="s">
        <v>1714</v>
      </c>
      <c r="G187" s="203" t="s">
        <v>273</v>
      </c>
      <c r="H187" s="204">
        <v>6</v>
      </c>
      <c r="I187" s="205"/>
      <c r="J187" s="206">
        <f>ROUND(I187*H187,2)</f>
        <v>0</v>
      </c>
      <c r="K187" s="207"/>
      <c r="L187" s="208"/>
      <c r="M187" s="209" t="s">
        <v>1</v>
      </c>
      <c r="N187" s="210" t="s">
        <v>41</v>
      </c>
      <c r="O187" s="78"/>
      <c r="P187" s="196">
        <f>O187*H187</f>
        <v>0</v>
      </c>
      <c r="Q187" s="196">
        <v>0</v>
      </c>
      <c r="R187" s="196">
        <f>Q187*H187</f>
        <v>0</v>
      </c>
      <c r="S187" s="196">
        <v>0</v>
      </c>
      <c r="T187" s="197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8" t="s">
        <v>197</v>
      </c>
      <c r="AT187" s="198" t="s">
        <v>294</v>
      </c>
      <c r="AU187" s="198" t="s">
        <v>82</v>
      </c>
      <c r="AY187" s="15" t="s">
        <v>168</v>
      </c>
      <c r="BE187" s="199">
        <f>IF(N187="základná",J187,0)</f>
        <v>0</v>
      </c>
      <c r="BF187" s="199">
        <f>IF(N187="znížená",J187,0)</f>
        <v>0</v>
      </c>
      <c r="BG187" s="199">
        <f>IF(N187="zákl. prenesená",J187,0)</f>
        <v>0</v>
      </c>
      <c r="BH187" s="199">
        <f>IF(N187="zníž. prenesená",J187,0)</f>
        <v>0</v>
      </c>
      <c r="BI187" s="199">
        <f>IF(N187="nulová",J187,0)</f>
        <v>0</v>
      </c>
      <c r="BJ187" s="15" t="s">
        <v>88</v>
      </c>
      <c r="BK187" s="199">
        <f>ROUND(I187*H187,2)</f>
        <v>0</v>
      </c>
      <c r="BL187" s="15" t="s">
        <v>175</v>
      </c>
      <c r="BM187" s="198" t="s">
        <v>1715</v>
      </c>
    </row>
    <row r="188" s="2" customFormat="1" ht="16.5" customHeight="1">
      <c r="A188" s="34"/>
      <c r="B188" s="185"/>
      <c r="C188" s="186" t="s">
        <v>562</v>
      </c>
      <c r="D188" s="186" t="s">
        <v>171</v>
      </c>
      <c r="E188" s="187" t="s">
        <v>1716</v>
      </c>
      <c r="F188" s="188" t="s">
        <v>1717</v>
      </c>
      <c r="G188" s="189" t="s">
        <v>273</v>
      </c>
      <c r="H188" s="190">
        <v>60</v>
      </c>
      <c r="I188" s="191"/>
      <c r="J188" s="192">
        <f>ROUND(I188*H188,2)</f>
        <v>0</v>
      </c>
      <c r="K188" s="193"/>
      <c r="L188" s="35"/>
      <c r="M188" s="194" t="s">
        <v>1</v>
      </c>
      <c r="N188" s="195" t="s">
        <v>41</v>
      </c>
      <c r="O188" s="78"/>
      <c r="P188" s="196">
        <f>O188*H188</f>
        <v>0</v>
      </c>
      <c r="Q188" s="196">
        <v>0</v>
      </c>
      <c r="R188" s="196">
        <f>Q188*H188</f>
        <v>0</v>
      </c>
      <c r="S188" s="196">
        <v>0</v>
      </c>
      <c r="T188" s="197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8" t="s">
        <v>175</v>
      </c>
      <c r="AT188" s="198" t="s">
        <v>171</v>
      </c>
      <c r="AU188" s="198" t="s">
        <v>82</v>
      </c>
      <c r="AY188" s="15" t="s">
        <v>168</v>
      </c>
      <c r="BE188" s="199">
        <f>IF(N188="základná",J188,0)</f>
        <v>0</v>
      </c>
      <c r="BF188" s="199">
        <f>IF(N188="znížená",J188,0)</f>
        <v>0</v>
      </c>
      <c r="BG188" s="199">
        <f>IF(N188="zákl. prenesená",J188,0)</f>
        <v>0</v>
      </c>
      <c r="BH188" s="199">
        <f>IF(N188="zníž. prenesená",J188,0)</f>
        <v>0</v>
      </c>
      <c r="BI188" s="199">
        <f>IF(N188="nulová",J188,0)</f>
        <v>0</v>
      </c>
      <c r="BJ188" s="15" t="s">
        <v>88</v>
      </c>
      <c r="BK188" s="199">
        <f>ROUND(I188*H188,2)</f>
        <v>0</v>
      </c>
      <c r="BL188" s="15" t="s">
        <v>175</v>
      </c>
      <c r="BM188" s="198" t="s">
        <v>1718</v>
      </c>
    </row>
    <row r="189" s="2" customFormat="1" ht="16.5" customHeight="1">
      <c r="A189" s="34"/>
      <c r="B189" s="185"/>
      <c r="C189" s="200" t="s">
        <v>566</v>
      </c>
      <c r="D189" s="200" t="s">
        <v>294</v>
      </c>
      <c r="E189" s="201" t="s">
        <v>1719</v>
      </c>
      <c r="F189" s="202" t="s">
        <v>1720</v>
      </c>
      <c r="G189" s="203" t="s">
        <v>273</v>
      </c>
      <c r="H189" s="204">
        <v>60</v>
      </c>
      <c r="I189" s="205"/>
      <c r="J189" s="206">
        <f>ROUND(I189*H189,2)</f>
        <v>0</v>
      </c>
      <c r="K189" s="207"/>
      <c r="L189" s="208"/>
      <c r="M189" s="209" t="s">
        <v>1</v>
      </c>
      <c r="N189" s="210" t="s">
        <v>41</v>
      </c>
      <c r="O189" s="78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8" t="s">
        <v>197</v>
      </c>
      <c r="AT189" s="198" t="s">
        <v>294</v>
      </c>
      <c r="AU189" s="198" t="s">
        <v>82</v>
      </c>
      <c r="AY189" s="15" t="s">
        <v>168</v>
      </c>
      <c r="BE189" s="199">
        <f>IF(N189="základná",J189,0)</f>
        <v>0</v>
      </c>
      <c r="BF189" s="199">
        <f>IF(N189="znížená",J189,0)</f>
        <v>0</v>
      </c>
      <c r="BG189" s="199">
        <f>IF(N189="zákl. prenesená",J189,0)</f>
        <v>0</v>
      </c>
      <c r="BH189" s="199">
        <f>IF(N189="zníž. prenesená",J189,0)</f>
        <v>0</v>
      </c>
      <c r="BI189" s="199">
        <f>IF(N189="nulová",J189,0)</f>
        <v>0</v>
      </c>
      <c r="BJ189" s="15" t="s">
        <v>88</v>
      </c>
      <c r="BK189" s="199">
        <f>ROUND(I189*H189,2)</f>
        <v>0</v>
      </c>
      <c r="BL189" s="15" t="s">
        <v>175</v>
      </c>
      <c r="BM189" s="198" t="s">
        <v>1721</v>
      </c>
    </row>
    <row r="190" s="2" customFormat="1" ht="24.15" customHeight="1">
      <c r="A190" s="34"/>
      <c r="B190" s="185"/>
      <c r="C190" s="200" t="s">
        <v>570</v>
      </c>
      <c r="D190" s="200" t="s">
        <v>294</v>
      </c>
      <c r="E190" s="201" t="s">
        <v>1722</v>
      </c>
      <c r="F190" s="202" t="s">
        <v>1723</v>
      </c>
      <c r="G190" s="203" t="s">
        <v>273</v>
      </c>
      <c r="H190" s="204">
        <v>60</v>
      </c>
      <c r="I190" s="205"/>
      <c r="J190" s="206">
        <f>ROUND(I190*H190,2)</f>
        <v>0</v>
      </c>
      <c r="K190" s="207"/>
      <c r="L190" s="208"/>
      <c r="M190" s="209" t="s">
        <v>1</v>
      </c>
      <c r="N190" s="210" t="s">
        <v>41</v>
      </c>
      <c r="O190" s="78"/>
      <c r="P190" s="196">
        <f>O190*H190</f>
        <v>0</v>
      </c>
      <c r="Q190" s="196">
        <v>0</v>
      </c>
      <c r="R190" s="196">
        <f>Q190*H190</f>
        <v>0</v>
      </c>
      <c r="S190" s="196">
        <v>0</v>
      </c>
      <c r="T190" s="197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8" t="s">
        <v>197</v>
      </c>
      <c r="AT190" s="198" t="s">
        <v>294</v>
      </c>
      <c r="AU190" s="198" t="s">
        <v>82</v>
      </c>
      <c r="AY190" s="15" t="s">
        <v>168</v>
      </c>
      <c r="BE190" s="199">
        <f>IF(N190="základná",J190,0)</f>
        <v>0</v>
      </c>
      <c r="BF190" s="199">
        <f>IF(N190="znížená",J190,0)</f>
        <v>0</v>
      </c>
      <c r="BG190" s="199">
        <f>IF(N190="zákl. prenesená",J190,0)</f>
        <v>0</v>
      </c>
      <c r="BH190" s="199">
        <f>IF(N190="zníž. prenesená",J190,0)</f>
        <v>0</v>
      </c>
      <c r="BI190" s="199">
        <f>IF(N190="nulová",J190,0)</f>
        <v>0</v>
      </c>
      <c r="BJ190" s="15" t="s">
        <v>88</v>
      </c>
      <c r="BK190" s="199">
        <f>ROUND(I190*H190,2)</f>
        <v>0</v>
      </c>
      <c r="BL190" s="15" t="s">
        <v>175</v>
      </c>
      <c r="BM190" s="198" t="s">
        <v>1724</v>
      </c>
    </row>
    <row r="191" s="2" customFormat="1" ht="24.15" customHeight="1">
      <c r="A191" s="34"/>
      <c r="B191" s="185"/>
      <c r="C191" s="186" t="s">
        <v>718</v>
      </c>
      <c r="D191" s="186" t="s">
        <v>171</v>
      </c>
      <c r="E191" s="187" t="s">
        <v>1725</v>
      </c>
      <c r="F191" s="188" t="s">
        <v>1726</v>
      </c>
      <c r="G191" s="189" t="s">
        <v>228</v>
      </c>
      <c r="H191" s="190">
        <v>230</v>
      </c>
      <c r="I191" s="191"/>
      <c r="J191" s="192">
        <f>ROUND(I191*H191,2)</f>
        <v>0</v>
      </c>
      <c r="K191" s="193"/>
      <c r="L191" s="35"/>
      <c r="M191" s="194" t="s">
        <v>1</v>
      </c>
      <c r="N191" s="195" t="s">
        <v>41</v>
      </c>
      <c r="O191" s="78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8" t="s">
        <v>175</v>
      </c>
      <c r="AT191" s="198" t="s">
        <v>171</v>
      </c>
      <c r="AU191" s="198" t="s">
        <v>82</v>
      </c>
      <c r="AY191" s="15" t="s">
        <v>168</v>
      </c>
      <c r="BE191" s="199">
        <f>IF(N191="základná",J191,0)</f>
        <v>0</v>
      </c>
      <c r="BF191" s="199">
        <f>IF(N191="znížená",J191,0)</f>
        <v>0</v>
      </c>
      <c r="BG191" s="199">
        <f>IF(N191="zákl. prenesená",J191,0)</f>
        <v>0</v>
      </c>
      <c r="BH191" s="199">
        <f>IF(N191="zníž. prenesená",J191,0)</f>
        <v>0</v>
      </c>
      <c r="BI191" s="199">
        <f>IF(N191="nulová",J191,0)</f>
        <v>0</v>
      </c>
      <c r="BJ191" s="15" t="s">
        <v>88</v>
      </c>
      <c r="BK191" s="199">
        <f>ROUND(I191*H191,2)</f>
        <v>0</v>
      </c>
      <c r="BL191" s="15" t="s">
        <v>175</v>
      </c>
      <c r="BM191" s="198" t="s">
        <v>1727</v>
      </c>
    </row>
    <row r="192" s="2" customFormat="1" ht="24.15" customHeight="1">
      <c r="A192" s="34"/>
      <c r="B192" s="185"/>
      <c r="C192" s="200" t="s">
        <v>722</v>
      </c>
      <c r="D192" s="200" t="s">
        <v>294</v>
      </c>
      <c r="E192" s="201" t="s">
        <v>1728</v>
      </c>
      <c r="F192" s="202" t="s">
        <v>1729</v>
      </c>
      <c r="G192" s="203" t="s">
        <v>228</v>
      </c>
      <c r="H192" s="204">
        <v>230</v>
      </c>
      <c r="I192" s="205"/>
      <c r="J192" s="206">
        <f>ROUND(I192*H192,2)</f>
        <v>0</v>
      </c>
      <c r="K192" s="207"/>
      <c r="L192" s="208"/>
      <c r="M192" s="209" t="s">
        <v>1</v>
      </c>
      <c r="N192" s="210" t="s">
        <v>41</v>
      </c>
      <c r="O192" s="78"/>
      <c r="P192" s="196">
        <f>O192*H192</f>
        <v>0</v>
      </c>
      <c r="Q192" s="196">
        <v>0</v>
      </c>
      <c r="R192" s="196">
        <f>Q192*H192</f>
        <v>0</v>
      </c>
      <c r="S192" s="196">
        <v>0</v>
      </c>
      <c r="T192" s="197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8" t="s">
        <v>197</v>
      </c>
      <c r="AT192" s="198" t="s">
        <v>294</v>
      </c>
      <c r="AU192" s="198" t="s">
        <v>82</v>
      </c>
      <c r="AY192" s="15" t="s">
        <v>168</v>
      </c>
      <c r="BE192" s="199">
        <f>IF(N192="základná",J192,0)</f>
        <v>0</v>
      </c>
      <c r="BF192" s="199">
        <f>IF(N192="znížená",J192,0)</f>
        <v>0</v>
      </c>
      <c r="BG192" s="199">
        <f>IF(N192="zákl. prenesená",J192,0)</f>
        <v>0</v>
      </c>
      <c r="BH192" s="199">
        <f>IF(N192="zníž. prenesená",J192,0)</f>
        <v>0</v>
      </c>
      <c r="BI192" s="199">
        <f>IF(N192="nulová",J192,0)</f>
        <v>0</v>
      </c>
      <c r="BJ192" s="15" t="s">
        <v>88</v>
      </c>
      <c r="BK192" s="199">
        <f>ROUND(I192*H192,2)</f>
        <v>0</v>
      </c>
      <c r="BL192" s="15" t="s">
        <v>175</v>
      </c>
      <c r="BM192" s="198" t="s">
        <v>1730</v>
      </c>
    </row>
    <row r="193" s="2" customFormat="1" ht="24.15" customHeight="1">
      <c r="A193" s="34"/>
      <c r="B193" s="185"/>
      <c r="C193" s="186" t="s">
        <v>1437</v>
      </c>
      <c r="D193" s="186" t="s">
        <v>171</v>
      </c>
      <c r="E193" s="187" t="s">
        <v>1731</v>
      </c>
      <c r="F193" s="188" t="s">
        <v>1732</v>
      </c>
      <c r="G193" s="189" t="s">
        <v>228</v>
      </c>
      <c r="H193" s="190">
        <v>100</v>
      </c>
      <c r="I193" s="191"/>
      <c r="J193" s="192">
        <f>ROUND(I193*H193,2)</f>
        <v>0</v>
      </c>
      <c r="K193" s="193"/>
      <c r="L193" s="35"/>
      <c r="M193" s="194" t="s">
        <v>1</v>
      </c>
      <c r="N193" s="195" t="s">
        <v>41</v>
      </c>
      <c r="O193" s="78"/>
      <c r="P193" s="196">
        <f>O193*H193</f>
        <v>0</v>
      </c>
      <c r="Q193" s="196">
        <v>0</v>
      </c>
      <c r="R193" s="196">
        <f>Q193*H193</f>
        <v>0</v>
      </c>
      <c r="S193" s="196">
        <v>0</v>
      </c>
      <c r="T193" s="197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8" t="s">
        <v>175</v>
      </c>
      <c r="AT193" s="198" t="s">
        <v>171</v>
      </c>
      <c r="AU193" s="198" t="s">
        <v>82</v>
      </c>
      <c r="AY193" s="15" t="s">
        <v>168</v>
      </c>
      <c r="BE193" s="199">
        <f>IF(N193="základná",J193,0)</f>
        <v>0</v>
      </c>
      <c r="BF193" s="199">
        <f>IF(N193="znížená",J193,0)</f>
        <v>0</v>
      </c>
      <c r="BG193" s="199">
        <f>IF(N193="zákl. prenesená",J193,0)</f>
        <v>0</v>
      </c>
      <c r="BH193" s="199">
        <f>IF(N193="zníž. prenesená",J193,0)</f>
        <v>0</v>
      </c>
      <c r="BI193" s="199">
        <f>IF(N193="nulová",J193,0)</f>
        <v>0</v>
      </c>
      <c r="BJ193" s="15" t="s">
        <v>88</v>
      </c>
      <c r="BK193" s="199">
        <f>ROUND(I193*H193,2)</f>
        <v>0</v>
      </c>
      <c r="BL193" s="15" t="s">
        <v>175</v>
      </c>
      <c r="BM193" s="198" t="s">
        <v>1733</v>
      </c>
    </row>
    <row r="194" s="2" customFormat="1" ht="24.15" customHeight="1">
      <c r="A194" s="34"/>
      <c r="B194" s="185"/>
      <c r="C194" s="200" t="s">
        <v>1441</v>
      </c>
      <c r="D194" s="200" t="s">
        <v>294</v>
      </c>
      <c r="E194" s="201" t="s">
        <v>1734</v>
      </c>
      <c r="F194" s="202" t="s">
        <v>1735</v>
      </c>
      <c r="G194" s="203" t="s">
        <v>228</v>
      </c>
      <c r="H194" s="204">
        <v>100</v>
      </c>
      <c r="I194" s="205"/>
      <c r="J194" s="206">
        <f>ROUND(I194*H194,2)</f>
        <v>0</v>
      </c>
      <c r="K194" s="207"/>
      <c r="L194" s="208"/>
      <c r="M194" s="209" t="s">
        <v>1</v>
      </c>
      <c r="N194" s="210" t="s">
        <v>41</v>
      </c>
      <c r="O194" s="78"/>
      <c r="P194" s="196">
        <f>O194*H194</f>
        <v>0</v>
      </c>
      <c r="Q194" s="196">
        <v>0</v>
      </c>
      <c r="R194" s="196">
        <f>Q194*H194</f>
        <v>0</v>
      </c>
      <c r="S194" s="196">
        <v>0</v>
      </c>
      <c r="T194" s="197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8" t="s">
        <v>197</v>
      </c>
      <c r="AT194" s="198" t="s">
        <v>294</v>
      </c>
      <c r="AU194" s="198" t="s">
        <v>82</v>
      </c>
      <c r="AY194" s="15" t="s">
        <v>168</v>
      </c>
      <c r="BE194" s="199">
        <f>IF(N194="základná",J194,0)</f>
        <v>0</v>
      </c>
      <c r="BF194" s="199">
        <f>IF(N194="znížená",J194,0)</f>
        <v>0</v>
      </c>
      <c r="BG194" s="199">
        <f>IF(N194="zákl. prenesená",J194,0)</f>
        <v>0</v>
      </c>
      <c r="BH194" s="199">
        <f>IF(N194="zníž. prenesená",J194,0)</f>
        <v>0</v>
      </c>
      <c r="BI194" s="199">
        <f>IF(N194="nulová",J194,0)</f>
        <v>0</v>
      </c>
      <c r="BJ194" s="15" t="s">
        <v>88</v>
      </c>
      <c r="BK194" s="199">
        <f>ROUND(I194*H194,2)</f>
        <v>0</v>
      </c>
      <c r="BL194" s="15" t="s">
        <v>175</v>
      </c>
      <c r="BM194" s="198" t="s">
        <v>1736</v>
      </c>
    </row>
    <row r="195" s="2" customFormat="1" ht="24.15" customHeight="1">
      <c r="A195" s="34"/>
      <c r="B195" s="185"/>
      <c r="C195" s="186" t="s">
        <v>1445</v>
      </c>
      <c r="D195" s="186" t="s">
        <v>171</v>
      </c>
      <c r="E195" s="187" t="s">
        <v>1737</v>
      </c>
      <c r="F195" s="188" t="s">
        <v>1738</v>
      </c>
      <c r="G195" s="189" t="s">
        <v>228</v>
      </c>
      <c r="H195" s="190">
        <v>55</v>
      </c>
      <c r="I195" s="191"/>
      <c r="J195" s="192">
        <f>ROUND(I195*H195,2)</f>
        <v>0</v>
      </c>
      <c r="K195" s="193"/>
      <c r="L195" s="35"/>
      <c r="M195" s="194" t="s">
        <v>1</v>
      </c>
      <c r="N195" s="195" t="s">
        <v>41</v>
      </c>
      <c r="O195" s="78"/>
      <c r="P195" s="196">
        <f>O195*H195</f>
        <v>0</v>
      </c>
      <c r="Q195" s="196">
        <v>0</v>
      </c>
      <c r="R195" s="196">
        <f>Q195*H195</f>
        <v>0</v>
      </c>
      <c r="S195" s="196">
        <v>0</v>
      </c>
      <c r="T195" s="197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8" t="s">
        <v>175</v>
      </c>
      <c r="AT195" s="198" t="s">
        <v>171</v>
      </c>
      <c r="AU195" s="198" t="s">
        <v>82</v>
      </c>
      <c r="AY195" s="15" t="s">
        <v>168</v>
      </c>
      <c r="BE195" s="199">
        <f>IF(N195="základná",J195,0)</f>
        <v>0</v>
      </c>
      <c r="BF195" s="199">
        <f>IF(N195="znížená",J195,0)</f>
        <v>0</v>
      </c>
      <c r="BG195" s="199">
        <f>IF(N195="zákl. prenesená",J195,0)</f>
        <v>0</v>
      </c>
      <c r="BH195" s="199">
        <f>IF(N195="zníž. prenesená",J195,0)</f>
        <v>0</v>
      </c>
      <c r="BI195" s="199">
        <f>IF(N195="nulová",J195,0)</f>
        <v>0</v>
      </c>
      <c r="BJ195" s="15" t="s">
        <v>88</v>
      </c>
      <c r="BK195" s="199">
        <f>ROUND(I195*H195,2)</f>
        <v>0</v>
      </c>
      <c r="BL195" s="15" t="s">
        <v>175</v>
      </c>
      <c r="BM195" s="198" t="s">
        <v>1739</v>
      </c>
    </row>
    <row r="196" s="2" customFormat="1" ht="24.15" customHeight="1">
      <c r="A196" s="34"/>
      <c r="B196" s="185"/>
      <c r="C196" s="200" t="s">
        <v>1449</v>
      </c>
      <c r="D196" s="200" t="s">
        <v>294</v>
      </c>
      <c r="E196" s="201" t="s">
        <v>1740</v>
      </c>
      <c r="F196" s="202" t="s">
        <v>1741</v>
      </c>
      <c r="G196" s="203" t="s">
        <v>228</v>
      </c>
      <c r="H196" s="204">
        <v>55</v>
      </c>
      <c r="I196" s="205"/>
      <c r="J196" s="206">
        <f>ROUND(I196*H196,2)</f>
        <v>0</v>
      </c>
      <c r="K196" s="207"/>
      <c r="L196" s="208"/>
      <c r="M196" s="209" t="s">
        <v>1</v>
      </c>
      <c r="N196" s="210" t="s">
        <v>41</v>
      </c>
      <c r="O196" s="78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8" t="s">
        <v>197</v>
      </c>
      <c r="AT196" s="198" t="s">
        <v>294</v>
      </c>
      <c r="AU196" s="198" t="s">
        <v>82</v>
      </c>
      <c r="AY196" s="15" t="s">
        <v>168</v>
      </c>
      <c r="BE196" s="199">
        <f>IF(N196="základná",J196,0)</f>
        <v>0</v>
      </c>
      <c r="BF196" s="199">
        <f>IF(N196="znížená",J196,0)</f>
        <v>0</v>
      </c>
      <c r="BG196" s="199">
        <f>IF(N196="zákl. prenesená",J196,0)</f>
        <v>0</v>
      </c>
      <c r="BH196" s="199">
        <f>IF(N196="zníž. prenesená",J196,0)</f>
        <v>0</v>
      </c>
      <c r="BI196" s="199">
        <f>IF(N196="nulová",J196,0)</f>
        <v>0</v>
      </c>
      <c r="BJ196" s="15" t="s">
        <v>88</v>
      </c>
      <c r="BK196" s="199">
        <f>ROUND(I196*H196,2)</f>
        <v>0</v>
      </c>
      <c r="BL196" s="15" t="s">
        <v>175</v>
      </c>
      <c r="BM196" s="198" t="s">
        <v>1742</v>
      </c>
    </row>
    <row r="197" s="2" customFormat="1" ht="24.15" customHeight="1">
      <c r="A197" s="34"/>
      <c r="B197" s="185"/>
      <c r="C197" s="186" t="s">
        <v>1453</v>
      </c>
      <c r="D197" s="186" t="s">
        <v>171</v>
      </c>
      <c r="E197" s="187" t="s">
        <v>1743</v>
      </c>
      <c r="F197" s="188" t="s">
        <v>1744</v>
      </c>
      <c r="G197" s="189" t="s">
        <v>228</v>
      </c>
      <c r="H197" s="190">
        <v>1080</v>
      </c>
      <c r="I197" s="191"/>
      <c r="J197" s="192">
        <f>ROUND(I197*H197,2)</f>
        <v>0</v>
      </c>
      <c r="K197" s="193"/>
      <c r="L197" s="35"/>
      <c r="M197" s="194" t="s">
        <v>1</v>
      </c>
      <c r="N197" s="195" t="s">
        <v>41</v>
      </c>
      <c r="O197" s="78"/>
      <c r="P197" s="196">
        <f>O197*H197</f>
        <v>0</v>
      </c>
      <c r="Q197" s="196">
        <v>0</v>
      </c>
      <c r="R197" s="196">
        <f>Q197*H197</f>
        <v>0</v>
      </c>
      <c r="S197" s="196">
        <v>0</v>
      </c>
      <c r="T197" s="197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8" t="s">
        <v>175</v>
      </c>
      <c r="AT197" s="198" t="s">
        <v>171</v>
      </c>
      <c r="AU197" s="198" t="s">
        <v>82</v>
      </c>
      <c r="AY197" s="15" t="s">
        <v>168</v>
      </c>
      <c r="BE197" s="199">
        <f>IF(N197="základná",J197,0)</f>
        <v>0</v>
      </c>
      <c r="BF197" s="199">
        <f>IF(N197="znížená",J197,0)</f>
        <v>0</v>
      </c>
      <c r="BG197" s="199">
        <f>IF(N197="zákl. prenesená",J197,0)</f>
        <v>0</v>
      </c>
      <c r="BH197" s="199">
        <f>IF(N197="zníž. prenesená",J197,0)</f>
        <v>0</v>
      </c>
      <c r="BI197" s="199">
        <f>IF(N197="nulová",J197,0)</f>
        <v>0</v>
      </c>
      <c r="BJ197" s="15" t="s">
        <v>88</v>
      </c>
      <c r="BK197" s="199">
        <f>ROUND(I197*H197,2)</f>
        <v>0</v>
      </c>
      <c r="BL197" s="15" t="s">
        <v>175</v>
      </c>
      <c r="BM197" s="198" t="s">
        <v>1745</v>
      </c>
    </row>
    <row r="198" s="2" customFormat="1" ht="24.15" customHeight="1">
      <c r="A198" s="34"/>
      <c r="B198" s="185"/>
      <c r="C198" s="200" t="s">
        <v>1455</v>
      </c>
      <c r="D198" s="200" t="s">
        <v>294</v>
      </c>
      <c r="E198" s="201" t="s">
        <v>1746</v>
      </c>
      <c r="F198" s="202" t="s">
        <v>1747</v>
      </c>
      <c r="G198" s="203" t="s">
        <v>228</v>
      </c>
      <c r="H198" s="204">
        <v>1080</v>
      </c>
      <c r="I198" s="205"/>
      <c r="J198" s="206">
        <f>ROUND(I198*H198,2)</f>
        <v>0</v>
      </c>
      <c r="K198" s="207"/>
      <c r="L198" s="208"/>
      <c r="M198" s="209" t="s">
        <v>1</v>
      </c>
      <c r="N198" s="210" t="s">
        <v>41</v>
      </c>
      <c r="O198" s="78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8" t="s">
        <v>197</v>
      </c>
      <c r="AT198" s="198" t="s">
        <v>294</v>
      </c>
      <c r="AU198" s="198" t="s">
        <v>82</v>
      </c>
      <c r="AY198" s="15" t="s">
        <v>168</v>
      </c>
      <c r="BE198" s="199">
        <f>IF(N198="základná",J198,0)</f>
        <v>0</v>
      </c>
      <c r="BF198" s="199">
        <f>IF(N198="znížená",J198,0)</f>
        <v>0</v>
      </c>
      <c r="BG198" s="199">
        <f>IF(N198="zákl. prenesená",J198,0)</f>
        <v>0</v>
      </c>
      <c r="BH198" s="199">
        <f>IF(N198="zníž. prenesená",J198,0)</f>
        <v>0</v>
      </c>
      <c r="BI198" s="199">
        <f>IF(N198="nulová",J198,0)</f>
        <v>0</v>
      </c>
      <c r="BJ198" s="15" t="s">
        <v>88</v>
      </c>
      <c r="BK198" s="199">
        <f>ROUND(I198*H198,2)</f>
        <v>0</v>
      </c>
      <c r="BL198" s="15" t="s">
        <v>175</v>
      </c>
      <c r="BM198" s="198" t="s">
        <v>1748</v>
      </c>
    </row>
    <row r="199" s="2" customFormat="1" ht="24.15" customHeight="1">
      <c r="A199" s="34"/>
      <c r="B199" s="185"/>
      <c r="C199" s="186" t="s">
        <v>1457</v>
      </c>
      <c r="D199" s="186" t="s">
        <v>171</v>
      </c>
      <c r="E199" s="187" t="s">
        <v>1749</v>
      </c>
      <c r="F199" s="188" t="s">
        <v>1750</v>
      </c>
      <c r="G199" s="189" t="s">
        <v>228</v>
      </c>
      <c r="H199" s="190">
        <v>740</v>
      </c>
      <c r="I199" s="191"/>
      <c r="J199" s="192">
        <f>ROUND(I199*H199,2)</f>
        <v>0</v>
      </c>
      <c r="K199" s="193"/>
      <c r="L199" s="35"/>
      <c r="M199" s="194" t="s">
        <v>1</v>
      </c>
      <c r="N199" s="195" t="s">
        <v>41</v>
      </c>
      <c r="O199" s="78"/>
      <c r="P199" s="196">
        <f>O199*H199</f>
        <v>0</v>
      </c>
      <c r="Q199" s="196">
        <v>0</v>
      </c>
      <c r="R199" s="196">
        <f>Q199*H199</f>
        <v>0</v>
      </c>
      <c r="S199" s="196">
        <v>0</v>
      </c>
      <c r="T199" s="197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8" t="s">
        <v>175</v>
      </c>
      <c r="AT199" s="198" t="s">
        <v>171</v>
      </c>
      <c r="AU199" s="198" t="s">
        <v>82</v>
      </c>
      <c r="AY199" s="15" t="s">
        <v>168</v>
      </c>
      <c r="BE199" s="199">
        <f>IF(N199="základná",J199,0)</f>
        <v>0</v>
      </c>
      <c r="BF199" s="199">
        <f>IF(N199="znížená",J199,0)</f>
        <v>0</v>
      </c>
      <c r="BG199" s="199">
        <f>IF(N199="zákl. prenesená",J199,0)</f>
        <v>0</v>
      </c>
      <c r="BH199" s="199">
        <f>IF(N199="zníž. prenesená",J199,0)</f>
        <v>0</v>
      </c>
      <c r="BI199" s="199">
        <f>IF(N199="nulová",J199,0)</f>
        <v>0</v>
      </c>
      <c r="BJ199" s="15" t="s">
        <v>88</v>
      </c>
      <c r="BK199" s="199">
        <f>ROUND(I199*H199,2)</f>
        <v>0</v>
      </c>
      <c r="BL199" s="15" t="s">
        <v>175</v>
      </c>
      <c r="BM199" s="198" t="s">
        <v>1751</v>
      </c>
    </row>
    <row r="200" s="2" customFormat="1" ht="24.15" customHeight="1">
      <c r="A200" s="34"/>
      <c r="B200" s="185"/>
      <c r="C200" s="200" t="s">
        <v>1459</v>
      </c>
      <c r="D200" s="200" t="s">
        <v>294</v>
      </c>
      <c r="E200" s="201" t="s">
        <v>1752</v>
      </c>
      <c r="F200" s="202" t="s">
        <v>1753</v>
      </c>
      <c r="G200" s="203" t="s">
        <v>228</v>
      </c>
      <c r="H200" s="204">
        <v>740</v>
      </c>
      <c r="I200" s="205"/>
      <c r="J200" s="206">
        <f>ROUND(I200*H200,2)</f>
        <v>0</v>
      </c>
      <c r="K200" s="207"/>
      <c r="L200" s="208"/>
      <c r="M200" s="209" t="s">
        <v>1</v>
      </c>
      <c r="N200" s="210" t="s">
        <v>41</v>
      </c>
      <c r="O200" s="78"/>
      <c r="P200" s="196">
        <f>O200*H200</f>
        <v>0</v>
      </c>
      <c r="Q200" s="196">
        <v>0</v>
      </c>
      <c r="R200" s="196">
        <f>Q200*H200</f>
        <v>0</v>
      </c>
      <c r="S200" s="196">
        <v>0</v>
      </c>
      <c r="T200" s="197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8" t="s">
        <v>197</v>
      </c>
      <c r="AT200" s="198" t="s">
        <v>294</v>
      </c>
      <c r="AU200" s="198" t="s">
        <v>82</v>
      </c>
      <c r="AY200" s="15" t="s">
        <v>168</v>
      </c>
      <c r="BE200" s="199">
        <f>IF(N200="základná",J200,0)</f>
        <v>0</v>
      </c>
      <c r="BF200" s="199">
        <f>IF(N200="znížená",J200,0)</f>
        <v>0</v>
      </c>
      <c r="BG200" s="199">
        <f>IF(N200="zákl. prenesená",J200,0)</f>
        <v>0</v>
      </c>
      <c r="BH200" s="199">
        <f>IF(N200="zníž. prenesená",J200,0)</f>
        <v>0</v>
      </c>
      <c r="BI200" s="199">
        <f>IF(N200="nulová",J200,0)</f>
        <v>0</v>
      </c>
      <c r="BJ200" s="15" t="s">
        <v>88</v>
      </c>
      <c r="BK200" s="199">
        <f>ROUND(I200*H200,2)</f>
        <v>0</v>
      </c>
      <c r="BL200" s="15" t="s">
        <v>175</v>
      </c>
      <c r="BM200" s="198" t="s">
        <v>1754</v>
      </c>
    </row>
    <row r="201" s="2" customFormat="1" ht="24.15" customHeight="1">
      <c r="A201" s="34"/>
      <c r="B201" s="185"/>
      <c r="C201" s="186" t="s">
        <v>1463</v>
      </c>
      <c r="D201" s="186" t="s">
        <v>171</v>
      </c>
      <c r="E201" s="187" t="s">
        <v>1755</v>
      </c>
      <c r="F201" s="188" t="s">
        <v>1756</v>
      </c>
      <c r="G201" s="189" t="s">
        <v>228</v>
      </c>
      <c r="H201" s="190">
        <v>35</v>
      </c>
      <c r="I201" s="191"/>
      <c r="J201" s="192">
        <f>ROUND(I201*H201,2)</f>
        <v>0</v>
      </c>
      <c r="K201" s="193"/>
      <c r="L201" s="35"/>
      <c r="M201" s="194" t="s">
        <v>1</v>
      </c>
      <c r="N201" s="195" t="s">
        <v>41</v>
      </c>
      <c r="O201" s="78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8" t="s">
        <v>175</v>
      </c>
      <c r="AT201" s="198" t="s">
        <v>171</v>
      </c>
      <c r="AU201" s="198" t="s">
        <v>82</v>
      </c>
      <c r="AY201" s="15" t="s">
        <v>168</v>
      </c>
      <c r="BE201" s="199">
        <f>IF(N201="základná",J201,0)</f>
        <v>0</v>
      </c>
      <c r="BF201" s="199">
        <f>IF(N201="znížená",J201,0)</f>
        <v>0</v>
      </c>
      <c r="BG201" s="199">
        <f>IF(N201="zákl. prenesená",J201,0)</f>
        <v>0</v>
      </c>
      <c r="BH201" s="199">
        <f>IF(N201="zníž. prenesená",J201,0)</f>
        <v>0</v>
      </c>
      <c r="BI201" s="199">
        <f>IF(N201="nulová",J201,0)</f>
        <v>0</v>
      </c>
      <c r="BJ201" s="15" t="s">
        <v>88</v>
      </c>
      <c r="BK201" s="199">
        <f>ROUND(I201*H201,2)</f>
        <v>0</v>
      </c>
      <c r="BL201" s="15" t="s">
        <v>175</v>
      </c>
      <c r="BM201" s="198" t="s">
        <v>1757</v>
      </c>
    </row>
    <row r="202" s="2" customFormat="1" ht="24.15" customHeight="1">
      <c r="A202" s="34"/>
      <c r="B202" s="185"/>
      <c r="C202" s="200" t="s">
        <v>1465</v>
      </c>
      <c r="D202" s="200" t="s">
        <v>294</v>
      </c>
      <c r="E202" s="201" t="s">
        <v>1758</v>
      </c>
      <c r="F202" s="202" t="s">
        <v>1759</v>
      </c>
      <c r="G202" s="203" t="s">
        <v>228</v>
      </c>
      <c r="H202" s="204">
        <v>35</v>
      </c>
      <c r="I202" s="205"/>
      <c r="J202" s="206">
        <f>ROUND(I202*H202,2)</f>
        <v>0</v>
      </c>
      <c r="K202" s="207"/>
      <c r="L202" s="208"/>
      <c r="M202" s="209" t="s">
        <v>1</v>
      </c>
      <c r="N202" s="210" t="s">
        <v>41</v>
      </c>
      <c r="O202" s="78"/>
      <c r="P202" s="196">
        <f>O202*H202</f>
        <v>0</v>
      </c>
      <c r="Q202" s="196">
        <v>0</v>
      </c>
      <c r="R202" s="196">
        <f>Q202*H202</f>
        <v>0</v>
      </c>
      <c r="S202" s="196">
        <v>0</v>
      </c>
      <c r="T202" s="197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8" t="s">
        <v>197</v>
      </c>
      <c r="AT202" s="198" t="s">
        <v>294</v>
      </c>
      <c r="AU202" s="198" t="s">
        <v>82</v>
      </c>
      <c r="AY202" s="15" t="s">
        <v>168</v>
      </c>
      <c r="BE202" s="199">
        <f>IF(N202="základná",J202,0)</f>
        <v>0</v>
      </c>
      <c r="BF202" s="199">
        <f>IF(N202="znížená",J202,0)</f>
        <v>0</v>
      </c>
      <c r="BG202" s="199">
        <f>IF(N202="zákl. prenesená",J202,0)</f>
        <v>0</v>
      </c>
      <c r="BH202" s="199">
        <f>IF(N202="zníž. prenesená",J202,0)</f>
        <v>0</v>
      </c>
      <c r="BI202" s="199">
        <f>IF(N202="nulová",J202,0)</f>
        <v>0</v>
      </c>
      <c r="BJ202" s="15" t="s">
        <v>88</v>
      </c>
      <c r="BK202" s="199">
        <f>ROUND(I202*H202,2)</f>
        <v>0</v>
      </c>
      <c r="BL202" s="15" t="s">
        <v>175</v>
      </c>
      <c r="BM202" s="198" t="s">
        <v>1760</v>
      </c>
    </row>
    <row r="203" s="2" customFormat="1" ht="24.15" customHeight="1">
      <c r="A203" s="34"/>
      <c r="B203" s="185"/>
      <c r="C203" s="186" t="s">
        <v>1469</v>
      </c>
      <c r="D203" s="186" t="s">
        <v>171</v>
      </c>
      <c r="E203" s="187" t="s">
        <v>1761</v>
      </c>
      <c r="F203" s="188" t="s">
        <v>1762</v>
      </c>
      <c r="G203" s="189" t="s">
        <v>228</v>
      </c>
      <c r="H203" s="190">
        <v>48</v>
      </c>
      <c r="I203" s="191"/>
      <c r="J203" s="192">
        <f>ROUND(I203*H203,2)</f>
        <v>0</v>
      </c>
      <c r="K203" s="193"/>
      <c r="L203" s="35"/>
      <c r="M203" s="194" t="s">
        <v>1</v>
      </c>
      <c r="N203" s="195" t="s">
        <v>41</v>
      </c>
      <c r="O203" s="78"/>
      <c r="P203" s="196">
        <f>O203*H203</f>
        <v>0</v>
      </c>
      <c r="Q203" s="196">
        <v>0</v>
      </c>
      <c r="R203" s="196">
        <f>Q203*H203</f>
        <v>0</v>
      </c>
      <c r="S203" s="196">
        <v>0</v>
      </c>
      <c r="T203" s="197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8" t="s">
        <v>175</v>
      </c>
      <c r="AT203" s="198" t="s">
        <v>171</v>
      </c>
      <c r="AU203" s="198" t="s">
        <v>82</v>
      </c>
      <c r="AY203" s="15" t="s">
        <v>168</v>
      </c>
      <c r="BE203" s="199">
        <f>IF(N203="základná",J203,0)</f>
        <v>0</v>
      </c>
      <c r="BF203" s="199">
        <f>IF(N203="znížená",J203,0)</f>
        <v>0</v>
      </c>
      <c r="BG203" s="199">
        <f>IF(N203="zákl. prenesená",J203,0)</f>
        <v>0</v>
      </c>
      <c r="BH203" s="199">
        <f>IF(N203="zníž. prenesená",J203,0)</f>
        <v>0</v>
      </c>
      <c r="BI203" s="199">
        <f>IF(N203="nulová",J203,0)</f>
        <v>0</v>
      </c>
      <c r="BJ203" s="15" t="s">
        <v>88</v>
      </c>
      <c r="BK203" s="199">
        <f>ROUND(I203*H203,2)</f>
        <v>0</v>
      </c>
      <c r="BL203" s="15" t="s">
        <v>175</v>
      </c>
      <c r="BM203" s="198" t="s">
        <v>1763</v>
      </c>
    </row>
    <row r="204" s="2" customFormat="1" ht="24.15" customHeight="1">
      <c r="A204" s="34"/>
      <c r="B204" s="185"/>
      <c r="C204" s="200" t="s">
        <v>1471</v>
      </c>
      <c r="D204" s="200" t="s">
        <v>294</v>
      </c>
      <c r="E204" s="201" t="s">
        <v>1764</v>
      </c>
      <c r="F204" s="202" t="s">
        <v>1765</v>
      </c>
      <c r="G204" s="203" t="s">
        <v>228</v>
      </c>
      <c r="H204" s="204">
        <v>48</v>
      </c>
      <c r="I204" s="205"/>
      <c r="J204" s="206">
        <f>ROUND(I204*H204,2)</f>
        <v>0</v>
      </c>
      <c r="K204" s="207"/>
      <c r="L204" s="208"/>
      <c r="M204" s="209" t="s">
        <v>1</v>
      </c>
      <c r="N204" s="210" t="s">
        <v>41</v>
      </c>
      <c r="O204" s="78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8" t="s">
        <v>197</v>
      </c>
      <c r="AT204" s="198" t="s">
        <v>294</v>
      </c>
      <c r="AU204" s="198" t="s">
        <v>82</v>
      </c>
      <c r="AY204" s="15" t="s">
        <v>168</v>
      </c>
      <c r="BE204" s="199">
        <f>IF(N204="základná",J204,0)</f>
        <v>0</v>
      </c>
      <c r="BF204" s="199">
        <f>IF(N204="znížená",J204,0)</f>
        <v>0</v>
      </c>
      <c r="BG204" s="199">
        <f>IF(N204="zákl. prenesená",J204,0)</f>
        <v>0</v>
      </c>
      <c r="BH204" s="199">
        <f>IF(N204="zníž. prenesená",J204,0)</f>
        <v>0</v>
      </c>
      <c r="BI204" s="199">
        <f>IF(N204="nulová",J204,0)</f>
        <v>0</v>
      </c>
      <c r="BJ204" s="15" t="s">
        <v>88</v>
      </c>
      <c r="BK204" s="199">
        <f>ROUND(I204*H204,2)</f>
        <v>0</v>
      </c>
      <c r="BL204" s="15" t="s">
        <v>175</v>
      </c>
      <c r="BM204" s="198" t="s">
        <v>1766</v>
      </c>
    </row>
    <row r="205" s="2" customFormat="1" ht="24.15" customHeight="1">
      <c r="A205" s="34"/>
      <c r="B205" s="185"/>
      <c r="C205" s="186" t="s">
        <v>1473</v>
      </c>
      <c r="D205" s="186" t="s">
        <v>171</v>
      </c>
      <c r="E205" s="187" t="s">
        <v>1767</v>
      </c>
      <c r="F205" s="188" t="s">
        <v>1768</v>
      </c>
      <c r="G205" s="189" t="s">
        <v>228</v>
      </c>
      <c r="H205" s="190">
        <v>55</v>
      </c>
      <c r="I205" s="191"/>
      <c r="J205" s="192">
        <f>ROUND(I205*H205,2)</f>
        <v>0</v>
      </c>
      <c r="K205" s="193"/>
      <c r="L205" s="35"/>
      <c r="M205" s="194" t="s">
        <v>1</v>
      </c>
      <c r="N205" s="195" t="s">
        <v>41</v>
      </c>
      <c r="O205" s="78"/>
      <c r="P205" s="196">
        <f>O205*H205</f>
        <v>0</v>
      </c>
      <c r="Q205" s="196">
        <v>0</v>
      </c>
      <c r="R205" s="196">
        <f>Q205*H205</f>
        <v>0</v>
      </c>
      <c r="S205" s="196">
        <v>0</v>
      </c>
      <c r="T205" s="197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8" t="s">
        <v>175</v>
      </c>
      <c r="AT205" s="198" t="s">
        <v>171</v>
      </c>
      <c r="AU205" s="198" t="s">
        <v>82</v>
      </c>
      <c r="AY205" s="15" t="s">
        <v>168</v>
      </c>
      <c r="BE205" s="199">
        <f>IF(N205="základná",J205,0)</f>
        <v>0</v>
      </c>
      <c r="BF205" s="199">
        <f>IF(N205="znížená",J205,0)</f>
        <v>0</v>
      </c>
      <c r="BG205" s="199">
        <f>IF(N205="zákl. prenesená",J205,0)</f>
        <v>0</v>
      </c>
      <c r="BH205" s="199">
        <f>IF(N205="zníž. prenesená",J205,0)</f>
        <v>0</v>
      </c>
      <c r="BI205" s="199">
        <f>IF(N205="nulová",J205,0)</f>
        <v>0</v>
      </c>
      <c r="BJ205" s="15" t="s">
        <v>88</v>
      </c>
      <c r="BK205" s="199">
        <f>ROUND(I205*H205,2)</f>
        <v>0</v>
      </c>
      <c r="BL205" s="15" t="s">
        <v>175</v>
      </c>
      <c r="BM205" s="198" t="s">
        <v>1769</v>
      </c>
    </row>
    <row r="206" s="2" customFormat="1" ht="24.15" customHeight="1">
      <c r="A206" s="34"/>
      <c r="B206" s="185"/>
      <c r="C206" s="200" t="s">
        <v>1477</v>
      </c>
      <c r="D206" s="200" t="s">
        <v>294</v>
      </c>
      <c r="E206" s="201" t="s">
        <v>1770</v>
      </c>
      <c r="F206" s="202" t="s">
        <v>1771</v>
      </c>
      <c r="G206" s="203" t="s">
        <v>228</v>
      </c>
      <c r="H206" s="204">
        <v>55</v>
      </c>
      <c r="I206" s="205"/>
      <c r="J206" s="206">
        <f>ROUND(I206*H206,2)</f>
        <v>0</v>
      </c>
      <c r="K206" s="207"/>
      <c r="L206" s="208"/>
      <c r="M206" s="209" t="s">
        <v>1</v>
      </c>
      <c r="N206" s="210" t="s">
        <v>41</v>
      </c>
      <c r="O206" s="78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8" t="s">
        <v>197</v>
      </c>
      <c r="AT206" s="198" t="s">
        <v>294</v>
      </c>
      <c r="AU206" s="198" t="s">
        <v>82</v>
      </c>
      <c r="AY206" s="15" t="s">
        <v>168</v>
      </c>
      <c r="BE206" s="199">
        <f>IF(N206="základná",J206,0)</f>
        <v>0</v>
      </c>
      <c r="BF206" s="199">
        <f>IF(N206="znížená",J206,0)</f>
        <v>0</v>
      </c>
      <c r="BG206" s="199">
        <f>IF(N206="zákl. prenesená",J206,0)</f>
        <v>0</v>
      </c>
      <c r="BH206" s="199">
        <f>IF(N206="zníž. prenesená",J206,0)</f>
        <v>0</v>
      </c>
      <c r="BI206" s="199">
        <f>IF(N206="nulová",J206,0)</f>
        <v>0</v>
      </c>
      <c r="BJ206" s="15" t="s">
        <v>88</v>
      </c>
      <c r="BK206" s="199">
        <f>ROUND(I206*H206,2)</f>
        <v>0</v>
      </c>
      <c r="BL206" s="15" t="s">
        <v>175</v>
      </c>
      <c r="BM206" s="198" t="s">
        <v>1772</v>
      </c>
    </row>
    <row r="207" s="2" customFormat="1" ht="24.15" customHeight="1">
      <c r="A207" s="34"/>
      <c r="B207" s="185"/>
      <c r="C207" s="186" t="s">
        <v>1481</v>
      </c>
      <c r="D207" s="186" t="s">
        <v>171</v>
      </c>
      <c r="E207" s="187" t="s">
        <v>1773</v>
      </c>
      <c r="F207" s="188" t="s">
        <v>1774</v>
      </c>
      <c r="G207" s="189" t="s">
        <v>273</v>
      </c>
      <c r="H207" s="190">
        <v>1</v>
      </c>
      <c r="I207" s="191"/>
      <c r="J207" s="192">
        <f>ROUND(I207*H207,2)</f>
        <v>0</v>
      </c>
      <c r="K207" s="193"/>
      <c r="L207" s="35"/>
      <c r="M207" s="194" t="s">
        <v>1</v>
      </c>
      <c r="N207" s="195" t="s">
        <v>41</v>
      </c>
      <c r="O207" s="78"/>
      <c r="P207" s="196">
        <f>O207*H207</f>
        <v>0</v>
      </c>
      <c r="Q207" s="196">
        <v>0</v>
      </c>
      <c r="R207" s="196">
        <f>Q207*H207</f>
        <v>0</v>
      </c>
      <c r="S207" s="196">
        <v>0</v>
      </c>
      <c r="T207" s="197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8" t="s">
        <v>175</v>
      </c>
      <c r="AT207" s="198" t="s">
        <v>171</v>
      </c>
      <c r="AU207" s="198" t="s">
        <v>82</v>
      </c>
      <c r="AY207" s="15" t="s">
        <v>168</v>
      </c>
      <c r="BE207" s="199">
        <f>IF(N207="základná",J207,0)</f>
        <v>0</v>
      </c>
      <c r="BF207" s="199">
        <f>IF(N207="znížená",J207,0)</f>
        <v>0</v>
      </c>
      <c r="BG207" s="199">
        <f>IF(N207="zákl. prenesená",J207,0)</f>
        <v>0</v>
      </c>
      <c r="BH207" s="199">
        <f>IF(N207="zníž. prenesená",J207,0)</f>
        <v>0</v>
      </c>
      <c r="BI207" s="199">
        <f>IF(N207="nulová",J207,0)</f>
        <v>0</v>
      </c>
      <c r="BJ207" s="15" t="s">
        <v>88</v>
      </c>
      <c r="BK207" s="199">
        <f>ROUND(I207*H207,2)</f>
        <v>0</v>
      </c>
      <c r="BL207" s="15" t="s">
        <v>175</v>
      </c>
      <c r="BM207" s="198" t="s">
        <v>1775</v>
      </c>
    </row>
    <row r="208" s="2" customFormat="1" ht="24.15" customHeight="1">
      <c r="A208" s="34"/>
      <c r="B208" s="185"/>
      <c r="C208" s="186" t="s">
        <v>1485</v>
      </c>
      <c r="D208" s="186" t="s">
        <v>171</v>
      </c>
      <c r="E208" s="187" t="s">
        <v>1776</v>
      </c>
      <c r="F208" s="188" t="s">
        <v>1777</v>
      </c>
      <c r="G208" s="189" t="s">
        <v>273</v>
      </c>
      <c r="H208" s="190">
        <v>4</v>
      </c>
      <c r="I208" s="191"/>
      <c r="J208" s="192">
        <f>ROUND(I208*H208,2)</f>
        <v>0</v>
      </c>
      <c r="K208" s="193"/>
      <c r="L208" s="35"/>
      <c r="M208" s="194" t="s">
        <v>1</v>
      </c>
      <c r="N208" s="195" t="s">
        <v>41</v>
      </c>
      <c r="O208" s="78"/>
      <c r="P208" s="196">
        <f>O208*H208</f>
        <v>0</v>
      </c>
      <c r="Q208" s="196">
        <v>0</v>
      </c>
      <c r="R208" s="196">
        <f>Q208*H208</f>
        <v>0</v>
      </c>
      <c r="S208" s="196">
        <v>0</v>
      </c>
      <c r="T208" s="197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8" t="s">
        <v>175</v>
      </c>
      <c r="AT208" s="198" t="s">
        <v>171</v>
      </c>
      <c r="AU208" s="198" t="s">
        <v>82</v>
      </c>
      <c r="AY208" s="15" t="s">
        <v>168</v>
      </c>
      <c r="BE208" s="199">
        <f>IF(N208="základná",J208,0)</f>
        <v>0</v>
      </c>
      <c r="BF208" s="199">
        <f>IF(N208="znížená",J208,0)</f>
        <v>0</v>
      </c>
      <c r="BG208" s="199">
        <f>IF(N208="zákl. prenesená",J208,0)</f>
        <v>0</v>
      </c>
      <c r="BH208" s="199">
        <f>IF(N208="zníž. prenesená",J208,0)</f>
        <v>0</v>
      </c>
      <c r="BI208" s="199">
        <f>IF(N208="nulová",J208,0)</f>
        <v>0</v>
      </c>
      <c r="BJ208" s="15" t="s">
        <v>88</v>
      </c>
      <c r="BK208" s="199">
        <f>ROUND(I208*H208,2)</f>
        <v>0</v>
      </c>
      <c r="BL208" s="15" t="s">
        <v>175</v>
      </c>
      <c r="BM208" s="198" t="s">
        <v>1778</v>
      </c>
    </row>
    <row r="209" s="2" customFormat="1" ht="16.5" customHeight="1">
      <c r="A209" s="34"/>
      <c r="B209" s="185"/>
      <c r="C209" s="186" t="s">
        <v>1487</v>
      </c>
      <c r="D209" s="186" t="s">
        <v>171</v>
      </c>
      <c r="E209" s="187" t="s">
        <v>1779</v>
      </c>
      <c r="F209" s="188" t="s">
        <v>1780</v>
      </c>
      <c r="G209" s="189" t="s">
        <v>273</v>
      </c>
      <c r="H209" s="190">
        <v>25</v>
      </c>
      <c r="I209" s="191"/>
      <c r="J209" s="192">
        <f>ROUND(I209*H209,2)</f>
        <v>0</v>
      </c>
      <c r="K209" s="193"/>
      <c r="L209" s="35"/>
      <c r="M209" s="194" t="s">
        <v>1</v>
      </c>
      <c r="N209" s="195" t="s">
        <v>41</v>
      </c>
      <c r="O209" s="78"/>
      <c r="P209" s="196">
        <f>O209*H209</f>
        <v>0</v>
      </c>
      <c r="Q209" s="196">
        <v>0</v>
      </c>
      <c r="R209" s="196">
        <f>Q209*H209</f>
        <v>0</v>
      </c>
      <c r="S209" s="196">
        <v>0</v>
      </c>
      <c r="T209" s="197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8" t="s">
        <v>175</v>
      </c>
      <c r="AT209" s="198" t="s">
        <v>171</v>
      </c>
      <c r="AU209" s="198" t="s">
        <v>82</v>
      </c>
      <c r="AY209" s="15" t="s">
        <v>168</v>
      </c>
      <c r="BE209" s="199">
        <f>IF(N209="základná",J209,0)</f>
        <v>0</v>
      </c>
      <c r="BF209" s="199">
        <f>IF(N209="znížená",J209,0)</f>
        <v>0</v>
      </c>
      <c r="BG209" s="199">
        <f>IF(N209="zákl. prenesená",J209,0)</f>
        <v>0</v>
      </c>
      <c r="BH209" s="199">
        <f>IF(N209="zníž. prenesená",J209,0)</f>
        <v>0</v>
      </c>
      <c r="BI209" s="199">
        <f>IF(N209="nulová",J209,0)</f>
        <v>0</v>
      </c>
      <c r="BJ209" s="15" t="s">
        <v>88</v>
      </c>
      <c r="BK209" s="199">
        <f>ROUND(I209*H209,2)</f>
        <v>0</v>
      </c>
      <c r="BL209" s="15" t="s">
        <v>175</v>
      </c>
      <c r="BM209" s="198" t="s">
        <v>1781</v>
      </c>
    </row>
    <row r="210" s="2" customFormat="1" ht="21.75" customHeight="1">
      <c r="A210" s="34"/>
      <c r="B210" s="185"/>
      <c r="C210" s="186" t="s">
        <v>1489</v>
      </c>
      <c r="D210" s="186" t="s">
        <v>171</v>
      </c>
      <c r="E210" s="187" t="s">
        <v>1782</v>
      </c>
      <c r="F210" s="188" t="s">
        <v>1783</v>
      </c>
      <c r="G210" s="189" t="s">
        <v>273</v>
      </c>
      <c r="H210" s="190">
        <v>1</v>
      </c>
      <c r="I210" s="191"/>
      <c r="J210" s="192">
        <f>ROUND(I210*H210,2)</f>
        <v>0</v>
      </c>
      <c r="K210" s="193"/>
      <c r="L210" s="35"/>
      <c r="M210" s="194" t="s">
        <v>1</v>
      </c>
      <c r="N210" s="195" t="s">
        <v>41</v>
      </c>
      <c r="O210" s="78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8" t="s">
        <v>175</v>
      </c>
      <c r="AT210" s="198" t="s">
        <v>171</v>
      </c>
      <c r="AU210" s="198" t="s">
        <v>82</v>
      </c>
      <c r="AY210" s="15" t="s">
        <v>168</v>
      </c>
      <c r="BE210" s="199">
        <f>IF(N210="základná",J210,0)</f>
        <v>0</v>
      </c>
      <c r="BF210" s="199">
        <f>IF(N210="znížená",J210,0)</f>
        <v>0</v>
      </c>
      <c r="BG210" s="199">
        <f>IF(N210="zákl. prenesená",J210,0)</f>
        <v>0</v>
      </c>
      <c r="BH210" s="199">
        <f>IF(N210="zníž. prenesená",J210,0)</f>
        <v>0</v>
      </c>
      <c r="BI210" s="199">
        <f>IF(N210="nulová",J210,0)</f>
        <v>0</v>
      </c>
      <c r="BJ210" s="15" t="s">
        <v>88</v>
      </c>
      <c r="BK210" s="199">
        <f>ROUND(I210*H210,2)</f>
        <v>0</v>
      </c>
      <c r="BL210" s="15" t="s">
        <v>175</v>
      </c>
      <c r="BM210" s="198" t="s">
        <v>1784</v>
      </c>
    </row>
    <row r="211" s="2" customFormat="1" ht="16.5" customHeight="1">
      <c r="A211" s="34"/>
      <c r="B211" s="185"/>
      <c r="C211" s="200" t="s">
        <v>1493</v>
      </c>
      <c r="D211" s="200" t="s">
        <v>294</v>
      </c>
      <c r="E211" s="201" t="s">
        <v>1785</v>
      </c>
      <c r="F211" s="202" t="s">
        <v>1786</v>
      </c>
      <c r="G211" s="203" t="s">
        <v>273</v>
      </c>
      <c r="H211" s="204">
        <v>1</v>
      </c>
      <c r="I211" s="205"/>
      <c r="J211" s="206">
        <f>ROUND(I211*H211,2)</f>
        <v>0</v>
      </c>
      <c r="K211" s="207"/>
      <c r="L211" s="208"/>
      <c r="M211" s="209" t="s">
        <v>1</v>
      </c>
      <c r="N211" s="210" t="s">
        <v>41</v>
      </c>
      <c r="O211" s="78"/>
      <c r="P211" s="196">
        <f>O211*H211</f>
        <v>0</v>
      </c>
      <c r="Q211" s="196">
        <v>0</v>
      </c>
      <c r="R211" s="196">
        <f>Q211*H211</f>
        <v>0</v>
      </c>
      <c r="S211" s="196">
        <v>0</v>
      </c>
      <c r="T211" s="197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8" t="s">
        <v>197</v>
      </c>
      <c r="AT211" s="198" t="s">
        <v>294</v>
      </c>
      <c r="AU211" s="198" t="s">
        <v>82</v>
      </c>
      <c r="AY211" s="15" t="s">
        <v>168</v>
      </c>
      <c r="BE211" s="199">
        <f>IF(N211="základná",J211,0)</f>
        <v>0</v>
      </c>
      <c r="BF211" s="199">
        <f>IF(N211="znížená",J211,0)</f>
        <v>0</v>
      </c>
      <c r="BG211" s="199">
        <f>IF(N211="zákl. prenesená",J211,0)</f>
        <v>0</v>
      </c>
      <c r="BH211" s="199">
        <f>IF(N211="zníž. prenesená",J211,0)</f>
        <v>0</v>
      </c>
      <c r="BI211" s="199">
        <f>IF(N211="nulová",J211,0)</f>
        <v>0</v>
      </c>
      <c r="BJ211" s="15" t="s">
        <v>88</v>
      </c>
      <c r="BK211" s="199">
        <f>ROUND(I211*H211,2)</f>
        <v>0</v>
      </c>
      <c r="BL211" s="15" t="s">
        <v>175</v>
      </c>
      <c r="BM211" s="198" t="s">
        <v>1787</v>
      </c>
    </row>
    <row r="212" s="2" customFormat="1" ht="21.75" customHeight="1">
      <c r="A212" s="34"/>
      <c r="B212" s="185"/>
      <c r="C212" s="186" t="s">
        <v>1497</v>
      </c>
      <c r="D212" s="186" t="s">
        <v>171</v>
      </c>
      <c r="E212" s="187" t="s">
        <v>1788</v>
      </c>
      <c r="F212" s="188" t="s">
        <v>1789</v>
      </c>
      <c r="G212" s="189" t="s">
        <v>273</v>
      </c>
      <c r="H212" s="190">
        <v>54</v>
      </c>
      <c r="I212" s="191"/>
      <c r="J212" s="192">
        <f>ROUND(I212*H212,2)</f>
        <v>0</v>
      </c>
      <c r="K212" s="193"/>
      <c r="L212" s="35"/>
      <c r="M212" s="194" t="s">
        <v>1</v>
      </c>
      <c r="N212" s="195" t="s">
        <v>41</v>
      </c>
      <c r="O212" s="78"/>
      <c r="P212" s="196">
        <f>O212*H212</f>
        <v>0</v>
      </c>
      <c r="Q212" s="196">
        <v>0</v>
      </c>
      <c r="R212" s="196">
        <f>Q212*H212</f>
        <v>0</v>
      </c>
      <c r="S212" s="196">
        <v>0</v>
      </c>
      <c r="T212" s="197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8" t="s">
        <v>175</v>
      </c>
      <c r="AT212" s="198" t="s">
        <v>171</v>
      </c>
      <c r="AU212" s="198" t="s">
        <v>82</v>
      </c>
      <c r="AY212" s="15" t="s">
        <v>168</v>
      </c>
      <c r="BE212" s="199">
        <f>IF(N212="základná",J212,0)</f>
        <v>0</v>
      </c>
      <c r="BF212" s="199">
        <f>IF(N212="znížená",J212,0)</f>
        <v>0</v>
      </c>
      <c r="BG212" s="199">
        <f>IF(N212="zákl. prenesená",J212,0)</f>
        <v>0</v>
      </c>
      <c r="BH212" s="199">
        <f>IF(N212="zníž. prenesená",J212,0)</f>
        <v>0</v>
      </c>
      <c r="BI212" s="199">
        <f>IF(N212="nulová",J212,0)</f>
        <v>0</v>
      </c>
      <c r="BJ212" s="15" t="s">
        <v>88</v>
      </c>
      <c r="BK212" s="199">
        <f>ROUND(I212*H212,2)</f>
        <v>0</v>
      </c>
      <c r="BL212" s="15" t="s">
        <v>175</v>
      </c>
      <c r="BM212" s="198" t="s">
        <v>1790</v>
      </c>
    </row>
    <row r="213" s="2" customFormat="1" ht="16.5" customHeight="1">
      <c r="A213" s="34"/>
      <c r="B213" s="185"/>
      <c r="C213" s="200" t="s">
        <v>1501</v>
      </c>
      <c r="D213" s="200" t="s">
        <v>294</v>
      </c>
      <c r="E213" s="201" t="s">
        <v>1791</v>
      </c>
      <c r="F213" s="202" t="s">
        <v>1792</v>
      </c>
      <c r="G213" s="203" t="s">
        <v>273</v>
      </c>
      <c r="H213" s="204">
        <v>54</v>
      </c>
      <c r="I213" s="205"/>
      <c r="J213" s="206">
        <f>ROUND(I213*H213,2)</f>
        <v>0</v>
      </c>
      <c r="K213" s="207"/>
      <c r="L213" s="208"/>
      <c r="M213" s="209" t="s">
        <v>1</v>
      </c>
      <c r="N213" s="210" t="s">
        <v>41</v>
      </c>
      <c r="O213" s="78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8" t="s">
        <v>197</v>
      </c>
      <c r="AT213" s="198" t="s">
        <v>294</v>
      </c>
      <c r="AU213" s="198" t="s">
        <v>82</v>
      </c>
      <c r="AY213" s="15" t="s">
        <v>168</v>
      </c>
      <c r="BE213" s="199">
        <f>IF(N213="základná",J213,0)</f>
        <v>0</v>
      </c>
      <c r="BF213" s="199">
        <f>IF(N213="znížená",J213,0)</f>
        <v>0</v>
      </c>
      <c r="BG213" s="199">
        <f>IF(N213="zákl. prenesená",J213,0)</f>
        <v>0</v>
      </c>
      <c r="BH213" s="199">
        <f>IF(N213="zníž. prenesená",J213,0)</f>
        <v>0</v>
      </c>
      <c r="BI213" s="199">
        <f>IF(N213="nulová",J213,0)</f>
        <v>0</v>
      </c>
      <c r="BJ213" s="15" t="s">
        <v>88</v>
      </c>
      <c r="BK213" s="199">
        <f>ROUND(I213*H213,2)</f>
        <v>0</v>
      </c>
      <c r="BL213" s="15" t="s">
        <v>175</v>
      </c>
      <c r="BM213" s="198" t="s">
        <v>1793</v>
      </c>
    </row>
    <row r="214" s="2" customFormat="1" ht="21.75" customHeight="1">
      <c r="A214" s="34"/>
      <c r="B214" s="185"/>
      <c r="C214" s="186" t="s">
        <v>1505</v>
      </c>
      <c r="D214" s="186" t="s">
        <v>171</v>
      </c>
      <c r="E214" s="187" t="s">
        <v>1794</v>
      </c>
      <c r="F214" s="188" t="s">
        <v>1795</v>
      </c>
      <c r="G214" s="189" t="s">
        <v>273</v>
      </c>
      <c r="H214" s="190">
        <v>7</v>
      </c>
      <c r="I214" s="191"/>
      <c r="J214" s="192">
        <f>ROUND(I214*H214,2)</f>
        <v>0</v>
      </c>
      <c r="K214" s="193"/>
      <c r="L214" s="35"/>
      <c r="M214" s="194" t="s">
        <v>1</v>
      </c>
      <c r="N214" s="195" t="s">
        <v>41</v>
      </c>
      <c r="O214" s="78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8" t="s">
        <v>175</v>
      </c>
      <c r="AT214" s="198" t="s">
        <v>171</v>
      </c>
      <c r="AU214" s="198" t="s">
        <v>82</v>
      </c>
      <c r="AY214" s="15" t="s">
        <v>168</v>
      </c>
      <c r="BE214" s="199">
        <f>IF(N214="základná",J214,0)</f>
        <v>0</v>
      </c>
      <c r="BF214" s="199">
        <f>IF(N214="znížená",J214,0)</f>
        <v>0</v>
      </c>
      <c r="BG214" s="199">
        <f>IF(N214="zákl. prenesená",J214,0)</f>
        <v>0</v>
      </c>
      <c r="BH214" s="199">
        <f>IF(N214="zníž. prenesená",J214,0)</f>
        <v>0</v>
      </c>
      <c r="BI214" s="199">
        <f>IF(N214="nulová",J214,0)</f>
        <v>0</v>
      </c>
      <c r="BJ214" s="15" t="s">
        <v>88</v>
      </c>
      <c r="BK214" s="199">
        <f>ROUND(I214*H214,2)</f>
        <v>0</v>
      </c>
      <c r="BL214" s="15" t="s">
        <v>175</v>
      </c>
      <c r="BM214" s="198" t="s">
        <v>1796</v>
      </c>
    </row>
    <row r="215" s="2" customFormat="1" ht="16.5" customHeight="1">
      <c r="A215" s="34"/>
      <c r="B215" s="185"/>
      <c r="C215" s="200" t="s">
        <v>1509</v>
      </c>
      <c r="D215" s="200" t="s">
        <v>294</v>
      </c>
      <c r="E215" s="201" t="s">
        <v>1797</v>
      </c>
      <c r="F215" s="202" t="s">
        <v>1798</v>
      </c>
      <c r="G215" s="203" t="s">
        <v>273</v>
      </c>
      <c r="H215" s="204">
        <v>7</v>
      </c>
      <c r="I215" s="205"/>
      <c r="J215" s="206">
        <f>ROUND(I215*H215,2)</f>
        <v>0</v>
      </c>
      <c r="K215" s="207"/>
      <c r="L215" s="208"/>
      <c r="M215" s="209" t="s">
        <v>1</v>
      </c>
      <c r="N215" s="210" t="s">
        <v>41</v>
      </c>
      <c r="O215" s="78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8" t="s">
        <v>197</v>
      </c>
      <c r="AT215" s="198" t="s">
        <v>294</v>
      </c>
      <c r="AU215" s="198" t="s">
        <v>82</v>
      </c>
      <c r="AY215" s="15" t="s">
        <v>168</v>
      </c>
      <c r="BE215" s="199">
        <f>IF(N215="základná",J215,0)</f>
        <v>0</v>
      </c>
      <c r="BF215" s="199">
        <f>IF(N215="znížená",J215,0)</f>
        <v>0</v>
      </c>
      <c r="BG215" s="199">
        <f>IF(N215="zákl. prenesená",J215,0)</f>
        <v>0</v>
      </c>
      <c r="BH215" s="199">
        <f>IF(N215="zníž. prenesená",J215,0)</f>
        <v>0</v>
      </c>
      <c r="BI215" s="199">
        <f>IF(N215="nulová",J215,0)</f>
        <v>0</v>
      </c>
      <c r="BJ215" s="15" t="s">
        <v>88</v>
      </c>
      <c r="BK215" s="199">
        <f>ROUND(I215*H215,2)</f>
        <v>0</v>
      </c>
      <c r="BL215" s="15" t="s">
        <v>175</v>
      </c>
      <c r="BM215" s="198" t="s">
        <v>1799</v>
      </c>
    </row>
    <row r="216" s="2" customFormat="1" ht="16.5" customHeight="1">
      <c r="A216" s="34"/>
      <c r="B216" s="185"/>
      <c r="C216" s="186" t="s">
        <v>1513</v>
      </c>
      <c r="D216" s="186" t="s">
        <v>171</v>
      </c>
      <c r="E216" s="187" t="s">
        <v>1800</v>
      </c>
      <c r="F216" s="188" t="s">
        <v>1801</v>
      </c>
      <c r="G216" s="189" t="s">
        <v>273</v>
      </c>
      <c r="H216" s="190">
        <v>1</v>
      </c>
      <c r="I216" s="191"/>
      <c r="J216" s="192">
        <f>ROUND(I216*H216,2)</f>
        <v>0</v>
      </c>
      <c r="K216" s="193"/>
      <c r="L216" s="35"/>
      <c r="M216" s="194" t="s">
        <v>1</v>
      </c>
      <c r="N216" s="195" t="s">
        <v>41</v>
      </c>
      <c r="O216" s="78"/>
      <c r="P216" s="196">
        <f>O216*H216</f>
        <v>0</v>
      </c>
      <c r="Q216" s="196">
        <v>0</v>
      </c>
      <c r="R216" s="196">
        <f>Q216*H216</f>
        <v>0</v>
      </c>
      <c r="S216" s="196">
        <v>0</v>
      </c>
      <c r="T216" s="197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8" t="s">
        <v>175</v>
      </c>
      <c r="AT216" s="198" t="s">
        <v>171</v>
      </c>
      <c r="AU216" s="198" t="s">
        <v>82</v>
      </c>
      <c r="AY216" s="15" t="s">
        <v>168</v>
      </c>
      <c r="BE216" s="199">
        <f>IF(N216="základná",J216,0)</f>
        <v>0</v>
      </c>
      <c r="BF216" s="199">
        <f>IF(N216="znížená",J216,0)</f>
        <v>0</v>
      </c>
      <c r="BG216" s="199">
        <f>IF(N216="zákl. prenesená",J216,0)</f>
        <v>0</v>
      </c>
      <c r="BH216" s="199">
        <f>IF(N216="zníž. prenesená",J216,0)</f>
        <v>0</v>
      </c>
      <c r="BI216" s="199">
        <f>IF(N216="nulová",J216,0)</f>
        <v>0</v>
      </c>
      <c r="BJ216" s="15" t="s">
        <v>88</v>
      </c>
      <c r="BK216" s="199">
        <f>ROUND(I216*H216,2)</f>
        <v>0</v>
      </c>
      <c r="BL216" s="15" t="s">
        <v>175</v>
      </c>
      <c r="BM216" s="198" t="s">
        <v>1802</v>
      </c>
    </row>
    <row r="217" s="2" customFormat="1" ht="24.15" customHeight="1">
      <c r="A217" s="34"/>
      <c r="B217" s="185"/>
      <c r="C217" s="200" t="s">
        <v>1517</v>
      </c>
      <c r="D217" s="200" t="s">
        <v>294</v>
      </c>
      <c r="E217" s="201" t="s">
        <v>1803</v>
      </c>
      <c r="F217" s="202" t="s">
        <v>1804</v>
      </c>
      <c r="G217" s="203" t="s">
        <v>273</v>
      </c>
      <c r="H217" s="204">
        <v>1</v>
      </c>
      <c r="I217" s="205"/>
      <c r="J217" s="206">
        <f>ROUND(I217*H217,2)</f>
        <v>0</v>
      </c>
      <c r="K217" s="207"/>
      <c r="L217" s="208"/>
      <c r="M217" s="209" t="s">
        <v>1</v>
      </c>
      <c r="N217" s="210" t="s">
        <v>41</v>
      </c>
      <c r="O217" s="78"/>
      <c r="P217" s="196">
        <f>O217*H217</f>
        <v>0</v>
      </c>
      <c r="Q217" s="196">
        <v>0</v>
      </c>
      <c r="R217" s="196">
        <f>Q217*H217</f>
        <v>0</v>
      </c>
      <c r="S217" s="196">
        <v>0</v>
      </c>
      <c r="T217" s="197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8" t="s">
        <v>197</v>
      </c>
      <c r="AT217" s="198" t="s">
        <v>294</v>
      </c>
      <c r="AU217" s="198" t="s">
        <v>82</v>
      </c>
      <c r="AY217" s="15" t="s">
        <v>168</v>
      </c>
      <c r="BE217" s="199">
        <f>IF(N217="základná",J217,0)</f>
        <v>0</v>
      </c>
      <c r="BF217" s="199">
        <f>IF(N217="znížená",J217,0)</f>
        <v>0</v>
      </c>
      <c r="BG217" s="199">
        <f>IF(N217="zákl. prenesená",J217,0)</f>
        <v>0</v>
      </c>
      <c r="BH217" s="199">
        <f>IF(N217="zníž. prenesená",J217,0)</f>
        <v>0</v>
      </c>
      <c r="BI217" s="199">
        <f>IF(N217="nulová",J217,0)</f>
        <v>0</v>
      </c>
      <c r="BJ217" s="15" t="s">
        <v>88</v>
      </c>
      <c r="BK217" s="199">
        <f>ROUND(I217*H217,2)</f>
        <v>0</v>
      </c>
      <c r="BL217" s="15" t="s">
        <v>175</v>
      </c>
      <c r="BM217" s="198" t="s">
        <v>1805</v>
      </c>
    </row>
    <row r="218" s="2" customFormat="1" ht="16.5" customHeight="1">
      <c r="A218" s="34"/>
      <c r="B218" s="185"/>
      <c r="C218" s="186" t="s">
        <v>1521</v>
      </c>
      <c r="D218" s="186" t="s">
        <v>171</v>
      </c>
      <c r="E218" s="187" t="s">
        <v>1806</v>
      </c>
      <c r="F218" s="188" t="s">
        <v>1807</v>
      </c>
      <c r="G218" s="189" t="s">
        <v>273</v>
      </c>
      <c r="H218" s="190">
        <v>10</v>
      </c>
      <c r="I218" s="191"/>
      <c r="J218" s="192">
        <f>ROUND(I218*H218,2)</f>
        <v>0</v>
      </c>
      <c r="K218" s="193"/>
      <c r="L218" s="35"/>
      <c r="M218" s="194" t="s">
        <v>1</v>
      </c>
      <c r="N218" s="195" t="s">
        <v>41</v>
      </c>
      <c r="O218" s="78"/>
      <c r="P218" s="196">
        <f>O218*H218</f>
        <v>0</v>
      </c>
      <c r="Q218" s="196">
        <v>0</v>
      </c>
      <c r="R218" s="196">
        <f>Q218*H218</f>
        <v>0</v>
      </c>
      <c r="S218" s="196">
        <v>0</v>
      </c>
      <c r="T218" s="197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8" t="s">
        <v>175</v>
      </c>
      <c r="AT218" s="198" t="s">
        <v>171</v>
      </c>
      <c r="AU218" s="198" t="s">
        <v>82</v>
      </c>
      <c r="AY218" s="15" t="s">
        <v>168</v>
      </c>
      <c r="BE218" s="199">
        <f>IF(N218="základná",J218,0)</f>
        <v>0</v>
      </c>
      <c r="BF218" s="199">
        <f>IF(N218="znížená",J218,0)</f>
        <v>0</v>
      </c>
      <c r="BG218" s="199">
        <f>IF(N218="zákl. prenesená",J218,0)</f>
        <v>0</v>
      </c>
      <c r="BH218" s="199">
        <f>IF(N218="zníž. prenesená",J218,0)</f>
        <v>0</v>
      </c>
      <c r="BI218" s="199">
        <f>IF(N218="nulová",J218,0)</f>
        <v>0</v>
      </c>
      <c r="BJ218" s="15" t="s">
        <v>88</v>
      </c>
      <c r="BK218" s="199">
        <f>ROUND(I218*H218,2)</f>
        <v>0</v>
      </c>
      <c r="BL218" s="15" t="s">
        <v>175</v>
      </c>
      <c r="BM218" s="198" t="s">
        <v>1808</v>
      </c>
    </row>
    <row r="219" s="2" customFormat="1" ht="16.5" customHeight="1">
      <c r="A219" s="34"/>
      <c r="B219" s="185"/>
      <c r="C219" s="200" t="s">
        <v>1525</v>
      </c>
      <c r="D219" s="200" t="s">
        <v>294</v>
      </c>
      <c r="E219" s="201" t="s">
        <v>1809</v>
      </c>
      <c r="F219" s="202" t="s">
        <v>1810</v>
      </c>
      <c r="G219" s="203" t="s">
        <v>273</v>
      </c>
      <c r="H219" s="204">
        <v>10</v>
      </c>
      <c r="I219" s="205"/>
      <c r="J219" s="206">
        <f>ROUND(I219*H219,2)</f>
        <v>0</v>
      </c>
      <c r="K219" s="207"/>
      <c r="L219" s="208"/>
      <c r="M219" s="209" t="s">
        <v>1</v>
      </c>
      <c r="N219" s="210" t="s">
        <v>41</v>
      </c>
      <c r="O219" s="78"/>
      <c r="P219" s="196">
        <f>O219*H219</f>
        <v>0</v>
      </c>
      <c r="Q219" s="196">
        <v>0</v>
      </c>
      <c r="R219" s="196">
        <f>Q219*H219</f>
        <v>0</v>
      </c>
      <c r="S219" s="196">
        <v>0</v>
      </c>
      <c r="T219" s="197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8" t="s">
        <v>197</v>
      </c>
      <c r="AT219" s="198" t="s">
        <v>294</v>
      </c>
      <c r="AU219" s="198" t="s">
        <v>82</v>
      </c>
      <c r="AY219" s="15" t="s">
        <v>168</v>
      </c>
      <c r="BE219" s="199">
        <f>IF(N219="základná",J219,0)</f>
        <v>0</v>
      </c>
      <c r="BF219" s="199">
        <f>IF(N219="znížená",J219,0)</f>
        <v>0</v>
      </c>
      <c r="BG219" s="199">
        <f>IF(N219="zákl. prenesená",J219,0)</f>
        <v>0</v>
      </c>
      <c r="BH219" s="199">
        <f>IF(N219="zníž. prenesená",J219,0)</f>
        <v>0</v>
      </c>
      <c r="BI219" s="199">
        <f>IF(N219="nulová",J219,0)</f>
        <v>0</v>
      </c>
      <c r="BJ219" s="15" t="s">
        <v>88</v>
      </c>
      <c r="BK219" s="199">
        <f>ROUND(I219*H219,2)</f>
        <v>0</v>
      </c>
      <c r="BL219" s="15" t="s">
        <v>175</v>
      </c>
      <c r="BM219" s="198" t="s">
        <v>1811</v>
      </c>
    </row>
    <row r="220" s="2" customFormat="1" ht="37.8" customHeight="1">
      <c r="A220" s="34"/>
      <c r="B220" s="185"/>
      <c r="C220" s="186" t="s">
        <v>1529</v>
      </c>
      <c r="D220" s="186" t="s">
        <v>171</v>
      </c>
      <c r="E220" s="187" t="s">
        <v>1812</v>
      </c>
      <c r="F220" s="188" t="s">
        <v>1813</v>
      </c>
      <c r="G220" s="189" t="s">
        <v>228</v>
      </c>
      <c r="H220" s="190">
        <v>1000</v>
      </c>
      <c r="I220" s="191"/>
      <c r="J220" s="192">
        <f>ROUND(I220*H220,2)</f>
        <v>0</v>
      </c>
      <c r="K220" s="193"/>
      <c r="L220" s="35"/>
      <c r="M220" s="194" t="s">
        <v>1</v>
      </c>
      <c r="N220" s="195" t="s">
        <v>41</v>
      </c>
      <c r="O220" s="78"/>
      <c r="P220" s="196">
        <f>O220*H220</f>
        <v>0</v>
      </c>
      <c r="Q220" s="196">
        <v>0</v>
      </c>
      <c r="R220" s="196">
        <f>Q220*H220</f>
        <v>0</v>
      </c>
      <c r="S220" s="196">
        <v>0</v>
      </c>
      <c r="T220" s="197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8" t="s">
        <v>175</v>
      </c>
      <c r="AT220" s="198" t="s">
        <v>171</v>
      </c>
      <c r="AU220" s="198" t="s">
        <v>82</v>
      </c>
      <c r="AY220" s="15" t="s">
        <v>168</v>
      </c>
      <c r="BE220" s="199">
        <f>IF(N220="základná",J220,0)</f>
        <v>0</v>
      </c>
      <c r="BF220" s="199">
        <f>IF(N220="znížená",J220,0)</f>
        <v>0</v>
      </c>
      <c r="BG220" s="199">
        <f>IF(N220="zákl. prenesená",J220,0)</f>
        <v>0</v>
      </c>
      <c r="BH220" s="199">
        <f>IF(N220="zníž. prenesená",J220,0)</f>
        <v>0</v>
      </c>
      <c r="BI220" s="199">
        <f>IF(N220="nulová",J220,0)</f>
        <v>0</v>
      </c>
      <c r="BJ220" s="15" t="s">
        <v>88</v>
      </c>
      <c r="BK220" s="199">
        <f>ROUND(I220*H220,2)</f>
        <v>0</v>
      </c>
      <c r="BL220" s="15" t="s">
        <v>175</v>
      </c>
      <c r="BM220" s="198" t="s">
        <v>1814</v>
      </c>
    </row>
    <row r="221" s="2" customFormat="1" ht="37.8" customHeight="1">
      <c r="A221" s="34"/>
      <c r="B221" s="185"/>
      <c r="C221" s="186" t="s">
        <v>1533</v>
      </c>
      <c r="D221" s="186" t="s">
        <v>171</v>
      </c>
      <c r="E221" s="187" t="s">
        <v>1815</v>
      </c>
      <c r="F221" s="188" t="s">
        <v>1816</v>
      </c>
      <c r="G221" s="189" t="s">
        <v>228</v>
      </c>
      <c r="H221" s="190">
        <v>200</v>
      </c>
      <c r="I221" s="191"/>
      <c r="J221" s="192">
        <f>ROUND(I221*H221,2)</f>
        <v>0</v>
      </c>
      <c r="K221" s="193"/>
      <c r="L221" s="35"/>
      <c r="M221" s="194" t="s">
        <v>1</v>
      </c>
      <c r="N221" s="195" t="s">
        <v>41</v>
      </c>
      <c r="O221" s="78"/>
      <c r="P221" s="196">
        <f>O221*H221</f>
        <v>0</v>
      </c>
      <c r="Q221" s="196">
        <v>0</v>
      </c>
      <c r="R221" s="196">
        <f>Q221*H221</f>
        <v>0</v>
      </c>
      <c r="S221" s="196">
        <v>0</v>
      </c>
      <c r="T221" s="197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8" t="s">
        <v>175</v>
      </c>
      <c r="AT221" s="198" t="s">
        <v>171</v>
      </c>
      <c r="AU221" s="198" t="s">
        <v>82</v>
      </c>
      <c r="AY221" s="15" t="s">
        <v>168</v>
      </c>
      <c r="BE221" s="199">
        <f>IF(N221="základná",J221,0)</f>
        <v>0</v>
      </c>
      <c r="BF221" s="199">
        <f>IF(N221="znížená",J221,0)</f>
        <v>0</v>
      </c>
      <c r="BG221" s="199">
        <f>IF(N221="zákl. prenesená",J221,0)</f>
        <v>0</v>
      </c>
      <c r="BH221" s="199">
        <f>IF(N221="zníž. prenesená",J221,0)</f>
        <v>0</v>
      </c>
      <c r="BI221" s="199">
        <f>IF(N221="nulová",J221,0)</f>
        <v>0</v>
      </c>
      <c r="BJ221" s="15" t="s">
        <v>88</v>
      </c>
      <c r="BK221" s="199">
        <f>ROUND(I221*H221,2)</f>
        <v>0</v>
      </c>
      <c r="BL221" s="15" t="s">
        <v>175</v>
      </c>
      <c r="BM221" s="198" t="s">
        <v>1817</v>
      </c>
    </row>
    <row r="222" s="12" customFormat="1" ht="25.92" customHeight="1">
      <c r="A222" s="12"/>
      <c r="B222" s="172"/>
      <c r="C222" s="12"/>
      <c r="D222" s="173" t="s">
        <v>74</v>
      </c>
      <c r="E222" s="174" t="s">
        <v>1818</v>
      </c>
      <c r="F222" s="174" t="s">
        <v>1819</v>
      </c>
      <c r="G222" s="12"/>
      <c r="H222" s="12"/>
      <c r="I222" s="175"/>
      <c r="J222" s="176">
        <f>BK222</f>
        <v>0</v>
      </c>
      <c r="K222" s="12"/>
      <c r="L222" s="172"/>
      <c r="M222" s="177"/>
      <c r="N222" s="178"/>
      <c r="O222" s="178"/>
      <c r="P222" s="179">
        <f>SUM(P223:P235)</f>
        <v>0</v>
      </c>
      <c r="Q222" s="178"/>
      <c r="R222" s="179">
        <f>SUM(R223:R235)</f>
        <v>0</v>
      </c>
      <c r="S222" s="178"/>
      <c r="T222" s="180">
        <f>SUM(T223:T235)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173" t="s">
        <v>82</v>
      </c>
      <c r="AT222" s="181" t="s">
        <v>74</v>
      </c>
      <c r="AU222" s="181" t="s">
        <v>75</v>
      </c>
      <c r="AY222" s="173" t="s">
        <v>168</v>
      </c>
      <c r="BK222" s="182">
        <f>SUM(BK223:BK235)</f>
        <v>0</v>
      </c>
    </row>
    <row r="223" s="2" customFormat="1" ht="21.75" customHeight="1">
      <c r="A223" s="34"/>
      <c r="B223" s="185"/>
      <c r="C223" s="186" t="s">
        <v>1820</v>
      </c>
      <c r="D223" s="186" t="s">
        <v>171</v>
      </c>
      <c r="E223" s="187" t="s">
        <v>1821</v>
      </c>
      <c r="F223" s="188" t="s">
        <v>1822</v>
      </c>
      <c r="G223" s="189" t="s">
        <v>273</v>
      </c>
      <c r="H223" s="190">
        <v>1</v>
      </c>
      <c r="I223" s="191"/>
      <c r="J223" s="192">
        <f>ROUND(I223*H223,2)</f>
        <v>0</v>
      </c>
      <c r="K223" s="193"/>
      <c r="L223" s="35"/>
      <c r="M223" s="194" t="s">
        <v>1</v>
      </c>
      <c r="N223" s="195" t="s">
        <v>41</v>
      </c>
      <c r="O223" s="78"/>
      <c r="P223" s="196">
        <f>O223*H223</f>
        <v>0</v>
      </c>
      <c r="Q223" s="196">
        <v>0</v>
      </c>
      <c r="R223" s="196">
        <f>Q223*H223</f>
        <v>0</v>
      </c>
      <c r="S223" s="196">
        <v>0</v>
      </c>
      <c r="T223" s="197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8" t="s">
        <v>175</v>
      </c>
      <c r="AT223" s="198" t="s">
        <v>171</v>
      </c>
      <c r="AU223" s="198" t="s">
        <v>82</v>
      </c>
      <c r="AY223" s="15" t="s">
        <v>168</v>
      </c>
      <c r="BE223" s="199">
        <f>IF(N223="základná",J223,0)</f>
        <v>0</v>
      </c>
      <c r="BF223" s="199">
        <f>IF(N223="znížená",J223,0)</f>
        <v>0</v>
      </c>
      <c r="BG223" s="199">
        <f>IF(N223="zákl. prenesená",J223,0)</f>
        <v>0</v>
      </c>
      <c r="BH223" s="199">
        <f>IF(N223="zníž. prenesená",J223,0)</f>
        <v>0</v>
      </c>
      <c r="BI223" s="199">
        <f>IF(N223="nulová",J223,0)</f>
        <v>0</v>
      </c>
      <c r="BJ223" s="15" t="s">
        <v>88</v>
      </c>
      <c r="BK223" s="199">
        <f>ROUND(I223*H223,2)</f>
        <v>0</v>
      </c>
      <c r="BL223" s="15" t="s">
        <v>175</v>
      </c>
      <c r="BM223" s="198" t="s">
        <v>1823</v>
      </c>
    </row>
    <row r="224" s="2" customFormat="1" ht="24.15" customHeight="1">
      <c r="A224" s="34"/>
      <c r="B224" s="185"/>
      <c r="C224" s="200" t="s">
        <v>1824</v>
      </c>
      <c r="D224" s="200" t="s">
        <v>294</v>
      </c>
      <c r="E224" s="201" t="s">
        <v>1825</v>
      </c>
      <c r="F224" s="202" t="s">
        <v>1826</v>
      </c>
      <c r="G224" s="203" t="s">
        <v>273</v>
      </c>
      <c r="H224" s="204">
        <v>1</v>
      </c>
      <c r="I224" s="205"/>
      <c r="J224" s="206">
        <f>ROUND(I224*H224,2)</f>
        <v>0</v>
      </c>
      <c r="K224" s="207"/>
      <c r="L224" s="208"/>
      <c r="M224" s="209" t="s">
        <v>1</v>
      </c>
      <c r="N224" s="210" t="s">
        <v>41</v>
      </c>
      <c r="O224" s="78"/>
      <c r="P224" s="196">
        <f>O224*H224</f>
        <v>0</v>
      </c>
      <c r="Q224" s="196">
        <v>0</v>
      </c>
      <c r="R224" s="196">
        <f>Q224*H224</f>
        <v>0</v>
      </c>
      <c r="S224" s="196">
        <v>0</v>
      </c>
      <c r="T224" s="197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8" t="s">
        <v>197</v>
      </c>
      <c r="AT224" s="198" t="s">
        <v>294</v>
      </c>
      <c r="AU224" s="198" t="s">
        <v>82</v>
      </c>
      <c r="AY224" s="15" t="s">
        <v>168</v>
      </c>
      <c r="BE224" s="199">
        <f>IF(N224="základná",J224,0)</f>
        <v>0</v>
      </c>
      <c r="BF224" s="199">
        <f>IF(N224="znížená",J224,0)</f>
        <v>0</v>
      </c>
      <c r="BG224" s="199">
        <f>IF(N224="zákl. prenesená",J224,0)</f>
        <v>0</v>
      </c>
      <c r="BH224" s="199">
        <f>IF(N224="zníž. prenesená",J224,0)</f>
        <v>0</v>
      </c>
      <c r="BI224" s="199">
        <f>IF(N224="nulová",J224,0)</f>
        <v>0</v>
      </c>
      <c r="BJ224" s="15" t="s">
        <v>88</v>
      </c>
      <c r="BK224" s="199">
        <f>ROUND(I224*H224,2)</f>
        <v>0</v>
      </c>
      <c r="BL224" s="15" t="s">
        <v>175</v>
      </c>
      <c r="BM224" s="198" t="s">
        <v>1827</v>
      </c>
    </row>
    <row r="225" s="2" customFormat="1" ht="33" customHeight="1">
      <c r="A225" s="34"/>
      <c r="B225" s="185"/>
      <c r="C225" s="200" t="s">
        <v>1828</v>
      </c>
      <c r="D225" s="200" t="s">
        <v>294</v>
      </c>
      <c r="E225" s="201" t="s">
        <v>1829</v>
      </c>
      <c r="F225" s="202" t="s">
        <v>1830</v>
      </c>
      <c r="G225" s="203" t="s">
        <v>273</v>
      </c>
      <c r="H225" s="204">
        <v>1</v>
      </c>
      <c r="I225" s="205"/>
      <c r="J225" s="206">
        <f>ROUND(I225*H225,2)</f>
        <v>0</v>
      </c>
      <c r="K225" s="207"/>
      <c r="L225" s="208"/>
      <c r="M225" s="209" t="s">
        <v>1</v>
      </c>
      <c r="N225" s="210" t="s">
        <v>41</v>
      </c>
      <c r="O225" s="78"/>
      <c r="P225" s="196">
        <f>O225*H225</f>
        <v>0</v>
      </c>
      <c r="Q225" s="196">
        <v>0</v>
      </c>
      <c r="R225" s="196">
        <f>Q225*H225</f>
        <v>0</v>
      </c>
      <c r="S225" s="196">
        <v>0</v>
      </c>
      <c r="T225" s="197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8" t="s">
        <v>197</v>
      </c>
      <c r="AT225" s="198" t="s">
        <v>294</v>
      </c>
      <c r="AU225" s="198" t="s">
        <v>82</v>
      </c>
      <c r="AY225" s="15" t="s">
        <v>168</v>
      </c>
      <c r="BE225" s="199">
        <f>IF(N225="základná",J225,0)</f>
        <v>0</v>
      </c>
      <c r="BF225" s="199">
        <f>IF(N225="znížená",J225,0)</f>
        <v>0</v>
      </c>
      <c r="BG225" s="199">
        <f>IF(N225="zákl. prenesená",J225,0)</f>
        <v>0</v>
      </c>
      <c r="BH225" s="199">
        <f>IF(N225="zníž. prenesená",J225,0)</f>
        <v>0</v>
      </c>
      <c r="BI225" s="199">
        <f>IF(N225="nulová",J225,0)</f>
        <v>0</v>
      </c>
      <c r="BJ225" s="15" t="s">
        <v>88</v>
      </c>
      <c r="BK225" s="199">
        <f>ROUND(I225*H225,2)</f>
        <v>0</v>
      </c>
      <c r="BL225" s="15" t="s">
        <v>175</v>
      </c>
      <c r="BM225" s="198" t="s">
        <v>1831</v>
      </c>
    </row>
    <row r="226" s="2" customFormat="1" ht="16.5" customHeight="1">
      <c r="A226" s="34"/>
      <c r="B226" s="185"/>
      <c r="C226" s="186" t="s">
        <v>1832</v>
      </c>
      <c r="D226" s="186" t="s">
        <v>171</v>
      </c>
      <c r="E226" s="187" t="s">
        <v>1833</v>
      </c>
      <c r="F226" s="188" t="s">
        <v>1834</v>
      </c>
      <c r="G226" s="189" t="s">
        <v>273</v>
      </c>
      <c r="H226" s="190">
        <v>1</v>
      </c>
      <c r="I226" s="191"/>
      <c r="J226" s="192">
        <f>ROUND(I226*H226,2)</f>
        <v>0</v>
      </c>
      <c r="K226" s="193"/>
      <c r="L226" s="35"/>
      <c r="M226" s="194" t="s">
        <v>1</v>
      </c>
      <c r="N226" s="195" t="s">
        <v>41</v>
      </c>
      <c r="O226" s="78"/>
      <c r="P226" s="196">
        <f>O226*H226</f>
        <v>0</v>
      </c>
      <c r="Q226" s="196">
        <v>0</v>
      </c>
      <c r="R226" s="196">
        <f>Q226*H226</f>
        <v>0</v>
      </c>
      <c r="S226" s="196">
        <v>0</v>
      </c>
      <c r="T226" s="197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8" t="s">
        <v>175</v>
      </c>
      <c r="AT226" s="198" t="s">
        <v>171</v>
      </c>
      <c r="AU226" s="198" t="s">
        <v>82</v>
      </c>
      <c r="AY226" s="15" t="s">
        <v>168</v>
      </c>
      <c r="BE226" s="199">
        <f>IF(N226="základná",J226,0)</f>
        <v>0</v>
      </c>
      <c r="BF226" s="199">
        <f>IF(N226="znížená",J226,0)</f>
        <v>0</v>
      </c>
      <c r="BG226" s="199">
        <f>IF(N226="zákl. prenesená",J226,0)</f>
        <v>0</v>
      </c>
      <c r="BH226" s="199">
        <f>IF(N226="zníž. prenesená",J226,0)</f>
        <v>0</v>
      </c>
      <c r="BI226" s="199">
        <f>IF(N226="nulová",J226,0)</f>
        <v>0</v>
      </c>
      <c r="BJ226" s="15" t="s">
        <v>88</v>
      </c>
      <c r="BK226" s="199">
        <f>ROUND(I226*H226,2)</f>
        <v>0</v>
      </c>
      <c r="BL226" s="15" t="s">
        <v>175</v>
      </c>
      <c r="BM226" s="198" t="s">
        <v>1835</v>
      </c>
    </row>
    <row r="227" s="2" customFormat="1" ht="21.75" customHeight="1">
      <c r="A227" s="34"/>
      <c r="B227" s="185"/>
      <c r="C227" s="200" t="s">
        <v>1836</v>
      </c>
      <c r="D227" s="200" t="s">
        <v>294</v>
      </c>
      <c r="E227" s="201" t="s">
        <v>1837</v>
      </c>
      <c r="F227" s="202" t="s">
        <v>1838</v>
      </c>
      <c r="G227" s="203" t="s">
        <v>273</v>
      </c>
      <c r="H227" s="204">
        <v>1</v>
      </c>
      <c r="I227" s="205"/>
      <c r="J227" s="206">
        <f>ROUND(I227*H227,2)</f>
        <v>0</v>
      </c>
      <c r="K227" s="207"/>
      <c r="L227" s="208"/>
      <c r="M227" s="209" t="s">
        <v>1</v>
      </c>
      <c r="N227" s="210" t="s">
        <v>41</v>
      </c>
      <c r="O227" s="78"/>
      <c r="P227" s="196">
        <f>O227*H227</f>
        <v>0</v>
      </c>
      <c r="Q227" s="196">
        <v>0</v>
      </c>
      <c r="R227" s="196">
        <f>Q227*H227</f>
        <v>0</v>
      </c>
      <c r="S227" s="196">
        <v>0</v>
      </c>
      <c r="T227" s="197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8" t="s">
        <v>197</v>
      </c>
      <c r="AT227" s="198" t="s">
        <v>294</v>
      </c>
      <c r="AU227" s="198" t="s">
        <v>82</v>
      </c>
      <c r="AY227" s="15" t="s">
        <v>168</v>
      </c>
      <c r="BE227" s="199">
        <f>IF(N227="základná",J227,0)</f>
        <v>0</v>
      </c>
      <c r="BF227" s="199">
        <f>IF(N227="znížená",J227,0)</f>
        <v>0</v>
      </c>
      <c r="BG227" s="199">
        <f>IF(N227="zákl. prenesená",J227,0)</f>
        <v>0</v>
      </c>
      <c r="BH227" s="199">
        <f>IF(N227="zníž. prenesená",J227,0)</f>
        <v>0</v>
      </c>
      <c r="BI227" s="199">
        <f>IF(N227="nulová",J227,0)</f>
        <v>0</v>
      </c>
      <c r="BJ227" s="15" t="s">
        <v>88</v>
      </c>
      <c r="BK227" s="199">
        <f>ROUND(I227*H227,2)</f>
        <v>0</v>
      </c>
      <c r="BL227" s="15" t="s">
        <v>175</v>
      </c>
      <c r="BM227" s="198" t="s">
        <v>1839</v>
      </c>
    </row>
    <row r="228" s="2" customFormat="1" ht="24.15" customHeight="1">
      <c r="A228" s="34"/>
      <c r="B228" s="185"/>
      <c r="C228" s="186" t="s">
        <v>1840</v>
      </c>
      <c r="D228" s="186" t="s">
        <v>171</v>
      </c>
      <c r="E228" s="187" t="s">
        <v>1647</v>
      </c>
      <c r="F228" s="188" t="s">
        <v>1648</v>
      </c>
      <c r="G228" s="189" t="s">
        <v>228</v>
      </c>
      <c r="H228" s="190">
        <v>400</v>
      </c>
      <c r="I228" s="191"/>
      <c r="J228" s="192">
        <f>ROUND(I228*H228,2)</f>
        <v>0</v>
      </c>
      <c r="K228" s="193"/>
      <c r="L228" s="35"/>
      <c r="M228" s="194" t="s">
        <v>1</v>
      </c>
      <c r="N228" s="195" t="s">
        <v>41</v>
      </c>
      <c r="O228" s="78"/>
      <c r="P228" s="196">
        <f>O228*H228</f>
        <v>0</v>
      </c>
      <c r="Q228" s="196">
        <v>0</v>
      </c>
      <c r="R228" s="196">
        <f>Q228*H228</f>
        <v>0</v>
      </c>
      <c r="S228" s="196">
        <v>0</v>
      </c>
      <c r="T228" s="197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8" t="s">
        <v>175</v>
      </c>
      <c r="AT228" s="198" t="s">
        <v>171</v>
      </c>
      <c r="AU228" s="198" t="s">
        <v>82</v>
      </c>
      <c r="AY228" s="15" t="s">
        <v>168</v>
      </c>
      <c r="BE228" s="199">
        <f>IF(N228="základná",J228,0)</f>
        <v>0</v>
      </c>
      <c r="BF228" s="199">
        <f>IF(N228="znížená",J228,0)</f>
        <v>0</v>
      </c>
      <c r="BG228" s="199">
        <f>IF(N228="zákl. prenesená",J228,0)</f>
        <v>0</v>
      </c>
      <c r="BH228" s="199">
        <f>IF(N228="zníž. prenesená",J228,0)</f>
        <v>0</v>
      </c>
      <c r="BI228" s="199">
        <f>IF(N228="nulová",J228,0)</f>
        <v>0</v>
      </c>
      <c r="BJ228" s="15" t="s">
        <v>88</v>
      </c>
      <c r="BK228" s="199">
        <f>ROUND(I228*H228,2)</f>
        <v>0</v>
      </c>
      <c r="BL228" s="15" t="s">
        <v>175</v>
      </c>
      <c r="BM228" s="198" t="s">
        <v>1841</v>
      </c>
    </row>
    <row r="229" s="2" customFormat="1" ht="24.15" customHeight="1">
      <c r="A229" s="34"/>
      <c r="B229" s="185"/>
      <c r="C229" s="200" t="s">
        <v>1842</v>
      </c>
      <c r="D229" s="200" t="s">
        <v>294</v>
      </c>
      <c r="E229" s="201" t="s">
        <v>1650</v>
      </c>
      <c r="F229" s="202" t="s">
        <v>1651</v>
      </c>
      <c r="G229" s="203" t="s">
        <v>228</v>
      </c>
      <c r="H229" s="204">
        <v>400</v>
      </c>
      <c r="I229" s="205"/>
      <c r="J229" s="206">
        <f>ROUND(I229*H229,2)</f>
        <v>0</v>
      </c>
      <c r="K229" s="207"/>
      <c r="L229" s="208"/>
      <c r="M229" s="209" t="s">
        <v>1</v>
      </c>
      <c r="N229" s="210" t="s">
        <v>41</v>
      </c>
      <c r="O229" s="78"/>
      <c r="P229" s="196">
        <f>O229*H229</f>
        <v>0</v>
      </c>
      <c r="Q229" s="196">
        <v>0</v>
      </c>
      <c r="R229" s="196">
        <f>Q229*H229</f>
        <v>0</v>
      </c>
      <c r="S229" s="196">
        <v>0</v>
      </c>
      <c r="T229" s="197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8" t="s">
        <v>197</v>
      </c>
      <c r="AT229" s="198" t="s">
        <v>294</v>
      </c>
      <c r="AU229" s="198" t="s">
        <v>82</v>
      </c>
      <c r="AY229" s="15" t="s">
        <v>168</v>
      </c>
      <c r="BE229" s="199">
        <f>IF(N229="základná",J229,0)</f>
        <v>0</v>
      </c>
      <c r="BF229" s="199">
        <f>IF(N229="znížená",J229,0)</f>
        <v>0</v>
      </c>
      <c r="BG229" s="199">
        <f>IF(N229="zákl. prenesená",J229,0)</f>
        <v>0</v>
      </c>
      <c r="BH229" s="199">
        <f>IF(N229="zníž. prenesená",J229,0)</f>
        <v>0</v>
      </c>
      <c r="BI229" s="199">
        <f>IF(N229="nulová",J229,0)</f>
        <v>0</v>
      </c>
      <c r="BJ229" s="15" t="s">
        <v>88</v>
      </c>
      <c r="BK229" s="199">
        <f>ROUND(I229*H229,2)</f>
        <v>0</v>
      </c>
      <c r="BL229" s="15" t="s">
        <v>175</v>
      </c>
      <c r="BM229" s="198" t="s">
        <v>1843</v>
      </c>
    </row>
    <row r="230" s="2" customFormat="1" ht="24.15" customHeight="1">
      <c r="A230" s="34"/>
      <c r="B230" s="185"/>
      <c r="C230" s="200" t="s">
        <v>1844</v>
      </c>
      <c r="D230" s="200" t="s">
        <v>294</v>
      </c>
      <c r="E230" s="201" t="s">
        <v>1653</v>
      </c>
      <c r="F230" s="202" t="s">
        <v>1654</v>
      </c>
      <c r="G230" s="203" t="s">
        <v>273</v>
      </c>
      <c r="H230" s="204">
        <v>35</v>
      </c>
      <c r="I230" s="205"/>
      <c r="J230" s="206">
        <f>ROUND(I230*H230,2)</f>
        <v>0</v>
      </c>
      <c r="K230" s="207"/>
      <c r="L230" s="208"/>
      <c r="M230" s="209" t="s">
        <v>1</v>
      </c>
      <c r="N230" s="210" t="s">
        <v>41</v>
      </c>
      <c r="O230" s="78"/>
      <c r="P230" s="196">
        <f>O230*H230</f>
        <v>0</v>
      </c>
      <c r="Q230" s="196">
        <v>0</v>
      </c>
      <c r="R230" s="196">
        <f>Q230*H230</f>
        <v>0</v>
      </c>
      <c r="S230" s="196">
        <v>0</v>
      </c>
      <c r="T230" s="197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8" t="s">
        <v>197</v>
      </c>
      <c r="AT230" s="198" t="s">
        <v>294</v>
      </c>
      <c r="AU230" s="198" t="s">
        <v>82</v>
      </c>
      <c r="AY230" s="15" t="s">
        <v>168</v>
      </c>
      <c r="BE230" s="199">
        <f>IF(N230="základná",J230,0)</f>
        <v>0</v>
      </c>
      <c r="BF230" s="199">
        <f>IF(N230="znížená",J230,0)</f>
        <v>0</v>
      </c>
      <c r="BG230" s="199">
        <f>IF(N230="zákl. prenesená",J230,0)</f>
        <v>0</v>
      </c>
      <c r="BH230" s="199">
        <f>IF(N230="zníž. prenesená",J230,0)</f>
        <v>0</v>
      </c>
      <c r="BI230" s="199">
        <f>IF(N230="nulová",J230,0)</f>
        <v>0</v>
      </c>
      <c r="BJ230" s="15" t="s">
        <v>88</v>
      </c>
      <c r="BK230" s="199">
        <f>ROUND(I230*H230,2)</f>
        <v>0</v>
      </c>
      <c r="BL230" s="15" t="s">
        <v>175</v>
      </c>
      <c r="BM230" s="198" t="s">
        <v>1845</v>
      </c>
    </row>
    <row r="231" s="2" customFormat="1" ht="21.75" customHeight="1">
      <c r="A231" s="34"/>
      <c r="B231" s="185"/>
      <c r="C231" s="186" t="s">
        <v>1846</v>
      </c>
      <c r="D231" s="186" t="s">
        <v>171</v>
      </c>
      <c r="E231" s="187" t="s">
        <v>1847</v>
      </c>
      <c r="F231" s="188" t="s">
        <v>1848</v>
      </c>
      <c r="G231" s="189" t="s">
        <v>228</v>
      </c>
      <c r="H231" s="190">
        <v>450</v>
      </c>
      <c r="I231" s="191"/>
      <c r="J231" s="192">
        <f>ROUND(I231*H231,2)</f>
        <v>0</v>
      </c>
      <c r="K231" s="193"/>
      <c r="L231" s="35"/>
      <c r="M231" s="194" t="s">
        <v>1</v>
      </c>
      <c r="N231" s="195" t="s">
        <v>41</v>
      </c>
      <c r="O231" s="78"/>
      <c r="P231" s="196">
        <f>O231*H231</f>
        <v>0</v>
      </c>
      <c r="Q231" s="196">
        <v>0</v>
      </c>
      <c r="R231" s="196">
        <f>Q231*H231</f>
        <v>0</v>
      </c>
      <c r="S231" s="196">
        <v>0</v>
      </c>
      <c r="T231" s="197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8" t="s">
        <v>175</v>
      </c>
      <c r="AT231" s="198" t="s">
        <v>171</v>
      </c>
      <c r="AU231" s="198" t="s">
        <v>82</v>
      </c>
      <c r="AY231" s="15" t="s">
        <v>168</v>
      </c>
      <c r="BE231" s="199">
        <f>IF(N231="základná",J231,0)</f>
        <v>0</v>
      </c>
      <c r="BF231" s="199">
        <f>IF(N231="znížená",J231,0)</f>
        <v>0</v>
      </c>
      <c r="BG231" s="199">
        <f>IF(N231="zákl. prenesená",J231,0)</f>
        <v>0</v>
      </c>
      <c r="BH231" s="199">
        <f>IF(N231="zníž. prenesená",J231,0)</f>
        <v>0</v>
      </c>
      <c r="BI231" s="199">
        <f>IF(N231="nulová",J231,0)</f>
        <v>0</v>
      </c>
      <c r="BJ231" s="15" t="s">
        <v>88</v>
      </c>
      <c r="BK231" s="199">
        <f>ROUND(I231*H231,2)</f>
        <v>0</v>
      </c>
      <c r="BL231" s="15" t="s">
        <v>175</v>
      </c>
      <c r="BM231" s="198" t="s">
        <v>1849</v>
      </c>
    </row>
    <row r="232" s="2" customFormat="1" ht="16.5" customHeight="1">
      <c r="A232" s="34"/>
      <c r="B232" s="185"/>
      <c r="C232" s="186" t="s">
        <v>1850</v>
      </c>
      <c r="D232" s="186" t="s">
        <v>171</v>
      </c>
      <c r="E232" s="187" t="s">
        <v>1851</v>
      </c>
      <c r="F232" s="188" t="s">
        <v>1852</v>
      </c>
      <c r="G232" s="189" t="s">
        <v>273</v>
      </c>
      <c r="H232" s="190">
        <v>8</v>
      </c>
      <c r="I232" s="191"/>
      <c r="J232" s="192">
        <f>ROUND(I232*H232,2)</f>
        <v>0</v>
      </c>
      <c r="K232" s="193"/>
      <c r="L232" s="35"/>
      <c r="M232" s="194" t="s">
        <v>1</v>
      </c>
      <c r="N232" s="195" t="s">
        <v>41</v>
      </c>
      <c r="O232" s="78"/>
      <c r="P232" s="196">
        <f>O232*H232</f>
        <v>0</v>
      </c>
      <c r="Q232" s="196">
        <v>0</v>
      </c>
      <c r="R232" s="196">
        <f>Q232*H232</f>
        <v>0</v>
      </c>
      <c r="S232" s="196">
        <v>0</v>
      </c>
      <c r="T232" s="197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8" t="s">
        <v>175</v>
      </c>
      <c r="AT232" s="198" t="s">
        <v>171</v>
      </c>
      <c r="AU232" s="198" t="s">
        <v>82</v>
      </c>
      <c r="AY232" s="15" t="s">
        <v>168</v>
      </c>
      <c r="BE232" s="199">
        <f>IF(N232="základná",J232,0)</f>
        <v>0</v>
      </c>
      <c r="BF232" s="199">
        <f>IF(N232="znížená",J232,0)</f>
        <v>0</v>
      </c>
      <c r="BG232" s="199">
        <f>IF(N232="zákl. prenesená",J232,0)</f>
        <v>0</v>
      </c>
      <c r="BH232" s="199">
        <f>IF(N232="zníž. prenesená",J232,0)</f>
        <v>0</v>
      </c>
      <c r="BI232" s="199">
        <f>IF(N232="nulová",J232,0)</f>
        <v>0</v>
      </c>
      <c r="BJ232" s="15" t="s">
        <v>88</v>
      </c>
      <c r="BK232" s="199">
        <f>ROUND(I232*H232,2)</f>
        <v>0</v>
      </c>
      <c r="BL232" s="15" t="s">
        <v>175</v>
      </c>
      <c r="BM232" s="198" t="s">
        <v>1853</v>
      </c>
    </row>
    <row r="233" s="2" customFormat="1" ht="24.15" customHeight="1">
      <c r="A233" s="34"/>
      <c r="B233" s="185"/>
      <c r="C233" s="200" t="s">
        <v>279</v>
      </c>
      <c r="D233" s="200" t="s">
        <v>294</v>
      </c>
      <c r="E233" s="201" t="s">
        <v>1854</v>
      </c>
      <c r="F233" s="202" t="s">
        <v>1855</v>
      </c>
      <c r="G233" s="203" t="s">
        <v>273</v>
      </c>
      <c r="H233" s="204">
        <v>8</v>
      </c>
      <c r="I233" s="205"/>
      <c r="J233" s="206">
        <f>ROUND(I233*H233,2)</f>
        <v>0</v>
      </c>
      <c r="K233" s="207"/>
      <c r="L233" s="208"/>
      <c r="M233" s="209" t="s">
        <v>1</v>
      </c>
      <c r="N233" s="210" t="s">
        <v>41</v>
      </c>
      <c r="O233" s="78"/>
      <c r="P233" s="196">
        <f>O233*H233</f>
        <v>0</v>
      </c>
      <c r="Q233" s="196">
        <v>0</v>
      </c>
      <c r="R233" s="196">
        <f>Q233*H233</f>
        <v>0</v>
      </c>
      <c r="S233" s="196">
        <v>0</v>
      </c>
      <c r="T233" s="197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8" t="s">
        <v>197</v>
      </c>
      <c r="AT233" s="198" t="s">
        <v>294</v>
      </c>
      <c r="AU233" s="198" t="s">
        <v>82</v>
      </c>
      <c r="AY233" s="15" t="s">
        <v>168</v>
      </c>
      <c r="BE233" s="199">
        <f>IF(N233="základná",J233,0)</f>
        <v>0</v>
      </c>
      <c r="BF233" s="199">
        <f>IF(N233="znížená",J233,0)</f>
        <v>0</v>
      </c>
      <c r="BG233" s="199">
        <f>IF(N233="zákl. prenesená",J233,0)</f>
        <v>0</v>
      </c>
      <c r="BH233" s="199">
        <f>IF(N233="zníž. prenesená",J233,0)</f>
        <v>0</v>
      </c>
      <c r="BI233" s="199">
        <f>IF(N233="nulová",J233,0)</f>
        <v>0</v>
      </c>
      <c r="BJ233" s="15" t="s">
        <v>88</v>
      </c>
      <c r="BK233" s="199">
        <f>ROUND(I233*H233,2)</f>
        <v>0</v>
      </c>
      <c r="BL233" s="15" t="s">
        <v>175</v>
      </c>
      <c r="BM233" s="198" t="s">
        <v>1856</v>
      </c>
    </row>
    <row r="234" s="2" customFormat="1" ht="16.5" customHeight="1">
      <c r="A234" s="34"/>
      <c r="B234" s="185"/>
      <c r="C234" s="186" t="s">
        <v>1857</v>
      </c>
      <c r="D234" s="186" t="s">
        <v>171</v>
      </c>
      <c r="E234" s="187" t="s">
        <v>1858</v>
      </c>
      <c r="F234" s="188" t="s">
        <v>1859</v>
      </c>
      <c r="G234" s="189" t="s">
        <v>228</v>
      </c>
      <c r="H234" s="190">
        <v>450</v>
      </c>
      <c r="I234" s="191"/>
      <c r="J234" s="192">
        <f>ROUND(I234*H234,2)</f>
        <v>0</v>
      </c>
      <c r="K234" s="193"/>
      <c r="L234" s="35"/>
      <c r="M234" s="194" t="s">
        <v>1</v>
      </c>
      <c r="N234" s="195" t="s">
        <v>41</v>
      </c>
      <c r="O234" s="78"/>
      <c r="P234" s="196">
        <f>O234*H234</f>
        <v>0</v>
      </c>
      <c r="Q234" s="196">
        <v>0</v>
      </c>
      <c r="R234" s="196">
        <f>Q234*H234</f>
        <v>0</v>
      </c>
      <c r="S234" s="196">
        <v>0</v>
      </c>
      <c r="T234" s="197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8" t="s">
        <v>175</v>
      </c>
      <c r="AT234" s="198" t="s">
        <v>171</v>
      </c>
      <c r="AU234" s="198" t="s">
        <v>82</v>
      </c>
      <c r="AY234" s="15" t="s">
        <v>168</v>
      </c>
      <c r="BE234" s="199">
        <f>IF(N234="základná",J234,0)</f>
        <v>0</v>
      </c>
      <c r="BF234" s="199">
        <f>IF(N234="znížená",J234,0)</f>
        <v>0</v>
      </c>
      <c r="BG234" s="199">
        <f>IF(N234="zákl. prenesená",J234,0)</f>
        <v>0</v>
      </c>
      <c r="BH234" s="199">
        <f>IF(N234="zníž. prenesená",J234,0)</f>
        <v>0</v>
      </c>
      <c r="BI234" s="199">
        <f>IF(N234="nulová",J234,0)</f>
        <v>0</v>
      </c>
      <c r="BJ234" s="15" t="s">
        <v>88</v>
      </c>
      <c r="BK234" s="199">
        <f>ROUND(I234*H234,2)</f>
        <v>0</v>
      </c>
      <c r="BL234" s="15" t="s">
        <v>175</v>
      </c>
      <c r="BM234" s="198" t="s">
        <v>1860</v>
      </c>
    </row>
    <row r="235" s="2" customFormat="1" ht="16.5" customHeight="1">
      <c r="A235" s="34"/>
      <c r="B235" s="185"/>
      <c r="C235" s="200" t="s">
        <v>1861</v>
      </c>
      <c r="D235" s="200" t="s">
        <v>294</v>
      </c>
      <c r="E235" s="201" t="s">
        <v>1862</v>
      </c>
      <c r="F235" s="202" t="s">
        <v>1863</v>
      </c>
      <c r="G235" s="203" t="s">
        <v>228</v>
      </c>
      <c r="H235" s="204">
        <v>450</v>
      </c>
      <c r="I235" s="205"/>
      <c r="J235" s="206">
        <f>ROUND(I235*H235,2)</f>
        <v>0</v>
      </c>
      <c r="K235" s="207"/>
      <c r="L235" s="208"/>
      <c r="M235" s="209" t="s">
        <v>1</v>
      </c>
      <c r="N235" s="210" t="s">
        <v>41</v>
      </c>
      <c r="O235" s="78"/>
      <c r="P235" s="196">
        <f>O235*H235</f>
        <v>0</v>
      </c>
      <c r="Q235" s="196">
        <v>0</v>
      </c>
      <c r="R235" s="196">
        <f>Q235*H235</f>
        <v>0</v>
      </c>
      <c r="S235" s="196">
        <v>0</v>
      </c>
      <c r="T235" s="197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8" t="s">
        <v>197</v>
      </c>
      <c r="AT235" s="198" t="s">
        <v>294</v>
      </c>
      <c r="AU235" s="198" t="s">
        <v>82</v>
      </c>
      <c r="AY235" s="15" t="s">
        <v>168</v>
      </c>
      <c r="BE235" s="199">
        <f>IF(N235="základná",J235,0)</f>
        <v>0</v>
      </c>
      <c r="BF235" s="199">
        <f>IF(N235="znížená",J235,0)</f>
        <v>0</v>
      </c>
      <c r="BG235" s="199">
        <f>IF(N235="zákl. prenesená",J235,0)</f>
        <v>0</v>
      </c>
      <c r="BH235" s="199">
        <f>IF(N235="zníž. prenesená",J235,0)</f>
        <v>0</v>
      </c>
      <c r="BI235" s="199">
        <f>IF(N235="nulová",J235,0)</f>
        <v>0</v>
      </c>
      <c r="BJ235" s="15" t="s">
        <v>88</v>
      </c>
      <c r="BK235" s="199">
        <f>ROUND(I235*H235,2)</f>
        <v>0</v>
      </c>
      <c r="BL235" s="15" t="s">
        <v>175</v>
      </c>
      <c r="BM235" s="198" t="s">
        <v>1864</v>
      </c>
    </row>
    <row r="236" s="12" customFormat="1" ht="25.92" customHeight="1">
      <c r="A236" s="12"/>
      <c r="B236" s="172"/>
      <c r="C236" s="12"/>
      <c r="D236" s="173" t="s">
        <v>74</v>
      </c>
      <c r="E236" s="174" t="s">
        <v>1865</v>
      </c>
      <c r="F236" s="174" t="s">
        <v>1866</v>
      </c>
      <c r="G236" s="12"/>
      <c r="H236" s="12"/>
      <c r="I236" s="175"/>
      <c r="J236" s="176">
        <f>BK236</f>
        <v>0</v>
      </c>
      <c r="K236" s="12"/>
      <c r="L236" s="172"/>
      <c r="M236" s="177"/>
      <c r="N236" s="178"/>
      <c r="O236" s="178"/>
      <c r="P236" s="179">
        <f>SUM(P237:P275)</f>
        <v>0</v>
      </c>
      <c r="Q236" s="178"/>
      <c r="R236" s="179">
        <f>SUM(R237:R275)</f>
        <v>0</v>
      </c>
      <c r="S236" s="178"/>
      <c r="T236" s="180">
        <f>SUM(T237:T275)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173" t="s">
        <v>82</v>
      </c>
      <c r="AT236" s="181" t="s">
        <v>74</v>
      </c>
      <c r="AU236" s="181" t="s">
        <v>75</v>
      </c>
      <c r="AY236" s="173" t="s">
        <v>168</v>
      </c>
      <c r="BK236" s="182">
        <f>SUM(BK237:BK275)</f>
        <v>0</v>
      </c>
    </row>
    <row r="237" s="2" customFormat="1" ht="16.5" customHeight="1">
      <c r="A237" s="34"/>
      <c r="B237" s="185"/>
      <c r="C237" s="186" t="s">
        <v>1867</v>
      </c>
      <c r="D237" s="186" t="s">
        <v>171</v>
      </c>
      <c r="E237" s="187" t="s">
        <v>1868</v>
      </c>
      <c r="F237" s="188" t="s">
        <v>1869</v>
      </c>
      <c r="G237" s="189" t="s">
        <v>273</v>
      </c>
      <c r="H237" s="190">
        <v>3</v>
      </c>
      <c r="I237" s="191"/>
      <c r="J237" s="192">
        <f>ROUND(I237*H237,2)</f>
        <v>0</v>
      </c>
      <c r="K237" s="193"/>
      <c r="L237" s="35"/>
      <c r="M237" s="194" t="s">
        <v>1</v>
      </c>
      <c r="N237" s="195" t="s">
        <v>41</v>
      </c>
      <c r="O237" s="78"/>
      <c r="P237" s="196">
        <f>O237*H237</f>
        <v>0</v>
      </c>
      <c r="Q237" s="196">
        <v>0</v>
      </c>
      <c r="R237" s="196">
        <f>Q237*H237</f>
        <v>0</v>
      </c>
      <c r="S237" s="196">
        <v>0</v>
      </c>
      <c r="T237" s="197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8" t="s">
        <v>175</v>
      </c>
      <c r="AT237" s="198" t="s">
        <v>171</v>
      </c>
      <c r="AU237" s="198" t="s">
        <v>82</v>
      </c>
      <c r="AY237" s="15" t="s">
        <v>168</v>
      </c>
      <c r="BE237" s="199">
        <f>IF(N237="základná",J237,0)</f>
        <v>0</v>
      </c>
      <c r="BF237" s="199">
        <f>IF(N237="znížená",J237,0)</f>
        <v>0</v>
      </c>
      <c r="BG237" s="199">
        <f>IF(N237="zákl. prenesená",J237,0)</f>
        <v>0</v>
      </c>
      <c r="BH237" s="199">
        <f>IF(N237="zníž. prenesená",J237,0)</f>
        <v>0</v>
      </c>
      <c r="BI237" s="199">
        <f>IF(N237="nulová",J237,0)</f>
        <v>0</v>
      </c>
      <c r="BJ237" s="15" t="s">
        <v>88</v>
      </c>
      <c r="BK237" s="199">
        <f>ROUND(I237*H237,2)</f>
        <v>0</v>
      </c>
      <c r="BL237" s="15" t="s">
        <v>175</v>
      </c>
      <c r="BM237" s="198" t="s">
        <v>1870</v>
      </c>
    </row>
    <row r="238" s="2" customFormat="1" ht="16.5" customHeight="1">
      <c r="A238" s="34"/>
      <c r="B238" s="185"/>
      <c r="C238" s="200" t="s">
        <v>1871</v>
      </c>
      <c r="D238" s="200" t="s">
        <v>294</v>
      </c>
      <c r="E238" s="201" t="s">
        <v>1872</v>
      </c>
      <c r="F238" s="202" t="s">
        <v>1873</v>
      </c>
      <c r="G238" s="203" t="s">
        <v>273</v>
      </c>
      <c r="H238" s="204">
        <v>3</v>
      </c>
      <c r="I238" s="205"/>
      <c r="J238" s="206">
        <f>ROUND(I238*H238,2)</f>
        <v>0</v>
      </c>
      <c r="K238" s="207"/>
      <c r="L238" s="208"/>
      <c r="M238" s="209" t="s">
        <v>1</v>
      </c>
      <c r="N238" s="210" t="s">
        <v>41</v>
      </c>
      <c r="O238" s="78"/>
      <c r="P238" s="196">
        <f>O238*H238</f>
        <v>0</v>
      </c>
      <c r="Q238" s="196">
        <v>0</v>
      </c>
      <c r="R238" s="196">
        <f>Q238*H238</f>
        <v>0</v>
      </c>
      <c r="S238" s="196">
        <v>0</v>
      </c>
      <c r="T238" s="197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8" t="s">
        <v>197</v>
      </c>
      <c r="AT238" s="198" t="s">
        <v>294</v>
      </c>
      <c r="AU238" s="198" t="s">
        <v>82</v>
      </c>
      <c r="AY238" s="15" t="s">
        <v>168</v>
      </c>
      <c r="BE238" s="199">
        <f>IF(N238="základná",J238,0)</f>
        <v>0</v>
      </c>
      <c r="BF238" s="199">
        <f>IF(N238="znížená",J238,0)</f>
        <v>0</v>
      </c>
      <c r="BG238" s="199">
        <f>IF(N238="zákl. prenesená",J238,0)</f>
        <v>0</v>
      </c>
      <c r="BH238" s="199">
        <f>IF(N238="zníž. prenesená",J238,0)</f>
        <v>0</v>
      </c>
      <c r="BI238" s="199">
        <f>IF(N238="nulová",J238,0)</f>
        <v>0</v>
      </c>
      <c r="BJ238" s="15" t="s">
        <v>88</v>
      </c>
      <c r="BK238" s="199">
        <f>ROUND(I238*H238,2)</f>
        <v>0</v>
      </c>
      <c r="BL238" s="15" t="s">
        <v>175</v>
      </c>
      <c r="BM238" s="198" t="s">
        <v>1874</v>
      </c>
    </row>
    <row r="239" s="2" customFormat="1" ht="24.15" customHeight="1">
      <c r="A239" s="34"/>
      <c r="B239" s="185"/>
      <c r="C239" s="186" t="s">
        <v>1875</v>
      </c>
      <c r="D239" s="186" t="s">
        <v>171</v>
      </c>
      <c r="E239" s="187" t="s">
        <v>1876</v>
      </c>
      <c r="F239" s="188" t="s">
        <v>1877</v>
      </c>
      <c r="G239" s="189" t="s">
        <v>228</v>
      </c>
      <c r="H239" s="190">
        <v>46</v>
      </c>
      <c r="I239" s="191"/>
      <c r="J239" s="192">
        <f>ROUND(I239*H239,2)</f>
        <v>0</v>
      </c>
      <c r="K239" s="193"/>
      <c r="L239" s="35"/>
      <c r="M239" s="194" t="s">
        <v>1</v>
      </c>
      <c r="N239" s="195" t="s">
        <v>41</v>
      </c>
      <c r="O239" s="78"/>
      <c r="P239" s="196">
        <f>O239*H239</f>
        <v>0</v>
      </c>
      <c r="Q239" s="196">
        <v>0</v>
      </c>
      <c r="R239" s="196">
        <f>Q239*H239</f>
        <v>0</v>
      </c>
      <c r="S239" s="196">
        <v>0</v>
      </c>
      <c r="T239" s="197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8" t="s">
        <v>175</v>
      </c>
      <c r="AT239" s="198" t="s">
        <v>171</v>
      </c>
      <c r="AU239" s="198" t="s">
        <v>82</v>
      </c>
      <c r="AY239" s="15" t="s">
        <v>168</v>
      </c>
      <c r="BE239" s="199">
        <f>IF(N239="základná",J239,0)</f>
        <v>0</v>
      </c>
      <c r="BF239" s="199">
        <f>IF(N239="znížená",J239,0)</f>
        <v>0</v>
      </c>
      <c r="BG239" s="199">
        <f>IF(N239="zákl. prenesená",J239,0)</f>
        <v>0</v>
      </c>
      <c r="BH239" s="199">
        <f>IF(N239="zníž. prenesená",J239,0)</f>
        <v>0</v>
      </c>
      <c r="BI239" s="199">
        <f>IF(N239="nulová",J239,0)</f>
        <v>0</v>
      </c>
      <c r="BJ239" s="15" t="s">
        <v>88</v>
      </c>
      <c r="BK239" s="199">
        <f>ROUND(I239*H239,2)</f>
        <v>0</v>
      </c>
      <c r="BL239" s="15" t="s">
        <v>175</v>
      </c>
      <c r="BM239" s="198" t="s">
        <v>1878</v>
      </c>
    </row>
    <row r="240" s="2" customFormat="1" ht="16.5" customHeight="1">
      <c r="A240" s="34"/>
      <c r="B240" s="185"/>
      <c r="C240" s="200" t="s">
        <v>1879</v>
      </c>
      <c r="D240" s="200" t="s">
        <v>294</v>
      </c>
      <c r="E240" s="201" t="s">
        <v>1880</v>
      </c>
      <c r="F240" s="202" t="s">
        <v>1881</v>
      </c>
      <c r="G240" s="203" t="s">
        <v>228</v>
      </c>
      <c r="H240" s="204">
        <v>46</v>
      </c>
      <c r="I240" s="205"/>
      <c r="J240" s="206">
        <f>ROUND(I240*H240,2)</f>
        <v>0</v>
      </c>
      <c r="K240" s="207"/>
      <c r="L240" s="208"/>
      <c r="M240" s="209" t="s">
        <v>1</v>
      </c>
      <c r="N240" s="210" t="s">
        <v>41</v>
      </c>
      <c r="O240" s="78"/>
      <c r="P240" s="196">
        <f>O240*H240</f>
        <v>0</v>
      </c>
      <c r="Q240" s="196">
        <v>0</v>
      </c>
      <c r="R240" s="196">
        <f>Q240*H240</f>
        <v>0</v>
      </c>
      <c r="S240" s="196">
        <v>0</v>
      </c>
      <c r="T240" s="197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8" t="s">
        <v>197</v>
      </c>
      <c r="AT240" s="198" t="s">
        <v>294</v>
      </c>
      <c r="AU240" s="198" t="s">
        <v>82</v>
      </c>
      <c r="AY240" s="15" t="s">
        <v>168</v>
      </c>
      <c r="BE240" s="199">
        <f>IF(N240="základná",J240,0)</f>
        <v>0</v>
      </c>
      <c r="BF240" s="199">
        <f>IF(N240="znížená",J240,0)</f>
        <v>0</v>
      </c>
      <c r="BG240" s="199">
        <f>IF(N240="zákl. prenesená",J240,0)</f>
        <v>0</v>
      </c>
      <c r="BH240" s="199">
        <f>IF(N240="zníž. prenesená",J240,0)</f>
        <v>0</v>
      </c>
      <c r="BI240" s="199">
        <f>IF(N240="nulová",J240,0)</f>
        <v>0</v>
      </c>
      <c r="BJ240" s="15" t="s">
        <v>88</v>
      </c>
      <c r="BK240" s="199">
        <f>ROUND(I240*H240,2)</f>
        <v>0</v>
      </c>
      <c r="BL240" s="15" t="s">
        <v>175</v>
      </c>
      <c r="BM240" s="198" t="s">
        <v>1882</v>
      </c>
    </row>
    <row r="241" s="2" customFormat="1" ht="16.5" customHeight="1">
      <c r="A241" s="34"/>
      <c r="B241" s="185"/>
      <c r="C241" s="186" t="s">
        <v>1883</v>
      </c>
      <c r="D241" s="186" t="s">
        <v>171</v>
      </c>
      <c r="E241" s="187" t="s">
        <v>1884</v>
      </c>
      <c r="F241" s="188" t="s">
        <v>1885</v>
      </c>
      <c r="G241" s="189" t="s">
        <v>273</v>
      </c>
      <c r="H241" s="190">
        <v>9</v>
      </c>
      <c r="I241" s="191"/>
      <c r="J241" s="192">
        <f>ROUND(I241*H241,2)</f>
        <v>0</v>
      </c>
      <c r="K241" s="193"/>
      <c r="L241" s="35"/>
      <c r="M241" s="194" t="s">
        <v>1</v>
      </c>
      <c r="N241" s="195" t="s">
        <v>41</v>
      </c>
      <c r="O241" s="78"/>
      <c r="P241" s="196">
        <f>O241*H241</f>
        <v>0</v>
      </c>
      <c r="Q241" s="196">
        <v>0</v>
      </c>
      <c r="R241" s="196">
        <f>Q241*H241</f>
        <v>0</v>
      </c>
      <c r="S241" s="196">
        <v>0</v>
      </c>
      <c r="T241" s="197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8" t="s">
        <v>175</v>
      </c>
      <c r="AT241" s="198" t="s">
        <v>171</v>
      </c>
      <c r="AU241" s="198" t="s">
        <v>82</v>
      </c>
      <c r="AY241" s="15" t="s">
        <v>168</v>
      </c>
      <c r="BE241" s="199">
        <f>IF(N241="základná",J241,0)</f>
        <v>0</v>
      </c>
      <c r="BF241" s="199">
        <f>IF(N241="znížená",J241,0)</f>
        <v>0</v>
      </c>
      <c r="BG241" s="199">
        <f>IF(N241="zákl. prenesená",J241,0)</f>
        <v>0</v>
      </c>
      <c r="BH241" s="199">
        <f>IF(N241="zníž. prenesená",J241,0)</f>
        <v>0</v>
      </c>
      <c r="BI241" s="199">
        <f>IF(N241="nulová",J241,0)</f>
        <v>0</v>
      </c>
      <c r="BJ241" s="15" t="s">
        <v>88</v>
      </c>
      <c r="BK241" s="199">
        <f>ROUND(I241*H241,2)</f>
        <v>0</v>
      </c>
      <c r="BL241" s="15" t="s">
        <v>175</v>
      </c>
      <c r="BM241" s="198" t="s">
        <v>1886</v>
      </c>
    </row>
    <row r="242" s="2" customFormat="1" ht="16.5" customHeight="1">
      <c r="A242" s="34"/>
      <c r="B242" s="185"/>
      <c r="C242" s="200" t="s">
        <v>1887</v>
      </c>
      <c r="D242" s="200" t="s">
        <v>294</v>
      </c>
      <c r="E242" s="201" t="s">
        <v>1888</v>
      </c>
      <c r="F242" s="202" t="s">
        <v>1889</v>
      </c>
      <c r="G242" s="203" t="s">
        <v>273</v>
      </c>
      <c r="H242" s="204">
        <v>9</v>
      </c>
      <c r="I242" s="205"/>
      <c r="J242" s="206">
        <f>ROUND(I242*H242,2)</f>
        <v>0</v>
      </c>
      <c r="K242" s="207"/>
      <c r="L242" s="208"/>
      <c r="M242" s="209" t="s">
        <v>1</v>
      </c>
      <c r="N242" s="210" t="s">
        <v>41</v>
      </c>
      <c r="O242" s="78"/>
      <c r="P242" s="196">
        <f>O242*H242</f>
        <v>0</v>
      </c>
      <c r="Q242" s="196">
        <v>0</v>
      </c>
      <c r="R242" s="196">
        <f>Q242*H242</f>
        <v>0</v>
      </c>
      <c r="S242" s="196">
        <v>0</v>
      </c>
      <c r="T242" s="197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8" t="s">
        <v>197</v>
      </c>
      <c r="AT242" s="198" t="s">
        <v>294</v>
      </c>
      <c r="AU242" s="198" t="s">
        <v>82</v>
      </c>
      <c r="AY242" s="15" t="s">
        <v>168</v>
      </c>
      <c r="BE242" s="199">
        <f>IF(N242="základná",J242,0)</f>
        <v>0</v>
      </c>
      <c r="BF242" s="199">
        <f>IF(N242="znížená",J242,0)</f>
        <v>0</v>
      </c>
      <c r="BG242" s="199">
        <f>IF(N242="zákl. prenesená",J242,0)</f>
        <v>0</v>
      </c>
      <c r="BH242" s="199">
        <f>IF(N242="zníž. prenesená",J242,0)</f>
        <v>0</v>
      </c>
      <c r="BI242" s="199">
        <f>IF(N242="nulová",J242,0)</f>
        <v>0</v>
      </c>
      <c r="BJ242" s="15" t="s">
        <v>88</v>
      </c>
      <c r="BK242" s="199">
        <f>ROUND(I242*H242,2)</f>
        <v>0</v>
      </c>
      <c r="BL242" s="15" t="s">
        <v>175</v>
      </c>
      <c r="BM242" s="198" t="s">
        <v>1890</v>
      </c>
    </row>
    <row r="243" s="2" customFormat="1" ht="16.5" customHeight="1">
      <c r="A243" s="34"/>
      <c r="B243" s="185"/>
      <c r="C243" s="186" t="s">
        <v>1891</v>
      </c>
      <c r="D243" s="186" t="s">
        <v>171</v>
      </c>
      <c r="E243" s="187" t="s">
        <v>1892</v>
      </c>
      <c r="F243" s="188" t="s">
        <v>1893</v>
      </c>
      <c r="G243" s="189" t="s">
        <v>273</v>
      </c>
      <c r="H243" s="190">
        <v>200</v>
      </c>
      <c r="I243" s="191"/>
      <c r="J243" s="192">
        <f>ROUND(I243*H243,2)</f>
        <v>0</v>
      </c>
      <c r="K243" s="193"/>
      <c r="L243" s="35"/>
      <c r="M243" s="194" t="s">
        <v>1</v>
      </c>
      <c r="N243" s="195" t="s">
        <v>41</v>
      </c>
      <c r="O243" s="78"/>
      <c r="P243" s="196">
        <f>O243*H243</f>
        <v>0</v>
      </c>
      <c r="Q243" s="196">
        <v>0</v>
      </c>
      <c r="R243" s="196">
        <f>Q243*H243</f>
        <v>0</v>
      </c>
      <c r="S243" s="196">
        <v>0</v>
      </c>
      <c r="T243" s="197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8" t="s">
        <v>175</v>
      </c>
      <c r="AT243" s="198" t="s">
        <v>171</v>
      </c>
      <c r="AU243" s="198" t="s">
        <v>82</v>
      </c>
      <c r="AY243" s="15" t="s">
        <v>168</v>
      </c>
      <c r="BE243" s="199">
        <f>IF(N243="základná",J243,0)</f>
        <v>0</v>
      </c>
      <c r="BF243" s="199">
        <f>IF(N243="znížená",J243,0)</f>
        <v>0</v>
      </c>
      <c r="BG243" s="199">
        <f>IF(N243="zákl. prenesená",J243,0)</f>
        <v>0</v>
      </c>
      <c r="BH243" s="199">
        <f>IF(N243="zníž. prenesená",J243,0)</f>
        <v>0</v>
      </c>
      <c r="BI243" s="199">
        <f>IF(N243="nulová",J243,0)</f>
        <v>0</v>
      </c>
      <c r="BJ243" s="15" t="s">
        <v>88</v>
      </c>
      <c r="BK243" s="199">
        <f>ROUND(I243*H243,2)</f>
        <v>0</v>
      </c>
      <c r="BL243" s="15" t="s">
        <v>175</v>
      </c>
      <c r="BM243" s="198" t="s">
        <v>1894</v>
      </c>
    </row>
    <row r="244" s="2" customFormat="1" ht="24.15" customHeight="1">
      <c r="A244" s="34"/>
      <c r="B244" s="185"/>
      <c r="C244" s="200" t="s">
        <v>1895</v>
      </c>
      <c r="D244" s="200" t="s">
        <v>294</v>
      </c>
      <c r="E244" s="201" t="s">
        <v>1896</v>
      </c>
      <c r="F244" s="202" t="s">
        <v>1897</v>
      </c>
      <c r="G244" s="203" t="s">
        <v>273</v>
      </c>
      <c r="H244" s="204">
        <v>200</v>
      </c>
      <c r="I244" s="205"/>
      <c r="J244" s="206">
        <f>ROUND(I244*H244,2)</f>
        <v>0</v>
      </c>
      <c r="K244" s="207"/>
      <c r="L244" s="208"/>
      <c r="M244" s="209" t="s">
        <v>1</v>
      </c>
      <c r="N244" s="210" t="s">
        <v>41</v>
      </c>
      <c r="O244" s="78"/>
      <c r="P244" s="196">
        <f>O244*H244</f>
        <v>0</v>
      </c>
      <c r="Q244" s="196">
        <v>0</v>
      </c>
      <c r="R244" s="196">
        <f>Q244*H244</f>
        <v>0</v>
      </c>
      <c r="S244" s="196">
        <v>0</v>
      </c>
      <c r="T244" s="197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8" t="s">
        <v>197</v>
      </c>
      <c r="AT244" s="198" t="s">
        <v>294</v>
      </c>
      <c r="AU244" s="198" t="s">
        <v>82</v>
      </c>
      <c r="AY244" s="15" t="s">
        <v>168</v>
      </c>
      <c r="BE244" s="199">
        <f>IF(N244="základná",J244,0)</f>
        <v>0</v>
      </c>
      <c r="BF244" s="199">
        <f>IF(N244="znížená",J244,0)</f>
        <v>0</v>
      </c>
      <c r="BG244" s="199">
        <f>IF(N244="zákl. prenesená",J244,0)</f>
        <v>0</v>
      </c>
      <c r="BH244" s="199">
        <f>IF(N244="zníž. prenesená",J244,0)</f>
        <v>0</v>
      </c>
      <c r="BI244" s="199">
        <f>IF(N244="nulová",J244,0)</f>
        <v>0</v>
      </c>
      <c r="BJ244" s="15" t="s">
        <v>88</v>
      </c>
      <c r="BK244" s="199">
        <f>ROUND(I244*H244,2)</f>
        <v>0</v>
      </c>
      <c r="BL244" s="15" t="s">
        <v>175</v>
      </c>
      <c r="BM244" s="198" t="s">
        <v>1898</v>
      </c>
    </row>
    <row r="245" s="2" customFormat="1" ht="24.15" customHeight="1">
      <c r="A245" s="34"/>
      <c r="B245" s="185"/>
      <c r="C245" s="200" t="s">
        <v>1899</v>
      </c>
      <c r="D245" s="200" t="s">
        <v>294</v>
      </c>
      <c r="E245" s="201" t="s">
        <v>1900</v>
      </c>
      <c r="F245" s="202" t="s">
        <v>1901</v>
      </c>
      <c r="G245" s="203" t="s">
        <v>273</v>
      </c>
      <c r="H245" s="204">
        <v>200</v>
      </c>
      <c r="I245" s="205"/>
      <c r="J245" s="206">
        <f>ROUND(I245*H245,2)</f>
        <v>0</v>
      </c>
      <c r="K245" s="207"/>
      <c r="L245" s="208"/>
      <c r="M245" s="209" t="s">
        <v>1</v>
      </c>
      <c r="N245" s="210" t="s">
        <v>41</v>
      </c>
      <c r="O245" s="78"/>
      <c r="P245" s="196">
        <f>O245*H245</f>
        <v>0</v>
      </c>
      <c r="Q245" s="196">
        <v>0</v>
      </c>
      <c r="R245" s="196">
        <f>Q245*H245</f>
        <v>0</v>
      </c>
      <c r="S245" s="196">
        <v>0</v>
      </c>
      <c r="T245" s="197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8" t="s">
        <v>197</v>
      </c>
      <c r="AT245" s="198" t="s">
        <v>294</v>
      </c>
      <c r="AU245" s="198" t="s">
        <v>82</v>
      </c>
      <c r="AY245" s="15" t="s">
        <v>168</v>
      </c>
      <c r="BE245" s="199">
        <f>IF(N245="základná",J245,0)</f>
        <v>0</v>
      </c>
      <c r="BF245" s="199">
        <f>IF(N245="znížená",J245,0)</f>
        <v>0</v>
      </c>
      <c r="BG245" s="199">
        <f>IF(N245="zákl. prenesená",J245,0)</f>
        <v>0</v>
      </c>
      <c r="BH245" s="199">
        <f>IF(N245="zníž. prenesená",J245,0)</f>
        <v>0</v>
      </c>
      <c r="BI245" s="199">
        <f>IF(N245="nulová",J245,0)</f>
        <v>0</v>
      </c>
      <c r="BJ245" s="15" t="s">
        <v>88</v>
      </c>
      <c r="BK245" s="199">
        <f>ROUND(I245*H245,2)</f>
        <v>0</v>
      </c>
      <c r="BL245" s="15" t="s">
        <v>175</v>
      </c>
      <c r="BM245" s="198" t="s">
        <v>1902</v>
      </c>
    </row>
    <row r="246" s="2" customFormat="1" ht="16.5" customHeight="1">
      <c r="A246" s="34"/>
      <c r="B246" s="185"/>
      <c r="C246" s="186" t="s">
        <v>1903</v>
      </c>
      <c r="D246" s="186" t="s">
        <v>171</v>
      </c>
      <c r="E246" s="187" t="s">
        <v>1904</v>
      </c>
      <c r="F246" s="188" t="s">
        <v>1905</v>
      </c>
      <c r="G246" s="189" t="s">
        <v>228</v>
      </c>
      <c r="H246" s="190">
        <v>115</v>
      </c>
      <c r="I246" s="191"/>
      <c r="J246" s="192">
        <f>ROUND(I246*H246,2)</f>
        <v>0</v>
      </c>
      <c r="K246" s="193"/>
      <c r="L246" s="35"/>
      <c r="M246" s="194" t="s">
        <v>1</v>
      </c>
      <c r="N246" s="195" t="s">
        <v>41</v>
      </c>
      <c r="O246" s="78"/>
      <c r="P246" s="196">
        <f>O246*H246</f>
        <v>0</v>
      </c>
      <c r="Q246" s="196">
        <v>0</v>
      </c>
      <c r="R246" s="196">
        <f>Q246*H246</f>
        <v>0</v>
      </c>
      <c r="S246" s="196">
        <v>0</v>
      </c>
      <c r="T246" s="197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8" t="s">
        <v>175</v>
      </c>
      <c r="AT246" s="198" t="s">
        <v>171</v>
      </c>
      <c r="AU246" s="198" t="s">
        <v>82</v>
      </c>
      <c r="AY246" s="15" t="s">
        <v>168</v>
      </c>
      <c r="BE246" s="199">
        <f>IF(N246="základná",J246,0)</f>
        <v>0</v>
      </c>
      <c r="BF246" s="199">
        <f>IF(N246="znížená",J246,0)</f>
        <v>0</v>
      </c>
      <c r="BG246" s="199">
        <f>IF(N246="zákl. prenesená",J246,0)</f>
        <v>0</v>
      </c>
      <c r="BH246" s="199">
        <f>IF(N246="zníž. prenesená",J246,0)</f>
        <v>0</v>
      </c>
      <c r="BI246" s="199">
        <f>IF(N246="nulová",J246,0)</f>
        <v>0</v>
      </c>
      <c r="BJ246" s="15" t="s">
        <v>88</v>
      </c>
      <c r="BK246" s="199">
        <f>ROUND(I246*H246,2)</f>
        <v>0</v>
      </c>
      <c r="BL246" s="15" t="s">
        <v>175</v>
      </c>
      <c r="BM246" s="198" t="s">
        <v>1906</v>
      </c>
    </row>
    <row r="247" s="2" customFormat="1" ht="16.5" customHeight="1">
      <c r="A247" s="34"/>
      <c r="B247" s="185"/>
      <c r="C247" s="200" t="s">
        <v>1907</v>
      </c>
      <c r="D247" s="200" t="s">
        <v>294</v>
      </c>
      <c r="E247" s="201" t="s">
        <v>1908</v>
      </c>
      <c r="F247" s="202" t="s">
        <v>1909</v>
      </c>
      <c r="G247" s="203" t="s">
        <v>228</v>
      </c>
      <c r="H247" s="204">
        <v>115</v>
      </c>
      <c r="I247" s="205"/>
      <c r="J247" s="206">
        <f>ROUND(I247*H247,2)</f>
        <v>0</v>
      </c>
      <c r="K247" s="207"/>
      <c r="L247" s="208"/>
      <c r="M247" s="209" t="s">
        <v>1</v>
      </c>
      <c r="N247" s="210" t="s">
        <v>41</v>
      </c>
      <c r="O247" s="78"/>
      <c r="P247" s="196">
        <f>O247*H247</f>
        <v>0</v>
      </c>
      <c r="Q247" s="196">
        <v>0</v>
      </c>
      <c r="R247" s="196">
        <f>Q247*H247</f>
        <v>0</v>
      </c>
      <c r="S247" s="196">
        <v>0</v>
      </c>
      <c r="T247" s="197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98" t="s">
        <v>197</v>
      </c>
      <c r="AT247" s="198" t="s">
        <v>294</v>
      </c>
      <c r="AU247" s="198" t="s">
        <v>82</v>
      </c>
      <c r="AY247" s="15" t="s">
        <v>168</v>
      </c>
      <c r="BE247" s="199">
        <f>IF(N247="základná",J247,0)</f>
        <v>0</v>
      </c>
      <c r="BF247" s="199">
        <f>IF(N247="znížená",J247,0)</f>
        <v>0</v>
      </c>
      <c r="BG247" s="199">
        <f>IF(N247="zákl. prenesená",J247,0)</f>
        <v>0</v>
      </c>
      <c r="BH247" s="199">
        <f>IF(N247="zníž. prenesená",J247,0)</f>
        <v>0</v>
      </c>
      <c r="BI247" s="199">
        <f>IF(N247="nulová",J247,0)</f>
        <v>0</v>
      </c>
      <c r="BJ247" s="15" t="s">
        <v>88</v>
      </c>
      <c r="BK247" s="199">
        <f>ROUND(I247*H247,2)</f>
        <v>0</v>
      </c>
      <c r="BL247" s="15" t="s">
        <v>175</v>
      </c>
      <c r="BM247" s="198" t="s">
        <v>1910</v>
      </c>
    </row>
    <row r="248" s="2" customFormat="1" ht="16.5" customHeight="1">
      <c r="A248" s="34"/>
      <c r="B248" s="185"/>
      <c r="C248" s="186" t="s">
        <v>1911</v>
      </c>
      <c r="D248" s="186" t="s">
        <v>171</v>
      </c>
      <c r="E248" s="187" t="s">
        <v>1912</v>
      </c>
      <c r="F248" s="188" t="s">
        <v>1913</v>
      </c>
      <c r="G248" s="189" t="s">
        <v>273</v>
      </c>
      <c r="H248" s="190">
        <v>8</v>
      </c>
      <c r="I248" s="191"/>
      <c r="J248" s="192">
        <f>ROUND(I248*H248,2)</f>
        <v>0</v>
      </c>
      <c r="K248" s="193"/>
      <c r="L248" s="35"/>
      <c r="M248" s="194" t="s">
        <v>1</v>
      </c>
      <c r="N248" s="195" t="s">
        <v>41</v>
      </c>
      <c r="O248" s="78"/>
      <c r="P248" s="196">
        <f>O248*H248</f>
        <v>0</v>
      </c>
      <c r="Q248" s="196">
        <v>0</v>
      </c>
      <c r="R248" s="196">
        <f>Q248*H248</f>
        <v>0</v>
      </c>
      <c r="S248" s="196">
        <v>0</v>
      </c>
      <c r="T248" s="197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8" t="s">
        <v>175</v>
      </c>
      <c r="AT248" s="198" t="s">
        <v>171</v>
      </c>
      <c r="AU248" s="198" t="s">
        <v>82</v>
      </c>
      <c r="AY248" s="15" t="s">
        <v>168</v>
      </c>
      <c r="BE248" s="199">
        <f>IF(N248="základná",J248,0)</f>
        <v>0</v>
      </c>
      <c r="BF248" s="199">
        <f>IF(N248="znížená",J248,0)</f>
        <v>0</v>
      </c>
      <c r="BG248" s="199">
        <f>IF(N248="zákl. prenesená",J248,0)</f>
        <v>0</v>
      </c>
      <c r="BH248" s="199">
        <f>IF(N248="zníž. prenesená",J248,0)</f>
        <v>0</v>
      </c>
      <c r="BI248" s="199">
        <f>IF(N248="nulová",J248,0)</f>
        <v>0</v>
      </c>
      <c r="BJ248" s="15" t="s">
        <v>88</v>
      </c>
      <c r="BK248" s="199">
        <f>ROUND(I248*H248,2)</f>
        <v>0</v>
      </c>
      <c r="BL248" s="15" t="s">
        <v>175</v>
      </c>
      <c r="BM248" s="198" t="s">
        <v>1914</v>
      </c>
    </row>
    <row r="249" s="2" customFormat="1" ht="16.5" customHeight="1">
      <c r="A249" s="34"/>
      <c r="B249" s="185"/>
      <c r="C249" s="200" t="s">
        <v>1915</v>
      </c>
      <c r="D249" s="200" t="s">
        <v>294</v>
      </c>
      <c r="E249" s="201" t="s">
        <v>1916</v>
      </c>
      <c r="F249" s="202" t="s">
        <v>1917</v>
      </c>
      <c r="G249" s="203" t="s">
        <v>273</v>
      </c>
      <c r="H249" s="204">
        <v>8</v>
      </c>
      <c r="I249" s="205"/>
      <c r="J249" s="206">
        <f>ROUND(I249*H249,2)</f>
        <v>0</v>
      </c>
      <c r="K249" s="207"/>
      <c r="L249" s="208"/>
      <c r="M249" s="209" t="s">
        <v>1</v>
      </c>
      <c r="N249" s="210" t="s">
        <v>41</v>
      </c>
      <c r="O249" s="78"/>
      <c r="P249" s="196">
        <f>O249*H249</f>
        <v>0</v>
      </c>
      <c r="Q249" s="196">
        <v>0</v>
      </c>
      <c r="R249" s="196">
        <f>Q249*H249</f>
        <v>0</v>
      </c>
      <c r="S249" s="196">
        <v>0</v>
      </c>
      <c r="T249" s="197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8" t="s">
        <v>197</v>
      </c>
      <c r="AT249" s="198" t="s">
        <v>294</v>
      </c>
      <c r="AU249" s="198" t="s">
        <v>82</v>
      </c>
      <c r="AY249" s="15" t="s">
        <v>168</v>
      </c>
      <c r="BE249" s="199">
        <f>IF(N249="základná",J249,0)</f>
        <v>0</v>
      </c>
      <c r="BF249" s="199">
        <f>IF(N249="znížená",J249,0)</f>
        <v>0</v>
      </c>
      <c r="BG249" s="199">
        <f>IF(N249="zákl. prenesená",J249,0)</f>
        <v>0</v>
      </c>
      <c r="BH249" s="199">
        <f>IF(N249="zníž. prenesená",J249,0)</f>
        <v>0</v>
      </c>
      <c r="BI249" s="199">
        <f>IF(N249="nulová",J249,0)</f>
        <v>0</v>
      </c>
      <c r="BJ249" s="15" t="s">
        <v>88</v>
      </c>
      <c r="BK249" s="199">
        <f>ROUND(I249*H249,2)</f>
        <v>0</v>
      </c>
      <c r="BL249" s="15" t="s">
        <v>175</v>
      </c>
      <c r="BM249" s="198" t="s">
        <v>1918</v>
      </c>
    </row>
    <row r="250" s="2" customFormat="1" ht="24.15" customHeight="1">
      <c r="A250" s="34"/>
      <c r="B250" s="185"/>
      <c r="C250" s="186" t="s">
        <v>1919</v>
      </c>
      <c r="D250" s="186" t="s">
        <v>171</v>
      </c>
      <c r="E250" s="187" t="s">
        <v>1920</v>
      </c>
      <c r="F250" s="188" t="s">
        <v>1921</v>
      </c>
      <c r="G250" s="189" t="s">
        <v>273</v>
      </c>
      <c r="H250" s="190">
        <v>8</v>
      </c>
      <c r="I250" s="191"/>
      <c r="J250" s="192">
        <f>ROUND(I250*H250,2)</f>
        <v>0</v>
      </c>
      <c r="K250" s="193"/>
      <c r="L250" s="35"/>
      <c r="M250" s="194" t="s">
        <v>1</v>
      </c>
      <c r="N250" s="195" t="s">
        <v>41</v>
      </c>
      <c r="O250" s="78"/>
      <c r="P250" s="196">
        <f>O250*H250</f>
        <v>0</v>
      </c>
      <c r="Q250" s="196">
        <v>0</v>
      </c>
      <c r="R250" s="196">
        <f>Q250*H250</f>
        <v>0</v>
      </c>
      <c r="S250" s="196">
        <v>0</v>
      </c>
      <c r="T250" s="197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98" t="s">
        <v>175</v>
      </c>
      <c r="AT250" s="198" t="s">
        <v>171</v>
      </c>
      <c r="AU250" s="198" t="s">
        <v>82</v>
      </c>
      <c r="AY250" s="15" t="s">
        <v>168</v>
      </c>
      <c r="BE250" s="199">
        <f>IF(N250="základná",J250,0)</f>
        <v>0</v>
      </c>
      <c r="BF250" s="199">
        <f>IF(N250="znížená",J250,0)</f>
        <v>0</v>
      </c>
      <c r="BG250" s="199">
        <f>IF(N250="zákl. prenesená",J250,0)</f>
        <v>0</v>
      </c>
      <c r="BH250" s="199">
        <f>IF(N250="zníž. prenesená",J250,0)</f>
        <v>0</v>
      </c>
      <c r="BI250" s="199">
        <f>IF(N250="nulová",J250,0)</f>
        <v>0</v>
      </c>
      <c r="BJ250" s="15" t="s">
        <v>88</v>
      </c>
      <c r="BK250" s="199">
        <f>ROUND(I250*H250,2)</f>
        <v>0</v>
      </c>
      <c r="BL250" s="15" t="s">
        <v>175</v>
      </c>
      <c r="BM250" s="198" t="s">
        <v>1922</v>
      </c>
    </row>
    <row r="251" s="2" customFormat="1" ht="24.15" customHeight="1">
      <c r="A251" s="34"/>
      <c r="B251" s="185"/>
      <c r="C251" s="200" t="s">
        <v>1923</v>
      </c>
      <c r="D251" s="200" t="s">
        <v>294</v>
      </c>
      <c r="E251" s="201" t="s">
        <v>1924</v>
      </c>
      <c r="F251" s="202" t="s">
        <v>1925</v>
      </c>
      <c r="G251" s="203" t="s">
        <v>273</v>
      </c>
      <c r="H251" s="204">
        <v>8</v>
      </c>
      <c r="I251" s="205"/>
      <c r="J251" s="206">
        <f>ROUND(I251*H251,2)</f>
        <v>0</v>
      </c>
      <c r="K251" s="207"/>
      <c r="L251" s="208"/>
      <c r="M251" s="209" t="s">
        <v>1</v>
      </c>
      <c r="N251" s="210" t="s">
        <v>41</v>
      </c>
      <c r="O251" s="78"/>
      <c r="P251" s="196">
        <f>O251*H251</f>
        <v>0</v>
      </c>
      <c r="Q251" s="196">
        <v>0</v>
      </c>
      <c r="R251" s="196">
        <f>Q251*H251</f>
        <v>0</v>
      </c>
      <c r="S251" s="196">
        <v>0</v>
      </c>
      <c r="T251" s="197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8" t="s">
        <v>197</v>
      </c>
      <c r="AT251" s="198" t="s">
        <v>294</v>
      </c>
      <c r="AU251" s="198" t="s">
        <v>82</v>
      </c>
      <c r="AY251" s="15" t="s">
        <v>168</v>
      </c>
      <c r="BE251" s="199">
        <f>IF(N251="základná",J251,0)</f>
        <v>0</v>
      </c>
      <c r="BF251" s="199">
        <f>IF(N251="znížená",J251,0)</f>
        <v>0</v>
      </c>
      <c r="BG251" s="199">
        <f>IF(N251="zákl. prenesená",J251,0)</f>
        <v>0</v>
      </c>
      <c r="BH251" s="199">
        <f>IF(N251="zníž. prenesená",J251,0)</f>
        <v>0</v>
      </c>
      <c r="BI251" s="199">
        <f>IF(N251="nulová",J251,0)</f>
        <v>0</v>
      </c>
      <c r="BJ251" s="15" t="s">
        <v>88</v>
      </c>
      <c r="BK251" s="199">
        <f>ROUND(I251*H251,2)</f>
        <v>0</v>
      </c>
      <c r="BL251" s="15" t="s">
        <v>175</v>
      </c>
      <c r="BM251" s="198" t="s">
        <v>1926</v>
      </c>
    </row>
    <row r="252" s="2" customFormat="1" ht="16.5" customHeight="1">
      <c r="A252" s="34"/>
      <c r="B252" s="185"/>
      <c r="C252" s="186" t="s">
        <v>1927</v>
      </c>
      <c r="D252" s="186" t="s">
        <v>171</v>
      </c>
      <c r="E252" s="187" t="s">
        <v>1928</v>
      </c>
      <c r="F252" s="188" t="s">
        <v>1929</v>
      </c>
      <c r="G252" s="189" t="s">
        <v>228</v>
      </c>
      <c r="H252" s="190">
        <v>210</v>
      </c>
      <c r="I252" s="191"/>
      <c r="J252" s="192">
        <f>ROUND(I252*H252,2)</f>
        <v>0</v>
      </c>
      <c r="K252" s="193"/>
      <c r="L252" s="35"/>
      <c r="M252" s="194" t="s">
        <v>1</v>
      </c>
      <c r="N252" s="195" t="s">
        <v>41</v>
      </c>
      <c r="O252" s="78"/>
      <c r="P252" s="196">
        <f>O252*H252</f>
        <v>0</v>
      </c>
      <c r="Q252" s="196">
        <v>0</v>
      </c>
      <c r="R252" s="196">
        <f>Q252*H252</f>
        <v>0</v>
      </c>
      <c r="S252" s="196">
        <v>0</v>
      </c>
      <c r="T252" s="197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98" t="s">
        <v>175</v>
      </c>
      <c r="AT252" s="198" t="s">
        <v>171</v>
      </c>
      <c r="AU252" s="198" t="s">
        <v>82</v>
      </c>
      <c r="AY252" s="15" t="s">
        <v>168</v>
      </c>
      <c r="BE252" s="199">
        <f>IF(N252="základná",J252,0)</f>
        <v>0</v>
      </c>
      <c r="BF252" s="199">
        <f>IF(N252="znížená",J252,0)</f>
        <v>0</v>
      </c>
      <c r="BG252" s="199">
        <f>IF(N252="zákl. prenesená",J252,0)</f>
        <v>0</v>
      </c>
      <c r="BH252" s="199">
        <f>IF(N252="zníž. prenesená",J252,0)</f>
        <v>0</v>
      </c>
      <c r="BI252" s="199">
        <f>IF(N252="nulová",J252,0)</f>
        <v>0</v>
      </c>
      <c r="BJ252" s="15" t="s">
        <v>88</v>
      </c>
      <c r="BK252" s="199">
        <f>ROUND(I252*H252,2)</f>
        <v>0</v>
      </c>
      <c r="BL252" s="15" t="s">
        <v>175</v>
      </c>
      <c r="BM252" s="198" t="s">
        <v>1930</v>
      </c>
    </row>
    <row r="253" s="2" customFormat="1" ht="16.5" customHeight="1">
      <c r="A253" s="34"/>
      <c r="B253" s="185"/>
      <c r="C253" s="200" t="s">
        <v>1931</v>
      </c>
      <c r="D253" s="200" t="s">
        <v>294</v>
      </c>
      <c r="E253" s="201" t="s">
        <v>1932</v>
      </c>
      <c r="F253" s="202" t="s">
        <v>1933</v>
      </c>
      <c r="G253" s="203" t="s">
        <v>228</v>
      </c>
      <c r="H253" s="204">
        <v>210</v>
      </c>
      <c r="I253" s="205"/>
      <c r="J253" s="206">
        <f>ROUND(I253*H253,2)</f>
        <v>0</v>
      </c>
      <c r="K253" s="207"/>
      <c r="L253" s="208"/>
      <c r="M253" s="209" t="s">
        <v>1</v>
      </c>
      <c r="N253" s="210" t="s">
        <v>41</v>
      </c>
      <c r="O253" s="78"/>
      <c r="P253" s="196">
        <f>O253*H253</f>
        <v>0</v>
      </c>
      <c r="Q253" s="196">
        <v>0</v>
      </c>
      <c r="R253" s="196">
        <f>Q253*H253</f>
        <v>0</v>
      </c>
      <c r="S253" s="196">
        <v>0</v>
      </c>
      <c r="T253" s="197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8" t="s">
        <v>197</v>
      </c>
      <c r="AT253" s="198" t="s">
        <v>294</v>
      </c>
      <c r="AU253" s="198" t="s">
        <v>82</v>
      </c>
      <c r="AY253" s="15" t="s">
        <v>168</v>
      </c>
      <c r="BE253" s="199">
        <f>IF(N253="základná",J253,0)</f>
        <v>0</v>
      </c>
      <c r="BF253" s="199">
        <f>IF(N253="znížená",J253,0)</f>
        <v>0</v>
      </c>
      <c r="BG253" s="199">
        <f>IF(N253="zákl. prenesená",J253,0)</f>
        <v>0</v>
      </c>
      <c r="BH253" s="199">
        <f>IF(N253="zníž. prenesená",J253,0)</f>
        <v>0</v>
      </c>
      <c r="BI253" s="199">
        <f>IF(N253="nulová",J253,0)</f>
        <v>0</v>
      </c>
      <c r="BJ253" s="15" t="s">
        <v>88</v>
      </c>
      <c r="BK253" s="199">
        <f>ROUND(I253*H253,2)</f>
        <v>0</v>
      </c>
      <c r="BL253" s="15" t="s">
        <v>175</v>
      </c>
      <c r="BM253" s="198" t="s">
        <v>1934</v>
      </c>
    </row>
    <row r="254" s="2" customFormat="1" ht="24.15" customHeight="1">
      <c r="A254" s="34"/>
      <c r="B254" s="185"/>
      <c r="C254" s="186" t="s">
        <v>1935</v>
      </c>
      <c r="D254" s="186" t="s">
        <v>171</v>
      </c>
      <c r="E254" s="187" t="s">
        <v>1936</v>
      </c>
      <c r="F254" s="188" t="s">
        <v>1937</v>
      </c>
      <c r="G254" s="189" t="s">
        <v>273</v>
      </c>
      <c r="H254" s="190">
        <v>28</v>
      </c>
      <c r="I254" s="191"/>
      <c r="J254" s="192">
        <f>ROUND(I254*H254,2)</f>
        <v>0</v>
      </c>
      <c r="K254" s="193"/>
      <c r="L254" s="35"/>
      <c r="M254" s="194" t="s">
        <v>1</v>
      </c>
      <c r="N254" s="195" t="s">
        <v>41</v>
      </c>
      <c r="O254" s="78"/>
      <c r="P254" s="196">
        <f>O254*H254</f>
        <v>0</v>
      </c>
      <c r="Q254" s="196">
        <v>0</v>
      </c>
      <c r="R254" s="196">
        <f>Q254*H254</f>
        <v>0</v>
      </c>
      <c r="S254" s="196">
        <v>0</v>
      </c>
      <c r="T254" s="197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8" t="s">
        <v>175</v>
      </c>
      <c r="AT254" s="198" t="s">
        <v>171</v>
      </c>
      <c r="AU254" s="198" t="s">
        <v>82</v>
      </c>
      <c r="AY254" s="15" t="s">
        <v>168</v>
      </c>
      <c r="BE254" s="199">
        <f>IF(N254="základná",J254,0)</f>
        <v>0</v>
      </c>
      <c r="BF254" s="199">
        <f>IF(N254="znížená",J254,0)</f>
        <v>0</v>
      </c>
      <c r="BG254" s="199">
        <f>IF(N254="zákl. prenesená",J254,0)</f>
        <v>0</v>
      </c>
      <c r="BH254" s="199">
        <f>IF(N254="zníž. prenesená",J254,0)</f>
        <v>0</v>
      </c>
      <c r="BI254" s="199">
        <f>IF(N254="nulová",J254,0)</f>
        <v>0</v>
      </c>
      <c r="BJ254" s="15" t="s">
        <v>88</v>
      </c>
      <c r="BK254" s="199">
        <f>ROUND(I254*H254,2)</f>
        <v>0</v>
      </c>
      <c r="BL254" s="15" t="s">
        <v>175</v>
      </c>
      <c r="BM254" s="198" t="s">
        <v>1938</v>
      </c>
    </row>
    <row r="255" s="2" customFormat="1" ht="16.5" customHeight="1">
      <c r="A255" s="34"/>
      <c r="B255" s="185"/>
      <c r="C255" s="200" t="s">
        <v>1939</v>
      </c>
      <c r="D255" s="200" t="s">
        <v>294</v>
      </c>
      <c r="E255" s="201" t="s">
        <v>1940</v>
      </c>
      <c r="F255" s="202" t="s">
        <v>1941</v>
      </c>
      <c r="G255" s="203" t="s">
        <v>273</v>
      </c>
      <c r="H255" s="204">
        <v>28</v>
      </c>
      <c r="I255" s="205"/>
      <c r="J255" s="206">
        <f>ROUND(I255*H255,2)</f>
        <v>0</v>
      </c>
      <c r="K255" s="207"/>
      <c r="L255" s="208"/>
      <c r="M255" s="209" t="s">
        <v>1</v>
      </c>
      <c r="N255" s="210" t="s">
        <v>41</v>
      </c>
      <c r="O255" s="78"/>
      <c r="P255" s="196">
        <f>O255*H255</f>
        <v>0</v>
      </c>
      <c r="Q255" s="196">
        <v>0</v>
      </c>
      <c r="R255" s="196">
        <f>Q255*H255</f>
        <v>0</v>
      </c>
      <c r="S255" s="196">
        <v>0</v>
      </c>
      <c r="T255" s="197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98" t="s">
        <v>197</v>
      </c>
      <c r="AT255" s="198" t="s">
        <v>294</v>
      </c>
      <c r="AU255" s="198" t="s">
        <v>82</v>
      </c>
      <c r="AY255" s="15" t="s">
        <v>168</v>
      </c>
      <c r="BE255" s="199">
        <f>IF(N255="základná",J255,0)</f>
        <v>0</v>
      </c>
      <c r="BF255" s="199">
        <f>IF(N255="znížená",J255,0)</f>
        <v>0</v>
      </c>
      <c r="BG255" s="199">
        <f>IF(N255="zákl. prenesená",J255,0)</f>
        <v>0</v>
      </c>
      <c r="BH255" s="199">
        <f>IF(N255="zníž. prenesená",J255,0)</f>
        <v>0</v>
      </c>
      <c r="BI255" s="199">
        <f>IF(N255="nulová",J255,0)</f>
        <v>0</v>
      </c>
      <c r="BJ255" s="15" t="s">
        <v>88</v>
      </c>
      <c r="BK255" s="199">
        <f>ROUND(I255*H255,2)</f>
        <v>0</v>
      </c>
      <c r="BL255" s="15" t="s">
        <v>175</v>
      </c>
      <c r="BM255" s="198" t="s">
        <v>1942</v>
      </c>
    </row>
    <row r="256" s="2" customFormat="1" ht="24.15" customHeight="1">
      <c r="A256" s="34"/>
      <c r="B256" s="185"/>
      <c r="C256" s="186" t="s">
        <v>1943</v>
      </c>
      <c r="D256" s="186" t="s">
        <v>171</v>
      </c>
      <c r="E256" s="187" t="s">
        <v>1944</v>
      </c>
      <c r="F256" s="188" t="s">
        <v>1945</v>
      </c>
      <c r="G256" s="189" t="s">
        <v>273</v>
      </c>
      <c r="H256" s="190">
        <v>9</v>
      </c>
      <c r="I256" s="191"/>
      <c r="J256" s="192">
        <f>ROUND(I256*H256,2)</f>
        <v>0</v>
      </c>
      <c r="K256" s="193"/>
      <c r="L256" s="35"/>
      <c r="M256" s="194" t="s">
        <v>1</v>
      </c>
      <c r="N256" s="195" t="s">
        <v>41</v>
      </c>
      <c r="O256" s="78"/>
      <c r="P256" s="196">
        <f>O256*H256</f>
        <v>0</v>
      </c>
      <c r="Q256" s="196">
        <v>0</v>
      </c>
      <c r="R256" s="196">
        <f>Q256*H256</f>
        <v>0</v>
      </c>
      <c r="S256" s="196">
        <v>0</v>
      </c>
      <c r="T256" s="197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8" t="s">
        <v>175</v>
      </c>
      <c r="AT256" s="198" t="s">
        <v>171</v>
      </c>
      <c r="AU256" s="198" t="s">
        <v>82</v>
      </c>
      <c r="AY256" s="15" t="s">
        <v>168</v>
      </c>
      <c r="BE256" s="199">
        <f>IF(N256="základná",J256,0)</f>
        <v>0</v>
      </c>
      <c r="BF256" s="199">
        <f>IF(N256="znížená",J256,0)</f>
        <v>0</v>
      </c>
      <c r="BG256" s="199">
        <f>IF(N256="zákl. prenesená",J256,0)</f>
        <v>0</v>
      </c>
      <c r="BH256" s="199">
        <f>IF(N256="zníž. prenesená",J256,0)</f>
        <v>0</v>
      </c>
      <c r="BI256" s="199">
        <f>IF(N256="nulová",J256,0)</f>
        <v>0</v>
      </c>
      <c r="BJ256" s="15" t="s">
        <v>88</v>
      </c>
      <c r="BK256" s="199">
        <f>ROUND(I256*H256,2)</f>
        <v>0</v>
      </c>
      <c r="BL256" s="15" t="s">
        <v>175</v>
      </c>
      <c r="BM256" s="198" t="s">
        <v>1946</v>
      </c>
    </row>
    <row r="257" s="2" customFormat="1" ht="16.5" customHeight="1">
      <c r="A257" s="34"/>
      <c r="B257" s="185"/>
      <c r="C257" s="200" t="s">
        <v>1947</v>
      </c>
      <c r="D257" s="200" t="s">
        <v>294</v>
      </c>
      <c r="E257" s="201" t="s">
        <v>1948</v>
      </c>
      <c r="F257" s="202" t="s">
        <v>1949</v>
      </c>
      <c r="G257" s="203" t="s">
        <v>273</v>
      </c>
      <c r="H257" s="204">
        <v>9</v>
      </c>
      <c r="I257" s="205"/>
      <c r="J257" s="206">
        <f>ROUND(I257*H257,2)</f>
        <v>0</v>
      </c>
      <c r="K257" s="207"/>
      <c r="L257" s="208"/>
      <c r="M257" s="209" t="s">
        <v>1</v>
      </c>
      <c r="N257" s="210" t="s">
        <v>41</v>
      </c>
      <c r="O257" s="78"/>
      <c r="P257" s="196">
        <f>O257*H257</f>
        <v>0</v>
      </c>
      <c r="Q257" s="196">
        <v>0</v>
      </c>
      <c r="R257" s="196">
        <f>Q257*H257</f>
        <v>0</v>
      </c>
      <c r="S257" s="196">
        <v>0</v>
      </c>
      <c r="T257" s="197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8" t="s">
        <v>197</v>
      </c>
      <c r="AT257" s="198" t="s">
        <v>294</v>
      </c>
      <c r="AU257" s="198" t="s">
        <v>82</v>
      </c>
      <c r="AY257" s="15" t="s">
        <v>168</v>
      </c>
      <c r="BE257" s="199">
        <f>IF(N257="základná",J257,0)</f>
        <v>0</v>
      </c>
      <c r="BF257" s="199">
        <f>IF(N257="znížená",J257,0)</f>
        <v>0</v>
      </c>
      <c r="BG257" s="199">
        <f>IF(N257="zákl. prenesená",J257,0)</f>
        <v>0</v>
      </c>
      <c r="BH257" s="199">
        <f>IF(N257="zníž. prenesená",J257,0)</f>
        <v>0</v>
      </c>
      <c r="BI257" s="199">
        <f>IF(N257="nulová",J257,0)</f>
        <v>0</v>
      </c>
      <c r="BJ257" s="15" t="s">
        <v>88</v>
      </c>
      <c r="BK257" s="199">
        <f>ROUND(I257*H257,2)</f>
        <v>0</v>
      </c>
      <c r="BL257" s="15" t="s">
        <v>175</v>
      </c>
      <c r="BM257" s="198" t="s">
        <v>1950</v>
      </c>
    </row>
    <row r="258" s="2" customFormat="1" ht="16.5" customHeight="1">
      <c r="A258" s="34"/>
      <c r="B258" s="185"/>
      <c r="C258" s="186" t="s">
        <v>1951</v>
      </c>
      <c r="D258" s="186" t="s">
        <v>171</v>
      </c>
      <c r="E258" s="187" t="s">
        <v>1952</v>
      </c>
      <c r="F258" s="188" t="s">
        <v>1953</v>
      </c>
      <c r="G258" s="189" t="s">
        <v>273</v>
      </c>
      <c r="H258" s="190">
        <v>9</v>
      </c>
      <c r="I258" s="191"/>
      <c r="J258" s="192">
        <f>ROUND(I258*H258,2)</f>
        <v>0</v>
      </c>
      <c r="K258" s="193"/>
      <c r="L258" s="35"/>
      <c r="M258" s="194" t="s">
        <v>1</v>
      </c>
      <c r="N258" s="195" t="s">
        <v>41</v>
      </c>
      <c r="O258" s="78"/>
      <c r="P258" s="196">
        <f>O258*H258</f>
        <v>0</v>
      </c>
      <c r="Q258" s="196">
        <v>0</v>
      </c>
      <c r="R258" s="196">
        <f>Q258*H258</f>
        <v>0</v>
      </c>
      <c r="S258" s="196">
        <v>0</v>
      </c>
      <c r="T258" s="197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98" t="s">
        <v>175</v>
      </c>
      <c r="AT258" s="198" t="s">
        <v>171</v>
      </c>
      <c r="AU258" s="198" t="s">
        <v>82</v>
      </c>
      <c r="AY258" s="15" t="s">
        <v>168</v>
      </c>
      <c r="BE258" s="199">
        <f>IF(N258="základná",J258,0)</f>
        <v>0</v>
      </c>
      <c r="BF258" s="199">
        <f>IF(N258="znížená",J258,0)</f>
        <v>0</v>
      </c>
      <c r="BG258" s="199">
        <f>IF(N258="zákl. prenesená",J258,0)</f>
        <v>0</v>
      </c>
      <c r="BH258" s="199">
        <f>IF(N258="zníž. prenesená",J258,0)</f>
        <v>0</v>
      </c>
      <c r="BI258" s="199">
        <f>IF(N258="nulová",J258,0)</f>
        <v>0</v>
      </c>
      <c r="BJ258" s="15" t="s">
        <v>88</v>
      </c>
      <c r="BK258" s="199">
        <f>ROUND(I258*H258,2)</f>
        <v>0</v>
      </c>
      <c r="BL258" s="15" t="s">
        <v>175</v>
      </c>
      <c r="BM258" s="198" t="s">
        <v>1954</v>
      </c>
    </row>
    <row r="259" s="2" customFormat="1" ht="16.5" customHeight="1">
      <c r="A259" s="34"/>
      <c r="B259" s="185"/>
      <c r="C259" s="200" t="s">
        <v>1955</v>
      </c>
      <c r="D259" s="200" t="s">
        <v>294</v>
      </c>
      <c r="E259" s="201" t="s">
        <v>1956</v>
      </c>
      <c r="F259" s="202" t="s">
        <v>1957</v>
      </c>
      <c r="G259" s="203" t="s">
        <v>273</v>
      </c>
      <c r="H259" s="204">
        <v>9</v>
      </c>
      <c r="I259" s="205"/>
      <c r="J259" s="206">
        <f>ROUND(I259*H259,2)</f>
        <v>0</v>
      </c>
      <c r="K259" s="207"/>
      <c r="L259" s="208"/>
      <c r="M259" s="209" t="s">
        <v>1</v>
      </c>
      <c r="N259" s="210" t="s">
        <v>41</v>
      </c>
      <c r="O259" s="78"/>
      <c r="P259" s="196">
        <f>O259*H259</f>
        <v>0</v>
      </c>
      <c r="Q259" s="196">
        <v>0</v>
      </c>
      <c r="R259" s="196">
        <f>Q259*H259</f>
        <v>0</v>
      </c>
      <c r="S259" s="196">
        <v>0</v>
      </c>
      <c r="T259" s="197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98" t="s">
        <v>197</v>
      </c>
      <c r="AT259" s="198" t="s">
        <v>294</v>
      </c>
      <c r="AU259" s="198" t="s">
        <v>82</v>
      </c>
      <c r="AY259" s="15" t="s">
        <v>168</v>
      </c>
      <c r="BE259" s="199">
        <f>IF(N259="základná",J259,0)</f>
        <v>0</v>
      </c>
      <c r="BF259" s="199">
        <f>IF(N259="znížená",J259,0)</f>
        <v>0</v>
      </c>
      <c r="BG259" s="199">
        <f>IF(N259="zákl. prenesená",J259,0)</f>
        <v>0</v>
      </c>
      <c r="BH259" s="199">
        <f>IF(N259="zníž. prenesená",J259,0)</f>
        <v>0</v>
      </c>
      <c r="BI259" s="199">
        <f>IF(N259="nulová",J259,0)</f>
        <v>0</v>
      </c>
      <c r="BJ259" s="15" t="s">
        <v>88</v>
      </c>
      <c r="BK259" s="199">
        <f>ROUND(I259*H259,2)</f>
        <v>0</v>
      </c>
      <c r="BL259" s="15" t="s">
        <v>175</v>
      </c>
      <c r="BM259" s="198" t="s">
        <v>1958</v>
      </c>
    </row>
    <row r="260" s="2" customFormat="1" ht="21.75" customHeight="1">
      <c r="A260" s="34"/>
      <c r="B260" s="185"/>
      <c r="C260" s="186" t="s">
        <v>1959</v>
      </c>
      <c r="D260" s="186" t="s">
        <v>171</v>
      </c>
      <c r="E260" s="187" t="s">
        <v>1960</v>
      </c>
      <c r="F260" s="188" t="s">
        <v>1961</v>
      </c>
      <c r="G260" s="189" t="s">
        <v>273</v>
      </c>
      <c r="H260" s="190">
        <v>18</v>
      </c>
      <c r="I260" s="191"/>
      <c r="J260" s="192">
        <f>ROUND(I260*H260,2)</f>
        <v>0</v>
      </c>
      <c r="K260" s="193"/>
      <c r="L260" s="35"/>
      <c r="M260" s="194" t="s">
        <v>1</v>
      </c>
      <c r="N260" s="195" t="s">
        <v>41</v>
      </c>
      <c r="O260" s="78"/>
      <c r="P260" s="196">
        <f>O260*H260</f>
        <v>0</v>
      </c>
      <c r="Q260" s="196">
        <v>0</v>
      </c>
      <c r="R260" s="196">
        <f>Q260*H260</f>
        <v>0</v>
      </c>
      <c r="S260" s="196">
        <v>0</v>
      </c>
      <c r="T260" s="197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8" t="s">
        <v>175</v>
      </c>
      <c r="AT260" s="198" t="s">
        <v>171</v>
      </c>
      <c r="AU260" s="198" t="s">
        <v>82</v>
      </c>
      <c r="AY260" s="15" t="s">
        <v>168</v>
      </c>
      <c r="BE260" s="199">
        <f>IF(N260="základná",J260,0)</f>
        <v>0</v>
      </c>
      <c r="BF260" s="199">
        <f>IF(N260="znížená",J260,0)</f>
        <v>0</v>
      </c>
      <c r="BG260" s="199">
        <f>IF(N260="zákl. prenesená",J260,0)</f>
        <v>0</v>
      </c>
      <c r="BH260" s="199">
        <f>IF(N260="zníž. prenesená",J260,0)</f>
        <v>0</v>
      </c>
      <c r="BI260" s="199">
        <f>IF(N260="nulová",J260,0)</f>
        <v>0</v>
      </c>
      <c r="BJ260" s="15" t="s">
        <v>88</v>
      </c>
      <c r="BK260" s="199">
        <f>ROUND(I260*H260,2)</f>
        <v>0</v>
      </c>
      <c r="BL260" s="15" t="s">
        <v>175</v>
      </c>
      <c r="BM260" s="198" t="s">
        <v>1962</v>
      </c>
    </row>
    <row r="261" s="2" customFormat="1" ht="16.5" customHeight="1">
      <c r="A261" s="34"/>
      <c r="B261" s="185"/>
      <c r="C261" s="200" t="s">
        <v>1963</v>
      </c>
      <c r="D261" s="200" t="s">
        <v>294</v>
      </c>
      <c r="E261" s="201" t="s">
        <v>1964</v>
      </c>
      <c r="F261" s="202" t="s">
        <v>1965</v>
      </c>
      <c r="G261" s="203" t="s">
        <v>273</v>
      </c>
      <c r="H261" s="204">
        <v>18</v>
      </c>
      <c r="I261" s="205"/>
      <c r="J261" s="206">
        <f>ROUND(I261*H261,2)</f>
        <v>0</v>
      </c>
      <c r="K261" s="207"/>
      <c r="L261" s="208"/>
      <c r="M261" s="209" t="s">
        <v>1</v>
      </c>
      <c r="N261" s="210" t="s">
        <v>41</v>
      </c>
      <c r="O261" s="78"/>
      <c r="P261" s="196">
        <f>O261*H261</f>
        <v>0</v>
      </c>
      <c r="Q261" s="196">
        <v>0</v>
      </c>
      <c r="R261" s="196">
        <f>Q261*H261</f>
        <v>0</v>
      </c>
      <c r="S261" s="196">
        <v>0</v>
      </c>
      <c r="T261" s="197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98" t="s">
        <v>197</v>
      </c>
      <c r="AT261" s="198" t="s">
        <v>294</v>
      </c>
      <c r="AU261" s="198" t="s">
        <v>82</v>
      </c>
      <c r="AY261" s="15" t="s">
        <v>168</v>
      </c>
      <c r="BE261" s="199">
        <f>IF(N261="základná",J261,0)</f>
        <v>0</v>
      </c>
      <c r="BF261" s="199">
        <f>IF(N261="znížená",J261,0)</f>
        <v>0</v>
      </c>
      <c r="BG261" s="199">
        <f>IF(N261="zákl. prenesená",J261,0)</f>
        <v>0</v>
      </c>
      <c r="BH261" s="199">
        <f>IF(N261="zníž. prenesená",J261,0)</f>
        <v>0</v>
      </c>
      <c r="BI261" s="199">
        <f>IF(N261="nulová",J261,0)</f>
        <v>0</v>
      </c>
      <c r="BJ261" s="15" t="s">
        <v>88</v>
      </c>
      <c r="BK261" s="199">
        <f>ROUND(I261*H261,2)</f>
        <v>0</v>
      </c>
      <c r="BL261" s="15" t="s">
        <v>175</v>
      </c>
      <c r="BM261" s="198" t="s">
        <v>1966</v>
      </c>
    </row>
    <row r="262" s="2" customFormat="1" ht="21.75" customHeight="1">
      <c r="A262" s="34"/>
      <c r="B262" s="185"/>
      <c r="C262" s="186" t="s">
        <v>1967</v>
      </c>
      <c r="D262" s="186" t="s">
        <v>171</v>
      </c>
      <c r="E262" s="187" t="s">
        <v>1968</v>
      </c>
      <c r="F262" s="188" t="s">
        <v>1969</v>
      </c>
      <c r="G262" s="189" t="s">
        <v>273</v>
      </c>
      <c r="H262" s="190">
        <v>10</v>
      </c>
      <c r="I262" s="191"/>
      <c r="J262" s="192">
        <f>ROUND(I262*H262,2)</f>
        <v>0</v>
      </c>
      <c r="K262" s="193"/>
      <c r="L262" s="35"/>
      <c r="M262" s="194" t="s">
        <v>1</v>
      </c>
      <c r="N262" s="195" t="s">
        <v>41</v>
      </c>
      <c r="O262" s="78"/>
      <c r="P262" s="196">
        <f>O262*H262</f>
        <v>0</v>
      </c>
      <c r="Q262" s="196">
        <v>0</v>
      </c>
      <c r="R262" s="196">
        <f>Q262*H262</f>
        <v>0</v>
      </c>
      <c r="S262" s="196">
        <v>0</v>
      </c>
      <c r="T262" s="197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98" t="s">
        <v>175</v>
      </c>
      <c r="AT262" s="198" t="s">
        <v>171</v>
      </c>
      <c r="AU262" s="198" t="s">
        <v>82</v>
      </c>
      <c r="AY262" s="15" t="s">
        <v>168</v>
      </c>
      <c r="BE262" s="199">
        <f>IF(N262="základná",J262,0)</f>
        <v>0</v>
      </c>
      <c r="BF262" s="199">
        <f>IF(N262="znížená",J262,0)</f>
        <v>0</v>
      </c>
      <c r="BG262" s="199">
        <f>IF(N262="zákl. prenesená",J262,0)</f>
        <v>0</v>
      </c>
      <c r="BH262" s="199">
        <f>IF(N262="zníž. prenesená",J262,0)</f>
        <v>0</v>
      </c>
      <c r="BI262" s="199">
        <f>IF(N262="nulová",J262,0)</f>
        <v>0</v>
      </c>
      <c r="BJ262" s="15" t="s">
        <v>88</v>
      </c>
      <c r="BK262" s="199">
        <f>ROUND(I262*H262,2)</f>
        <v>0</v>
      </c>
      <c r="BL262" s="15" t="s">
        <v>175</v>
      </c>
      <c r="BM262" s="198" t="s">
        <v>1970</v>
      </c>
    </row>
    <row r="263" s="2" customFormat="1" ht="24.15" customHeight="1">
      <c r="A263" s="34"/>
      <c r="B263" s="185"/>
      <c r="C263" s="200" t="s">
        <v>1971</v>
      </c>
      <c r="D263" s="200" t="s">
        <v>294</v>
      </c>
      <c r="E263" s="201" t="s">
        <v>1972</v>
      </c>
      <c r="F263" s="202" t="s">
        <v>1973</v>
      </c>
      <c r="G263" s="203" t="s">
        <v>273</v>
      </c>
      <c r="H263" s="204">
        <v>10</v>
      </c>
      <c r="I263" s="205"/>
      <c r="J263" s="206">
        <f>ROUND(I263*H263,2)</f>
        <v>0</v>
      </c>
      <c r="K263" s="207"/>
      <c r="L263" s="208"/>
      <c r="M263" s="209" t="s">
        <v>1</v>
      </c>
      <c r="N263" s="210" t="s">
        <v>41</v>
      </c>
      <c r="O263" s="78"/>
      <c r="P263" s="196">
        <f>O263*H263</f>
        <v>0</v>
      </c>
      <c r="Q263" s="196">
        <v>0</v>
      </c>
      <c r="R263" s="196">
        <f>Q263*H263</f>
        <v>0</v>
      </c>
      <c r="S263" s="196">
        <v>0</v>
      </c>
      <c r="T263" s="197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8" t="s">
        <v>197</v>
      </c>
      <c r="AT263" s="198" t="s">
        <v>294</v>
      </c>
      <c r="AU263" s="198" t="s">
        <v>82</v>
      </c>
      <c r="AY263" s="15" t="s">
        <v>168</v>
      </c>
      <c r="BE263" s="199">
        <f>IF(N263="základná",J263,0)</f>
        <v>0</v>
      </c>
      <c r="BF263" s="199">
        <f>IF(N263="znížená",J263,0)</f>
        <v>0</v>
      </c>
      <c r="BG263" s="199">
        <f>IF(N263="zákl. prenesená",J263,0)</f>
        <v>0</v>
      </c>
      <c r="BH263" s="199">
        <f>IF(N263="zníž. prenesená",J263,0)</f>
        <v>0</v>
      </c>
      <c r="BI263" s="199">
        <f>IF(N263="nulová",J263,0)</f>
        <v>0</v>
      </c>
      <c r="BJ263" s="15" t="s">
        <v>88</v>
      </c>
      <c r="BK263" s="199">
        <f>ROUND(I263*H263,2)</f>
        <v>0</v>
      </c>
      <c r="BL263" s="15" t="s">
        <v>175</v>
      </c>
      <c r="BM263" s="198" t="s">
        <v>1974</v>
      </c>
    </row>
    <row r="264" s="2" customFormat="1" ht="24.15" customHeight="1">
      <c r="A264" s="34"/>
      <c r="B264" s="185"/>
      <c r="C264" s="186" t="s">
        <v>1975</v>
      </c>
      <c r="D264" s="186" t="s">
        <v>171</v>
      </c>
      <c r="E264" s="187" t="s">
        <v>1976</v>
      </c>
      <c r="F264" s="188" t="s">
        <v>1977</v>
      </c>
      <c r="G264" s="189" t="s">
        <v>273</v>
      </c>
      <c r="H264" s="190">
        <v>1</v>
      </c>
      <c r="I264" s="191"/>
      <c r="J264" s="192">
        <f>ROUND(I264*H264,2)</f>
        <v>0</v>
      </c>
      <c r="K264" s="193"/>
      <c r="L264" s="35"/>
      <c r="M264" s="194" t="s">
        <v>1</v>
      </c>
      <c r="N264" s="195" t="s">
        <v>41</v>
      </c>
      <c r="O264" s="78"/>
      <c r="P264" s="196">
        <f>O264*H264</f>
        <v>0</v>
      </c>
      <c r="Q264" s="196">
        <v>0</v>
      </c>
      <c r="R264" s="196">
        <f>Q264*H264</f>
        <v>0</v>
      </c>
      <c r="S264" s="196">
        <v>0</v>
      </c>
      <c r="T264" s="197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98" t="s">
        <v>175</v>
      </c>
      <c r="AT264" s="198" t="s">
        <v>171</v>
      </c>
      <c r="AU264" s="198" t="s">
        <v>82</v>
      </c>
      <c r="AY264" s="15" t="s">
        <v>168</v>
      </c>
      <c r="BE264" s="199">
        <f>IF(N264="základná",J264,0)</f>
        <v>0</v>
      </c>
      <c r="BF264" s="199">
        <f>IF(N264="znížená",J264,0)</f>
        <v>0</v>
      </c>
      <c r="BG264" s="199">
        <f>IF(N264="zákl. prenesená",J264,0)</f>
        <v>0</v>
      </c>
      <c r="BH264" s="199">
        <f>IF(N264="zníž. prenesená",J264,0)</f>
        <v>0</v>
      </c>
      <c r="BI264" s="199">
        <f>IF(N264="nulová",J264,0)</f>
        <v>0</v>
      </c>
      <c r="BJ264" s="15" t="s">
        <v>88</v>
      </c>
      <c r="BK264" s="199">
        <f>ROUND(I264*H264,2)</f>
        <v>0</v>
      </c>
      <c r="BL264" s="15" t="s">
        <v>175</v>
      </c>
      <c r="BM264" s="198" t="s">
        <v>1978</v>
      </c>
    </row>
    <row r="265" s="2" customFormat="1" ht="16.5" customHeight="1">
      <c r="A265" s="34"/>
      <c r="B265" s="185"/>
      <c r="C265" s="186" t="s">
        <v>1979</v>
      </c>
      <c r="D265" s="186" t="s">
        <v>171</v>
      </c>
      <c r="E265" s="187" t="s">
        <v>1980</v>
      </c>
      <c r="F265" s="188" t="s">
        <v>1981</v>
      </c>
      <c r="G265" s="189" t="s">
        <v>273</v>
      </c>
      <c r="H265" s="190">
        <v>90</v>
      </c>
      <c r="I265" s="191"/>
      <c r="J265" s="192">
        <f>ROUND(I265*H265,2)</f>
        <v>0</v>
      </c>
      <c r="K265" s="193"/>
      <c r="L265" s="35"/>
      <c r="M265" s="194" t="s">
        <v>1</v>
      </c>
      <c r="N265" s="195" t="s">
        <v>41</v>
      </c>
      <c r="O265" s="78"/>
      <c r="P265" s="196">
        <f>O265*H265</f>
        <v>0</v>
      </c>
      <c r="Q265" s="196">
        <v>0</v>
      </c>
      <c r="R265" s="196">
        <f>Q265*H265</f>
        <v>0</v>
      </c>
      <c r="S265" s="196">
        <v>0</v>
      </c>
      <c r="T265" s="197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8" t="s">
        <v>175</v>
      </c>
      <c r="AT265" s="198" t="s">
        <v>171</v>
      </c>
      <c r="AU265" s="198" t="s">
        <v>82</v>
      </c>
      <c r="AY265" s="15" t="s">
        <v>168</v>
      </c>
      <c r="BE265" s="199">
        <f>IF(N265="základná",J265,0)</f>
        <v>0</v>
      </c>
      <c r="BF265" s="199">
        <f>IF(N265="znížená",J265,0)</f>
        <v>0</v>
      </c>
      <c r="BG265" s="199">
        <f>IF(N265="zákl. prenesená",J265,0)</f>
        <v>0</v>
      </c>
      <c r="BH265" s="199">
        <f>IF(N265="zníž. prenesená",J265,0)</f>
        <v>0</v>
      </c>
      <c r="BI265" s="199">
        <f>IF(N265="nulová",J265,0)</f>
        <v>0</v>
      </c>
      <c r="BJ265" s="15" t="s">
        <v>88</v>
      </c>
      <c r="BK265" s="199">
        <f>ROUND(I265*H265,2)</f>
        <v>0</v>
      </c>
      <c r="BL265" s="15" t="s">
        <v>175</v>
      </c>
      <c r="BM265" s="198" t="s">
        <v>1982</v>
      </c>
    </row>
    <row r="266" s="2" customFormat="1" ht="16.5" customHeight="1">
      <c r="A266" s="34"/>
      <c r="B266" s="185"/>
      <c r="C266" s="200" t="s">
        <v>1983</v>
      </c>
      <c r="D266" s="200" t="s">
        <v>294</v>
      </c>
      <c r="E266" s="201" t="s">
        <v>1984</v>
      </c>
      <c r="F266" s="202" t="s">
        <v>1985</v>
      </c>
      <c r="G266" s="203" t="s">
        <v>273</v>
      </c>
      <c r="H266" s="204">
        <v>90</v>
      </c>
      <c r="I266" s="205"/>
      <c r="J266" s="206">
        <f>ROUND(I266*H266,2)</f>
        <v>0</v>
      </c>
      <c r="K266" s="207"/>
      <c r="L266" s="208"/>
      <c r="M266" s="209" t="s">
        <v>1</v>
      </c>
      <c r="N266" s="210" t="s">
        <v>41</v>
      </c>
      <c r="O266" s="78"/>
      <c r="P266" s="196">
        <f>O266*H266</f>
        <v>0</v>
      </c>
      <c r="Q266" s="196">
        <v>0</v>
      </c>
      <c r="R266" s="196">
        <f>Q266*H266</f>
        <v>0</v>
      </c>
      <c r="S266" s="196">
        <v>0</v>
      </c>
      <c r="T266" s="197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98" t="s">
        <v>197</v>
      </c>
      <c r="AT266" s="198" t="s">
        <v>294</v>
      </c>
      <c r="AU266" s="198" t="s">
        <v>82</v>
      </c>
      <c r="AY266" s="15" t="s">
        <v>168</v>
      </c>
      <c r="BE266" s="199">
        <f>IF(N266="základná",J266,0)</f>
        <v>0</v>
      </c>
      <c r="BF266" s="199">
        <f>IF(N266="znížená",J266,0)</f>
        <v>0</v>
      </c>
      <c r="BG266" s="199">
        <f>IF(N266="zákl. prenesená",J266,0)</f>
        <v>0</v>
      </c>
      <c r="BH266" s="199">
        <f>IF(N266="zníž. prenesená",J266,0)</f>
        <v>0</v>
      </c>
      <c r="BI266" s="199">
        <f>IF(N266="nulová",J266,0)</f>
        <v>0</v>
      </c>
      <c r="BJ266" s="15" t="s">
        <v>88</v>
      </c>
      <c r="BK266" s="199">
        <f>ROUND(I266*H266,2)</f>
        <v>0</v>
      </c>
      <c r="BL266" s="15" t="s">
        <v>175</v>
      </c>
      <c r="BM266" s="198" t="s">
        <v>1986</v>
      </c>
    </row>
    <row r="267" s="2" customFormat="1" ht="21.75" customHeight="1">
      <c r="A267" s="34"/>
      <c r="B267" s="185"/>
      <c r="C267" s="186" t="s">
        <v>1987</v>
      </c>
      <c r="D267" s="186" t="s">
        <v>171</v>
      </c>
      <c r="E267" s="187" t="s">
        <v>1988</v>
      </c>
      <c r="F267" s="188" t="s">
        <v>1989</v>
      </c>
      <c r="G267" s="189" t="s">
        <v>273</v>
      </c>
      <c r="H267" s="190">
        <v>8</v>
      </c>
      <c r="I267" s="191"/>
      <c r="J267" s="192">
        <f>ROUND(I267*H267,2)</f>
        <v>0</v>
      </c>
      <c r="K267" s="193"/>
      <c r="L267" s="35"/>
      <c r="M267" s="194" t="s">
        <v>1</v>
      </c>
      <c r="N267" s="195" t="s">
        <v>41</v>
      </c>
      <c r="O267" s="78"/>
      <c r="P267" s="196">
        <f>O267*H267</f>
        <v>0</v>
      </c>
      <c r="Q267" s="196">
        <v>0</v>
      </c>
      <c r="R267" s="196">
        <f>Q267*H267</f>
        <v>0</v>
      </c>
      <c r="S267" s="196">
        <v>0</v>
      </c>
      <c r="T267" s="197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8" t="s">
        <v>175</v>
      </c>
      <c r="AT267" s="198" t="s">
        <v>171</v>
      </c>
      <c r="AU267" s="198" t="s">
        <v>82</v>
      </c>
      <c r="AY267" s="15" t="s">
        <v>168</v>
      </c>
      <c r="BE267" s="199">
        <f>IF(N267="základná",J267,0)</f>
        <v>0</v>
      </c>
      <c r="BF267" s="199">
        <f>IF(N267="znížená",J267,0)</f>
        <v>0</v>
      </c>
      <c r="BG267" s="199">
        <f>IF(N267="zákl. prenesená",J267,0)</f>
        <v>0</v>
      </c>
      <c r="BH267" s="199">
        <f>IF(N267="zníž. prenesená",J267,0)</f>
        <v>0</v>
      </c>
      <c r="BI267" s="199">
        <f>IF(N267="nulová",J267,0)</f>
        <v>0</v>
      </c>
      <c r="BJ267" s="15" t="s">
        <v>88</v>
      </c>
      <c r="BK267" s="199">
        <f>ROUND(I267*H267,2)</f>
        <v>0</v>
      </c>
      <c r="BL267" s="15" t="s">
        <v>175</v>
      </c>
      <c r="BM267" s="198" t="s">
        <v>1990</v>
      </c>
    </row>
    <row r="268" s="2" customFormat="1" ht="21.75" customHeight="1">
      <c r="A268" s="34"/>
      <c r="B268" s="185"/>
      <c r="C268" s="200" t="s">
        <v>1991</v>
      </c>
      <c r="D268" s="200" t="s">
        <v>294</v>
      </c>
      <c r="E268" s="201" t="s">
        <v>1992</v>
      </c>
      <c r="F268" s="202" t="s">
        <v>1989</v>
      </c>
      <c r="G268" s="203" t="s">
        <v>273</v>
      </c>
      <c r="H268" s="204">
        <v>8</v>
      </c>
      <c r="I268" s="205"/>
      <c r="J268" s="206">
        <f>ROUND(I268*H268,2)</f>
        <v>0</v>
      </c>
      <c r="K268" s="207"/>
      <c r="L268" s="208"/>
      <c r="M268" s="209" t="s">
        <v>1</v>
      </c>
      <c r="N268" s="210" t="s">
        <v>41</v>
      </c>
      <c r="O268" s="78"/>
      <c r="P268" s="196">
        <f>O268*H268</f>
        <v>0</v>
      </c>
      <c r="Q268" s="196">
        <v>0</v>
      </c>
      <c r="R268" s="196">
        <f>Q268*H268</f>
        <v>0</v>
      </c>
      <c r="S268" s="196">
        <v>0</v>
      </c>
      <c r="T268" s="197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98" t="s">
        <v>197</v>
      </c>
      <c r="AT268" s="198" t="s">
        <v>294</v>
      </c>
      <c r="AU268" s="198" t="s">
        <v>82</v>
      </c>
      <c r="AY268" s="15" t="s">
        <v>168</v>
      </c>
      <c r="BE268" s="199">
        <f>IF(N268="základná",J268,0)</f>
        <v>0</v>
      </c>
      <c r="BF268" s="199">
        <f>IF(N268="znížená",J268,0)</f>
        <v>0</v>
      </c>
      <c r="BG268" s="199">
        <f>IF(N268="zákl. prenesená",J268,0)</f>
        <v>0</v>
      </c>
      <c r="BH268" s="199">
        <f>IF(N268="zníž. prenesená",J268,0)</f>
        <v>0</v>
      </c>
      <c r="BI268" s="199">
        <f>IF(N268="nulová",J268,0)</f>
        <v>0</v>
      </c>
      <c r="BJ268" s="15" t="s">
        <v>88</v>
      </c>
      <c r="BK268" s="199">
        <f>ROUND(I268*H268,2)</f>
        <v>0</v>
      </c>
      <c r="BL268" s="15" t="s">
        <v>175</v>
      </c>
      <c r="BM268" s="198" t="s">
        <v>1993</v>
      </c>
    </row>
    <row r="269" s="2" customFormat="1" ht="16.5" customHeight="1">
      <c r="A269" s="34"/>
      <c r="B269" s="185"/>
      <c r="C269" s="186" t="s">
        <v>1994</v>
      </c>
      <c r="D269" s="186" t="s">
        <v>171</v>
      </c>
      <c r="E269" s="187" t="s">
        <v>1995</v>
      </c>
      <c r="F269" s="188" t="s">
        <v>1996</v>
      </c>
      <c r="G269" s="189" t="s">
        <v>273</v>
      </c>
      <c r="H269" s="190">
        <v>9</v>
      </c>
      <c r="I269" s="191"/>
      <c r="J269" s="192">
        <f>ROUND(I269*H269,2)</f>
        <v>0</v>
      </c>
      <c r="K269" s="193"/>
      <c r="L269" s="35"/>
      <c r="M269" s="194" t="s">
        <v>1</v>
      </c>
      <c r="N269" s="195" t="s">
        <v>41</v>
      </c>
      <c r="O269" s="78"/>
      <c r="P269" s="196">
        <f>O269*H269</f>
        <v>0</v>
      </c>
      <c r="Q269" s="196">
        <v>0</v>
      </c>
      <c r="R269" s="196">
        <f>Q269*H269</f>
        <v>0</v>
      </c>
      <c r="S269" s="196">
        <v>0</v>
      </c>
      <c r="T269" s="197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98" t="s">
        <v>175</v>
      </c>
      <c r="AT269" s="198" t="s">
        <v>171</v>
      </c>
      <c r="AU269" s="198" t="s">
        <v>82</v>
      </c>
      <c r="AY269" s="15" t="s">
        <v>168</v>
      </c>
      <c r="BE269" s="199">
        <f>IF(N269="základná",J269,0)</f>
        <v>0</v>
      </c>
      <c r="BF269" s="199">
        <f>IF(N269="znížená",J269,0)</f>
        <v>0</v>
      </c>
      <c r="BG269" s="199">
        <f>IF(N269="zákl. prenesená",J269,0)</f>
        <v>0</v>
      </c>
      <c r="BH269" s="199">
        <f>IF(N269="zníž. prenesená",J269,0)</f>
        <v>0</v>
      </c>
      <c r="BI269" s="199">
        <f>IF(N269="nulová",J269,0)</f>
        <v>0</v>
      </c>
      <c r="BJ269" s="15" t="s">
        <v>88</v>
      </c>
      <c r="BK269" s="199">
        <f>ROUND(I269*H269,2)</f>
        <v>0</v>
      </c>
      <c r="BL269" s="15" t="s">
        <v>175</v>
      </c>
      <c r="BM269" s="198" t="s">
        <v>1997</v>
      </c>
    </row>
    <row r="270" s="2" customFormat="1" ht="16.5" customHeight="1">
      <c r="A270" s="34"/>
      <c r="B270" s="185"/>
      <c r="C270" s="200" t="s">
        <v>1998</v>
      </c>
      <c r="D270" s="200" t="s">
        <v>294</v>
      </c>
      <c r="E270" s="201" t="s">
        <v>1999</v>
      </c>
      <c r="F270" s="202" t="s">
        <v>2000</v>
      </c>
      <c r="G270" s="203" t="s">
        <v>273</v>
      </c>
      <c r="H270" s="204">
        <v>9</v>
      </c>
      <c r="I270" s="205"/>
      <c r="J270" s="206">
        <f>ROUND(I270*H270,2)</f>
        <v>0</v>
      </c>
      <c r="K270" s="207"/>
      <c r="L270" s="208"/>
      <c r="M270" s="209" t="s">
        <v>1</v>
      </c>
      <c r="N270" s="210" t="s">
        <v>41</v>
      </c>
      <c r="O270" s="78"/>
      <c r="P270" s="196">
        <f>O270*H270</f>
        <v>0</v>
      </c>
      <c r="Q270" s="196">
        <v>0</v>
      </c>
      <c r="R270" s="196">
        <f>Q270*H270</f>
        <v>0</v>
      </c>
      <c r="S270" s="196">
        <v>0</v>
      </c>
      <c r="T270" s="197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8" t="s">
        <v>197</v>
      </c>
      <c r="AT270" s="198" t="s">
        <v>294</v>
      </c>
      <c r="AU270" s="198" t="s">
        <v>82</v>
      </c>
      <c r="AY270" s="15" t="s">
        <v>168</v>
      </c>
      <c r="BE270" s="199">
        <f>IF(N270="základná",J270,0)</f>
        <v>0</v>
      </c>
      <c r="BF270" s="199">
        <f>IF(N270="znížená",J270,0)</f>
        <v>0</v>
      </c>
      <c r="BG270" s="199">
        <f>IF(N270="zákl. prenesená",J270,0)</f>
        <v>0</v>
      </c>
      <c r="BH270" s="199">
        <f>IF(N270="zníž. prenesená",J270,0)</f>
        <v>0</v>
      </c>
      <c r="BI270" s="199">
        <f>IF(N270="nulová",J270,0)</f>
        <v>0</v>
      </c>
      <c r="BJ270" s="15" t="s">
        <v>88</v>
      </c>
      <c r="BK270" s="199">
        <f>ROUND(I270*H270,2)</f>
        <v>0</v>
      </c>
      <c r="BL270" s="15" t="s">
        <v>175</v>
      </c>
      <c r="BM270" s="198" t="s">
        <v>2001</v>
      </c>
    </row>
    <row r="271" s="2" customFormat="1" ht="24.15" customHeight="1">
      <c r="A271" s="34"/>
      <c r="B271" s="185"/>
      <c r="C271" s="186" t="s">
        <v>2002</v>
      </c>
      <c r="D271" s="186" t="s">
        <v>171</v>
      </c>
      <c r="E271" s="187" t="s">
        <v>2003</v>
      </c>
      <c r="F271" s="188" t="s">
        <v>2004</v>
      </c>
      <c r="G271" s="189" t="s">
        <v>228</v>
      </c>
      <c r="H271" s="190">
        <v>110</v>
      </c>
      <c r="I271" s="191"/>
      <c r="J271" s="192">
        <f>ROUND(I271*H271,2)</f>
        <v>0</v>
      </c>
      <c r="K271" s="193"/>
      <c r="L271" s="35"/>
      <c r="M271" s="194" t="s">
        <v>1</v>
      </c>
      <c r="N271" s="195" t="s">
        <v>41</v>
      </c>
      <c r="O271" s="78"/>
      <c r="P271" s="196">
        <f>O271*H271</f>
        <v>0</v>
      </c>
      <c r="Q271" s="196">
        <v>0</v>
      </c>
      <c r="R271" s="196">
        <f>Q271*H271</f>
        <v>0</v>
      </c>
      <c r="S271" s="196">
        <v>0</v>
      </c>
      <c r="T271" s="197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8" t="s">
        <v>175</v>
      </c>
      <c r="AT271" s="198" t="s">
        <v>171</v>
      </c>
      <c r="AU271" s="198" t="s">
        <v>82</v>
      </c>
      <c r="AY271" s="15" t="s">
        <v>168</v>
      </c>
      <c r="BE271" s="199">
        <f>IF(N271="základná",J271,0)</f>
        <v>0</v>
      </c>
      <c r="BF271" s="199">
        <f>IF(N271="znížená",J271,0)</f>
        <v>0</v>
      </c>
      <c r="BG271" s="199">
        <f>IF(N271="zákl. prenesená",J271,0)</f>
        <v>0</v>
      </c>
      <c r="BH271" s="199">
        <f>IF(N271="zníž. prenesená",J271,0)</f>
        <v>0</v>
      </c>
      <c r="BI271" s="199">
        <f>IF(N271="nulová",J271,0)</f>
        <v>0</v>
      </c>
      <c r="BJ271" s="15" t="s">
        <v>88</v>
      </c>
      <c r="BK271" s="199">
        <f>ROUND(I271*H271,2)</f>
        <v>0</v>
      </c>
      <c r="BL271" s="15" t="s">
        <v>175</v>
      </c>
      <c r="BM271" s="198" t="s">
        <v>2005</v>
      </c>
    </row>
    <row r="272" s="2" customFormat="1" ht="33" customHeight="1">
      <c r="A272" s="34"/>
      <c r="B272" s="185"/>
      <c r="C272" s="186" t="s">
        <v>2006</v>
      </c>
      <c r="D272" s="186" t="s">
        <v>171</v>
      </c>
      <c r="E272" s="187" t="s">
        <v>2007</v>
      </c>
      <c r="F272" s="188" t="s">
        <v>2008</v>
      </c>
      <c r="G272" s="189" t="s">
        <v>228</v>
      </c>
      <c r="H272" s="190">
        <v>110</v>
      </c>
      <c r="I272" s="191"/>
      <c r="J272" s="192">
        <f>ROUND(I272*H272,2)</f>
        <v>0</v>
      </c>
      <c r="K272" s="193"/>
      <c r="L272" s="35"/>
      <c r="M272" s="194" t="s">
        <v>1</v>
      </c>
      <c r="N272" s="195" t="s">
        <v>41</v>
      </c>
      <c r="O272" s="78"/>
      <c r="P272" s="196">
        <f>O272*H272</f>
        <v>0</v>
      </c>
      <c r="Q272" s="196">
        <v>0</v>
      </c>
      <c r="R272" s="196">
        <f>Q272*H272</f>
        <v>0</v>
      </c>
      <c r="S272" s="196">
        <v>0</v>
      </c>
      <c r="T272" s="197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198" t="s">
        <v>175</v>
      </c>
      <c r="AT272" s="198" t="s">
        <v>171</v>
      </c>
      <c r="AU272" s="198" t="s">
        <v>82</v>
      </c>
      <c r="AY272" s="15" t="s">
        <v>168</v>
      </c>
      <c r="BE272" s="199">
        <f>IF(N272="základná",J272,0)</f>
        <v>0</v>
      </c>
      <c r="BF272" s="199">
        <f>IF(N272="znížená",J272,0)</f>
        <v>0</v>
      </c>
      <c r="BG272" s="199">
        <f>IF(N272="zákl. prenesená",J272,0)</f>
        <v>0</v>
      </c>
      <c r="BH272" s="199">
        <f>IF(N272="zníž. prenesená",J272,0)</f>
        <v>0</v>
      </c>
      <c r="BI272" s="199">
        <f>IF(N272="nulová",J272,0)</f>
        <v>0</v>
      </c>
      <c r="BJ272" s="15" t="s">
        <v>88</v>
      </c>
      <c r="BK272" s="199">
        <f>ROUND(I272*H272,2)</f>
        <v>0</v>
      </c>
      <c r="BL272" s="15" t="s">
        <v>175</v>
      </c>
      <c r="BM272" s="198" t="s">
        <v>2009</v>
      </c>
    </row>
    <row r="273" s="2" customFormat="1" ht="33" customHeight="1">
      <c r="A273" s="34"/>
      <c r="B273" s="185"/>
      <c r="C273" s="186" t="s">
        <v>2010</v>
      </c>
      <c r="D273" s="186" t="s">
        <v>171</v>
      </c>
      <c r="E273" s="187" t="s">
        <v>2011</v>
      </c>
      <c r="F273" s="188" t="s">
        <v>2012</v>
      </c>
      <c r="G273" s="189" t="s">
        <v>174</v>
      </c>
      <c r="H273" s="190">
        <v>40</v>
      </c>
      <c r="I273" s="191"/>
      <c r="J273" s="192">
        <f>ROUND(I273*H273,2)</f>
        <v>0</v>
      </c>
      <c r="K273" s="193"/>
      <c r="L273" s="35"/>
      <c r="M273" s="194" t="s">
        <v>1</v>
      </c>
      <c r="N273" s="195" t="s">
        <v>41</v>
      </c>
      <c r="O273" s="78"/>
      <c r="P273" s="196">
        <f>O273*H273</f>
        <v>0</v>
      </c>
      <c r="Q273" s="196">
        <v>0</v>
      </c>
      <c r="R273" s="196">
        <f>Q273*H273</f>
        <v>0</v>
      </c>
      <c r="S273" s="196">
        <v>0</v>
      </c>
      <c r="T273" s="197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98" t="s">
        <v>175</v>
      </c>
      <c r="AT273" s="198" t="s">
        <v>171</v>
      </c>
      <c r="AU273" s="198" t="s">
        <v>82</v>
      </c>
      <c r="AY273" s="15" t="s">
        <v>168</v>
      </c>
      <c r="BE273" s="199">
        <f>IF(N273="základná",J273,0)</f>
        <v>0</v>
      </c>
      <c r="BF273" s="199">
        <f>IF(N273="znížená",J273,0)</f>
        <v>0</v>
      </c>
      <c r="BG273" s="199">
        <f>IF(N273="zákl. prenesená",J273,0)</f>
        <v>0</v>
      </c>
      <c r="BH273" s="199">
        <f>IF(N273="zníž. prenesená",J273,0)</f>
        <v>0</v>
      </c>
      <c r="BI273" s="199">
        <f>IF(N273="nulová",J273,0)</f>
        <v>0</v>
      </c>
      <c r="BJ273" s="15" t="s">
        <v>88</v>
      </c>
      <c r="BK273" s="199">
        <f>ROUND(I273*H273,2)</f>
        <v>0</v>
      </c>
      <c r="BL273" s="15" t="s">
        <v>175</v>
      </c>
      <c r="BM273" s="198" t="s">
        <v>2013</v>
      </c>
    </row>
    <row r="274" s="2" customFormat="1" ht="24.15" customHeight="1">
      <c r="A274" s="34"/>
      <c r="B274" s="185"/>
      <c r="C274" s="186" t="s">
        <v>2014</v>
      </c>
      <c r="D274" s="186" t="s">
        <v>171</v>
      </c>
      <c r="E274" s="187" t="s">
        <v>2015</v>
      </c>
      <c r="F274" s="188" t="s">
        <v>2016</v>
      </c>
      <c r="G274" s="189" t="s">
        <v>228</v>
      </c>
      <c r="H274" s="190">
        <v>75</v>
      </c>
      <c r="I274" s="191"/>
      <c r="J274" s="192">
        <f>ROUND(I274*H274,2)</f>
        <v>0</v>
      </c>
      <c r="K274" s="193"/>
      <c r="L274" s="35"/>
      <c r="M274" s="194" t="s">
        <v>1</v>
      </c>
      <c r="N274" s="195" t="s">
        <v>41</v>
      </c>
      <c r="O274" s="78"/>
      <c r="P274" s="196">
        <f>O274*H274</f>
        <v>0</v>
      </c>
      <c r="Q274" s="196">
        <v>0</v>
      </c>
      <c r="R274" s="196">
        <f>Q274*H274</f>
        <v>0</v>
      </c>
      <c r="S274" s="196">
        <v>0</v>
      </c>
      <c r="T274" s="197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8" t="s">
        <v>175</v>
      </c>
      <c r="AT274" s="198" t="s">
        <v>171</v>
      </c>
      <c r="AU274" s="198" t="s">
        <v>82</v>
      </c>
      <c r="AY274" s="15" t="s">
        <v>168</v>
      </c>
      <c r="BE274" s="199">
        <f>IF(N274="základná",J274,0)</f>
        <v>0</v>
      </c>
      <c r="BF274" s="199">
        <f>IF(N274="znížená",J274,0)</f>
        <v>0</v>
      </c>
      <c r="BG274" s="199">
        <f>IF(N274="zákl. prenesená",J274,0)</f>
        <v>0</v>
      </c>
      <c r="BH274" s="199">
        <f>IF(N274="zníž. prenesená",J274,0)</f>
        <v>0</v>
      </c>
      <c r="BI274" s="199">
        <f>IF(N274="nulová",J274,0)</f>
        <v>0</v>
      </c>
      <c r="BJ274" s="15" t="s">
        <v>88</v>
      </c>
      <c r="BK274" s="199">
        <f>ROUND(I274*H274,2)</f>
        <v>0</v>
      </c>
      <c r="BL274" s="15" t="s">
        <v>175</v>
      </c>
      <c r="BM274" s="198" t="s">
        <v>2017</v>
      </c>
    </row>
    <row r="275" s="2" customFormat="1" ht="16.5" customHeight="1">
      <c r="A275" s="34"/>
      <c r="B275" s="185"/>
      <c r="C275" s="200" t="s">
        <v>2018</v>
      </c>
      <c r="D275" s="200" t="s">
        <v>294</v>
      </c>
      <c r="E275" s="201" t="s">
        <v>2019</v>
      </c>
      <c r="F275" s="202" t="s">
        <v>2020</v>
      </c>
      <c r="G275" s="203" t="s">
        <v>228</v>
      </c>
      <c r="H275" s="204">
        <v>75</v>
      </c>
      <c r="I275" s="205"/>
      <c r="J275" s="206">
        <f>ROUND(I275*H275,2)</f>
        <v>0</v>
      </c>
      <c r="K275" s="207"/>
      <c r="L275" s="208"/>
      <c r="M275" s="209" t="s">
        <v>1</v>
      </c>
      <c r="N275" s="210" t="s">
        <v>41</v>
      </c>
      <c r="O275" s="78"/>
      <c r="P275" s="196">
        <f>O275*H275</f>
        <v>0</v>
      </c>
      <c r="Q275" s="196">
        <v>0</v>
      </c>
      <c r="R275" s="196">
        <f>Q275*H275</f>
        <v>0</v>
      </c>
      <c r="S275" s="196">
        <v>0</v>
      </c>
      <c r="T275" s="197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98" t="s">
        <v>197</v>
      </c>
      <c r="AT275" s="198" t="s">
        <v>294</v>
      </c>
      <c r="AU275" s="198" t="s">
        <v>82</v>
      </c>
      <c r="AY275" s="15" t="s">
        <v>168</v>
      </c>
      <c r="BE275" s="199">
        <f>IF(N275="základná",J275,0)</f>
        <v>0</v>
      </c>
      <c r="BF275" s="199">
        <f>IF(N275="znížená",J275,0)</f>
        <v>0</v>
      </c>
      <c r="BG275" s="199">
        <f>IF(N275="zákl. prenesená",J275,0)</f>
        <v>0</v>
      </c>
      <c r="BH275" s="199">
        <f>IF(N275="zníž. prenesená",J275,0)</f>
        <v>0</v>
      </c>
      <c r="BI275" s="199">
        <f>IF(N275="nulová",J275,0)</f>
        <v>0</v>
      </c>
      <c r="BJ275" s="15" t="s">
        <v>88</v>
      </c>
      <c r="BK275" s="199">
        <f>ROUND(I275*H275,2)</f>
        <v>0</v>
      </c>
      <c r="BL275" s="15" t="s">
        <v>175</v>
      </c>
      <c r="BM275" s="198" t="s">
        <v>2021</v>
      </c>
    </row>
    <row r="276" s="12" customFormat="1" ht="25.92" customHeight="1">
      <c r="A276" s="12"/>
      <c r="B276" s="172"/>
      <c r="C276" s="12"/>
      <c r="D276" s="173" t="s">
        <v>74</v>
      </c>
      <c r="E276" s="174" t="s">
        <v>2022</v>
      </c>
      <c r="F276" s="174" t="s">
        <v>2023</v>
      </c>
      <c r="G276" s="12"/>
      <c r="H276" s="12"/>
      <c r="I276" s="175"/>
      <c r="J276" s="176">
        <f>BK276</f>
        <v>0</v>
      </c>
      <c r="K276" s="12"/>
      <c r="L276" s="172"/>
      <c r="M276" s="177"/>
      <c r="N276" s="178"/>
      <c r="O276" s="178"/>
      <c r="P276" s="179">
        <f>SUM(P277:P280)</f>
        <v>0</v>
      </c>
      <c r="Q276" s="178"/>
      <c r="R276" s="179">
        <f>SUM(R277:R280)</f>
        <v>0</v>
      </c>
      <c r="S276" s="178"/>
      <c r="T276" s="180">
        <f>SUM(T277:T280)</f>
        <v>0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173" t="s">
        <v>82</v>
      </c>
      <c r="AT276" s="181" t="s">
        <v>74</v>
      </c>
      <c r="AU276" s="181" t="s">
        <v>75</v>
      </c>
      <c r="AY276" s="173" t="s">
        <v>168</v>
      </c>
      <c r="BK276" s="182">
        <f>SUM(BK277:BK280)</f>
        <v>0</v>
      </c>
    </row>
    <row r="277" s="2" customFormat="1" ht="16.5" customHeight="1">
      <c r="A277" s="34"/>
      <c r="B277" s="185"/>
      <c r="C277" s="186" t="s">
        <v>2024</v>
      </c>
      <c r="D277" s="186" t="s">
        <v>171</v>
      </c>
      <c r="E277" s="187" t="s">
        <v>2025</v>
      </c>
      <c r="F277" s="188" t="s">
        <v>2026</v>
      </c>
      <c r="G277" s="189" t="s">
        <v>2027</v>
      </c>
      <c r="H277" s="190">
        <v>30</v>
      </c>
      <c r="I277" s="191"/>
      <c r="J277" s="192">
        <f>ROUND(I277*H277,2)</f>
        <v>0</v>
      </c>
      <c r="K277" s="193"/>
      <c r="L277" s="35"/>
      <c r="M277" s="194" t="s">
        <v>1</v>
      </c>
      <c r="N277" s="195" t="s">
        <v>41</v>
      </c>
      <c r="O277" s="78"/>
      <c r="P277" s="196">
        <f>O277*H277</f>
        <v>0</v>
      </c>
      <c r="Q277" s="196">
        <v>0</v>
      </c>
      <c r="R277" s="196">
        <f>Q277*H277</f>
        <v>0</v>
      </c>
      <c r="S277" s="196">
        <v>0</v>
      </c>
      <c r="T277" s="197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98" t="s">
        <v>175</v>
      </c>
      <c r="AT277" s="198" t="s">
        <v>171</v>
      </c>
      <c r="AU277" s="198" t="s">
        <v>82</v>
      </c>
      <c r="AY277" s="15" t="s">
        <v>168</v>
      </c>
      <c r="BE277" s="199">
        <f>IF(N277="základná",J277,0)</f>
        <v>0</v>
      </c>
      <c r="BF277" s="199">
        <f>IF(N277="znížená",J277,0)</f>
        <v>0</v>
      </c>
      <c r="BG277" s="199">
        <f>IF(N277="zákl. prenesená",J277,0)</f>
        <v>0</v>
      </c>
      <c r="BH277" s="199">
        <f>IF(N277="zníž. prenesená",J277,0)</f>
        <v>0</v>
      </c>
      <c r="BI277" s="199">
        <f>IF(N277="nulová",J277,0)</f>
        <v>0</v>
      </c>
      <c r="BJ277" s="15" t="s">
        <v>88</v>
      </c>
      <c r="BK277" s="199">
        <f>ROUND(I277*H277,2)</f>
        <v>0</v>
      </c>
      <c r="BL277" s="15" t="s">
        <v>175</v>
      </c>
      <c r="BM277" s="198" t="s">
        <v>2028</v>
      </c>
    </row>
    <row r="278" s="2" customFormat="1" ht="16.5" customHeight="1">
      <c r="A278" s="34"/>
      <c r="B278" s="185"/>
      <c r="C278" s="186" t="s">
        <v>2029</v>
      </c>
      <c r="D278" s="186" t="s">
        <v>171</v>
      </c>
      <c r="E278" s="187" t="s">
        <v>2030</v>
      </c>
      <c r="F278" s="188" t="s">
        <v>2031</v>
      </c>
      <c r="G278" s="189" t="s">
        <v>273</v>
      </c>
      <c r="H278" s="190">
        <v>1</v>
      </c>
      <c r="I278" s="191"/>
      <c r="J278" s="192">
        <f>ROUND(I278*H278,2)</f>
        <v>0</v>
      </c>
      <c r="K278" s="193"/>
      <c r="L278" s="35"/>
      <c r="M278" s="194" t="s">
        <v>1</v>
      </c>
      <c r="N278" s="195" t="s">
        <v>41</v>
      </c>
      <c r="O278" s="78"/>
      <c r="P278" s="196">
        <f>O278*H278</f>
        <v>0</v>
      </c>
      <c r="Q278" s="196">
        <v>0</v>
      </c>
      <c r="R278" s="196">
        <f>Q278*H278</f>
        <v>0</v>
      </c>
      <c r="S278" s="196">
        <v>0</v>
      </c>
      <c r="T278" s="197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8" t="s">
        <v>175</v>
      </c>
      <c r="AT278" s="198" t="s">
        <v>171</v>
      </c>
      <c r="AU278" s="198" t="s">
        <v>82</v>
      </c>
      <c r="AY278" s="15" t="s">
        <v>168</v>
      </c>
      <c r="BE278" s="199">
        <f>IF(N278="základná",J278,0)</f>
        <v>0</v>
      </c>
      <c r="BF278" s="199">
        <f>IF(N278="znížená",J278,0)</f>
        <v>0</v>
      </c>
      <c r="BG278" s="199">
        <f>IF(N278="zákl. prenesená",J278,0)</f>
        <v>0</v>
      </c>
      <c r="BH278" s="199">
        <f>IF(N278="zníž. prenesená",J278,0)</f>
        <v>0</v>
      </c>
      <c r="BI278" s="199">
        <f>IF(N278="nulová",J278,0)</f>
        <v>0</v>
      </c>
      <c r="BJ278" s="15" t="s">
        <v>88</v>
      </c>
      <c r="BK278" s="199">
        <f>ROUND(I278*H278,2)</f>
        <v>0</v>
      </c>
      <c r="BL278" s="15" t="s">
        <v>175</v>
      </c>
      <c r="BM278" s="198" t="s">
        <v>2032</v>
      </c>
    </row>
    <row r="279" s="2" customFormat="1" ht="24.15" customHeight="1">
      <c r="A279" s="34"/>
      <c r="B279" s="185"/>
      <c r="C279" s="200" t="s">
        <v>2033</v>
      </c>
      <c r="D279" s="200" t="s">
        <v>294</v>
      </c>
      <c r="E279" s="201" t="s">
        <v>2034</v>
      </c>
      <c r="F279" s="202" t="s">
        <v>2035</v>
      </c>
      <c r="G279" s="203" t="s">
        <v>385</v>
      </c>
      <c r="H279" s="204">
        <v>1</v>
      </c>
      <c r="I279" s="205"/>
      <c r="J279" s="206">
        <f>ROUND(I279*H279,2)</f>
        <v>0</v>
      </c>
      <c r="K279" s="207"/>
      <c r="L279" s="208"/>
      <c r="M279" s="209" t="s">
        <v>1</v>
      </c>
      <c r="N279" s="210" t="s">
        <v>41</v>
      </c>
      <c r="O279" s="78"/>
      <c r="P279" s="196">
        <f>O279*H279</f>
        <v>0</v>
      </c>
      <c r="Q279" s="196">
        <v>0</v>
      </c>
      <c r="R279" s="196">
        <f>Q279*H279</f>
        <v>0</v>
      </c>
      <c r="S279" s="196">
        <v>0</v>
      </c>
      <c r="T279" s="197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98" t="s">
        <v>197</v>
      </c>
      <c r="AT279" s="198" t="s">
        <v>294</v>
      </c>
      <c r="AU279" s="198" t="s">
        <v>82</v>
      </c>
      <c r="AY279" s="15" t="s">
        <v>168</v>
      </c>
      <c r="BE279" s="199">
        <f>IF(N279="základná",J279,0)</f>
        <v>0</v>
      </c>
      <c r="BF279" s="199">
        <f>IF(N279="znížená",J279,0)</f>
        <v>0</v>
      </c>
      <c r="BG279" s="199">
        <f>IF(N279="zákl. prenesená",J279,0)</f>
        <v>0</v>
      </c>
      <c r="BH279" s="199">
        <f>IF(N279="zníž. prenesená",J279,0)</f>
        <v>0</v>
      </c>
      <c r="BI279" s="199">
        <f>IF(N279="nulová",J279,0)</f>
        <v>0</v>
      </c>
      <c r="BJ279" s="15" t="s">
        <v>88</v>
      </c>
      <c r="BK279" s="199">
        <f>ROUND(I279*H279,2)</f>
        <v>0</v>
      </c>
      <c r="BL279" s="15" t="s">
        <v>175</v>
      </c>
      <c r="BM279" s="198" t="s">
        <v>2036</v>
      </c>
    </row>
    <row r="280" s="2" customFormat="1" ht="16.5" customHeight="1">
      <c r="A280" s="34"/>
      <c r="B280" s="185"/>
      <c r="C280" s="186" t="s">
        <v>2037</v>
      </c>
      <c r="D280" s="186" t="s">
        <v>171</v>
      </c>
      <c r="E280" s="187" t="s">
        <v>2038</v>
      </c>
      <c r="F280" s="188" t="s">
        <v>2039</v>
      </c>
      <c r="G280" s="189" t="s">
        <v>1567</v>
      </c>
      <c r="H280" s="190">
        <v>20</v>
      </c>
      <c r="I280" s="191"/>
      <c r="J280" s="192">
        <f>ROUND(I280*H280,2)</f>
        <v>0</v>
      </c>
      <c r="K280" s="193"/>
      <c r="L280" s="35"/>
      <c r="M280" s="212" t="s">
        <v>1</v>
      </c>
      <c r="N280" s="213" t="s">
        <v>41</v>
      </c>
      <c r="O280" s="214"/>
      <c r="P280" s="215">
        <f>O280*H280</f>
        <v>0</v>
      </c>
      <c r="Q280" s="215">
        <v>0</v>
      </c>
      <c r="R280" s="215">
        <f>Q280*H280</f>
        <v>0</v>
      </c>
      <c r="S280" s="215">
        <v>0</v>
      </c>
      <c r="T280" s="216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98" t="s">
        <v>175</v>
      </c>
      <c r="AT280" s="198" t="s">
        <v>171</v>
      </c>
      <c r="AU280" s="198" t="s">
        <v>82</v>
      </c>
      <c r="AY280" s="15" t="s">
        <v>168</v>
      </c>
      <c r="BE280" s="199">
        <f>IF(N280="základná",J280,0)</f>
        <v>0</v>
      </c>
      <c r="BF280" s="199">
        <f>IF(N280="znížená",J280,0)</f>
        <v>0</v>
      </c>
      <c r="BG280" s="199">
        <f>IF(N280="zákl. prenesená",J280,0)</f>
        <v>0</v>
      </c>
      <c r="BH280" s="199">
        <f>IF(N280="zníž. prenesená",J280,0)</f>
        <v>0</v>
      </c>
      <c r="BI280" s="199">
        <f>IF(N280="nulová",J280,0)</f>
        <v>0</v>
      </c>
      <c r="BJ280" s="15" t="s">
        <v>88</v>
      </c>
      <c r="BK280" s="199">
        <f>ROUND(I280*H280,2)</f>
        <v>0</v>
      </c>
      <c r="BL280" s="15" t="s">
        <v>175</v>
      </c>
      <c r="BM280" s="198" t="s">
        <v>2040</v>
      </c>
    </row>
    <row r="281" s="2" customFormat="1" ht="6.96" customHeight="1">
      <c r="A281" s="34"/>
      <c r="B281" s="61"/>
      <c r="C281" s="62"/>
      <c r="D281" s="62"/>
      <c r="E281" s="62"/>
      <c r="F281" s="62"/>
      <c r="G281" s="62"/>
      <c r="H281" s="62"/>
      <c r="I281" s="62"/>
      <c r="J281" s="62"/>
      <c r="K281" s="62"/>
      <c r="L281" s="35"/>
      <c r="M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</row>
  </sheetData>
  <autoFilter ref="C127:K28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134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135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Zníženie energetickej náročnosti budovy telocvične ZŠ a MŠ Pod Papierňou, Bardejov</v>
      </c>
      <c r="F7" s="28"/>
      <c r="G7" s="28"/>
      <c r="H7" s="28"/>
      <c r="L7" s="18"/>
    </row>
    <row r="8" s="1" customFormat="1" ht="12" customHeight="1">
      <c r="B8" s="18"/>
      <c r="D8" s="28" t="s">
        <v>136</v>
      </c>
      <c r="L8" s="18"/>
    </row>
    <row r="9" s="2" customFormat="1" ht="23.25" customHeight="1">
      <c r="A9" s="34"/>
      <c r="B9" s="35"/>
      <c r="C9" s="34"/>
      <c r="D9" s="34"/>
      <c r="E9" s="131" t="s">
        <v>137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2041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1. 5. 2024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30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2"/>
      <c r="B29" s="133"/>
      <c r="C29" s="132"/>
      <c r="D29" s="132"/>
      <c r="E29" s="32" t="s">
        <v>1</v>
      </c>
      <c r="F29" s="32"/>
      <c r="G29" s="32"/>
      <c r="H29" s="32"/>
      <c r="I29" s="132"/>
      <c r="J29" s="132"/>
      <c r="K29" s="132"/>
      <c r="L29" s="134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5" t="s">
        <v>35</v>
      </c>
      <c r="E32" s="34"/>
      <c r="F32" s="34"/>
      <c r="G32" s="34"/>
      <c r="H32" s="34"/>
      <c r="I32" s="34"/>
      <c r="J32" s="97">
        <f>ROUND(J129,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6" t="s">
        <v>39</v>
      </c>
      <c r="E35" s="41" t="s">
        <v>40</v>
      </c>
      <c r="F35" s="137">
        <f>ROUND((SUM(BE129:BE228)),  2)</f>
        <v>0</v>
      </c>
      <c r="G35" s="138"/>
      <c r="H35" s="138"/>
      <c r="I35" s="139">
        <v>0.20000000000000001</v>
      </c>
      <c r="J35" s="137">
        <f>ROUND(((SUM(BE129:BE228))*I35),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ROUND((SUM(BF129:BF228)),  2)</f>
        <v>0</v>
      </c>
      <c r="G36" s="138"/>
      <c r="H36" s="138"/>
      <c r="I36" s="139">
        <v>0.20000000000000001</v>
      </c>
      <c r="J36" s="137">
        <f>ROUND(((SUM(BF129:BF228))*I36),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ROUND((SUM(BG129:BG228)),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ROUND((SUM(BH129:BH228)),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ROUND((SUM(BI129:BI228)),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Zníženie energetickej náročnosti budovy telocvične ZŠ a MŠ Pod Papierňou, Bardejov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136</v>
      </c>
      <c r="L86" s="18"/>
    </row>
    <row r="87" s="2" customFormat="1" ht="23.25" customHeight="1">
      <c r="A87" s="34"/>
      <c r="B87" s="35"/>
      <c r="C87" s="34"/>
      <c r="D87" s="34"/>
      <c r="E87" s="131" t="s">
        <v>137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15 - Vzduchotechnika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Pod Papierňou 1555 ; 085 01 Bardejov</v>
      </c>
      <c r="G91" s="34"/>
      <c r="H91" s="34"/>
      <c r="I91" s="28" t="s">
        <v>21</v>
      </c>
      <c r="J91" s="70" t="str">
        <f>IF(J14="","",J14)</f>
        <v>1. 5. 2024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Mesto Bardejov, Radničné námestie 16, 085 01</v>
      </c>
      <c r="G93" s="34"/>
      <c r="H93" s="34"/>
      <c r="I93" s="28" t="s">
        <v>29</v>
      </c>
      <c r="J93" s="32" t="str">
        <f>E23</f>
        <v>BEELI s.r.o., Bojná 329, 956 01 Bojná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5.6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BEELI s.r.o., Bojná 329, 956 01 Bojná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141</v>
      </c>
      <c r="D96" s="142"/>
      <c r="E96" s="142"/>
      <c r="F96" s="142"/>
      <c r="G96" s="142"/>
      <c r="H96" s="142"/>
      <c r="I96" s="142"/>
      <c r="J96" s="151" t="s">
        <v>142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143</v>
      </c>
      <c r="D98" s="34"/>
      <c r="E98" s="34"/>
      <c r="F98" s="34"/>
      <c r="G98" s="34"/>
      <c r="H98" s="34"/>
      <c r="I98" s="34"/>
      <c r="J98" s="97">
        <f>J129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144</v>
      </c>
    </row>
    <row r="99" s="9" customFormat="1" ht="24.96" customHeight="1">
      <c r="A99" s="9"/>
      <c r="B99" s="153"/>
      <c r="C99" s="9"/>
      <c r="D99" s="154" t="s">
        <v>2042</v>
      </c>
      <c r="E99" s="155"/>
      <c r="F99" s="155"/>
      <c r="G99" s="155"/>
      <c r="H99" s="155"/>
      <c r="I99" s="155"/>
      <c r="J99" s="156">
        <f>J130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53"/>
      <c r="C100" s="9"/>
      <c r="D100" s="154" t="s">
        <v>2043</v>
      </c>
      <c r="E100" s="155"/>
      <c r="F100" s="155"/>
      <c r="G100" s="155"/>
      <c r="H100" s="155"/>
      <c r="I100" s="155"/>
      <c r="J100" s="156">
        <f>J146</f>
        <v>0</v>
      </c>
      <c r="K100" s="9"/>
      <c r="L100" s="15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53"/>
      <c r="C101" s="9"/>
      <c r="D101" s="154" t="s">
        <v>2044</v>
      </c>
      <c r="E101" s="155"/>
      <c r="F101" s="155"/>
      <c r="G101" s="155"/>
      <c r="H101" s="155"/>
      <c r="I101" s="155"/>
      <c r="J101" s="156">
        <f>J161</f>
        <v>0</v>
      </c>
      <c r="K101" s="9"/>
      <c r="L101" s="15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53"/>
      <c r="C102" s="9"/>
      <c r="D102" s="154" t="s">
        <v>2045</v>
      </c>
      <c r="E102" s="155"/>
      <c r="F102" s="155"/>
      <c r="G102" s="155"/>
      <c r="H102" s="155"/>
      <c r="I102" s="155"/>
      <c r="J102" s="156">
        <f>J177</f>
        <v>0</v>
      </c>
      <c r="K102" s="9"/>
      <c r="L102" s="15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53"/>
      <c r="C103" s="9"/>
      <c r="D103" s="154" t="s">
        <v>2046</v>
      </c>
      <c r="E103" s="155"/>
      <c r="F103" s="155"/>
      <c r="G103" s="155"/>
      <c r="H103" s="155"/>
      <c r="I103" s="155"/>
      <c r="J103" s="156">
        <f>J185</f>
        <v>0</v>
      </c>
      <c r="K103" s="9"/>
      <c r="L103" s="15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53"/>
      <c r="C104" s="9"/>
      <c r="D104" s="154" t="s">
        <v>2047</v>
      </c>
      <c r="E104" s="155"/>
      <c r="F104" s="155"/>
      <c r="G104" s="155"/>
      <c r="H104" s="155"/>
      <c r="I104" s="155"/>
      <c r="J104" s="156">
        <f>J194</f>
        <v>0</v>
      </c>
      <c r="K104" s="9"/>
      <c r="L104" s="15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53"/>
      <c r="C105" s="9"/>
      <c r="D105" s="154" t="s">
        <v>2048</v>
      </c>
      <c r="E105" s="155"/>
      <c r="F105" s="155"/>
      <c r="G105" s="155"/>
      <c r="H105" s="155"/>
      <c r="I105" s="155"/>
      <c r="J105" s="156">
        <f>J203</f>
        <v>0</v>
      </c>
      <c r="K105" s="9"/>
      <c r="L105" s="15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53"/>
      <c r="C106" s="9"/>
      <c r="D106" s="154" t="s">
        <v>2049</v>
      </c>
      <c r="E106" s="155"/>
      <c r="F106" s="155"/>
      <c r="G106" s="155"/>
      <c r="H106" s="155"/>
      <c r="I106" s="155"/>
      <c r="J106" s="156">
        <f>J211</f>
        <v>0</v>
      </c>
      <c r="K106" s="9"/>
      <c r="L106" s="153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53"/>
      <c r="C107" s="9"/>
      <c r="D107" s="154" t="s">
        <v>2050</v>
      </c>
      <c r="E107" s="155"/>
      <c r="F107" s="155"/>
      <c r="G107" s="155"/>
      <c r="H107" s="155"/>
      <c r="I107" s="155"/>
      <c r="J107" s="156">
        <f>J219</f>
        <v>0</v>
      </c>
      <c r="K107" s="9"/>
      <c r="L107" s="153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="2" customFormat="1" ht="6.96" customHeight="1">
      <c r="A113" s="34"/>
      <c r="B113" s="63"/>
      <c r="C113" s="64"/>
      <c r="D113" s="64"/>
      <c r="E113" s="64"/>
      <c r="F113" s="64"/>
      <c r="G113" s="64"/>
      <c r="H113" s="64"/>
      <c r="I113" s="64"/>
      <c r="J113" s="64"/>
      <c r="K113" s="6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4.96" customHeight="1">
      <c r="A114" s="34"/>
      <c r="B114" s="35"/>
      <c r="C114" s="19" t="s">
        <v>154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15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6.25" customHeight="1">
      <c r="A117" s="34"/>
      <c r="B117" s="35"/>
      <c r="C117" s="34"/>
      <c r="D117" s="34"/>
      <c r="E117" s="131" t="str">
        <f>E7</f>
        <v>Zníženie energetickej náročnosti budovy telocvične ZŠ a MŠ Pod Papierňou, Bardejov</v>
      </c>
      <c r="F117" s="28"/>
      <c r="G117" s="28"/>
      <c r="H117" s="28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1" customFormat="1" ht="12" customHeight="1">
      <c r="B118" s="18"/>
      <c r="C118" s="28" t="s">
        <v>136</v>
      </c>
      <c r="L118" s="18"/>
    </row>
    <row r="119" s="2" customFormat="1" ht="23.25" customHeight="1">
      <c r="A119" s="34"/>
      <c r="B119" s="35"/>
      <c r="C119" s="34"/>
      <c r="D119" s="34"/>
      <c r="E119" s="131" t="s">
        <v>137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138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6.5" customHeight="1">
      <c r="A121" s="34"/>
      <c r="B121" s="35"/>
      <c r="C121" s="34"/>
      <c r="D121" s="34"/>
      <c r="E121" s="68" t="str">
        <f>E11</f>
        <v>15 - Vzduchotechnika</v>
      </c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19</v>
      </c>
      <c r="D123" s="34"/>
      <c r="E123" s="34"/>
      <c r="F123" s="23" t="str">
        <f>F14</f>
        <v>Pod Papierňou 1555 ; 085 01 Bardejov</v>
      </c>
      <c r="G123" s="34"/>
      <c r="H123" s="34"/>
      <c r="I123" s="28" t="s">
        <v>21</v>
      </c>
      <c r="J123" s="70" t="str">
        <f>IF(J14="","",J14)</f>
        <v>1. 5. 2024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25.65" customHeight="1">
      <c r="A125" s="34"/>
      <c r="B125" s="35"/>
      <c r="C125" s="28" t="s">
        <v>23</v>
      </c>
      <c r="D125" s="34"/>
      <c r="E125" s="34"/>
      <c r="F125" s="23" t="str">
        <f>E17</f>
        <v>Mesto Bardejov, Radničné námestie 16, 085 01</v>
      </c>
      <c r="G125" s="34"/>
      <c r="H125" s="34"/>
      <c r="I125" s="28" t="s">
        <v>29</v>
      </c>
      <c r="J125" s="32" t="str">
        <f>E23</f>
        <v>BEELI s.r.o., Bojná 329, 956 01 Bojná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25.65" customHeight="1">
      <c r="A126" s="34"/>
      <c r="B126" s="35"/>
      <c r="C126" s="28" t="s">
        <v>27</v>
      </c>
      <c r="D126" s="34"/>
      <c r="E126" s="34"/>
      <c r="F126" s="23" t="str">
        <f>IF(E20="","",E20)</f>
        <v>Vyplň údaj</v>
      </c>
      <c r="G126" s="34"/>
      <c r="H126" s="34"/>
      <c r="I126" s="28" t="s">
        <v>32</v>
      </c>
      <c r="J126" s="32" t="str">
        <f>E26</f>
        <v>BEELI s.r.o., Bojná 329, 956 01 Bojná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0.32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11" customFormat="1" ht="29.28" customHeight="1">
      <c r="A128" s="161"/>
      <c r="B128" s="162"/>
      <c r="C128" s="163" t="s">
        <v>155</v>
      </c>
      <c r="D128" s="164" t="s">
        <v>60</v>
      </c>
      <c r="E128" s="164" t="s">
        <v>56</v>
      </c>
      <c r="F128" s="164" t="s">
        <v>57</v>
      </c>
      <c r="G128" s="164" t="s">
        <v>156</v>
      </c>
      <c r="H128" s="164" t="s">
        <v>157</v>
      </c>
      <c r="I128" s="164" t="s">
        <v>158</v>
      </c>
      <c r="J128" s="165" t="s">
        <v>142</v>
      </c>
      <c r="K128" s="166" t="s">
        <v>159</v>
      </c>
      <c r="L128" s="167"/>
      <c r="M128" s="87" t="s">
        <v>1</v>
      </c>
      <c r="N128" s="88" t="s">
        <v>39</v>
      </c>
      <c r="O128" s="88" t="s">
        <v>160</v>
      </c>
      <c r="P128" s="88" t="s">
        <v>161</v>
      </c>
      <c r="Q128" s="88" t="s">
        <v>162</v>
      </c>
      <c r="R128" s="88" t="s">
        <v>163</v>
      </c>
      <c r="S128" s="88" t="s">
        <v>164</v>
      </c>
      <c r="T128" s="89" t="s">
        <v>165</v>
      </c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</row>
    <row r="129" s="2" customFormat="1" ht="22.8" customHeight="1">
      <c r="A129" s="34"/>
      <c r="B129" s="35"/>
      <c r="C129" s="94" t="s">
        <v>143</v>
      </c>
      <c r="D129" s="34"/>
      <c r="E129" s="34"/>
      <c r="F129" s="34"/>
      <c r="G129" s="34"/>
      <c r="H129" s="34"/>
      <c r="I129" s="34"/>
      <c r="J129" s="168">
        <f>BK129</f>
        <v>0</v>
      </c>
      <c r="K129" s="34"/>
      <c r="L129" s="35"/>
      <c r="M129" s="90"/>
      <c r="N129" s="74"/>
      <c r="O129" s="91"/>
      <c r="P129" s="169">
        <f>P130+P146+P161+P177+P185+P194+P203+P211+P219</f>
        <v>0</v>
      </c>
      <c r="Q129" s="91"/>
      <c r="R129" s="169">
        <f>R130+R146+R161+R177+R185+R194+R203+R211+R219</f>
        <v>0</v>
      </c>
      <c r="S129" s="91"/>
      <c r="T129" s="170">
        <f>T130+T146+T161+T177+T185+T194+T203+T211+T219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5" t="s">
        <v>74</v>
      </c>
      <c r="AU129" s="15" t="s">
        <v>144</v>
      </c>
      <c r="BK129" s="171">
        <f>BK130+BK146+BK161+BK177+BK185+BK194+BK203+BK211+BK219</f>
        <v>0</v>
      </c>
    </row>
    <row r="130" s="12" customFormat="1" ht="25.92" customHeight="1">
      <c r="A130" s="12"/>
      <c r="B130" s="172"/>
      <c r="C130" s="12"/>
      <c r="D130" s="173" t="s">
        <v>74</v>
      </c>
      <c r="E130" s="174" t="s">
        <v>1544</v>
      </c>
      <c r="F130" s="174" t="s">
        <v>2051</v>
      </c>
      <c r="G130" s="12"/>
      <c r="H130" s="12"/>
      <c r="I130" s="175"/>
      <c r="J130" s="176">
        <f>BK130</f>
        <v>0</v>
      </c>
      <c r="K130" s="12"/>
      <c r="L130" s="172"/>
      <c r="M130" s="177"/>
      <c r="N130" s="178"/>
      <c r="O130" s="178"/>
      <c r="P130" s="179">
        <f>SUM(P131:P145)</f>
        <v>0</v>
      </c>
      <c r="Q130" s="178"/>
      <c r="R130" s="179">
        <f>SUM(R131:R145)</f>
        <v>0</v>
      </c>
      <c r="S130" s="178"/>
      <c r="T130" s="180">
        <f>SUM(T131:T145)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3" t="s">
        <v>82</v>
      </c>
      <c r="AT130" s="181" t="s">
        <v>74</v>
      </c>
      <c r="AU130" s="181" t="s">
        <v>75</v>
      </c>
      <c r="AY130" s="173" t="s">
        <v>168</v>
      </c>
      <c r="BK130" s="182">
        <f>SUM(BK131:BK145)</f>
        <v>0</v>
      </c>
    </row>
    <row r="131" s="2" customFormat="1" ht="76.35" customHeight="1">
      <c r="A131" s="34"/>
      <c r="B131" s="185"/>
      <c r="C131" s="200" t="s">
        <v>82</v>
      </c>
      <c r="D131" s="200" t="s">
        <v>294</v>
      </c>
      <c r="E131" s="201" t="s">
        <v>2052</v>
      </c>
      <c r="F131" s="202" t="s">
        <v>2053</v>
      </c>
      <c r="G131" s="203" t="s">
        <v>273</v>
      </c>
      <c r="H131" s="204">
        <v>1</v>
      </c>
      <c r="I131" s="205"/>
      <c r="J131" s="206">
        <f>ROUND(I131*H131,2)</f>
        <v>0</v>
      </c>
      <c r="K131" s="207"/>
      <c r="L131" s="208"/>
      <c r="M131" s="209" t="s">
        <v>1</v>
      </c>
      <c r="N131" s="210" t="s">
        <v>41</v>
      </c>
      <c r="O131" s="78"/>
      <c r="P131" s="196">
        <f>O131*H131</f>
        <v>0</v>
      </c>
      <c r="Q131" s="196">
        <v>0</v>
      </c>
      <c r="R131" s="196">
        <f>Q131*H131</f>
        <v>0</v>
      </c>
      <c r="S131" s="196">
        <v>0</v>
      </c>
      <c r="T131" s="19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197</v>
      </c>
      <c r="AT131" s="198" t="s">
        <v>294</v>
      </c>
      <c r="AU131" s="198" t="s">
        <v>82</v>
      </c>
      <c r="AY131" s="15" t="s">
        <v>168</v>
      </c>
      <c r="BE131" s="199">
        <f>IF(N131="základná",J131,0)</f>
        <v>0</v>
      </c>
      <c r="BF131" s="199">
        <f>IF(N131="znížená",J131,0)</f>
        <v>0</v>
      </c>
      <c r="BG131" s="199">
        <f>IF(N131="zákl. prenesená",J131,0)</f>
        <v>0</v>
      </c>
      <c r="BH131" s="199">
        <f>IF(N131="zníž. prenesená",J131,0)</f>
        <v>0</v>
      </c>
      <c r="BI131" s="199">
        <f>IF(N131="nulová",J131,0)</f>
        <v>0</v>
      </c>
      <c r="BJ131" s="15" t="s">
        <v>88</v>
      </c>
      <c r="BK131" s="199">
        <f>ROUND(I131*H131,2)</f>
        <v>0</v>
      </c>
      <c r="BL131" s="15" t="s">
        <v>175</v>
      </c>
      <c r="BM131" s="198" t="s">
        <v>2054</v>
      </c>
    </row>
    <row r="132" s="2" customFormat="1" ht="21.75" customHeight="1">
      <c r="A132" s="34"/>
      <c r="B132" s="185"/>
      <c r="C132" s="200" t="s">
        <v>88</v>
      </c>
      <c r="D132" s="200" t="s">
        <v>294</v>
      </c>
      <c r="E132" s="201" t="s">
        <v>1546</v>
      </c>
      <c r="F132" s="202" t="s">
        <v>2055</v>
      </c>
      <c r="G132" s="203" t="s">
        <v>273</v>
      </c>
      <c r="H132" s="204">
        <v>1</v>
      </c>
      <c r="I132" s="205"/>
      <c r="J132" s="206">
        <f>ROUND(I132*H132,2)</f>
        <v>0</v>
      </c>
      <c r="K132" s="207"/>
      <c r="L132" s="208"/>
      <c r="M132" s="209" t="s">
        <v>1</v>
      </c>
      <c r="N132" s="210" t="s">
        <v>41</v>
      </c>
      <c r="O132" s="78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197</v>
      </c>
      <c r="AT132" s="198" t="s">
        <v>294</v>
      </c>
      <c r="AU132" s="198" t="s">
        <v>82</v>
      </c>
      <c r="AY132" s="15" t="s">
        <v>168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88</v>
      </c>
      <c r="BK132" s="199">
        <f>ROUND(I132*H132,2)</f>
        <v>0</v>
      </c>
      <c r="BL132" s="15" t="s">
        <v>175</v>
      </c>
      <c r="BM132" s="198" t="s">
        <v>2056</v>
      </c>
    </row>
    <row r="133" s="2" customFormat="1" ht="21.75" customHeight="1">
      <c r="A133" s="34"/>
      <c r="B133" s="185"/>
      <c r="C133" s="200" t="s">
        <v>113</v>
      </c>
      <c r="D133" s="200" t="s">
        <v>294</v>
      </c>
      <c r="E133" s="201" t="s">
        <v>1549</v>
      </c>
      <c r="F133" s="202" t="s">
        <v>2057</v>
      </c>
      <c r="G133" s="203" t="s">
        <v>273</v>
      </c>
      <c r="H133" s="204">
        <v>1</v>
      </c>
      <c r="I133" s="205"/>
      <c r="J133" s="206">
        <f>ROUND(I133*H133,2)</f>
        <v>0</v>
      </c>
      <c r="K133" s="207"/>
      <c r="L133" s="208"/>
      <c r="M133" s="209" t="s">
        <v>1</v>
      </c>
      <c r="N133" s="210" t="s">
        <v>41</v>
      </c>
      <c r="O133" s="78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197</v>
      </c>
      <c r="AT133" s="198" t="s">
        <v>294</v>
      </c>
      <c r="AU133" s="198" t="s">
        <v>82</v>
      </c>
      <c r="AY133" s="15" t="s">
        <v>168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88</v>
      </c>
      <c r="BK133" s="199">
        <f>ROUND(I133*H133,2)</f>
        <v>0</v>
      </c>
      <c r="BL133" s="15" t="s">
        <v>175</v>
      </c>
      <c r="BM133" s="198" t="s">
        <v>2058</v>
      </c>
    </row>
    <row r="134" s="2" customFormat="1" ht="16.5" customHeight="1">
      <c r="A134" s="34"/>
      <c r="B134" s="185"/>
      <c r="C134" s="200" t="s">
        <v>175</v>
      </c>
      <c r="D134" s="200" t="s">
        <v>294</v>
      </c>
      <c r="E134" s="201" t="s">
        <v>2059</v>
      </c>
      <c r="F134" s="202" t="s">
        <v>2060</v>
      </c>
      <c r="G134" s="203" t="s">
        <v>273</v>
      </c>
      <c r="H134" s="204">
        <v>2</v>
      </c>
      <c r="I134" s="205"/>
      <c r="J134" s="206">
        <f>ROUND(I134*H134,2)</f>
        <v>0</v>
      </c>
      <c r="K134" s="207"/>
      <c r="L134" s="208"/>
      <c r="M134" s="209" t="s">
        <v>1</v>
      </c>
      <c r="N134" s="210" t="s">
        <v>41</v>
      </c>
      <c r="O134" s="78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197</v>
      </c>
      <c r="AT134" s="198" t="s">
        <v>294</v>
      </c>
      <c r="AU134" s="198" t="s">
        <v>82</v>
      </c>
      <c r="AY134" s="15" t="s">
        <v>168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88</v>
      </c>
      <c r="BK134" s="199">
        <f>ROUND(I134*H134,2)</f>
        <v>0</v>
      </c>
      <c r="BL134" s="15" t="s">
        <v>175</v>
      </c>
      <c r="BM134" s="198" t="s">
        <v>2061</v>
      </c>
    </row>
    <row r="135" s="2" customFormat="1" ht="16.5" customHeight="1">
      <c r="A135" s="34"/>
      <c r="B135" s="185"/>
      <c r="C135" s="200" t="s">
        <v>186</v>
      </c>
      <c r="D135" s="200" t="s">
        <v>294</v>
      </c>
      <c r="E135" s="201" t="s">
        <v>1552</v>
      </c>
      <c r="F135" s="202" t="s">
        <v>2062</v>
      </c>
      <c r="G135" s="203" t="s">
        <v>273</v>
      </c>
      <c r="H135" s="204">
        <v>1</v>
      </c>
      <c r="I135" s="205"/>
      <c r="J135" s="206">
        <f>ROUND(I135*H135,2)</f>
        <v>0</v>
      </c>
      <c r="K135" s="207"/>
      <c r="L135" s="208"/>
      <c r="M135" s="209" t="s">
        <v>1</v>
      </c>
      <c r="N135" s="210" t="s">
        <v>41</v>
      </c>
      <c r="O135" s="78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197</v>
      </c>
      <c r="AT135" s="198" t="s">
        <v>294</v>
      </c>
      <c r="AU135" s="198" t="s">
        <v>82</v>
      </c>
      <c r="AY135" s="15" t="s">
        <v>168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88</v>
      </c>
      <c r="BK135" s="199">
        <f>ROUND(I135*H135,2)</f>
        <v>0</v>
      </c>
      <c r="BL135" s="15" t="s">
        <v>175</v>
      </c>
      <c r="BM135" s="198" t="s">
        <v>2063</v>
      </c>
    </row>
    <row r="136" s="2" customFormat="1" ht="24.15" customHeight="1">
      <c r="A136" s="34"/>
      <c r="B136" s="185"/>
      <c r="C136" s="200" t="s">
        <v>169</v>
      </c>
      <c r="D136" s="200" t="s">
        <v>294</v>
      </c>
      <c r="E136" s="201" t="s">
        <v>1556</v>
      </c>
      <c r="F136" s="202" t="s">
        <v>2064</v>
      </c>
      <c r="G136" s="203" t="s">
        <v>273</v>
      </c>
      <c r="H136" s="204">
        <v>15</v>
      </c>
      <c r="I136" s="205"/>
      <c r="J136" s="206">
        <f>ROUND(I136*H136,2)</f>
        <v>0</v>
      </c>
      <c r="K136" s="207"/>
      <c r="L136" s="208"/>
      <c r="M136" s="209" t="s">
        <v>1</v>
      </c>
      <c r="N136" s="210" t="s">
        <v>41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197</v>
      </c>
      <c r="AT136" s="198" t="s">
        <v>294</v>
      </c>
      <c r="AU136" s="198" t="s">
        <v>82</v>
      </c>
      <c r="AY136" s="15" t="s">
        <v>168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88</v>
      </c>
      <c r="BK136" s="199">
        <f>ROUND(I136*H136,2)</f>
        <v>0</v>
      </c>
      <c r="BL136" s="15" t="s">
        <v>175</v>
      </c>
      <c r="BM136" s="198" t="s">
        <v>2065</v>
      </c>
    </row>
    <row r="137" s="2" customFormat="1" ht="33" customHeight="1">
      <c r="A137" s="34"/>
      <c r="B137" s="185"/>
      <c r="C137" s="200" t="s">
        <v>193</v>
      </c>
      <c r="D137" s="200" t="s">
        <v>294</v>
      </c>
      <c r="E137" s="201" t="s">
        <v>1559</v>
      </c>
      <c r="F137" s="202" t="s">
        <v>2066</v>
      </c>
      <c r="G137" s="203" t="s">
        <v>273</v>
      </c>
      <c r="H137" s="204">
        <v>4</v>
      </c>
      <c r="I137" s="205"/>
      <c r="J137" s="206">
        <f>ROUND(I137*H137,2)</f>
        <v>0</v>
      </c>
      <c r="K137" s="207"/>
      <c r="L137" s="208"/>
      <c r="M137" s="209" t="s">
        <v>1</v>
      </c>
      <c r="N137" s="210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197</v>
      </c>
      <c r="AT137" s="198" t="s">
        <v>294</v>
      </c>
      <c r="AU137" s="198" t="s">
        <v>82</v>
      </c>
      <c r="AY137" s="15" t="s">
        <v>168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88</v>
      </c>
      <c r="BK137" s="199">
        <f>ROUND(I137*H137,2)</f>
        <v>0</v>
      </c>
      <c r="BL137" s="15" t="s">
        <v>175</v>
      </c>
      <c r="BM137" s="198" t="s">
        <v>2067</v>
      </c>
    </row>
    <row r="138" s="2" customFormat="1" ht="21.75" customHeight="1">
      <c r="A138" s="34"/>
      <c r="B138" s="185"/>
      <c r="C138" s="200" t="s">
        <v>197</v>
      </c>
      <c r="D138" s="200" t="s">
        <v>294</v>
      </c>
      <c r="E138" s="201" t="s">
        <v>1562</v>
      </c>
      <c r="F138" s="202" t="s">
        <v>2068</v>
      </c>
      <c r="G138" s="203" t="s">
        <v>823</v>
      </c>
      <c r="H138" s="204">
        <v>120</v>
      </c>
      <c r="I138" s="205"/>
      <c r="J138" s="206">
        <f>ROUND(I138*H138,2)</f>
        <v>0</v>
      </c>
      <c r="K138" s="207"/>
      <c r="L138" s="208"/>
      <c r="M138" s="209" t="s">
        <v>1</v>
      </c>
      <c r="N138" s="210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197</v>
      </c>
      <c r="AT138" s="198" t="s">
        <v>294</v>
      </c>
      <c r="AU138" s="198" t="s">
        <v>82</v>
      </c>
      <c r="AY138" s="15" t="s">
        <v>168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88</v>
      </c>
      <c r="BK138" s="199">
        <f>ROUND(I138*H138,2)</f>
        <v>0</v>
      </c>
      <c r="BL138" s="15" t="s">
        <v>175</v>
      </c>
      <c r="BM138" s="198" t="s">
        <v>2069</v>
      </c>
    </row>
    <row r="139" s="2" customFormat="1" ht="21.75" customHeight="1">
      <c r="A139" s="34"/>
      <c r="B139" s="185"/>
      <c r="C139" s="200" t="s">
        <v>201</v>
      </c>
      <c r="D139" s="200" t="s">
        <v>294</v>
      </c>
      <c r="E139" s="201" t="s">
        <v>1565</v>
      </c>
      <c r="F139" s="202" t="s">
        <v>2070</v>
      </c>
      <c r="G139" s="203" t="s">
        <v>823</v>
      </c>
      <c r="H139" s="204">
        <v>50</v>
      </c>
      <c r="I139" s="205"/>
      <c r="J139" s="206">
        <f>ROUND(I139*H139,2)</f>
        <v>0</v>
      </c>
      <c r="K139" s="207"/>
      <c r="L139" s="208"/>
      <c r="M139" s="209" t="s">
        <v>1</v>
      </c>
      <c r="N139" s="210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197</v>
      </c>
      <c r="AT139" s="198" t="s">
        <v>294</v>
      </c>
      <c r="AU139" s="198" t="s">
        <v>82</v>
      </c>
      <c r="AY139" s="15" t="s">
        <v>168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88</v>
      </c>
      <c r="BK139" s="199">
        <f>ROUND(I139*H139,2)</f>
        <v>0</v>
      </c>
      <c r="BL139" s="15" t="s">
        <v>175</v>
      </c>
      <c r="BM139" s="198" t="s">
        <v>2071</v>
      </c>
    </row>
    <row r="140" s="2" customFormat="1" ht="24.15" customHeight="1">
      <c r="A140" s="34"/>
      <c r="B140" s="185"/>
      <c r="C140" s="200" t="s">
        <v>121</v>
      </c>
      <c r="D140" s="200" t="s">
        <v>294</v>
      </c>
      <c r="E140" s="201" t="s">
        <v>1569</v>
      </c>
      <c r="F140" s="202" t="s">
        <v>2072</v>
      </c>
      <c r="G140" s="203" t="s">
        <v>174</v>
      </c>
      <c r="H140" s="204">
        <v>40</v>
      </c>
      <c r="I140" s="205"/>
      <c r="J140" s="206">
        <f>ROUND(I140*H140,2)</f>
        <v>0</v>
      </c>
      <c r="K140" s="207"/>
      <c r="L140" s="208"/>
      <c r="M140" s="209" t="s">
        <v>1</v>
      </c>
      <c r="N140" s="210" t="s">
        <v>41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197</v>
      </c>
      <c r="AT140" s="198" t="s">
        <v>294</v>
      </c>
      <c r="AU140" s="198" t="s">
        <v>82</v>
      </c>
      <c r="AY140" s="15" t="s">
        <v>168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88</v>
      </c>
      <c r="BK140" s="199">
        <f>ROUND(I140*H140,2)</f>
        <v>0</v>
      </c>
      <c r="BL140" s="15" t="s">
        <v>175</v>
      </c>
      <c r="BM140" s="198" t="s">
        <v>2073</v>
      </c>
    </row>
    <row r="141" s="2" customFormat="1" ht="24.15" customHeight="1">
      <c r="A141" s="34"/>
      <c r="B141" s="185"/>
      <c r="C141" s="200" t="s">
        <v>124</v>
      </c>
      <c r="D141" s="200" t="s">
        <v>294</v>
      </c>
      <c r="E141" s="201" t="s">
        <v>2074</v>
      </c>
      <c r="F141" s="202" t="s">
        <v>2075</v>
      </c>
      <c r="G141" s="203" t="s">
        <v>174</v>
      </c>
      <c r="H141" s="204">
        <v>230</v>
      </c>
      <c r="I141" s="205"/>
      <c r="J141" s="206">
        <f>ROUND(I141*H141,2)</f>
        <v>0</v>
      </c>
      <c r="K141" s="207"/>
      <c r="L141" s="208"/>
      <c r="M141" s="209" t="s">
        <v>1</v>
      </c>
      <c r="N141" s="210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197</v>
      </c>
      <c r="AT141" s="198" t="s">
        <v>294</v>
      </c>
      <c r="AU141" s="198" t="s">
        <v>82</v>
      </c>
      <c r="AY141" s="15" t="s">
        <v>168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88</v>
      </c>
      <c r="BK141" s="199">
        <f>ROUND(I141*H141,2)</f>
        <v>0</v>
      </c>
      <c r="BL141" s="15" t="s">
        <v>175</v>
      </c>
      <c r="BM141" s="198" t="s">
        <v>2076</v>
      </c>
    </row>
    <row r="142" s="2" customFormat="1" ht="24.15" customHeight="1">
      <c r="A142" s="34"/>
      <c r="B142" s="185"/>
      <c r="C142" s="200" t="s">
        <v>127</v>
      </c>
      <c r="D142" s="200" t="s">
        <v>294</v>
      </c>
      <c r="E142" s="201" t="s">
        <v>2077</v>
      </c>
      <c r="F142" s="202" t="s">
        <v>2078</v>
      </c>
      <c r="G142" s="203" t="s">
        <v>273</v>
      </c>
      <c r="H142" s="204">
        <v>1</v>
      </c>
      <c r="I142" s="205"/>
      <c r="J142" s="206">
        <f>ROUND(I142*H142,2)</f>
        <v>0</v>
      </c>
      <c r="K142" s="207"/>
      <c r="L142" s="208"/>
      <c r="M142" s="209" t="s">
        <v>1</v>
      </c>
      <c r="N142" s="210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197</v>
      </c>
      <c r="AT142" s="198" t="s">
        <v>294</v>
      </c>
      <c r="AU142" s="198" t="s">
        <v>82</v>
      </c>
      <c r="AY142" s="15" t="s">
        <v>168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88</v>
      </c>
      <c r="BK142" s="199">
        <f>ROUND(I142*H142,2)</f>
        <v>0</v>
      </c>
      <c r="BL142" s="15" t="s">
        <v>175</v>
      </c>
      <c r="BM142" s="198" t="s">
        <v>2079</v>
      </c>
    </row>
    <row r="143" s="2" customFormat="1" ht="16.5" customHeight="1">
      <c r="A143" s="34"/>
      <c r="B143" s="185"/>
      <c r="C143" s="200" t="s">
        <v>215</v>
      </c>
      <c r="D143" s="200" t="s">
        <v>294</v>
      </c>
      <c r="E143" s="201" t="s">
        <v>2080</v>
      </c>
      <c r="F143" s="202" t="s">
        <v>2081</v>
      </c>
      <c r="G143" s="203" t="s">
        <v>385</v>
      </c>
      <c r="H143" s="204">
        <v>1</v>
      </c>
      <c r="I143" s="205"/>
      <c r="J143" s="206">
        <f>ROUND(I143*H143,2)</f>
        <v>0</v>
      </c>
      <c r="K143" s="207"/>
      <c r="L143" s="208"/>
      <c r="M143" s="209" t="s">
        <v>1</v>
      </c>
      <c r="N143" s="210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197</v>
      </c>
      <c r="AT143" s="198" t="s">
        <v>294</v>
      </c>
      <c r="AU143" s="198" t="s">
        <v>82</v>
      </c>
      <c r="AY143" s="15" t="s">
        <v>168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88</v>
      </c>
      <c r="BK143" s="199">
        <f>ROUND(I143*H143,2)</f>
        <v>0</v>
      </c>
      <c r="BL143" s="15" t="s">
        <v>175</v>
      </c>
      <c r="BM143" s="198" t="s">
        <v>2082</v>
      </c>
    </row>
    <row r="144" s="2" customFormat="1" ht="16.5" customHeight="1">
      <c r="A144" s="34"/>
      <c r="B144" s="185"/>
      <c r="C144" s="200" t="s">
        <v>129</v>
      </c>
      <c r="D144" s="200" t="s">
        <v>294</v>
      </c>
      <c r="E144" s="201" t="s">
        <v>2083</v>
      </c>
      <c r="F144" s="202" t="s">
        <v>2084</v>
      </c>
      <c r="G144" s="203" t="s">
        <v>228</v>
      </c>
      <c r="H144" s="204">
        <v>8</v>
      </c>
      <c r="I144" s="205"/>
      <c r="J144" s="206">
        <f>ROUND(I144*H144,2)</f>
        <v>0</v>
      </c>
      <c r="K144" s="207"/>
      <c r="L144" s="208"/>
      <c r="M144" s="209" t="s">
        <v>1</v>
      </c>
      <c r="N144" s="210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197</v>
      </c>
      <c r="AT144" s="198" t="s">
        <v>294</v>
      </c>
      <c r="AU144" s="198" t="s">
        <v>82</v>
      </c>
      <c r="AY144" s="15" t="s">
        <v>168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88</v>
      </c>
      <c r="BK144" s="199">
        <f>ROUND(I144*H144,2)</f>
        <v>0</v>
      </c>
      <c r="BL144" s="15" t="s">
        <v>175</v>
      </c>
      <c r="BM144" s="198" t="s">
        <v>2085</v>
      </c>
    </row>
    <row r="145" s="2" customFormat="1" ht="16.5" customHeight="1">
      <c r="A145" s="34"/>
      <c r="B145" s="185"/>
      <c r="C145" s="200" t="s">
        <v>132</v>
      </c>
      <c r="D145" s="200" t="s">
        <v>294</v>
      </c>
      <c r="E145" s="201" t="s">
        <v>1572</v>
      </c>
      <c r="F145" s="202" t="s">
        <v>2086</v>
      </c>
      <c r="G145" s="203" t="s">
        <v>273</v>
      </c>
      <c r="H145" s="204">
        <v>1</v>
      </c>
      <c r="I145" s="205"/>
      <c r="J145" s="206">
        <f>ROUND(I145*H145,2)</f>
        <v>0</v>
      </c>
      <c r="K145" s="207"/>
      <c r="L145" s="208"/>
      <c r="M145" s="209" t="s">
        <v>1</v>
      </c>
      <c r="N145" s="210" t="s">
        <v>41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197</v>
      </c>
      <c r="AT145" s="198" t="s">
        <v>294</v>
      </c>
      <c r="AU145" s="198" t="s">
        <v>82</v>
      </c>
      <c r="AY145" s="15" t="s">
        <v>168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88</v>
      </c>
      <c r="BK145" s="199">
        <f>ROUND(I145*H145,2)</f>
        <v>0</v>
      </c>
      <c r="BL145" s="15" t="s">
        <v>175</v>
      </c>
      <c r="BM145" s="198" t="s">
        <v>2087</v>
      </c>
    </row>
    <row r="146" s="12" customFormat="1" ht="25.92" customHeight="1">
      <c r="A146" s="12"/>
      <c r="B146" s="172"/>
      <c r="C146" s="12"/>
      <c r="D146" s="173" t="s">
        <v>74</v>
      </c>
      <c r="E146" s="174" t="s">
        <v>1578</v>
      </c>
      <c r="F146" s="174" t="s">
        <v>2088</v>
      </c>
      <c r="G146" s="12"/>
      <c r="H146" s="12"/>
      <c r="I146" s="175"/>
      <c r="J146" s="176">
        <f>BK146</f>
        <v>0</v>
      </c>
      <c r="K146" s="12"/>
      <c r="L146" s="172"/>
      <c r="M146" s="177"/>
      <c r="N146" s="178"/>
      <c r="O146" s="178"/>
      <c r="P146" s="179">
        <f>SUM(P147:P160)</f>
        <v>0</v>
      </c>
      <c r="Q146" s="178"/>
      <c r="R146" s="179">
        <f>SUM(R147:R160)</f>
        <v>0</v>
      </c>
      <c r="S146" s="178"/>
      <c r="T146" s="180">
        <f>SUM(T147:T160)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73" t="s">
        <v>82</v>
      </c>
      <c r="AT146" s="181" t="s">
        <v>74</v>
      </c>
      <c r="AU146" s="181" t="s">
        <v>75</v>
      </c>
      <c r="AY146" s="173" t="s">
        <v>168</v>
      </c>
      <c r="BK146" s="182">
        <f>SUM(BK147:BK160)</f>
        <v>0</v>
      </c>
    </row>
    <row r="147" s="2" customFormat="1" ht="76.35" customHeight="1">
      <c r="A147" s="34"/>
      <c r="B147" s="185"/>
      <c r="C147" s="200" t="s">
        <v>225</v>
      </c>
      <c r="D147" s="200" t="s">
        <v>294</v>
      </c>
      <c r="E147" s="201" t="s">
        <v>2089</v>
      </c>
      <c r="F147" s="202" t="s">
        <v>2090</v>
      </c>
      <c r="G147" s="203" t="s">
        <v>273</v>
      </c>
      <c r="H147" s="204">
        <v>1</v>
      </c>
      <c r="I147" s="205"/>
      <c r="J147" s="206">
        <f>ROUND(I147*H147,2)</f>
        <v>0</v>
      </c>
      <c r="K147" s="207"/>
      <c r="L147" s="208"/>
      <c r="M147" s="209" t="s">
        <v>1</v>
      </c>
      <c r="N147" s="210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197</v>
      </c>
      <c r="AT147" s="198" t="s">
        <v>294</v>
      </c>
      <c r="AU147" s="198" t="s">
        <v>82</v>
      </c>
      <c r="AY147" s="15" t="s">
        <v>168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88</v>
      </c>
      <c r="BK147" s="199">
        <f>ROUND(I147*H147,2)</f>
        <v>0</v>
      </c>
      <c r="BL147" s="15" t="s">
        <v>175</v>
      </c>
      <c r="BM147" s="198" t="s">
        <v>2091</v>
      </c>
    </row>
    <row r="148" s="2" customFormat="1" ht="16.5" customHeight="1">
      <c r="A148" s="34"/>
      <c r="B148" s="185"/>
      <c r="C148" s="200" t="s">
        <v>230</v>
      </c>
      <c r="D148" s="200" t="s">
        <v>294</v>
      </c>
      <c r="E148" s="201" t="s">
        <v>1575</v>
      </c>
      <c r="F148" s="202" t="s">
        <v>2092</v>
      </c>
      <c r="G148" s="203" t="s">
        <v>273</v>
      </c>
      <c r="H148" s="204">
        <v>1</v>
      </c>
      <c r="I148" s="205"/>
      <c r="J148" s="206">
        <f>ROUND(I148*H148,2)</f>
        <v>0</v>
      </c>
      <c r="K148" s="207"/>
      <c r="L148" s="208"/>
      <c r="M148" s="209" t="s">
        <v>1</v>
      </c>
      <c r="N148" s="210" t="s">
        <v>41</v>
      </c>
      <c r="O148" s="78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197</v>
      </c>
      <c r="AT148" s="198" t="s">
        <v>294</v>
      </c>
      <c r="AU148" s="198" t="s">
        <v>82</v>
      </c>
      <c r="AY148" s="15" t="s">
        <v>168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88</v>
      </c>
      <c r="BK148" s="199">
        <f>ROUND(I148*H148,2)</f>
        <v>0</v>
      </c>
      <c r="BL148" s="15" t="s">
        <v>175</v>
      </c>
      <c r="BM148" s="198" t="s">
        <v>2093</v>
      </c>
    </row>
    <row r="149" s="2" customFormat="1" ht="16.5" customHeight="1">
      <c r="A149" s="34"/>
      <c r="B149" s="185"/>
      <c r="C149" s="200" t="s">
        <v>234</v>
      </c>
      <c r="D149" s="200" t="s">
        <v>294</v>
      </c>
      <c r="E149" s="201" t="s">
        <v>2094</v>
      </c>
      <c r="F149" s="202" t="s">
        <v>2095</v>
      </c>
      <c r="G149" s="203" t="s">
        <v>273</v>
      </c>
      <c r="H149" s="204">
        <v>1</v>
      </c>
      <c r="I149" s="205"/>
      <c r="J149" s="206">
        <f>ROUND(I149*H149,2)</f>
        <v>0</v>
      </c>
      <c r="K149" s="207"/>
      <c r="L149" s="208"/>
      <c r="M149" s="209" t="s">
        <v>1</v>
      </c>
      <c r="N149" s="210" t="s">
        <v>41</v>
      </c>
      <c r="O149" s="78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197</v>
      </c>
      <c r="AT149" s="198" t="s">
        <v>294</v>
      </c>
      <c r="AU149" s="198" t="s">
        <v>82</v>
      </c>
      <c r="AY149" s="15" t="s">
        <v>168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88</v>
      </c>
      <c r="BK149" s="199">
        <f>ROUND(I149*H149,2)</f>
        <v>0</v>
      </c>
      <c r="BL149" s="15" t="s">
        <v>175</v>
      </c>
      <c r="BM149" s="198" t="s">
        <v>2096</v>
      </c>
    </row>
    <row r="150" s="2" customFormat="1" ht="16.5" customHeight="1">
      <c r="A150" s="34"/>
      <c r="B150" s="185"/>
      <c r="C150" s="200" t="s">
        <v>238</v>
      </c>
      <c r="D150" s="200" t="s">
        <v>294</v>
      </c>
      <c r="E150" s="201" t="s">
        <v>2097</v>
      </c>
      <c r="F150" s="202" t="s">
        <v>2098</v>
      </c>
      <c r="G150" s="203" t="s">
        <v>273</v>
      </c>
      <c r="H150" s="204">
        <v>2</v>
      </c>
      <c r="I150" s="205"/>
      <c r="J150" s="206">
        <f>ROUND(I150*H150,2)</f>
        <v>0</v>
      </c>
      <c r="K150" s="207"/>
      <c r="L150" s="208"/>
      <c r="M150" s="209" t="s">
        <v>1</v>
      </c>
      <c r="N150" s="210" t="s">
        <v>41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197</v>
      </c>
      <c r="AT150" s="198" t="s">
        <v>294</v>
      </c>
      <c r="AU150" s="198" t="s">
        <v>82</v>
      </c>
      <c r="AY150" s="15" t="s">
        <v>168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88</v>
      </c>
      <c r="BK150" s="199">
        <f>ROUND(I150*H150,2)</f>
        <v>0</v>
      </c>
      <c r="BL150" s="15" t="s">
        <v>175</v>
      </c>
      <c r="BM150" s="198" t="s">
        <v>2099</v>
      </c>
    </row>
    <row r="151" s="2" customFormat="1" ht="21.75" customHeight="1">
      <c r="A151" s="34"/>
      <c r="B151" s="185"/>
      <c r="C151" s="200" t="s">
        <v>7</v>
      </c>
      <c r="D151" s="200" t="s">
        <v>294</v>
      </c>
      <c r="E151" s="201" t="s">
        <v>2100</v>
      </c>
      <c r="F151" s="202" t="s">
        <v>2101</v>
      </c>
      <c r="G151" s="203" t="s">
        <v>273</v>
      </c>
      <c r="H151" s="204">
        <v>3</v>
      </c>
      <c r="I151" s="205"/>
      <c r="J151" s="206">
        <f>ROUND(I151*H151,2)</f>
        <v>0</v>
      </c>
      <c r="K151" s="207"/>
      <c r="L151" s="208"/>
      <c r="M151" s="209" t="s">
        <v>1</v>
      </c>
      <c r="N151" s="210" t="s">
        <v>41</v>
      </c>
      <c r="O151" s="78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197</v>
      </c>
      <c r="AT151" s="198" t="s">
        <v>294</v>
      </c>
      <c r="AU151" s="198" t="s">
        <v>82</v>
      </c>
      <c r="AY151" s="15" t="s">
        <v>168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88</v>
      </c>
      <c r="BK151" s="199">
        <f>ROUND(I151*H151,2)</f>
        <v>0</v>
      </c>
      <c r="BL151" s="15" t="s">
        <v>175</v>
      </c>
      <c r="BM151" s="198" t="s">
        <v>2102</v>
      </c>
    </row>
    <row r="152" s="2" customFormat="1" ht="37.8" customHeight="1">
      <c r="A152" s="34"/>
      <c r="B152" s="185"/>
      <c r="C152" s="200" t="s">
        <v>245</v>
      </c>
      <c r="D152" s="200" t="s">
        <v>294</v>
      </c>
      <c r="E152" s="201" t="s">
        <v>2103</v>
      </c>
      <c r="F152" s="202" t="s">
        <v>2104</v>
      </c>
      <c r="G152" s="203" t="s">
        <v>273</v>
      </c>
      <c r="H152" s="204">
        <v>3</v>
      </c>
      <c r="I152" s="205"/>
      <c r="J152" s="206">
        <f>ROUND(I152*H152,2)</f>
        <v>0</v>
      </c>
      <c r="K152" s="207"/>
      <c r="L152" s="208"/>
      <c r="M152" s="209" t="s">
        <v>1</v>
      </c>
      <c r="N152" s="210" t="s">
        <v>41</v>
      </c>
      <c r="O152" s="78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197</v>
      </c>
      <c r="AT152" s="198" t="s">
        <v>294</v>
      </c>
      <c r="AU152" s="198" t="s">
        <v>82</v>
      </c>
      <c r="AY152" s="15" t="s">
        <v>168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88</v>
      </c>
      <c r="BK152" s="199">
        <f>ROUND(I152*H152,2)</f>
        <v>0</v>
      </c>
      <c r="BL152" s="15" t="s">
        <v>175</v>
      </c>
      <c r="BM152" s="198" t="s">
        <v>2105</v>
      </c>
    </row>
    <row r="153" s="2" customFormat="1" ht="24.15" customHeight="1">
      <c r="A153" s="34"/>
      <c r="B153" s="185"/>
      <c r="C153" s="200" t="s">
        <v>249</v>
      </c>
      <c r="D153" s="200" t="s">
        <v>294</v>
      </c>
      <c r="E153" s="201" t="s">
        <v>2106</v>
      </c>
      <c r="F153" s="202" t="s">
        <v>2107</v>
      </c>
      <c r="G153" s="203" t="s">
        <v>273</v>
      </c>
      <c r="H153" s="204">
        <v>4</v>
      </c>
      <c r="I153" s="205"/>
      <c r="J153" s="206">
        <f>ROUND(I153*H153,2)</f>
        <v>0</v>
      </c>
      <c r="K153" s="207"/>
      <c r="L153" s="208"/>
      <c r="M153" s="209" t="s">
        <v>1</v>
      </c>
      <c r="N153" s="210" t="s">
        <v>41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197</v>
      </c>
      <c r="AT153" s="198" t="s">
        <v>294</v>
      </c>
      <c r="AU153" s="198" t="s">
        <v>82</v>
      </c>
      <c r="AY153" s="15" t="s">
        <v>168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88</v>
      </c>
      <c r="BK153" s="199">
        <f>ROUND(I153*H153,2)</f>
        <v>0</v>
      </c>
      <c r="BL153" s="15" t="s">
        <v>175</v>
      </c>
      <c r="BM153" s="198" t="s">
        <v>2108</v>
      </c>
    </row>
    <row r="154" s="2" customFormat="1" ht="21.75" customHeight="1">
      <c r="A154" s="34"/>
      <c r="B154" s="185"/>
      <c r="C154" s="200" t="s">
        <v>254</v>
      </c>
      <c r="D154" s="200" t="s">
        <v>294</v>
      </c>
      <c r="E154" s="201" t="s">
        <v>2109</v>
      </c>
      <c r="F154" s="202" t="s">
        <v>2110</v>
      </c>
      <c r="G154" s="203" t="s">
        <v>823</v>
      </c>
      <c r="H154" s="204">
        <v>50</v>
      </c>
      <c r="I154" s="205"/>
      <c r="J154" s="206">
        <f>ROUND(I154*H154,2)</f>
        <v>0</v>
      </c>
      <c r="K154" s="207"/>
      <c r="L154" s="208"/>
      <c r="M154" s="209" t="s">
        <v>1</v>
      </c>
      <c r="N154" s="210" t="s">
        <v>41</v>
      </c>
      <c r="O154" s="78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197</v>
      </c>
      <c r="AT154" s="198" t="s">
        <v>294</v>
      </c>
      <c r="AU154" s="198" t="s">
        <v>82</v>
      </c>
      <c r="AY154" s="15" t="s">
        <v>168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88</v>
      </c>
      <c r="BK154" s="199">
        <f>ROUND(I154*H154,2)</f>
        <v>0</v>
      </c>
      <c r="BL154" s="15" t="s">
        <v>175</v>
      </c>
      <c r="BM154" s="198" t="s">
        <v>2111</v>
      </c>
    </row>
    <row r="155" s="2" customFormat="1" ht="24.15" customHeight="1">
      <c r="A155" s="34"/>
      <c r="B155" s="185"/>
      <c r="C155" s="200" t="s">
        <v>258</v>
      </c>
      <c r="D155" s="200" t="s">
        <v>294</v>
      </c>
      <c r="E155" s="201" t="s">
        <v>2112</v>
      </c>
      <c r="F155" s="202" t="s">
        <v>2113</v>
      </c>
      <c r="G155" s="203" t="s">
        <v>174</v>
      </c>
      <c r="H155" s="204">
        <v>40</v>
      </c>
      <c r="I155" s="205"/>
      <c r="J155" s="206">
        <f>ROUND(I155*H155,2)</f>
        <v>0</v>
      </c>
      <c r="K155" s="207"/>
      <c r="L155" s="208"/>
      <c r="M155" s="209" t="s">
        <v>1</v>
      </c>
      <c r="N155" s="210" t="s">
        <v>41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197</v>
      </c>
      <c r="AT155" s="198" t="s">
        <v>294</v>
      </c>
      <c r="AU155" s="198" t="s">
        <v>82</v>
      </c>
      <c r="AY155" s="15" t="s">
        <v>168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88</v>
      </c>
      <c r="BK155" s="199">
        <f>ROUND(I155*H155,2)</f>
        <v>0</v>
      </c>
      <c r="BL155" s="15" t="s">
        <v>175</v>
      </c>
      <c r="BM155" s="198" t="s">
        <v>2114</v>
      </c>
    </row>
    <row r="156" s="2" customFormat="1" ht="24.15" customHeight="1">
      <c r="A156" s="34"/>
      <c r="B156" s="185"/>
      <c r="C156" s="200" t="s">
        <v>262</v>
      </c>
      <c r="D156" s="200" t="s">
        <v>294</v>
      </c>
      <c r="E156" s="201" t="s">
        <v>2074</v>
      </c>
      <c r="F156" s="202" t="s">
        <v>2075</v>
      </c>
      <c r="G156" s="203" t="s">
        <v>174</v>
      </c>
      <c r="H156" s="204">
        <v>17</v>
      </c>
      <c r="I156" s="205"/>
      <c r="J156" s="206">
        <f>ROUND(I156*H156,2)</f>
        <v>0</v>
      </c>
      <c r="K156" s="207"/>
      <c r="L156" s="208"/>
      <c r="M156" s="209" t="s">
        <v>1</v>
      </c>
      <c r="N156" s="210" t="s">
        <v>41</v>
      </c>
      <c r="O156" s="78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197</v>
      </c>
      <c r="AT156" s="198" t="s">
        <v>294</v>
      </c>
      <c r="AU156" s="198" t="s">
        <v>82</v>
      </c>
      <c r="AY156" s="15" t="s">
        <v>168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88</v>
      </c>
      <c r="BK156" s="199">
        <f>ROUND(I156*H156,2)</f>
        <v>0</v>
      </c>
      <c r="BL156" s="15" t="s">
        <v>175</v>
      </c>
      <c r="BM156" s="198" t="s">
        <v>2115</v>
      </c>
    </row>
    <row r="157" s="2" customFormat="1" ht="24.15" customHeight="1">
      <c r="A157" s="34"/>
      <c r="B157" s="185"/>
      <c r="C157" s="200" t="s">
        <v>266</v>
      </c>
      <c r="D157" s="200" t="s">
        <v>294</v>
      </c>
      <c r="E157" s="201" t="s">
        <v>2116</v>
      </c>
      <c r="F157" s="202" t="s">
        <v>2117</v>
      </c>
      <c r="G157" s="203" t="s">
        <v>273</v>
      </c>
      <c r="H157" s="204">
        <v>1</v>
      </c>
      <c r="I157" s="205"/>
      <c r="J157" s="206">
        <f>ROUND(I157*H157,2)</f>
        <v>0</v>
      </c>
      <c r="K157" s="207"/>
      <c r="L157" s="208"/>
      <c r="M157" s="209" t="s">
        <v>1</v>
      </c>
      <c r="N157" s="210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197</v>
      </c>
      <c r="AT157" s="198" t="s">
        <v>294</v>
      </c>
      <c r="AU157" s="198" t="s">
        <v>82</v>
      </c>
      <c r="AY157" s="15" t="s">
        <v>168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88</v>
      </c>
      <c r="BK157" s="199">
        <f>ROUND(I157*H157,2)</f>
        <v>0</v>
      </c>
      <c r="BL157" s="15" t="s">
        <v>175</v>
      </c>
      <c r="BM157" s="198" t="s">
        <v>2118</v>
      </c>
    </row>
    <row r="158" s="2" customFormat="1" ht="16.5" customHeight="1">
      <c r="A158" s="34"/>
      <c r="B158" s="185"/>
      <c r="C158" s="200" t="s">
        <v>270</v>
      </c>
      <c r="D158" s="200" t="s">
        <v>294</v>
      </c>
      <c r="E158" s="201" t="s">
        <v>2119</v>
      </c>
      <c r="F158" s="202" t="s">
        <v>2120</v>
      </c>
      <c r="G158" s="203" t="s">
        <v>228</v>
      </c>
      <c r="H158" s="204">
        <v>8</v>
      </c>
      <c r="I158" s="205"/>
      <c r="J158" s="206">
        <f>ROUND(I158*H158,2)</f>
        <v>0</v>
      </c>
      <c r="K158" s="207"/>
      <c r="L158" s="208"/>
      <c r="M158" s="209" t="s">
        <v>1</v>
      </c>
      <c r="N158" s="210" t="s">
        <v>41</v>
      </c>
      <c r="O158" s="78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197</v>
      </c>
      <c r="AT158" s="198" t="s">
        <v>294</v>
      </c>
      <c r="AU158" s="198" t="s">
        <v>82</v>
      </c>
      <c r="AY158" s="15" t="s">
        <v>168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88</v>
      </c>
      <c r="BK158" s="199">
        <f>ROUND(I158*H158,2)</f>
        <v>0</v>
      </c>
      <c r="BL158" s="15" t="s">
        <v>175</v>
      </c>
      <c r="BM158" s="198" t="s">
        <v>2121</v>
      </c>
    </row>
    <row r="159" s="2" customFormat="1" ht="16.5" customHeight="1">
      <c r="A159" s="34"/>
      <c r="B159" s="185"/>
      <c r="C159" s="200" t="s">
        <v>275</v>
      </c>
      <c r="D159" s="200" t="s">
        <v>294</v>
      </c>
      <c r="E159" s="201" t="s">
        <v>2122</v>
      </c>
      <c r="F159" s="202" t="s">
        <v>2123</v>
      </c>
      <c r="G159" s="203" t="s">
        <v>385</v>
      </c>
      <c r="H159" s="204">
        <v>1</v>
      </c>
      <c r="I159" s="205"/>
      <c r="J159" s="206">
        <f>ROUND(I159*H159,2)</f>
        <v>0</v>
      </c>
      <c r="K159" s="207"/>
      <c r="L159" s="208"/>
      <c r="M159" s="209" t="s">
        <v>1</v>
      </c>
      <c r="N159" s="210" t="s">
        <v>41</v>
      </c>
      <c r="O159" s="78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197</v>
      </c>
      <c r="AT159" s="198" t="s">
        <v>294</v>
      </c>
      <c r="AU159" s="198" t="s">
        <v>82</v>
      </c>
      <c r="AY159" s="15" t="s">
        <v>168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88</v>
      </c>
      <c r="BK159" s="199">
        <f>ROUND(I159*H159,2)</f>
        <v>0</v>
      </c>
      <c r="BL159" s="15" t="s">
        <v>175</v>
      </c>
      <c r="BM159" s="198" t="s">
        <v>2124</v>
      </c>
    </row>
    <row r="160" s="2" customFormat="1" ht="16.5" customHeight="1">
      <c r="A160" s="34"/>
      <c r="B160" s="185"/>
      <c r="C160" s="200" t="s">
        <v>281</v>
      </c>
      <c r="D160" s="200" t="s">
        <v>294</v>
      </c>
      <c r="E160" s="201" t="s">
        <v>2125</v>
      </c>
      <c r="F160" s="202" t="s">
        <v>2086</v>
      </c>
      <c r="G160" s="203" t="s">
        <v>273</v>
      </c>
      <c r="H160" s="204">
        <v>1</v>
      </c>
      <c r="I160" s="205"/>
      <c r="J160" s="206">
        <f>ROUND(I160*H160,2)</f>
        <v>0</v>
      </c>
      <c r="K160" s="207"/>
      <c r="L160" s="208"/>
      <c r="M160" s="209" t="s">
        <v>1</v>
      </c>
      <c r="N160" s="210" t="s">
        <v>41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197</v>
      </c>
      <c r="AT160" s="198" t="s">
        <v>294</v>
      </c>
      <c r="AU160" s="198" t="s">
        <v>82</v>
      </c>
      <c r="AY160" s="15" t="s">
        <v>168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88</v>
      </c>
      <c r="BK160" s="199">
        <f>ROUND(I160*H160,2)</f>
        <v>0</v>
      </c>
      <c r="BL160" s="15" t="s">
        <v>175</v>
      </c>
      <c r="BM160" s="198" t="s">
        <v>2126</v>
      </c>
    </row>
    <row r="161" s="12" customFormat="1" ht="25.92" customHeight="1">
      <c r="A161" s="12"/>
      <c r="B161" s="172"/>
      <c r="C161" s="12"/>
      <c r="D161" s="173" t="s">
        <v>74</v>
      </c>
      <c r="E161" s="174" t="s">
        <v>1597</v>
      </c>
      <c r="F161" s="174" t="s">
        <v>2127</v>
      </c>
      <c r="G161" s="12"/>
      <c r="H161" s="12"/>
      <c r="I161" s="175"/>
      <c r="J161" s="176">
        <f>BK161</f>
        <v>0</v>
      </c>
      <c r="K161" s="12"/>
      <c r="L161" s="172"/>
      <c r="M161" s="177"/>
      <c r="N161" s="178"/>
      <c r="O161" s="178"/>
      <c r="P161" s="179">
        <f>SUM(P162:P176)</f>
        <v>0</v>
      </c>
      <c r="Q161" s="178"/>
      <c r="R161" s="179">
        <f>SUM(R162:R176)</f>
        <v>0</v>
      </c>
      <c r="S161" s="178"/>
      <c r="T161" s="180">
        <f>SUM(T162:T176)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73" t="s">
        <v>82</v>
      </c>
      <c r="AT161" s="181" t="s">
        <v>74</v>
      </c>
      <c r="AU161" s="181" t="s">
        <v>75</v>
      </c>
      <c r="AY161" s="173" t="s">
        <v>168</v>
      </c>
      <c r="BK161" s="182">
        <f>SUM(BK162:BK176)</f>
        <v>0</v>
      </c>
    </row>
    <row r="162" s="2" customFormat="1" ht="66.75" customHeight="1">
      <c r="A162" s="34"/>
      <c r="B162" s="185"/>
      <c r="C162" s="200" t="s">
        <v>289</v>
      </c>
      <c r="D162" s="200" t="s">
        <v>294</v>
      </c>
      <c r="E162" s="201" t="s">
        <v>2128</v>
      </c>
      <c r="F162" s="202" t="s">
        <v>2129</v>
      </c>
      <c r="G162" s="203" t="s">
        <v>273</v>
      </c>
      <c r="H162" s="204">
        <v>1</v>
      </c>
      <c r="I162" s="205"/>
      <c r="J162" s="206">
        <f>ROUND(I162*H162,2)</f>
        <v>0</v>
      </c>
      <c r="K162" s="207"/>
      <c r="L162" s="208"/>
      <c r="M162" s="209" t="s">
        <v>1</v>
      </c>
      <c r="N162" s="210" t="s">
        <v>41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197</v>
      </c>
      <c r="AT162" s="198" t="s">
        <v>294</v>
      </c>
      <c r="AU162" s="198" t="s">
        <v>82</v>
      </c>
      <c r="AY162" s="15" t="s">
        <v>168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88</v>
      </c>
      <c r="BK162" s="199">
        <f>ROUND(I162*H162,2)</f>
        <v>0</v>
      </c>
      <c r="BL162" s="15" t="s">
        <v>175</v>
      </c>
      <c r="BM162" s="198" t="s">
        <v>2130</v>
      </c>
    </row>
    <row r="163" s="2" customFormat="1" ht="21.75" customHeight="1">
      <c r="A163" s="34"/>
      <c r="B163" s="185"/>
      <c r="C163" s="200" t="s">
        <v>293</v>
      </c>
      <c r="D163" s="200" t="s">
        <v>294</v>
      </c>
      <c r="E163" s="201" t="s">
        <v>2131</v>
      </c>
      <c r="F163" s="202" t="s">
        <v>2132</v>
      </c>
      <c r="G163" s="203" t="s">
        <v>273</v>
      </c>
      <c r="H163" s="204">
        <v>1</v>
      </c>
      <c r="I163" s="205"/>
      <c r="J163" s="206">
        <f>ROUND(I163*H163,2)</f>
        <v>0</v>
      </c>
      <c r="K163" s="207"/>
      <c r="L163" s="208"/>
      <c r="M163" s="209" t="s">
        <v>1</v>
      </c>
      <c r="N163" s="210" t="s">
        <v>41</v>
      </c>
      <c r="O163" s="78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197</v>
      </c>
      <c r="AT163" s="198" t="s">
        <v>294</v>
      </c>
      <c r="AU163" s="198" t="s">
        <v>82</v>
      </c>
      <c r="AY163" s="15" t="s">
        <v>168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88</v>
      </c>
      <c r="BK163" s="199">
        <f>ROUND(I163*H163,2)</f>
        <v>0</v>
      </c>
      <c r="BL163" s="15" t="s">
        <v>175</v>
      </c>
      <c r="BM163" s="198" t="s">
        <v>2133</v>
      </c>
    </row>
    <row r="164" s="2" customFormat="1" ht="21.75" customHeight="1">
      <c r="A164" s="34"/>
      <c r="B164" s="185"/>
      <c r="C164" s="200" t="s">
        <v>297</v>
      </c>
      <c r="D164" s="200" t="s">
        <v>294</v>
      </c>
      <c r="E164" s="201" t="s">
        <v>2134</v>
      </c>
      <c r="F164" s="202" t="s">
        <v>2135</v>
      </c>
      <c r="G164" s="203" t="s">
        <v>273</v>
      </c>
      <c r="H164" s="204">
        <v>1</v>
      </c>
      <c r="I164" s="205"/>
      <c r="J164" s="206">
        <f>ROUND(I164*H164,2)</f>
        <v>0</v>
      </c>
      <c r="K164" s="207"/>
      <c r="L164" s="208"/>
      <c r="M164" s="209" t="s">
        <v>1</v>
      </c>
      <c r="N164" s="210" t="s">
        <v>41</v>
      </c>
      <c r="O164" s="78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197</v>
      </c>
      <c r="AT164" s="198" t="s">
        <v>294</v>
      </c>
      <c r="AU164" s="198" t="s">
        <v>82</v>
      </c>
      <c r="AY164" s="15" t="s">
        <v>168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88</v>
      </c>
      <c r="BK164" s="199">
        <f>ROUND(I164*H164,2)</f>
        <v>0</v>
      </c>
      <c r="BL164" s="15" t="s">
        <v>175</v>
      </c>
      <c r="BM164" s="198" t="s">
        <v>2136</v>
      </c>
    </row>
    <row r="165" s="2" customFormat="1" ht="16.5" customHeight="1">
      <c r="A165" s="34"/>
      <c r="B165" s="185"/>
      <c r="C165" s="200" t="s">
        <v>302</v>
      </c>
      <c r="D165" s="200" t="s">
        <v>294</v>
      </c>
      <c r="E165" s="201" t="s">
        <v>2097</v>
      </c>
      <c r="F165" s="202" t="s">
        <v>2098</v>
      </c>
      <c r="G165" s="203" t="s">
        <v>273</v>
      </c>
      <c r="H165" s="204">
        <v>21</v>
      </c>
      <c r="I165" s="205"/>
      <c r="J165" s="206">
        <f>ROUND(I165*H165,2)</f>
        <v>0</v>
      </c>
      <c r="K165" s="207"/>
      <c r="L165" s="208"/>
      <c r="M165" s="209" t="s">
        <v>1</v>
      </c>
      <c r="N165" s="210" t="s">
        <v>41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197</v>
      </c>
      <c r="AT165" s="198" t="s">
        <v>294</v>
      </c>
      <c r="AU165" s="198" t="s">
        <v>82</v>
      </c>
      <c r="AY165" s="15" t="s">
        <v>168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88</v>
      </c>
      <c r="BK165" s="199">
        <f>ROUND(I165*H165,2)</f>
        <v>0</v>
      </c>
      <c r="BL165" s="15" t="s">
        <v>175</v>
      </c>
      <c r="BM165" s="198" t="s">
        <v>2137</v>
      </c>
    </row>
    <row r="166" s="2" customFormat="1" ht="16.5" customHeight="1">
      <c r="A166" s="34"/>
      <c r="B166" s="185"/>
      <c r="C166" s="200" t="s">
        <v>306</v>
      </c>
      <c r="D166" s="200" t="s">
        <v>294</v>
      </c>
      <c r="E166" s="201" t="s">
        <v>2138</v>
      </c>
      <c r="F166" s="202" t="s">
        <v>2139</v>
      </c>
      <c r="G166" s="203" t="s">
        <v>273</v>
      </c>
      <c r="H166" s="204">
        <v>7</v>
      </c>
      <c r="I166" s="205"/>
      <c r="J166" s="206">
        <f>ROUND(I166*H166,2)</f>
        <v>0</v>
      </c>
      <c r="K166" s="207"/>
      <c r="L166" s="208"/>
      <c r="M166" s="209" t="s">
        <v>1</v>
      </c>
      <c r="N166" s="210" t="s">
        <v>41</v>
      </c>
      <c r="O166" s="78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197</v>
      </c>
      <c r="AT166" s="198" t="s">
        <v>294</v>
      </c>
      <c r="AU166" s="198" t="s">
        <v>82</v>
      </c>
      <c r="AY166" s="15" t="s">
        <v>168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88</v>
      </c>
      <c r="BK166" s="199">
        <f>ROUND(I166*H166,2)</f>
        <v>0</v>
      </c>
      <c r="BL166" s="15" t="s">
        <v>175</v>
      </c>
      <c r="BM166" s="198" t="s">
        <v>2140</v>
      </c>
    </row>
    <row r="167" s="2" customFormat="1" ht="24.15" customHeight="1">
      <c r="A167" s="34"/>
      <c r="B167" s="185"/>
      <c r="C167" s="200" t="s">
        <v>313</v>
      </c>
      <c r="D167" s="200" t="s">
        <v>294</v>
      </c>
      <c r="E167" s="201" t="s">
        <v>2141</v>
      </c>
      <c r="F167" s="202" t="s">
        <v>2142</v>
      </c>
      <c r="G167" s="203" t="s">
        <v>273</v>
      </c>
      <c r="H167" s="204">
        <v>20</v>
      </c>
      <c r="I167" s="205"/>
      <c r="J167" s="206">
        <f>ROUND(I167*H167,2)</f>
        <v>0</v>
      </c>
      <c r="K167" s="207"/>
      <c r="L167" s="208"/>
      <c r="M167" s="209" t="s">
        <v>1</v>
      </c>
      <c r="N167" s="210" t="s">
        <v>41</v>
      </c>
      <c r="O167" s="78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197</v>
      </c>
      <c r="AT167" s="198" t="s">
        <v>294</v>
      </c>
      <c r="AU167" s="198" t="s">
        <v>82</v>
      </c>
      <c r="AY167" s="15" t="s">
        <v>168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88</v>
      </c>
      <c r="BK167" s="199">
        <f>ROUND(I167*H167,2)</f>
        <v>0</v>
      </c>
      <c r="BL167" s="15" t="s">
        <v>175</v>
      </c>
      <c r="BM167" s="198" t="s">
        <v>2143</v>
      </c>
    </row>
    <row r="168" s="2" customFormat="1" ht="33" customHeight="1">
      <c r="A168" s="34"/>
      <c r="B168" s="185"/>
      <c r="C168" s="200" t="s">
        <v>317</v>
      </c>
      <c r="D168" s="200" t="s">
        <v>294</v>
      </c>
      <c r="E168" s="201" t="s">
        <v>2144</v>
      </c>
      <c r="F168" s="202" t="s">
        <v>2145</v>
      </c>
      <c r="G168" s="203" t="s">
        <v>174</v>
      </c>
      <c r="H168" s="204">
        <v>40</v>
      </c>
      <c r="I168" s="205"/>
      <c r="J168" s="206">
        <f>ROUND(I168*H168,2)</f>
        <v>0</v>
      </c>
      <c r="K168" s="207"/>
      <c r="L168" s="208"/>
      <c r="M168" s="209" t="s">
        <v>1</v>
      </c>
      <c r="N168" s="210" t="s">
        <v>41</v>
      </c>
      <c r="O168" s="78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197</v>
      </c>
      <c r="AT168" s="198" t="s">
        <v>294</v>
      </c>
      <c r="AU168" s="198" t="s">
        <v>82</v>
      </c>
      <c r="AY168" s="15" t="s">
        <v>168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88</v>
      </c>
      <c r="BK168" s="199">
        <f>ROUND(I168*H168,2)</f>
        <v>0</v>
      </c>
      <c r="BL168" s="15" t="s">
        <v>175</v>
      </c>
      <c r="BM168" s="198" t="s">
        <v>2146</v>
      </c>
    </row>
    <row r="169" s="2" customFormat="1" ht="21.75" customHeight="1">
      <c r="A169" s="34"/>
      <c r="B169" s="185"/>
      <c r="C169" s="200" t="s">
        <v>322</v>
      </c>
      <c r="D169" s="200" t="s">
        <v>294</v>
      </c>
      <c r="E169" s="201" t="s">
        <v>2147</v>
      </c>
      <c r="F169" s="202" t="s">
        <v>2148</v>
      </c>
      <c r="G169" s="203" t="s">
        <v>823</v>
      </c>
      <c r="H169" s="204">
        <v>110</v>
      </c>
      <c r="I169" s="205"/>
      <c r="J169" s="206">
        <f>ROUND(I169*H169,2)</f>
        <v>0</v>
      </c>
      <c r="K169" s="207"/>
      <c r="L169" s="208"/>
      <c r="M169" s="209" t="s">
        <v>1</v>
      </c>
      <c r="N169" s="210" t="s">
        <v>41</v>
      </c>
      <c r="O169" s="78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197</v>
      </c>
      <c r="AT169" s="198" t="s">
        <v>294</v>
      </c>
      <c r="AU169" s="198" t="s">
        <v>82</v>
      </c>
      <c r="AY169" s="15" t="s">
        <v>168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88</v>
      </c>
      <c r="BK169" s="199">
        <f>ROUND(I169*H169,2)</f>
        <v>0</v>
      </c>
      <c r="BL169" s="15" t="s">
        <v>175</v>
      </c>
      <c r="BM169" s="198" t="s">
        <v>2149</v>
      </c>
    </row>
    <row r="170" s="2" customFormat="1" ht="21.75" customHeight="1">
      <c r="A170" s="34"/>
      <c r="B170" s="185"/>
      <c r="C170" s="200" t="s">
        <v>326</v>
      </c>
      <c r="D170" s="200" t="s">
        <v>294</v>
      </c>
      <c r="E170" s="201" t="s">
        <v>2150</v>
      </c>
      <c r="F170" s="202" t="s">
        <v>2151</v>
      </c>
      <c r="G170" s="203" t="s">
        <v>823</v>
      </c>
      <c r="H170" s="204">
        <v>60</v>
      </c>
      <c r="I170" s="205"/>
      <c r="J170" s="206">
        <f>ROUND(I170*H170,2)</f>
        <v>0</v>
      </c>
      <c r="K170" s="207"/>
      <c r="L170" s="208"/>
      <c r="M170" s="209" t="s">
        <v>1</v>
      </c>
      <c r="N170" s="210" t="s">
        <v>41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197</v>
      </c>
      <c r="AT170" s="198" t="s">
        <v>294</v>
      </c>
      <c r="AU170" s="198" t="s">
        <v>82</v>
      </c>
      <c r="AY170" s="15" t="s">
        <v>168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88</v>
      </c>
      <c r="BK170" s="199">
        <f>ROUND(I170*H170,2)</f>
        <v>0</v>
      </c>
      <c r="BL170" s="15" t="s">
        <v>175</v>
      </c>
      <c r="BM170" s="198" t="s">
        <v>2152</v>
      </c>
    </row>
    <row r="171" s="2" customFormat="1" ht="24.15" customHeight="1">
      <c r="A171" s="34"/>
      <c r="B171" s="185"/>
      <c r="C171" s="200" t="s">
        <v>330</v>
      </c>
      <c r="D171" s="200" t="s">
        <v>294</v>
      </c>
      <c r="E171" s="201" t="s">
        <v>1569</v>
      </c>
      <c r="F171" s="202" t="s">
        <v>2072</v>
      </c>
      <c r="G171" s="203" t="s">
        <v>174</v>
      </c>
      <c r="H171" s="204">
        <v>65</v>
      </c>
      <c r="I171" s="205"/>
      <c r="J171" s="206">
        <f>ROUND(I171*H171,2)</f>
        <v>0</v>
      </c>
      <c r="K171" s="207"/>
      <c r="L171" s="208"/>
      <c r="M171" s="209" t="s">
        <v>1</v>
      </c>
      <c r="N171" s="210" t="s">
        <v>41</v>
      </c>
      <c r="O171" s="78"/>
      <c r="P171" s="196">
        <f>O171*H171</f>
        <v>0</v>
      </c>
      <c r="Q171" s="196">
        <v>0</v>
      </c>
      <c r="R171" s="196">
        <f>Q171*H171</f>
        <v>0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197</v>
      </c>
      <c r="AT171" s="198" t="s">
        <v>294</v>
      </c>
      <c r="AU171" s="198" t="s">
        <v>82</v>
      </c>
      <c r="AY171" s="15" t="s">
        <v>168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88</v>
      </c>
      <c r="BK171" s="199">
        <f>ROUND(I171*H171,2)</f>
        <v>0</v>
      </c>
      <c r="BL171" s="15" t="s">
        <v>175</v>
      </c>
      <c r="BM171" s="198" t="s">
        <v>2153</v>
      </c>
    </row>
    <row r="172" s="2" customFormat="1" ht="24.15" customHeight="1">
      <c r="A172" s="34"/>
      <c r="B172" s="185"/>
      <c r="C172" s="200" t="s">
        <v>334</v>
      </c>
      <c r="D172" s="200" t="s">
        <v>294</v>
      </c>
      <c r="E172" s="201" t="s">
        <v>2074</v>
      </c>
      <c r="F172" s="202" t="s">
        <v>2075</v>
      </c>
      <c r="G172" s="203" t="s">
        <v>174</v>
      </c>
      <c r="H172" s="204">
        <v>125</v>
      </c>
      <c r="I172" s="205"/>
      <c r="J172" s="206">
        <f>ROUND(I172*H172,2)</f>
        <v>0</v>
      </c>
      <c r="K172" s="207"/>
      <c r="L172" s="208"/>
      <c r="M172" s="209" t="s">
        <v>1</v>
      </c>
      <c r="N172" s="210" t="s">
        <v>41</v>
      </c>
      <c r="O172" s="78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197</v>
      </c>
      <c r="AT172" s="198" t="s">
        <v>294</v>
      </c>
      <c r="AU172" s="198" t="s">
        <v>82</v>
      </c>
      <c r="AY172" s="15" t="s">
        <v>168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88</v>
      </c>
      <c r="BK172" s="199">
        <f>ROUND(I172*H172,2)</f>
        <v>0</v>
      </c>
      <c r="BL172" s="15" t="s">
        <v>175</v>
      </c>
      <c r="BM172" s="198" t="s">
        <v>2154</v>
      </c>
    </row>
    <row r="173" s="2" customFormat="1" ht="24.15" customHeight="1">
      <c r="A173" s="34"/>
      <c r="B173" s="185"/>
      <c r="C173" s="200" t="s">
        <v>338</v>
      </c>
      <c r="D173" s="200" t="s">
        <v>294</v>
      </c>
      <c r="E173" s="201" t="s">
        <v>2155</v>
      </c>
      <c r="F173" s="202" t="s">
        <v>2156</v>
      </c>
      <c r="G173" s="203" t="s">
        <v>273</v>
      </c>
      <c r="H173" s="204">
        <v>1</v>
      </c>
      <c r="I173" s="205"/>
      <c r="J173" s="206">
        <f>ROUND(I173*H173,2)</f>
        <v>0</v>
      </c>
      <c r="K173" s="207"/>
      <c r="L173" s="208"/>
      <c r="M173" s="209" t="s">
        <v>1</v>
      </c>
      <c r="N173" s="210" t="s">
        <v>41</v>
      </c>
      <c r="O173" s="78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197</v>
      </c>
      <c r="AT173" s="198" t="s">
        <v>294</v>
      </c>
      <c r="AU173" s="198" t="s">
        <v>82</v>
      </c>
      <c r="AY173" s="15" t="s">
        <v>168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88</v>
      </c>
      <c r="BK173" s="199">
        <f>ROUND(I173*H173,2)</f>
        <v>0</v>
      </c>
      <c r="BL173" s="15" t="s">
        <v>175</v>
      </c>
      <c r="BM173" s="198" t="s">
        <v>2157</v>
      </c>
    </row>
    <row r="174" s="2" customFormat="1" ht="16.5" customHeight="1">
      <c r="A174" s="34"/>
      <c r="B174" s="185"/>
      <c r="C174" s="200" t="s">
        <v>342</v>
      </c>
      <c r="D174" s="200" t="s">
        <v>294</v>
      </c>
      <c r="E174" s="201" t="s">
        <v>2158</v>
      </c>
      <c r="F174" s="202" t="s">
        <v>2159</v>
      </c>
      <c r="G174" s="203" t="s">
        <v>228</v>
      </c>
      <c r="H174" s="204">
        <v>8</v>
      </c>
      <c r="I174" s="205"/>
      <c r="J174" s="206">
        <f>ROUND(I174*H174,2)</f>
        <v>0</v>
      </c>
      <c r="K174" s="207"/>
      <c r="L174" s="208"/>
      <c r="M174" s="209" t="s">
        <v>1</v>
      </c>
      <c r="N174" s="210" t="s">
        <v>41</v>
      </c>
      <c r="O174" s="78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197</v>
      </c>
      <c r="AT174" s="198" t="s">
        <v>294</v>
      </c>
      <c r="AU174" s="198" t="s">
        <v>82</v>
      </c>
      <c r="AY174" s="15" t="s">
        <v>168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88</v>
      </c>
      <c r="BK174" s="199">
        <f>ROUND(I174*H174,2)</f>
        <v>0</v>
      </c>
      <c r="BL174" s="15" t="s">
        <v>175</v>
      </c>
      <c r="BM174" s="198" t="s">
        <v>2160</v>
      </c>
    </row>
    <row r="175" s="2" customFormat="1" ht="16.5" customHeight="1">
      <c r="A175" s="34"/>
      <c r="B175" s="185"/>
      <c r="C175" s="200" t="s">
        <v>348</v>
      </c>
      <c r="D175" s="200" t="s">
        <v>294</v>
      </c>
      <c r="E175" s="201" t="s">
        <v>2122</v>
      </c>
      <c r="F175" s="202" t="s">
        <v>2123</v>
      </c>
      <c r="G175" s="203" t="s">
        <v>385</v>
      </c>
      <c r="H175" s="204">
        <v>1</v>
      </c>
      <c r="I175" s="205"/>
      <c r="J175" s="206">
        <f>ROUND(I175*H175,2)</f>
        <v>0</v>
      </c>
      <c r="K175" s="207"/>
      <c r="L175" s="208"/>
      <c r="M175" s="209" t="s">
        <v>1</v>
      </c>
      <c r="N175" s="210" t="s">
        <v>41</v>
      </c>
      <c r="O175" s="78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197</v>
      </c>
      <c r="AT175" s="198" t="s">
        <v>294</v>
      </c>
      <c r="AU175" s="198" t="s">
        <v>82</v>
      </c>
      <c r="AY175" s="15" t="s">
        <v>168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88</v>
      </c>
      <c r="BK175" s="199">
        <f>ROUND(I175*H175,2)</f>
        <v>0</v>
      </c>
      <c r="BL175" s="15" t="s">
        <v>175</v>
      </c>
      <c r="BM175" s="198" t="s">
        <v>2161</v>
      </c>
    </row>
    <row r="176" s="2" customFormat="1" ht="16.5" customHeight="1">
      <c r="A176" s="34"/>
      <c r="B176" s="185"/>
      <c r="C176" s="200" t="s">
        <v>352</v>
      </c>
      <c r="D176" s="200" t="s">
        <v>294</v>
      </c>
      <c r="E176" s="201" t="s">
        <v>2125</v>
      </c>
      <c r="F176" s="202" t="s">
        <v>2086</v>
      </c>
      <c r="G176" s="203" t="s">
        <v>273</v>
      </c>
      <c r="H176" s="204">
        <v>1</v>
      </c>
      <c r="I176" s="205"/>
      <c r="J176" s="206">
        <f>ROUND(I176*H176,2)</f>
        <v>0</v>
      </c>
      <c r="K176" s="207"/>
      <c r="L176" s="208"/>
      <c r="M176" s="209" t="s">
        <v>1</v>
      </c>
      <c r="N176" s="210" t="s">
        <v>41</v>
      </c>
      <c r="O176" s="78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197</v>
      </c>
      <c r="AT176" s="198" t="s">
        <v>294</v>
      </c>
      <c r="AU176" s="198" t="s">
        <v>82</v>
      </c>
      <c r="AY176" s="15" t="s">
        <v>168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88</v>
      </c>
      <c r="BK176" s="199">
        <f>ROUND(I176*H176,2)</f>
        <v>0</v>
      </c>
      <c r="BL176" s="15" t="s">
        <v>175</v>
      </c>
      <c r="BM176" s="198" t="s">
        <v>2162</v>
      </c>
    </row>
    <row r="177" s="12" customFormat="1" ht="25.92" customHeight="1">
      <c r="A177" s="12"/>
      <c r="B177" s="172"/>
      <c r="C177" s="12"/>
      <c r="D177" s="173" t="s">
        <v>74</v>
      </c>
      <c r="E177" s="174" t="s">
        <v>1617</v>
      </c>
      <c r="F177" s="174" t="s">
        <v>2163</v>
      </c>
      <c r="G177" s="12"/>
      <c r="H177" s="12"/>
      <c r="I177" s="175"/>
      <c r="J177" s="176">
        <f>BK177</f>
        <v>0</v>
      </c>
      <c r="K177" s="12"/>
      <c r="L177" s="172"/>
      <c r="M177" s="177"/>
      <c r="N177" s="178"/>
      <c r="O177" s="178"/>
      <c r="P177" s="179">
        <f>SUM(P178:P184)</f>
        <v>0</v>
      </c>
      <c r="Q177" s="178"/>
      <c r="R177" s="179">
        <f>SUM(R178:R184)</f>
        <v>0</v>
      </c>
      <c r="S177" s="178"/>
      <c r="T177" s="180">
        <f>SUM(T178:T184)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73" t="s">
        <v>82</v>
      </c>
      <c r="AT177" s="181" t="s">
        <v>74</v>
      </c>
      <c r="AU177" s="181" t="s">
        <v>75</v>
      </c>
      <c r="AY177" s="173" t="s">
        <v>168</v>
      </c>
      <c r="BK177" s="182">
        <f>SUM(BK178:BK184)</f>
        <v>0</v>
      </c>
    </row>
    <row r="178" s="2" customFormat="1" ht="37.8" customHeight="1">
      <c r="A178" s="34"/>
      <c r="B178" s="185"/>
      <c r="C178" s="200" t="s">
        <v>356</v>
      </c>
      <c r="D178" s="200" t="s">
        <v>294</v>
      </c>
      <c r="E178" s="201" t="s">
        <v>2164</v>
      </c>
      <c r="F178" s="202" t="s">
        <v>2165</v>
      </c>
      <c r="G178" s="203" t="s">
        <v>273</v>
      </c>
      <c r="H178" s="204">
        <v>1</v>
      </c>
      <c r="I178" s="205"/>
      <c r="J178" s="206">
        <f>ROUND(I178*H178,2)</f>
        <v>0</v>
      </c>
      <c r="K178" s="207"/>
      <c r="L178" s="208"/>
      <c r="M178" s="209" t="s">
        <v>1</v>
      </c>
      <c r="N178" s="210" t="s">
        <v>41</v>
      </c>
      <c r="O178" s="78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8" t="s">
        <v>197</v>
      </c>
      <c r="AT178" s="198" t="s">
        <v>294</v>
      </c>
      <c r="AU178" s="198" t="s">
        <v>82</v>
      </c>
      <c r="AY178" s="15" t="s">
        <v>168</v>
      </c>
      <c r="BE178" s="199">
        <f>IF(N178="základná",J178,0)</f>
        <v>0</v>
      </c>
      <c r="BF178" s="199">
        <f>IF(N178="znížená",J178,0)</f>
        <v>0</v>
      </c>
      <c r="BG178" s="199">
        <f>IF(N178="zákl. prenesená",J178,0)</f>
        <v>0</v>
      </c>
      <c r="BH178" s="199">
        <f>IF(N178="zníž. prenesená",J178,0)</f>
        <v>0</v>
      </c>
      <c r="BI178" s="199">
        <f>IF(N178="nulová",J178,0)</f>
        <v>0</v>
      </c>
      <c r="BJ178" s="15" t="s">
        <v>88</v>
      </c>
      <c r="BK178" s="199">
        <f>ROUND(I178*H178,2)</f>
        <v>0</v>
      </c>
      <c r="BL178" s="15" t="s">
        <v>175</v>
      </c>
      <c r="BM178" s="198" t="s">
        <v>2166</v>
      </c>
    </row>
    <row r="179" s="2" customFormat="1" ht="16.5" customHeight="1">
      <c r="A179" s="34"/>
      <c r="B179" s="185"/>
      <c r="C179" s="200" t="s">
        <v>360</v>
      </c>
      <c r="D179" s="200" t="s">
        <v>294</v>
      </c>
      <c r="E179" s="201" t="s">
        <v>2167</v>
      </c>
      <c r="F179" s="202" t="s">
        <v>2168</v>
      </c>
      <c r="G179" s="203" t="s">
        <v>273</v>
      </c>
      <c r="H179" s="204">
        <v>4</v>
      </c>
      <c r="I179" s="205"/>
      <c r="J179" s="206">
        <f>ROUND(I179*H179,2)</f>
        <v>0</v>
      </c>
      <c r="K179" s="207"/>
      <c r="L179" s="208"/>
      <c r="M179" s="209" t="s">
        <v>1</v>
      </c>
      <c r="N179" s="210" t="s">
        <v>41</v>
      </c>
      <c r="O179" s="78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8" t="s">
        <v>197</v>
      </c>
      <c r="AT179" s="198" t="s">
        <v>294</v>
      </c>
      <c r="AU179" s="198" t="s">
        <v>82</v>
      </c>
      <c r="AY179" s="15" t="s">
        <v>168</v>
      </c>
      <c r="BE179" s="199">
        <f>IF(N179="základná",J179,0)</f>
        <v>0</v>
      </c>
      <c r="BF179" s="199">
        <f>IF(N179="znížená",J179,0)</f>
        <v>0</v>
      </c>
      <c r="BG179" s="199">
        <f>IF(N179="zákl. prenesená",J179,0)</f>
        <v>0</v>
      </c>
      <c r="BH179" s="199">
        <f>IF(N179="zníž. prenesená",J179,0)</f>
        <v>0</v>
      </c>
      <c r="BI179" s="199">
        <f>IF(N179="nulová",J179,0)</f>
        <v>0</v>
      </c>
      <c r="BJ179" s="15" t="s">
        <v>88</v>
      </c>
      <c r="BK179" s="199">
        <f>ROUND(I179*H179,2)</f>
        <v>0</v>
      </c>
      <c r="BL179" s="15" t="s">
        <v>175</v>
      </c>
      <c r="BM179" s="198" t="s">
        <v>2169</v>
      </c>
    </row>
    <row r="180" s="2" customFormat="1" ht="16.5" customHeight="1">
      <c r="A180" s="34"/>
      <c r="B180" s="185"/>
      <c r="C180" s="200" t="s">
        <v>364</v>
      </c>
      <c r="D180" s="200" t="s">
        <v>294</v>
      </c>
      <c r="E180" s="201" t="s">
        <v>2170</v>
      </c>
      <c r="F180" s="202" t="s">
        <v>2171</v>
      </c>
      <c r="G180" s="203" t="s">
        <v>273</v>
      </c>
      <c r="H180" s="204">
        <v>3</v>
      </c>
      <c r="I180" s="205"/>
      <c r="J180" s="206">
        <f>ROUND(I180*H180,2)</f>
        <v>0</v>
      </c>
      <c r="K180" s="207"/>
      <c r="L180" s="208"/>
      <c r="M180" s="209" t="s">
        <v>1</v>
      </c>
      <c r="N180" s="210" t="s">
        <v>41</v>
      </c>
      <c r="O180" s="78"/>
      <c r="P180" s="196">
        <f>O180*H180</f>
        <v>0</v>
      </c>
      <c r="Q180" s="196">
        <v>0</v>
      </c>
      <c r="R180" s="196">
        <f>Q180*H180</f>
        <v>0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197</v>
      </c>
      <c r="AT180" s="198" t="s">
        <v>294</v>
      </c>
      <c r="AU180" s="198" t="s">
        <v>82</v>
      </c>
      <c r="AY180" s="15" t="s">
        <v>168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88</v>
      </c>
      <c r="BK180" s="199">
        <f>ROUND(I180*H180,2)</f>
        <v>0</v>
      </c>
      <c r="BL180" s="15" t="s">
        <v>175</v>
      </c>
      <c r="BM180" s="198" t="s">
        <v>2172</v>
      </c>
    </row>
    <row r="181" s="2" customFormat="1" ht="16.5" customHeight="1">
      <c r="A181" s="34"/>
      <c r="B181" s="185"/>
      <c r="C181" s="200" t="s">
        <v>368</v>
      </c>
      <c r="D181" s="200" t="s">
        <v>294</v>
      </c>
      <c r="E181" s="201" t="s">
        <v>2173</v>
      </c>
      <c r="F181" s="202" t="s">
        <v>2174</v>
      </c>
      <c r="G181" s="203" t="s">
        <v>273</v>
      </c>
      <c r="H181" s="204">
        <v>2</v>
      </c>
      <c r="I181" s="205"/>
      <c r="J181" s="206">
        <f>ROUND(I181*H181,2)</f>
        <v>0</v>
      </c>
      <c r="K181" s="207"/>
      <c r="L181" s="208"/>
      <c r="M181" s="209" t="s">
        <v>1</v>
      </c>
      <c r="N181" s="210" t="s">
        <v>41</v>
      </c>
      <c r="O181" s="78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197</v>
      </c>
      <c r="AT181" s="198" t="s">
        <v>294</v>
      </c>
      <c r="AU181" s="198" t="s">
        <v>82</v>
      </c>
      <c r="AY181" s="15" t="s">
        <v>168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88</v>
      </c>
      <c r="BK181" s="199">
        <f>ROUND(I181*H181,2)</f>
        <v>0</v>
      </c>
      <c r="BL181" s="15" t="s">
        <v>175</v>
      </c>
      <c r="BM181" s="198" t="s">
        <v>2175</v>
      </c>
    </row>
    <row r="182" s="2" customFormat="1" ht="16.5" customHeight="1">
      <c r="A182" s="34"/>
      <c r="B182" s="185"/>
      <c r="C182" s="200" t="s">
        <v>372</v>
      </c>
      <c r="D182" s="200" t="s">
        <v>294</v>
      </c>
      <c r="E182" s="201" t="s">
        <v>2176</v>
      </c>
      <c r="F182" s="202" t="s">
        <v>2177</v>
      </c>
      <c r="G182" s="203" t="s">
        <v>823</v>
      </c>
      <c r="H182" s="204">
        <v>10</v>
      </c>
      <c r="I182" s="205"/>
      <c r="J182" s="206">
        <f>ROUND(I182*H182,2)</f>
        <v>0</v>
      </c>
      <c r="K182" s="207"/>
      <c r="L182" s="208"/>
      <c r="M182" s="209" t="s">
        <v>1</v>
      </c>
      <c r="N182" s="210" t="s">
        <v>41</v>
      </c>
      <c r="O182" s="78"/>
      <c r="P182" s="196">
        <f>O182*H182</f>
        <v>0</v>
      </c>
      <c r="Q182" s="196">
        <v>0</v>
      </c>
      <c r="R182" s="196">
        <f>Q182*H182</f>
        <v>0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197</v>
      </c>
      <c r="AT182" s="198" t="s">
        <v>294</v>
      </c>
      <c r="AU182" s="198" t="s">
        <v>82</v>
      </c>
      <c r="AY182" s="15" t="s">
        <v>168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88</v>
      </c>
      <c r="BK182" s="199">
        <f>ROUND(I182*H182,2)</f>
        <v>0</v>
      </c>
      <c r="BL182" s="15" t="s">
        <v>175</v>
      </c>
      <c r="BM182" s="198" t="s">
        <v>2178</v>
      </c>
    </row>
    <row r="183" s="2" customFormat="1" ht="16.5" customHeight="1">
      <c r="A183" s="34"/>
      <c r="B183" s="185"/>
      <c r="C183" s="200" t="s">
        <v>376</v>
      </c>
      <c r="D183" s="200" t="s">
        <v>294</v>
      </c>
      <c r="E183" s="201" t="s">
        <v>2179</v>
      </c>
      <c r="F183" s="202" t="s">
        <v>2180</v>
      </c>
      <c r="G183" s="203" t="s">
        <v>823</v>
      </c>
      <c r="H183" s="204">
        <v>2</v>
      </c>
      <c r="I183" s="205"/>
      <c r="J183" s="206">
        <f>ROUND(I183*H183,2)</f>
        <v>0</v>
      </c>
      <c r="K183" s="207"/>
      <c r="L183" s="208"/>
      <c r="M183" s="209" t="s">
        <v>1</v>
      </c>
      <c r="N183" s="210" t="s">
        <v>41</v>
      </c>
      <c r="O183" s="78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197</v>
      </c>
      <c r="AT183" s="198" t="s">
        <v>294</v>
      </c>
      <c r="AU183" s="198" t="s">
        <v>82</v>
      </c>
      <c r="AY183" s="15" t="s">
        <v>168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88</v>
      </c>
      <c r="BK183" s="199">
        <f>ROUND(I183*H183,2)</f>
        <v>0</v>
      </c>
      <c r="BL183" s="15" t="s">
        <v>175</v>
      </c>
      <c r="BM183" s="198" t="s">
        <v>2181</v>
      </c>
    </row>
    <row r="184" s="2" customFormat="1" ht="16.5" customHeight="1">
      <c r="A184" s="34"/>
      <c r="B184" s="185"/>
      <c r="C184" s="200" t="s">
        <v>382</v>
      </c>
      <c r="D184" s="200" t="s">
        <v>294</v>
      </c>
      <c r="E184" s="201" t="s">
        <v>2182</v>
      </c>
      <c r="F184" s="202" t="s">
        <v>2183</v>
      </c>
      <c r="G184" s="203" t="s">
        <v>273</v>
      </c>
      <c r="H184" s="204">
        <v>1</v>
      </c>
      <c r="I184" s="205"/>
      <c r="J184" s="206">
        <f>ROUND(I184*H184,2)</f>
        <v>0</v>
      </c>
      <c r="K184" s="207"/>
      <c r="L184" s="208"/>
      <c r="M184" s="209" t="s">
        <v>1</v>
      </c>
      <c r="N184" s="210" t="s">
        <v>41</v>
      </c>
      <c r="O184" s="78"/>
      <c r="P184" s="196">
        <f>O184*H184</f>
        <v>0</v>
      </c>
      <c r="Q184" s="196">
        <v>0</v>
      </c>
      <c r="R184" s="196">
        <f>Q184*H184</f>
        <v>0</v>
      </c>
      <c r="S184" s="196">
        <v>0</v>
      </c>
      <c r="T184" s="197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197</v>
      </c>
      <c r="AT184" s="198" t="s">
        <v>294</v>
      </c>
      <c r="AU184" s="198" t="s">
        <v>82</v>
      </c>
      <c r="AY184" s="15" t="s">
        <v>168</v>
      </c>
      <c r="BE184" s="199">
        <f>IF(N184="základná",J184,0)</f>
        <v>0</v>
      </c>
      <c r="BF184" s="199">
        <f>IF(N184="znížená",J184,0)</f>
        <v>0</v>
      </c>
      <c r="BG184" s="199">
        <f>IF(N184="zákl. prenesená",J184,0)</f>
        <v>0</v>
      </c>
      <c r="BH184" s="199">
        <f>IF(N184="zníž. prenesená",J184,0)</f>
        <v>0</v>
      </c>
      <c r="BI184" s="199">
        <f>IF(N184="nulová",J184,0)</f>
        <v>0</v>
      </c>
      <c r="BJ184" s="15" t="s">
        <v>88</v>
      </c>
      <c r="BK184" s="199">
        <f>ROUND(I184*H184,2)</f>
        <v>0</v>
      </c>
      <c r="BL184" s="15" t="s">
        <v>175</v>
      </c>
      <c r="BM184" s="198" t="s">
        <v>2184</v>
      </c>
    </row>
    <row r="185" s="12" customFormat="1" ht="25.92" customHeight="1">
      <c r="A185" s="12"/>
      <c r="B185" s="172"/>
      <c r="C185" s="12"/>
      <c r="D185" s="173" t="s">
        <v>74</v>
      </c>
      <c r="E185" s="174" t="s">
        <v>1630</v>
      </c>
      <c r="F185" s="174" t="s">
        <v>2185</v>
      </c>
      <c r="G185" s="12"/>
      <c r="H185" s="12"/>
      <c r="I185" s="175"/>
      <c r="J185" s="176">
        <f>BK185</f>
        <v>0</v>
      </c>
      <c r="K185" s="12"/>
      <c r="L185" s="172"/>
      <c r="M185" s="177"/>
      <c r="N185" s="178"/>
      <c r="O185" s="178"/>
      <c r="P185" s="179">
        <f>SUM(P186:P193)</f>
        <v>0</v>
      </c>
      <c r="Q185" s="178"/>
      <c r="R185" s="179">
        <f>SUM(R186:R193)</f>
        <v>0</v>
      </c>
      <c r="S185" s="178"/>
      <c r="T185" s="180">
        <f>SUM(T186:T193)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73" t="s">
        <v>82</v>
      </c>
      <c r="AT185" s="181" t="s">
        <v>74</v>
      </c>
      <c r="AU185" s="181" t="s">
        <v>75</v>
      </c>
      <c r="AY185" s="173" t="s">
        <v>168</v>
      </c>
      <c r="BK185" s="182">
        <f>SUM(BK186:BK193)</f>
        <v>0</v>
      </c>
    </row>
    <row r="186" s="2" customFormat="1" ht="37.8" customHeight="1">
      <c r="A186" s="34"/>
      <c r="B186" s="185"/>
      <c r="C186" s="200" t="s">
        <v>548</v>
      </c>
      <c r="D186" s="200" t="s">
        <v>294</v>
      </c>
      <c r="E186" s="201" t="s">
        <v>2186</v>
      </c>
      <c r="F186" s="202" t="s">
        <v>2187</v>
      </c>
      <c r="G186" s="203" t="s">
        <v>273</v>
      </c>
      <c r="H186" s="204">
        <v>1</v>
      </c>
      <c r="I186" s="205"/>
      <c r="J186" s="206">
        <f>ROUND(I186*H186,2)</f>
        <v>0</v>
      </c>
      <c r="K186" s="207"/>
      <c r="L186" s="208"/>
      <c r="M186" s="209" t="s">
        <v>1</v>
      </c>
      <c r="N186" s="210" t="s">
        <v>41</v>
      </c>
      <c r="O186" s="78"/>
      <c r="P186" s="196">
        <f>O186*H186</f>
        <v>0</v>
      </c>
      <c r="Q186" s="196">
        <v>0</v>
      </c>
      <c r="R186" s="196">
        <f>Q186*H186</f>
        <v>0</v>
      </c>
      <c r="S186" s="196">
        <v>0</v>
      </c>
      <c r="T186" s="197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8" t="s">
        <v>197</v>
      </c>
      <c r="AT186" s="198" t="s">
        <v>294</v>
      </c>
      <c r="AU186" s="198" t="s">
        <v>82</v>
      </c>
      <c r="AY186" s="15" t="s">
        <v>168</v>
      </c>
      <c r="BE186" s="199">
        <f>IF(N186="základná",J186,0)</f>
        <v>0</v>
      </c>
      <c r="BF186" s="199">
        <f>IF(N186="znížená",J186,0)</f>
        <v>0</v>
      </c>
      <c r="BG186" s="199">
        <f>IF(N186="zákl. prenesená",J186,0)</f>
        <v>0</v>
      </c>
      <c r="BH186" s="199">
        <f>IF(N186="zníž. prenesená",J186,0)</f>
        <v>0</v>
      </c>
      <c r="BI186" s="199">
        <f>IF(N186="nulová",J186,0)</f>
        <v>0</v>
      </c>
      <c r="BJ186" s="15" t="s">
        <v>88</v>
      </c>
      <c r="BK186" s="199">
        <f>ROUND(I186*H186,2)</f>
        <v>0</v>
      </c>
      <c r="BL186" s="15" t="s">
        <v>175</v>
      </c>
      <c r="BM186" s="198" t="s">
        <v>2188</v>
      </c>
    </row>
    <row r="187" s="2" customFormat="1" ht="16.5" customHeight="1">
      <c r="A187" s="34"/>
      <c r="B187" s="185"/>
      <c r="C187" s="200" t="s">
        <v>552</v>
      </c>
      <c r="D187" s="200" t="s">
        <v>294</v>
      </c>
      <c r="E187" s="201" t="s">
        <v>2167</v>
      </c>
      <c r="F187" s="202" t="s">
        <v>2168</v>
      </c>
      <c r="G187" s="203" t="s">
        <v>273</v>
      </c>
      <c r="H187" s="204">
        <v>6</v>
      </c>
      <c r="I187" s="205"/>
      <c r="J187" s="206">
        <f>ROUND(I187*H187,2)</f>
        <v>0</v>
      </c>
      <c r="K187" s="207"/>
      <c r="L187" s="208"/>
      <c r="M187" s="209" t="s">
        <v>1</v>
      </c>
      <c r="N187" s="210" t="s">
        <v>41</v>
      </c>
      <c r="O187" s="78"/>
      <c r="P187" s="196">
        <f>O187*H187</f>
        <v>0</v>
      </c>
      <c r="Q187" s="196">
        <v>0</v>
      </c>
      <c r="R187" s="196">
        <f>Q187*H187</f>
        <v>0</v>
      </c>
      <c r="S187" s="196">
        <v>0</v>
      </c>
      <c r="T187" s="197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8" t="s">
        <v>197</v>
      </c>
      <c r="AT187" s="198" t="s">
        <v>294</v>
      </c>
      <c r="AU187" s="198" t="s">
        <v>82</v>
      </c>
      <c r="AY187" s="15" t="s">
        <v>168</v>
      </c>
      <c r="BE187" s="199">
        <f>IF(N187="základná",J187,0)</f>
        <v>0</v>
      </c>
      <c r="BF187" s="199">
        <f>IF(N187="znížená",J187,0)</f>
        <v>0</v>
      </c>
      <c r="BG187" s="199">
        <f>IF(N187="zákl. prenesená",J187,0)</f>
        <v>0</v>
      </c>
      <c r="BH187" s="199">
        <f>IF(N187="zníž. prenesená",J187,0)</f>
        <v>0</v>
      </c>
      <c r="BI187" s="199">
        <f>IF(N187="nulová",J187,0)</f>
        <v>0</v>
      </c>
      <c r="BJ187" s="15" t="s">
        <v>88</v>
      </c>
      <c r="BK187" s="199">
        <f>ROUND(I187*H187,2)</f>
        <v>0</v>
      </c>
      <c r="BL187" s="15" t="s">
        <v>175</v>
      </c>
      <c r="BM187" s="198" t="s">
        <v>2189</v>
      </c>
    </row>
    <row r="188" s="2" customFormat="1" ht="16.5" customHeight="1">
      <c r="A188" s="34"/>
      <c r="B188" s="185"/>
      <c r="C188" s="200" t="s">
        <v>558</v>
      </c>
      <c r="D188" s="200" t="s">
        <v>294</v>
      </c>
      <c r="E188" s="201" t="s">
        <v>2170</v>
      </c>
      <c r="F188" s="202" t="s">
        <v>2171</v>
      </c>
      <c r="G188" s="203" t="s">
        <v>273</v>
      </c>
      <c r="H188" s="204">
        <v>2</v>
      </c>
      <c r="I188" s="205"/>
      <c r="J188" s="206">
        <f>ROUND(I188*H188,2)</f>
        <v>0</v>
      </c>
      <c r="K188" s="207"/>
      <c r="L188" s="208"/>
      <c r="M188" s="209" t="s">
        <v>1</v>
      </c>
      <c r="N188" s="210" t="s">
        <v>41</v>
      </c>
      <c r="O188" s="78"/>
      <c r="P188" s="196">
        <f>O188*H188</f>
        <v>0</v>
      </c>
      <c r="Q188" s="196">
        <v>0</v>
      </c>
      <c r="R188" s="196">
        <f>Q188*H188</f>
        <v>0</v>
      </c>
      <c r="S188" s="196">
        <v>0</v>
      </c>
      <c r="T188" s="197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8" t="s">
        <v>197</v>
      </c>
      <c r="AT188" s="198" t="s">
        <v>294</v>
      </c>
      <c r="AU188" s="198" t="s">
        <v>82</v>
      </c>
      <c r="AY188" s="15" t="s">
        <v>168</v>
      </c>
      <c r="BE188" s="199">
        <f>IF(N188="základná",J188,0)</f>
        <v>0</v>
      </c>
      <c r="BF188" s="199">
        <f>IF(N188="znížená",J188,0)</f>
        <v>0</v>
      </c>
      <c r="BG188" s="199">
        <f>IF(N188="zákl. prenesená",J188,0)</f>
        <v>0</v>
      </c>
      <c r="BH188" s="199">
        <f>IF(N188="zníž. prenesená",J188,0)</f>
        <v>0</v>
      </c>
      <c r="BI188" s="199">
        <f>IF(N188="nulová",J188,0)</f>
        <v>0</v>
      </c>
      <c r="BJ188" s="15" t="s">
        <v>88</v>
      </c>
      <c r="BK188" s="199">
        <f>ROUND(I188*H188,2)</f>
        <v>0</v>
      </c>
      <c r="BL188" s="15" t="s">
        <v>175</v>
      </c>
      <c r="BM188" s="198" t="s">
        <v>2190</v>
      </c>
    </row>
    <row r="189" s="2" customFormat="1" ht="16.5" customHeight="1">
      <c r="A189" s="34"/>
      <c r="B189" s="185"/>
      <c r="C189" s="200" t="s">
        <v>562</v>
      </c>
      <c r="D189" s="200" t="s">
        <v>294</v>
      </c>
      <c r="E189" s="201" t="s">
        <v>2191</v>
      </c>
      <c r="F189" s="202" t="s">
        <v>2192</v>
      </c>
      <c r="G189" s="203" t="s">
        <v>273</v>
      </c>
      <c r="H189" s="204">
        <v>1</v>
      </c>
      <c r="I189" s="205"/>
      <c r="J189" s="206">
        <f>ROUND(I189*H189,2)</f>
        <v>0</v>
      </c>
      <c r="K189" s="207"/>
      <c r="L189" s="208"/>
      <c r="M189" s="209" t="s">
        <v>1</v>
      </c>
      <c r="N189" s="210" t="s">
        <v>41</v>
      </c>
      <c r="O189" s="78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8" t="s">
        <v>197</v>
      </c>
      <c r="AT189" s="198" t="s">
        <v>294</v>
      </c>
      <c r="AU189" s="198" t="s">
        <v>82</v>
      </c>
      <c r="AY189" s="15" t="s">
        <v>168</v>
      </c>
      <c r="BE189" s="199">
        <f>IF(N189="základná",J189,0)</f>
        <v>0</v>
      </c>
      <c r="BF189" s="199">
        <f>IF(N189="znížená",J189,0)</f>
        <v>0</v>
      </c>
      <c r="BG189" s="199">
        <f>IF(N189="zákl. prenesená",J189,0)</f>
        <v>0</v>
      </c>
      <c r="BH189" s="199">
        <f>IF(N189="zníž. prenesená",J189,0)</f>
        <v>0</v>
      </c>
      <c r="BI189" s="199">
        <f>IF(N189="nulová",J189,0)</f>
        <v>0</v>
      </c>
      <c r="BJ189" s="15" t="s">
        <v>88</v>
      </c>
      <c r="BK189" s="199">
        <f>ROUND(I189*H189,2)</f>
        <v>0</v>
      </c>
      <c r="BL189" s="15" t="s">
        <v>175</v>
      </c>
      <c r="BM189" s="198" t="s">
        <v>2193</v>
      </c>
    </row>
    <row r="190" s="2" customFormat="1" ht="16.5" customHeight="1">
      <c r="A190" s="34"/>
      <c r="B190" s="185"/>
      <c r="C190" s="200" t="s">
        <v>566</v>
      </c>
      <c r="D190" s="200" t="s">
        <v>294</v>
      </c>
      <c r="E190" s="201" t="s">
        <v>2194</v>
      </c>
      <c r="F190" s="202" t="s">
        <v>2195</v>
      </c>
      <c r="G190" s="203" t="s">
        <v>273</v>
      </c>
      <c r="H190" s="204">
        <v>1</v>
      </c>
      <c r="I190" s="205"/>
      <c r="J190" s="206">
        <f>ROUND(I190*H190,2)</f>
        <v>0</v>
      </c>
      <c r="K190" s="207"/>
      <c r="L190" s="208"/>
      <c r="M190" s="209" t="s">
        <v>1</v>
      </c>
      <c r="N190" s="210" t="s">
        <v>41</v>
      </c>
      <c r="O190" s="78"/>
      <c r="P190" s="196">
        <f>O190*H190</f>
        <v>0</v>
      </c>
      <c r="Q190" s="196">
        <v>0</v>
      </c>
      <c r="R190" s="196">
        <f>Q190*H190</f>
        <v>0</v>
      </c>
      <c r="S190" s="196">
        <v>0</v>
      </c>
      <c r="T190" s="197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8" t="s">
        <v>197</v>
      </c>
      <c r="AT190" s="198" t="s">
        <v>294</v>
      </c>
      <c r="AU190" s="198" t="s">
        <v>82</v>
      </c>
      <c r="AY190" s="15" t="s">
        <v>168</v>
      </c>
      <c r="BE190" s="199">
        <f>IF(N190="základná",J190,0)</f>
        <v>0</v>
      </c>
      <c r="BF190" s="199">
        <f>IF(N190="znížená",J190,0)</f>
        <v>0</v>
      </c>
      <c r="BG190" s="199">
        <f>IF(N190="zákl. prenesená",J190,0)</f>
        <v>0</v>
      </c>
      <c r="BH190" s="199">
        <f>IF(N190="zníž. prenesená",J190,0)</f>
        <v>0</v>
      </c>
      <c r="BI190" s="199">
        <f>IF(N190="nulová",J190,0)</f>
        <v>0</v>
      </c>
      <c r="BJ190" s="15" t="s">
        <v>88</v>
      </c>
      <c r="BK190" s="199">
        <f>ROUND(I190*H190,2)</f>
        <v>0</v>
      </c>
      <c r="BL190" s="15" t="s">
        <v>175</v>
      </c>
      <c r="BM190" s="198" t="s">
        <v>2196</v>
      </c>
    </row>
    <row r="191" s="2" customFormat="1" ht="16.5" customHeight="1">
      <c r="A191" s="34"/>
      <c r="B191" s="185"/>
      <c r="C191" s="200" t="s">
        <v>570</v>
      </c>
      <c r="D191" s="200" t="s">
        <v>294</v>
      </c>
      <c r="E191" s="201" t="s">
        <v>2197</v>
      </c>
      <c r="F191" s="202" t="s">
        <v>2198</v>
      </c>
      <c r="G191" s="203" t="s">
        <v>823</v>
      </c>
      <c r="H191" s="204">
        <v>15</v>
      </c>
      <c r="I191" s="205"/>
      <c r="J191" s="206">
        <f>ROUND(I191*H191,2)</f>
        <v>0</v>
      </c>
      <c r="K191" s="207"/>
      <c r="L191" s="208"/>
      <c r="M191" s="209" t="s">
        <v>1</v>
      </c>
      <c r="N191" s="210" t="s">
        <v>41</v>
      </c>
      <c r="O191" s="78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8" t="s">
        <v>197</v>
      </c>
      <c r="AT191" s="198" t="s">
        <v>294</v>
      </c>
      <c r="AU191" s="198" t="s">
        <v>82</v>
      </c>
      <c r="AY191" s="15" t="s">
        <v>168</v>
      </c>
      <c r="BE191" s="199">
        <f>IF(N191="základná",J191,0)</f>
        <v>0</v>
      </c>
      <c r="BF191" s="199">
        <f>IF(N191="znížená",J191,0)</f>
        <v>0</v>
      </c>
      <c r="BG191" s="199">
        <f>IF(N191="zákl. prenesená",J191,0)</f>
        <v>0</v>
      </c>
      <c r="BH191" s="199">
        <f>IF(N191="zníž. prenesená",J191,0)</f>
        <v>0</v>
      </c>
      <c r="BI191" s="199">
        <f>IF(N191="nulová",J191,0)</f>
        <v>0</v>
      </c>
      <c r="BJ191" s="15" t="s">
        <v>88</v>
      </c>
      <c r="BK191" s="199">
        <f>ROUND(I191*H191,2)</f>
        <v>0</v>
      </c>
      <c r="BL191" s="15" t="s">
        <v>175</v>
      </c>
      <c r="BM191" s="198" t="s">
        <v>2199</v>
      </c>
    </row>
    <row r="192" s="2" customFormat="1" ht="16.5" customHeight="1">
      <c r="A192" s="34"/>
      <c r="B192" s="185"/>
      <c r="C192" s="200" t="s">
        <v>718</v>
      </c>
      <c r="D192" s="200" t="s">
        <v>294</v>
      </c>
      <c r="E192" s="201" t="s">
        <v>2200</v>
      </c>
      <c r="F192" s="202" t="s">
        <v>2201</v>
      </c>
      <c r="G192" s="203" t="s">
        <v>273</v>
      </c>
      <c r="H192" s="204">
        <v>1</v>
      </c>
      <c r="I192" s="205"/>
      <c r="J192" s="206">
        <f>ROUND(I192*H192,2)</f>
        <v>0</v>
      </c>
      <c r="K192" s="207"/>
      <c r="L192" s="208"/>
      <c r="M192" s="209" t="s">
        <v>1</v>
      </c>
      <c r="N192" s="210" t="s">
        <v>41</v>
      </c>
      <c r="O192" s="78"/>
      <c r="P192" s="196">
        <f>O192*H192</f>
        <v>0</v>
      </c>
      <c r="Q192" s="196">
        <v>0</v>
      </c>
      <c r="R192" s="196">
        <f>Q192*H192</f>
        <v>0</v>
      </c>
      <c r="S192" s="196">
        <v>0</v>
      </c>
      <c r="T192" s="197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8" t="s">
        <v>197</v>
      </c>
      <c r="AT192" s="198" t="s">
        <v>294</v>
      </c>
      <c r="AU192" s="198" t="s">
        <v>82</v>
      </c>
      <c r="AY192" s="15" t="s">
        <v>168</v>
      </c>
      <c r="BE192" s="199">
        <f>IF(N192="základná",J192,0)</f>
        <v>0</v>
      </c>
      <c r="BF192" s="199">
        <f>IF(N192="znížená",J192,0)</f>
        <v>0</v>
      </c>
      <c r="BG192" s="199">
        <f>IF(N192="zákl. prenesená",J192,0)</f>
        <v>0</v>
      </c>
      <c r="BH192" s="199">
        <f>IF(N192="zníž. prenesená",J192,0)</f>
        <v>0</v>
      </c>
      <c r="BI192" s="199">
        <f>IF(N192="nulová",J192,0)</f>
        <v>0</v>
      </c>
      <c r="BJ192" s="15" t="s">
        <v>88</v>
      </c>
      <c r="BK192" s="199">
        <f>ROUND(I192*H192,2)</f>
        <v>0</v>
      </c>
      <c r="BL192" s="15" t="s">
        <v>175</v>
      </c>
      <c r="BM192" s="198" t="s">
        <v>2202</v>
      </c>
    </row>
    <row r="193" s="2" customFormat="1" ht="16.5" customHeight="1">
      <c r="A193" s="34"/>
      <c r="B193" s="185"/>
      <c r="C193" s="200" t="s">
        <v>722</v>
      </c>
      <c r="D193" s="200" t="s">
        <v>294</v>
      </c>
      <c r="E193" s="201" t="s">
        <v>2203</v>
      </c>
      <c r="F193" s="202" t="s">
        <v>2204</v>
      </c>
      <c r="G193" s="203" t="s">
        <v>273</v>
      </c>
      <c r="H193" s="204">
        <v>1</v>
      </c>
      <c r="I193" s="205"/>
      <c r="J193" s="206">
        <f>ROUND(I193*H193,2)</f>
        <v>0</v>
      </c>
      <c r="K193" s="207"/>
      <c r="L193" s="208"/>
      <c r="M193" s="209" t="s">
        <v>1</v>
      </c>
      <c r="N193" s="210" t="s">
        <v>41</v>
      </c>
      <c r="O193" s="78"/>
      <c r="P193" s="196">
        <f>O193*H193</f>
        <v>0</v>
      </c>
      <c r="Q193" s="196">
        <v>0</v>
      </c>
      <c r="R193" s="196">
        <f>Q193*H193</f>
        <v>0</v>
      </c>
      <c r="S193" s="196">
        <v>0</v>
      </c>
      <c r="T193" s="197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8" t="s">
        <v>197</v>
      </c>
      <c r="AT193" s="198" t="s">
        <v>294</v>
      </c>
      <c r="AU193" s="198" t="s">
        <v>82</v>
      </c>
      <c r="AY193" s="15" t="s">
        <v>168</v>
      </c>
      <c r="BE193" s="199">
        <f>IF(N193="základná",J193,0)</f>
        <v>0</v>
      </c>
      <c r="BF193" s="199">
        <f>IF(N193="znížená",J193,0)</f>
        <v>0</v>
      </c>
      <c r="BG193" s="199">
        <f>IF(N193="zákl. prenesená",J193,0)</f>
        <v>0</v>
      </c>
      <c r="BH193" s="199">
        <f>IF(N193="zníž. prenesená",J193,0)</f>
        <v>0</v>
      </c>
      <c r="BI193" s="199">
        <f>IF(N193="nulová",J193,0)</f>
        <v>0</v>
      </c>
      <c r="BJ193" s="15" t="s">
        <v>88</v>
      </c>
      <c r="BK193" s="199">
        <f>ROUND(I193*H193,2)</f>
        <v>0</v>
      </c>
      <c r="BL193" s="15" t="s">
        <v>175</v>
      </c>
      <c r="BM193" s="198" t="s">
        <v>2205</v>
      </c>
    </row>
    <row r="194" s="12" customFormat="1" ht="25.92" customHeight="1">
      <c r="A194" s="12"/>
      <c r="B194" s="172"/>
      <c r="C194" s="12"/>
      <c r="D194" s="173" t="s">
        <v>74</v>
      </c>
      <c r="E194" s="174" t="s">
        <v>1818</v>
      </c>
      <c r="F194" s="174" t="s">
        <v>2206</v>
      </c>
      <c r="G194" s="12"/>
      <c r="H194" s="12"/>
      <c r="I194" s="175"/>
      <c r="J194" s="176">
        <f>BK194</f>
        <v>0</v>
      </c>
      <c r="K194" s="12"/>
      <c r="L194" s="172"/>
      <c r="M194" s="177"/>
      <c r="N194" s="178"/>
      <c r="O194" s="178"/>
      <c r="P194" s="179">
        <f>SUM(P195:P202)</f>
        <v>0</v>
      </c>
      <c r="Q194" s="178"/>
      <c r="R194" s="179">
        <f>SUM(R195:R202)</f>
        <v>0</v>
      </c>
      <c r="S194" s="178"/>
      <c r="T194" s="180">
        <f>SUM(T195:T202)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173" t="s">
        <v>82</v>
      </c>
      <c r="AT194" s="181" t="s">
        <v>74</v>
      </c>
      <c r="AU194" s="181" t="s">
        <v>75</v>
      </c>
      <c r="AY194" s="173" t="s">
        <v>168</v>
      </c>
      <c r="BK194" s="182">
        <f>SUM(BK195:BK202)</f>
        <v>0</v>
      </c>
    </row>
    <row r="195" s="2" customFormat="1" ht="37.8" customHeight="1">
      <c r="A195" s="34"/>
      <c r="B195" s="185"/>
      <c r="C195" s="200" t="s">
        <v>1437</v>
      </c>
      <c r="D195" s="200" t="s">
        <v>294</v>
      </c>
      <c r="E195" s="201" t="s">
        <v>2207</v>
      </c>
      <c r="F195" s="202" t="s">
        <v>2208</v>
      </c>
      <c r="G195" s="203" t="s">
        <v>273</v>
      </c>
      <c r="H195" s="204">
        <v>1</v>
      </c>
      <c r="I195" s="205"/>
      <c r="J195" s="206">
        <f>ROUND(I195*H195,2)</f>
        <v>0</v>
      </c>
      <c r="K195" s="207"/>
      <c r="L195" s="208"/>
      <c r="M195" s="209" t="s">
        <v>1</v>
      </c>
      <c r="N195" s="210" t="s">
        <v>41</v>
      </c>
      <c r="O195" s="78"/>
      <c r="P195" s="196">
        <f>O195*H195</f>
        <v>0</v>
      </c>
      <c r="Q195" s="196">
        <v>0</v>
      </c>
      <c r="R195" s="196">
        <f>Q195*H195</f>
        <v>0</v>
      </c>
      <c r="S195" s="196">
        <v>0</v>
      </c>
      <c r="T195" s="197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8" t="s">
        <v>197</v>
      </c>
      <c r="AT195" s="198" t="s">
        <v>294</v>
      </c>
      <c r="AU195" s="198" t="s">
        <v>82</v>
      </c>
      <c r="AY195" s="15" t="s">
        <v>168</v>
      </c>
      <c r="BE195" s="199">
        <f>IF(N195="základná",J195,0)</f>
        <v>0</v>
      </c>
      <c r="BF195" s="199">
        <f>IF(N195="znížená",J195,0)</f>
        <v>0</v>
      </c>
      <c r="BG195" s="199">
        <f>IF(N195="zákl. prenesená",J195,0)</f>
        <v>0</v>
      </c>
      <c r="BH195" s="199">
        <f>IF(N195="zníž. prenesená",J195,0)</f>
        <v>0</v>
      </c>
      <c r="BI195" s="199">
        <f>IF(N195="nulová",J195,0)</f>
        <v>0</v>
      </c>
      <c r="BJ195" s="15" t="s">
        <v>88</v>
      </c>
      <c r="BK195" s="199">
        <f>ROUND(I195*H195,2)</f>
        <v>0</v>
      </c>
      <c r="BL195" s="15" t="s">
        <v>175</v>
      </c>
      <c r="BM195" s="198" t="s">
        <v>2209</v>
      </c>
    </row>
    <row r="196" s="2" customFormat="1" ht="16.5" customHeight="1">
      <c r="A196" s="34"/>
      <c r="B196" s="185"/>
      <c r="C196" s="200" t="s">
        <v>1441</v>
      </c>
      <c r="D196" s="200" t="s">
        <v>294</v>
      </c>
      <c r="E196" s="201" t="s">
        <v>2167</v>
      </c>
      <c r="F196" s="202" t="s">
        <v>2168</v>
      </c>
      <c r="G196" s="203" t="s">
        <v>273</v>
      </c>
      <c r="H196" s="204">
        <v>2</v>
      </c>
      <c r="I196" s="205"/>
      <c r="J196" s="206">
        <f>ROUND(I196*H196,2)</f>
        <v>0</v>
      </c>
      <c r="K196" s="207"/>
      <c r="L196" s="208"/>
      <c r="M196" s="209" t="s">
        <v>1</v>
      </c>
      <c r="N196" s="210" t="s">
        <v>41</v>
      </c>
      <c r="O196" s="78"/>
      <c r="P196" s="196">
        <f>O196*H196</f>
        <v>0</v>
      </c>
      <c r="Q196" s="196">
        <v>0</v>
      </c>
      <c r="R196" s="196">
        <f>Q196*H196</f>
        <v>0</v>
      </c>
      <c r="S196" s="196">
        <v>0</v>
      </c>
      <c r="T196" s="197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8" t="s">
        <v>197</v>
      </c>
      <c r="AT196" s="198" t="s">
        <v>294</v>
      </c>
      <c r="AU196" s="198" t="s">
        <v>82</v>
      </c>
      <c r="AY196" s="15" t="s">
        <v>168</v>
      </c>
      <c r="BE196" s="199">
        <f>IF(N196="základná",J196,0)</f>
        <v>0</v>
      </c>
      <c r="BF196" s="199">
        <f>IF(N196="znížená",J196,0)</f>
        <v>0</v>
      </c>
      <c r="BG196" s="199">
        <f>IF(N196="zákl. prenesená",J196,0)</f>
        <v>0</v>
      </c>
      <c r="BH196" s="199">
        <f>IF(N196="zníž. prenesená",J196,0)</f>
        <v>0</v>
      </c>
      <c r="BI196" s="199">
        <f>IF(N196="nulová",J196,0)</f>
        <v>0</v>
      </c>
      <c r="BJ196" s="15" t="s">
        <v>88</v>
      </c>
      <c r="BK196" s="199">
        <f>ROUND(I196*H196,2)</f>
        <v>0</v>
      </c>
      <c r="BL196" s="15" t="s">
        <v>175</v>
      </c>
      <c r="BM196" s="198" t="s">
        <v>2210</v>
      </c>
    </row>
    <row r="197" s="2" customFormat="1" ht="16.5" customHeight="1">
      <c r="A197" s="34"/>
      <c r="B197" s="185"/>
      <c r="C197" s="200" t="s">
        <v>1445</v>
      </c>
      <c r="D197" s="200" t="s">
        <v>294</v>
      </c>
      <c r="E197" s="201" t="s">
        <v>2211</v>
      </c>
      <c r="F197" s="202" t="s">
        <v>2212</v>
      </c>
      <c r="G197" s="203" t="s">
        <v>273</v>
      </c>
      <c r="H197" s="204">
        <v>2</v>
      </c>
      <c r="I197" s="205"/>
      <c r="J197" s="206">
        <f>ROUND(I197*H197,2)</f>
        <v>0</v>
      </c>
      <c r="K197" s="207"/>
      <c r="L197" s="208"/>
      <c r="M197" s="209" t="s">
        <v>1</v>
      </c>
      <c r="N197" s="210" t="s">
        <v>41</v>
      </c>
      <c r="O197" s="78"/>
      <c r="P197" s="196">
        <f>O197*H197</f>
        <v>0</v>
      </c>
      <c r="Q197" s="196">
        <v>0</v>
      </c>
      <c r="R197" s="196">
        <f>Q197*H197</f>
        <v>0</v>
      </c>
      <c r="S197" s="196">
        <v>0</v>
      </c>
      <c r="T197" s="197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8" t="s">
        <v>197</v>
      </c>
      <c r="AT197" s="198" t="s">
        <v>294</v>
      </c>
      <c r="AU197" s="198" t="s">
        <v>82</v>
      </c>
      <c r="AY197" s="15" t="s">
        <v>168</v>
      </c>
      <c r="BE197" s="199">
        <f>IF(N197="základná",J197,0)</f>
        <v>0</v>
      </c>
      <c r="BF197" s="199">
        <f>IF(N197="znížená",J197,0)</f>
        <v>0</v>
      </c>
      <c r="BG197" s="199">
        <f>IF(N197="zákl. prenesená",J197,0)</f>
        <v>0</v>
      </c>
      <c r="BH197" s="199">
        <f>IF(N197="zníž. prenesená",J197,0)</f>
        <v>0</v>
      </c>
      <c r="BI197" s="199">
        <f>IF(N197="nulová",J197,0)</f>
        <v>0</v>
      </c>
      <c r="BJ197" s="15" t="s">
        <v>88</v>
      </c>
      <c r="BK197" s="199">
        <f>ROUND(I197*H197,2)</f>
        <v>0</v>
      </c>
      <c r="BL197" s="15" t="s">
        <v>175</v>
      </c>
      <c r="BM197" s="198" t="s">
        <v>2213</v>
      </c>
    </row>
    <row r="198" s="2" customFormat="1" ht="16.5" customHeight="1">
      <c r="A198" s="34"/>
      <c r="B198" s="185"/>
      <c r="C198" s="200" t="s">
        <v>1449</v>
      </c>
      <c r="D198" s="200" t="s">
        <v>294</v>
      </c>
      <c r="E198" s="201" t="s">
        <v>2170</v>
      </c>
      <c r="F198" s="202" t="s">
        <v>2171</v>
      </c>
      <c r="G198" s="203" t="s">
        <v>273</v>
      </c>
      <c r="H198" s="204">
        <v>2</v>
      </c>
      <c r="I198" s="205"/>
      <c r="J198" s="206">
        <f>ROUND(I198*H198,2)</f>
        <v>0</v>
      </c>
      <c r="K198" s="207"/>
      <c r="L198" s="208"/>
      <c r="M198" s="209" t="s">
        <v>1</v>
      </c>
      <c r="N198" s="210" t="s">
        <v>41</v>
      </c>
      <c r="O198" s="78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8" t="s">
        <v>197</v>
      </c>
      <c r="AT198" s="198" t="s">
        <v>294</v>
      </c>
      <c r="AU198" s="198" t="s">
        <v>82</v>
      </c>
      <c r="AY198" s="15" t="s">
        <v>168</v>
      </c>
      <c r="BE198" s="199">
        <f>IF(N198="základná",J198,0)</f>
        <v>0</v>
      </c>
      <c r="BF198" s="199">
        <f>IF(N198="znížená",J198,0)</f>
        <v>0</v>
      </c>
      <c r="BG198" s="199">
        <f>IF(N198="zákl. prenesená",J198,0)</f>
        <v>0</v>
      </c>
      <c r="BH198" s="199">
        <f>IF(N198="zníž. prenesená",J198,0)</f>
        <v>0</v>
      </c>
      <c r="BI198" s="199">
        <f>IF(N198="nulová",J198,0)</f>
        <v>0</v>
      </c>
      <c r="BJ198" s="15" t="s">
        <v>88</v>
      </c>
      <c r="BK198" s="199">
        <f>ROUND(I198*H198,2)</f>
        <v>0</v>
      </c>
      <c r="BL198" s="15" t="s">
        <v>175</v>
      </c>
      <c r="BM198" s="198" t="s">
        <v>2214</v>
      </c>
    </row>
    <row r="199" s="2" customFormat="1" ht="16.5" customHeight="1">
      <c r="A199" s="34"/>
      <c r="B199" s="185"/>
      <c r="C199" s="200" t="s">
        <v>1453</v>
      </c>
      <c r="D199" s="200" t="s">
        <v>294</v>
      </c>
      <c r="E199" s="201" t="s">
        <v>2173</v>
      </c>
      <c r="F199" s="202" t="s">
        <v>2174</v>
      </c>
      <c r="G199" s="203" t="s">
        <v>273</v>
      </c>
      <c r="H199" s="204">
        <v>1</v>
      </c>
      <c r="I199" s="205"/>
      <c r="J199" s="206">
        <f>ROUND(I199*H199,2)</f>
        <v>0</v>
      </c>
      <c r="K199" s="207"/>
      <c r="L199" s="208"/>
      <c r="M199" s="209" t="s">
        <v>1</v>
      </c>
      <c r="N199" s="210" t="s">
        <v>41</v>
      </c>
      <c r="O199" s="78"/>
      <c r="P199" s="196">
        <f>O199*H199</f>
        <v>0</v>
      </c>
      <c r="Q199" s="196">
        <v>0</v>
      </c>
      <c r="R199" s="196">
        <f>Q199*H199</f>
        <v>0</v>
      </c>
      <c r="S199" s="196">
        <v>0</v>
      </c>
      <c r="T199" s="197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8" t="s">
        <v>197</v>
      </c>
      <c r="AT199" s="198" t="s">
        <v>294</v>
      </c>
      <c r="AU199" s="198" t="s">
        <v>82</v>
      </c>
      <c r="AY199" s="15" t="s">
        <v>168</v>
      </c>
      <c r="BE199" s="199">
        <f>IF(N199="základná",J199,0)</f>
        <v>0</v>
      </c>
      <c r="BF199" s="199">
        <f>IF(N199="znížená",J199,0)</f>
        <v>0</v>
      </c>
      <c r="BG199" s="199">
        <f>IF(N199="zákl. prenesená",J199,0)</f>
        <v>0</v>
      </c>
      <c r="BH199" s="199">
        <f>IF(N199="zníž. prenesená",J199,0)</f>
        <v>0</v>
      </c>
      <c r="BI199" s="199">
        <f>IF(N199="nulová",J199,0)</f>
        <v>0</v>
      </c>
      <c r="BJ199" s="15" t="s">
        <v>88</v>
      </c>
      <c r="BK199" s="199">
        <f>ROUND(I199*H199,2)</f>
        <v>0</v>
      </c>
      <c r="BL199" s="15" t="s">
        <v>175</v>
      </c>
      <c r="BM199" s="198" t="s">
        <v>2215</v>
      </c>
    </row>
    <row r="200" s="2" customFormat="1" ht="16.5" customHeight="1">
      <c r="A200" s="34"/>
      <c r="B200" s="185"/>
      <c r="C200" s="200" t="s">
        <v>1455</v>
      </c>
      <c r="D200" s="200" t="s">
        <v>294</v>
      </c>
      <c r="E200" s="201" t="s">
        <v>2197</v>
      </c>
      <c r="F200" s="202" t="s">
        <v>2198</v>
      </c>
      <c r="G200" s="203" t="s">
        <v>823</v>
      </c>
      <c r="H200" s="204">
        <v>12</v>
      </c>
      <c r="I200" s="205"/>
      <c r="J200" s="206">
        <f>ROUND(I200*H200,2)</f>
        <v>0</v>
      </c>
      <c r="K200" s="207"/>
      <c r="L200" s="208"/>
      <c r="M200" s="209" t="s">
        <v>1</v>
      </c>
      <c r="N200" s="210" t="s">
        <v>41</v>
      </c>
      <c r="O200" s="78"/>
      <c r="P200" s="196">
        <f>O200*H200</f>
        <v>0</v>
      </c>
      <c r="Q200" s="196">
        <v>0</v>
      </c>
      <c r="R200" s="196">
        <f>Q200*H200</f>
        <v>0</v>
      </c>
      <c r="S200" s="196">
        <v>0</v>
      </c>
      <c r="T200" s="197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8" t="s">
        <v>197</v>
      </c>
      <c r="AT200" s="198" t="s">
        <v>294</v>
      </c>
      <c r="AU200" s="198" t="s">
        <v>82</v>
      </c>
      <c r="AY200" s="15" t="s">
        <v>168</v>
      </c>
      <c r="BE200" s="199">
        <f>IF(N200="základná",J200,0)</f>
        <v>0</v>
      </c>
      <c r="BF200" s="199">
        <f>IF(N200="znížená",J200,0)</f>
        <v>0</v>
      </c>
      <c r="BG200" s="199">
        <f>IF(N200="zákl. prenesená",J200,0)</f>
        <v>0</v>
      </c>
      <c r="BH200" s="199">
        <f>IF(N200="zníž. prenesená",J200,0)</f>
        <v>0</v>
      </c>
      <c r="BI200" s="199">
        <f>IF(N200="nulová",J200,0)</f>
        <v>0</v>
      </c>
      <c r="BJ200" s="15" t="s">
        <v>88</v>
      </c>
      <c r="BK200" s="199">
        <f>ROUND(I200*H200,2)</f>
        <v>0</v>
      </c>
      <c r="BL200" s="15" t="s">
        <v>175</v>
      </c>
      <c r="BM200" s="198" t="s">
        <v>2216</v>
      </c>
    </row>
    <row r="201" s="2" customFormat="1" ht="16.5" customHeight="1">
      <c r="A201" s="34"/>
      <c r="B201" s="185"/>
      <c r="C201" s="200" t="s">
        <v>1457</v>
      </c>
      <c r="D201" s="200" t="s">
        <v>294</v>
      </c>
      <c r="E201" s="201" t="s">
        <v>2200</v>
      </c>
      <c r="F201" s="202" t="s">
        <v>2201</v>
      </c>
      <c r="G201" s="203" t="s">
        <v>273</v>
      </c>
      <c r="H201" s="204">
        <v>1</v>
      </c>
      <c r="I201" s="205"/>
      <c r="J201" s="206">
        <f>ROUND(I201*H201,2)</f>
        <v>0</v>
      </c>
      <c r="K201" s="207"/>
      <c r="L201" s="208"/>
      <c r="M201" s="209" t="s">
        <v>1</v>
      </c>
      <c r="N201" s="210" t="s">
        <v>41</v>
      </c>
      <c r="O201" s="78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8" t="s">
        <v>197</v>
      </c>
      <c r="AT201" s="198" t="s">
        <v>294</v>
      </c>
      <c r="AU201" s="198" t="s">
        <v>82</v>
      </c>
      <c r="AY201" s="15" t="s">
        <v>168</v>
      </c>
      <c r="BE201" s="199">
        <f>IF(N201="základná",J201,0)</f>
        <v>0</v>
      </c>
      <c r="BF201" s="199">
        <f>IF(N201="znížená",J201,0)</f>
        <v>0</v>
      </c>
      <c r="BG201" s="199">
        <f>IF(N201="zákl. prenesená",J201,0)</f>
        <v>0</v>
      </c>
      <c r="BH201" s="199">
        <f>IF(N201="zníž. prenesená",J201,0)</f>
        <v>0</v>
      </c>
      <c r="BI201" s="199">
        <f>IF(N201="nulová",J201,0)</f>
        <v>0</v>
      </c>
      <c r="BJ201" s="15" t="s">
        <v>88</v>
      </c>
      <c r="BK201" s="199">
        <f>ROUND(I201*H201,2)</f>
        <v>0</v>
      </c>
      <c r="BL201" s="15" t="s">
        <v>175</v>
      </c>
      <c r="BM201" s="198" t="s">
        <v>2217</v>
      </c>
    </row>
    <row r="202" s="2" customFormat="1" ht="16.5" customHeight="1">
      <c r="A202" s="34"/>
      <c r="B202" s="185"/>
      <c r="C202" s="200" t="s">
        <v>1459</v>
      </c>
      <c r="D202" s="200" t="s">
        <v>294</v>
      </c>
      <c r="E202" s="201" t="s">
        <v>2203</v>
      </c>
      <c r="F202" s="202" t="s">
        <v>2204</v>
      </c>
      <c r="G202" s="203" t="s">
        <v>273</v>
      </c>
      <c r="H202" s="204">
        <v>1</v>
      </c>
      <c r="I202" s="205"/>
      <c r="J202" s="206">
        <f>ROUND(I202*H202,2)</f>
        <v>0</v>
      </c>
      <c r="K202" s="207"/>
      <c r="L202" s="208"/>
      <c r="M202" s="209" t="s">
        <v>1</v>
      </c>
      <c r="N202" s="210" t="s">
        <v>41</v>
      </c>
      <c r="O202" s="78"/>
      <c r="P202" s="196">
        <f>O202*H202</f>
        <v>0</v>
      </c>
      <c r="Q202" s="196">
        <v>0</v>
      </c>
      <c r="R202" s="196">
        <f>Q202*H202</f>
        <v>0</v>
      </c>
      <c r="S202" s="196">
        <v>0</v>
      </c>
      <c r="T202" s="197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8" t="s">
        <v>197</v>
      </c>
      <c r="AT202" s="198" t="s">
        <v>294</v>
      </c>
      <c r="AU202" s="198" t="s">
        <v>82</v>
      </c>
      <c r="AY202" s="15" t="s">
        <v>168</v>
      </c>
      <c r="BE202" s="199">
        <f>IF(N202="základná",J202,0)</f>
        <v>0</v>
      </c>
      <c r="BF202" s="199">
        <f>IF(N202="znížená",J202,0)</f>
        <v>0</v>
      </c>
      <c r="BG202" s="199">
        <f>IF(N202="zákl. prenesená",J202,0)</f>
        <v>0</v>
      </c>
      <c r="BH202" s="199">
        <f>IF(N202="zníž. prenesená",J202,0)</f>
        <v>0</v>
      </c>
      <c r="BI202" s="199">
        <f>IF(N202="nulová",J202,0)</f>
        <v>0</v>
      </c>
      <c r="BJ202" s="15" t="s">
        <v>88</v>
      </c>
      <c r="BK202" s="199">
        <f>ROUND(I202*H202,2)</f>
        <v>0</v>
      </c>
      <c r="BL202" s="15" t="s">
        <v>175</v>
      </c>
      <c r="BM202" s="198" t="s">
        <v>2218</v>
      </c>
    </row>
    <row r="203" s="12" customFormat="1" ht="25.92" customHeight="1">
      <c r="A203" s="12"/>
      <c r="B203" s="172"/>
      <c r="C203" s="12"/>
      <c r="D203" s="173" t="s">
        <v>74</v>
      </c>
      <c r="E203" s="174" t="s">
        <v>1865</v>
      </c>
      <c r="F203" s="174" t="s">
        <v>2219</v>
      </c>
      <c r="G203" s="12"/>
      <c r="H203" s="12"/>
      <c r="I203" s="175"/>
      <c r="J203" s="176">
        <f>BK203</f>
        <v>0</v>
      </c>
      <c r="K203" s="12"/>
      <c r="L203" s="172"/>
      <c r="M203" s="177"/>
      <c r="N203" s="178"/>
      <c r="O203" s="178"/>
      <c r="P203" s="179">
        <f>SUM(P204:P210)</f>
        <v>0</v>
      </c>
      <c r="Q203" s="178"/>
      <c r="R203" s="179">
        <f>SUM(R204:R210)</f>
        <v>0</v>
      </c>
      <c r="S203" s="178"/>
      <c r="T203" s="180">
        <f>SUM(T204:T210)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73" t="s">
        <v>82</v>
      </c>
      <c r="AT203" s="181" t="s">
        <v>74</v>
      </c>
      <c r="AU203" s="181" t="s">
        <v>75</v>
      </c>
      <c r="AY203" s="173" t="s">
        <v>168</v>
      </c>
      <c r="BK203" s="182">
        <f>SUM(BK204:BK210)</f>
        <v>0</v>
      </c>
    </row>
    <row r="204" s="2" customFormat="1" ht="37.8" customHeight="1">
      <c r="A204" s="34"/>
      <c r="B204" s="185"/>
      <c r="C204" s="200" t="s">
        <v>1463</v>
      </c>
      <c r="D204" s="200" t="s">
        <v>294</v>
      </c>
      <c r="E204" s="201" t="s">
        <v>2220</v>
      </c>
      <c r="F204" s="202" t="s">
        <v>2221</v>
      </c>
      <c r="G204" s="203" t="s">
        <v>273</v>
      </c>
      <c r="H204" s="204">
        <v>1</v>
      </c>
      <c r="I204" s="205"/>
      <c r="J204" s="206">
        <f>ROUND(I204*H204,2)</f>
        <v>0</v>
      </c>
      <c r="K204" s="207"/>
      <c r="L204" s="208"/>
      <c r="M204" s="209" t="s">
        <v>1</v>
      </c>
      <c r="N204" s="210" t="s">
        <v>41</v>
      </c>
      <c r="O204" s="78"/>
      <c r="P204" s="196">
        <f>O204*H204</f>
        <v>0</v>
      </c>
      <c r="Q204" s="196">
        <v>0</v>
      </c>
      <c r="R204" s="196">
        <f>Q204*H204</f>
        <v>0</v>
      </c>
      <c r="S204" s="196">
        <v>0</v>
      </c>
      <c r="T204" s="197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8" t="s">
        <v>197</v>
      </c>
      <c r="AT204" s="198" t="s">
        <v>294</v>
      </c>
      <c r="AU204" s="198" t="s">
        <v>82</v>
      </c>
      <c r="AY204" s="15" t="s">
        <v>168</v>
      </c>
      <c r="BE204" s="199">
        <f>IF(N204="základná",J204,0)</f>
        <v>0</v>
      </c>
      <c r="BF204" s="199">
        <f>IF(N204="znížená",J204,0)</f>
        <v>0</v>
      </c>
      <c r="BG204" s="199">
        <f>IF(N204="zákl. prenesená",J204,0)</f>
        <v>0</v>
      </c>
      <c r="BH204" s="199">
        <f>IF(N204="zníž. prenesená",J204,0)</f>
        <v>0</v>
      </c>
      <c r="BI204" s="199">
        <f>IF(N204="nulová",J204,0)</f>
        <v>0</v>
      </c>
      <c r="BJ204" s="15" t="s">
        <v>88</v>
      </c>
      <c r="BK204" s="199">
        <f>ROUND(I204*H204,2)</f>
        <v>0</v>
      </c>
      <c r="BL204" s="15" t="s">
        <v>175</v>
      </c>
      <c r="BM204" s="198" t="s">
        <v>2222</v>
      </c>
    </row>
    <row r="205" s="2" customFormat="1" ht="16.5" customHeight="1">
      <c r="A205" s="34"/>
      <c r="B205" s="185"/>
      <c r="C205" s="200" t="s">
        <v>1465</v>
      </c>
      <c r="D205" s="200" t="s">
        <v>294</v>
      </c>
      <c r="E205" s="201" t="s">
        <v>2167</v>
      </c>
      <c r="F205" s="202" t="s">
        <v>2168</v>
      </c>
      <c r="G205" s="203" t="s">
        <v>273</v>
      </c>
      <c r="H205" s="204">
        <v>1</v>
      </c>
      <c r="I205" s="205"/>
      <c r="J205" s="206">
        <f>ROUND(I205*H205,2)</f>
        <v>0</v>
      </c>
      <c r="K205" s="207"/>
      <c r="L205" s="208"/>
      <c r="M205" s="209" t="s">
        <v>1</v>
      </c>
      <c r="N205" s="210" t="s">
        <v>41</v>
      </c>
      <c r="O205" s="78"/>
      <c r="P205" s="196">
        <f>O205*H205</f>
        <v>0</v>
      </c>
      <c r="Q205" s="196">
        <v>0</v>
      </c>
      <c r="R205" s="196">
        <f>Q205*H205</f>
        <v>0</v>
      </c>
      <c r="S205" s="196">
        <v>0</v>
      </c>
      <c r="T205" s="197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8" t="s">
        <v>197</v>
      </c>
      <c r="AT205" s="198" t="s">
        <v>294</v>
      </c>
      <c r="AU205" s="198" t="s">
        <v>82</v>
      </c>
      <c r="AY205" s="15" t="s">
        <v>168</v>
      </c>
      <c r="BE205" s="199">
        <f>IF(N205="základná",J205,0)</f>
        <v>0</v>
      </c>
      <c r="BF205" s="199">
        <f>IF(N205="znížená",J205,0)</f>
        <v>0</v>
      </c>
      <c r="BG205" s="199">
        <f>IF(N205="zákl. prenesená",J205,0)</f>
        <v>0</v>
      </c>
      <c r="BH205" s="199">
        <f>IF(N205="zníž. prenesená",J205,0)</f>
        <v>0</v>
      </c>
      <c r="BI205" s="199">
        <f>IF(N205="nulová",J205,0)</f>
        <v>0</v>
      </c>
      <c r="BJ205" s="15" t="s">
        <v>88</v>
      </c>
      <c r="BK205" s="199">
        <f>ROUND(I205*H205,2)</f>
        <v>0</v>
      </c>
      <c r="BL205" s="15" t="s">
        <v>175</v>
      </c>
      <c r="BM205" s="198" t="s">
        <v>2223</v>
      </c>
    </row>
    <row r="206" s="2" customFormat="1" ht="16.5" customHeight="1">
      <c r="A206" s="34"/>
      <c r="B206" s="185"/>
      <c r="C206" s="200" t="s">
        <v>1469</v>
      </c>
      <c r="D206" s="200" t="s">
        <v>294</v>
      </c>
      <c r="E206" s="201" t="s">
        <v>2211</v>
      </c>
      <c r="F206" s="202" t="s">
        <v>2212</v>
      </c>
      <c r="G206" s="203" t="s">
        <v>273</v>
      </c>
      <c r="H206" s="204">
        <v>3</v>
      </c>
      <c r="I206" s="205"/>
      <c r="J206" s="206">
        <f>ROUND(I206*H206,2)</f>
        <v>0</v>
      </c>
      <c r="K206" s="207"/>
      <c r="L206" s="208"/>
      <c r="M206" s="209" t="s">
        <v>1</v>
      </c>
      <c r="N206" s="210" t="s">
        <v>41</v>
      </c>
      <c r="O206" s="78"/>
      <c r="P206" s="196">
        <f>O206*H206</f>
        <v>0</v>
      </c>
      <c r="Q206" s="196">
        <v>0</v>
      </c>
      <c r="R206" s="196">
        <f>Q206*H206</f>
        <v>0</v>
      </c>
      <c r="S206" s="196">
        <v>0</v>
      </c>
      <c r="T206" s="197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8" t="s">
        <v>197</v>
      </c>
      <c r="AT206" s="198" t="s">
        <v>294</v>
      </c>
      <c r="AU206" s="198" t="s">
        <v>82</v>
      </c>
      <c r="AY206" s="15" t="s">
        <v>168</v>
      </c>
      <c r="BE206" s="199">
        <f>IF(N206="základná",J206,0)</f>
        <v>0</v>
      </c>
      <c r="BF206" s="199">
        <f>IF(N206="znížená",J206,0)</f>
        <v>0</v>
      </c>
      <c r="BG206" s="199">
        <f>IF(N206="zákl. prenesená",J206,0)</f>
        <v>0</v>
      </c>
      <c r="BH206" s="199">
        <f>IF(N206="zníž. prenesená",J206,0)</f>
        <v>0</v>
      </c>
      <c r="BI206" s="199">
        <f>IF(N206="nulová",J206,0)</f>
        <v>0</v>
      </c>
      <c r="BJ206" s="15" t="s">
        <v>88</v>
      </c>
      <c r="BK206" s="199">
        <f>ROUND(I206*H206,2)</f>
        <v>0</v>
      </c>
      <c r="BL206" s="15" t="s">
        <v>175</v>
      </c>
      <c r="BM206" s="198" t="s">
        <v>2224</v>
      </c>
    </row>
    <row r="207" s="2" customFormat="1" ht="16.5" customHeight="1">
      <c r="A207" s="34"/>
      <c r="B207" s="185"/>
      <c r="C207" s="200" t="s">
        <v>1471</v>
      </c>
      <c r="D207" s="200" t="s">
        <v>294</v>
      </c>
      <c r="E207" s="201" t="s">
        <v>2225</v>
      </c>
      <c r="F207" s="202" t="s">
        <v>2226</v>
      </c>
      <c r="G207" s="203" t="s">
        <v>273</v>
      </c>
      <c r="H207" s="204">
        <v>1</v>
      </c>
      <c r="I207" s="205"/>
      <c r="J207" s="206">
        <f>ROUND(I207*H207,2)</f>
        <v>0</v>
      </c>
      <c r="K207" s="207"/>
      <c r="L207" s="208"/>
      <c r="M207" s="209" t="s">
        <v>1</v>
      </c>
      <c r="N207" s="210" t="s">
        <v>41</v>
      </c>
      <c r="O207" s="78"/>
      <c r="P207" s="196">
        <f>O207*H207</f>
        <v>0</v>
      </c>
      <c r="Q207" s="196">
        <v>0</v>
      </c>
      <c r="R207" s="196">
        <f>Q207*H207</f>
        <v>0</v>
      </c>
      <c r="S207" s="196">
        <v>0</v>
      </c>
      <c r="T207" s="197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8" t="s">
        <v>197</v>
      </c>
      <c r="AT207" s="198" t="s">
        <v>294</v>
      </c>
      <c r="AU207" s="198" t="s">
        <v>82</v>
      </c>
      <c r="AY207" s="15" t="s">
        <v>168</v>
      </c>
      <c r="BE207" s="199">
        <f>IF(N207="základná",J207,0)</f>
        <v>0</v>
      </c>
      <c r="BF207" s="199">
        <f>IF(N207="znížená",J207,0)</f>
        <v>0</v>
      </c>
      <c r="BG207" s="199">
        <f>IF(N207="zákl. prenesená",J207,0)</f>
        <v>0</v>
      </c>
      <c r="BH207" s="199">
        <f>IF(N207="zníž. prenesená",J207,0)</f>
        <v>0</v>
      </c>
      <c r="BI207" s="199">
        <f>IF(N207="nulová",J207,0)</f>
        <v>0</v>
      </c>
      <c r="BJ207" s="15" t="s">
        <v>88</v>
      </c>
      <c r="BK207" s="199">
        <f>ROUND(I207*H207,2)</f>
        <v>0</v>
      </c>
      <c r="BL207" s="15" t="s">
        <v>175</v>
      </c>
      <c r="BM207" s="198" t="s">
        <v>2227</v>
      </c>
    </row>
    <row r="208" s="2" customFormat="1" ht="16.5" customHeight="1">
      <c r="A208" s="34"/>
      <c r="B208" s="185"/>
      <c r="C208" s="200" t="s">
        <v>1473</v>
      </c>
      <c r="D208" s="200" t="s">
        <v>294</v>
      </c>
      <c r="E208" s="201" t="s">
        <v>2197</v>
      </c>
      <c r="F208" s="202" t="s">
        <v>2198</v>
      </c>
      <c r="G208" s="203" t="s">
        <v>823</v>
      </c>
      <c r="H208" s="204">
        <v>10</v>
      </c>
      <c r="I208" s="205"/>
      <c r="J208" s="206">
        <f>ROUND(I208*H208,2)</f>
        <v>0</v>
      </c>
      <c r="K208" s="207"/>
      <c r="L208" s="208"/>
      <c r="M208" s="209" t="s">
        <v>1</v>
      </c>
      <c r="N208" s="210" t="s">
        <v>41</v>
      </c>
      <c r="O208" s="78"/>
      <c r="P208" s="196">
        <f>O208*H208</f>
        <v>0</v>
      </c>
      <c r="Q208" s="196">
        <v>0</v>
      </c>
      <c r="R208" s="196">
        <f>Q208*H208</f>
        <v>0</v>
      </c>
      <c r="S208" s="196">
        <v>0</v>
      </c>
      <c r="T208" s="197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8" t="s">
        <v>197</v>
      </c>
      <c r="AT208" s="198" t="s">
        <v>294</v>
      </c>
      <c r="AU208" s="198" t="s">
        <v>82</v>
      </c>
      <c r="AY208" s="15" t="s">
        <v>168</v>
      </c>
      <c r="BE208" s="199">
        <f>IF(N208="základná",J208,0)</f>
        <v>0</v>
      </c>
      <c r="BF208" s="199">
        <f>IF(N208="znížená",J208,0)</f>
        <v>0</v>
      </c>
      <c r="BG208" s="199">
        <f>IF(N208="zákl. prenesená",J208,0)</f>
        <v>0</v>
      </c>
      <c r="BH208" s="199">
        <f>IF(N208="zníž. prenesená",J208,0)</f>
        <v>0</v>
      </c>
      <c r="BI208" s="199">
        <f>IF(N208="nulová",J208,0)</f>
        <v>0</v>
      </c>
      <c r="BJ208" s="15" t="s">
        <v>88</v>
      </c>
      <c r="BK208" s="199">
        <f>ROUND(I208*H208,2)</f>
        <v>0</v>
      </c>
      <c r="BL208" s="15" t="s">
        <v>175</v>
      </c>
      <c r="BM208" s="198" t="s">
        <v>2228</v>
      </c>
    </row>
    <row r="209" s="2" customFormat="1" ht="16.5" customHeight="1">
      <c r="A209" s="34"/>
      <c r="B209" s="185"/>
      <c r="C209" s="200" t="s">
        <v>1477</v>
      </c>
      <c r="D209" s="200" t="s">
        <v>294</v>
      </c>
      <c r="E209" s="201" t="s">
        <v>2229</v>
      </c>
      <c r="F209" s="202" t="s">
        <v>2230</v>
      </c>
      <c r="G209" s="203" t="s">
        <v>823</v>
      </c>
      <c r="H209" s="204">
        <v>2</v>
      </c>
      <c r="I209" s="205"/>
      <c r="J209" s="206">
        <f>ROUND(I209*H209,2)</f>
        <v>0</v>
      </c>
      <c r="K209" s="207"/>
      <c r="L209" s="208"/>
      <c r="M209" s="209" t="s">
        <v>1</v>
      </c>
      <c r="N209" s="210" t="s">
        <v>41</v>
      </c>
      <c r="O209" s="78"/>
      <c r="P209" s="196">
        <f>O209*H209</f>
        <v>0</v>
      </c>
      <c r="Q209" s="196">
        <v>0</v>
      </c>
      <c r="R209" s="196">
        <f>Q209*H209</f>
        <v>0</v>
      </c>
      <c r="S209" s="196">
        <v>0</v>
      </c>
      <c r="T209" s="197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8" t="s">
        <v>197</v>
      </c>
      <c r="AT209" s="198" t="s">
        <v>294</v>
      </c>
      <c r="AU209" s="198" t="s">
        <v>82</v>
      </c>
      <c r="AY209" s="15" t="s">
        <v>168</v>
      </c>
      <c r="BE209" s="199">
        <f>IF(N209="základná",J209,0)</f>
        <v>0</v>
      </c>
      <c r="BF209" s="199">
        <f>IF(N209="znížená",J209,0)</f>
        <v>0</v>
      </c>
      <c r="BG209" s="199">
        <f>IF(N209="zákl. prenesená",J209,0)</f>
        <v>0</v>
      </c>
      <c r="BH209" s="199">
        <f>IF(N209="zníž. prenesená",J209,0)</f>
        <v>0</v>
      </c>
      <c r="BI209" s="199">
        <f>IF(N209="nulová",J209,0)</f>
        <v>0</v>
      </c>
      <c r="BJ209" s="15" t="s">
        <v>88</v>
      </c>
      <c r="BK209" s="199">
        <f>ROUND(I209*H209,2)</f>
        <v>0</v>
      </c>
      <c r="BL209" s="15" t="s">
        <v>175</v>
      </c>
      <c r="BM209" s="198" t="s">
        <v>2231</v>
      </c>
    </row>
    <row r="210" s="2" customFormat="1" ht="16.5" customHeight="1">
      <c r="A210" s="34"/>
      <c r="B210" s="185"/>
      <c r="C210" s="200" t="s">
        <v>1481</v>
      </c>
      <c r="D210" s="200" t="s">
        <v>294</v>
      </c>
      <c r="E210" s="201" t="s">
        <v>2203</v>
      </c>
      <c r="F210" s="202" t="s">
        <v>2204</v>
      </c>
      <c r="G210" s="203" t="s">
        <v>273</v>
      </c>
      <c r="H210" s="204">
        <v>1</v>
      </c>
      <c r="I210" s="205"/>
      <c r="J210" s="206">
        <f>ROUND(I210*H210,2)</f>
        <v>0</v>
      </c>
      <c r="K210" s="207"/>
      <c r="L210" s="208"/>
      <c r="M210" s="209" t="s">
        <v>1</v>
      </c>
      <c r="N210" s="210" t="s">
        <v>41</v>
      </c>
      <c r="O210" s="78"/>
      <c r="P210" s="196">
        <f>O210*H210</f>
        <v>0</v>
      </c>
      <c r="Q210" s="196">
        <v>0</v>
      </c>
      <c r="R210" s="196">
        <f>Q210*H210</f>
        <v>0</v>
      </c>
      <c r="S210" s="196">
        <v>0</v>
      </c>
      <c r="T210" s="197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8" t="s">
        <v>197</v>
      </c>
      <c r="AT210" s="198" t="s">
        <v>294</v>
      </c>
      <c r="AU210" s="198" t="s">
        <v>82</v>
      </c>
      <c r="AY210" s="15" t="s">
        <v>168</v>
      </c>
      <c r="BE210" s="199">
        <f>IF(N210="základná",J210,0)</f>
        <v>0</v>
      </c>
      <c r="BF210" s="199">
        <f>IF(N210="znížená",J210,0)</f>
        <v>0</v>
      </c>
      <c r="BG210" s="199">
        <f>IF(N210="zákl. prenesená",J210,0)</f>
        <v>0</v>
      </c>
      <c r="BH210" s="199">
        <f>IF(N210="zníž. prenesená",J210,0)</f>
        <v>0</v>
      </c>
      <c r="BI210" s="199">
        <f>IF(N210="nulová",J210,0)</f>
        <v>0</v>
      </c>
      <c r="BJ210" s="15" t="s">
        <v>88</v>
      </c>
      <c r="BK210" s="199">
        <f>ROUND(I210*H210,2)</f>
        <v>0</v>
      </c>
      <c r="BL210" s="15" t="s">
        <v>175</v>
      </c>
      <c r="BM210" s="198" t="s">
        <v>2232</v>
      </c>
    </row>
    <row r="211" s="12" customFormat="1" ht="25.92" customHeight="1">
      <c r="A211" s="12"/>
      <c r="B211" s="172"/>
      <c r="C211" s="12"/>
      <c r="D211" s="173" t="s">
        <v>74</v>
      </c>
      <c r="E211" s="174" t="s">
        <v>2022</v>
      </c>
      <c r="F211" s="174" t="s">
        <v>2233</v>
      </c>
      <c r="G211" s="12"/>
      <c r="H211" s="12"/>
      <c r="I211" s="175"/>
      <c r="J211" s="176">
        <f>BK211</f>
        <v>0</v>
      </c>
      <c r="K211" s="12"/>
      <c r="L211" s="172"/>
      <c r="M211" s="177"/>
      <c r="N211" s="178"/>
      <c r="O211" s="178"/>
      <c r="P211" s="179">
        <f>SUM(P212:P218)</f>
        <v>0</v>
      </c>
      <c r="Q211" s="178"/>
      <c r="R211" s="179">
        <f>SUM(R212:R218)</f>
        <v>0</v>
      </c>
      <c r="S211" s="178"/>
      <c r="T211" s="180">
        <f>SUM(T212:T218)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73" t="s">
        <v>82</v>
      </c>
      <c r="AT211" s="181" t="s">
        <v>74</v>
      </c>
      <c r="AU211" s="181" t="s">
        <v>75</v>
      </c>
      <c r="AY211" s="173" t="s">
        <v>168</v>
      </c>
      <c r="BK211" s="182">
        <f>SUM(BK212:BK218)</f>
        <v>0</v>
      </c>
    </row>
    <row r="212" s="2" customFormat="1" ht="37.8" customHeight="1">
      <c r="A212" s="34"/>
      <c r="B212" s="185"/>
      <c r="C212" s="200" t="s">
        <v>1485</v>
      </c>
      <c r="D212" s="200" t="s">
        <v>294</v>
      </c>
      <c r="E212" s="201" t="s">
        <v>2234</v>
      </c>
      <c r="F212" s="202" t="s">
        <v>2221</v>
      </c>
      <c r="G212" s="203" t="s">
        <v>273</v>
      </c>
      <c r="H212" s="204">
        <v>1</v>
      </c>
      <c r="I212" s="205"/>
      <c r="J212" s="206">
        <f>ROUND(I212*H212,2)</f>
        <v>0</v>
      </c>
      <c r="K212" s="207"/>
      <c r="L212" s="208"/>
      <c r="M212" s="209" t="s">
        <v>1</v>
      </c>
      <c r="N212" s="210" t="s">
        <v>41</v>
      </c>
      <c r="O212" s="78"/>
      <c r="P212" s="196">
        <f>O212*H212</f>
        <v>0</v>
      </c>
      <c r="Q212" s="196">
        <v>0</v>
      </c>
      <c r="R212" s="196">
        <f>Q212*H212</f>
        <v>0</v>
      </c>
      <c r="S212" s="196">
        <v>0</v>
      </c>
      <c r="T212" s="197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8" t="s">
        <v>197</v>
      </c>
      <c r="AT212" s="198" t="s">
        <v>294</v>
      </c>
      <c r="AU212" s="198" t="s">
        <v>82</v>
      </c>
      <c r="AY212" s="15" t="s">
        <v>168</v>
      </c>
      <c r="BE212" s="199">
        <f>IF(N212="základná",J212,0)</f>
        <v>0</v>
      </c>
      <c r="BF212" s="199">
        <f>IF(N212="znížená",J212,0)</f>
        <v>0</v>
      </c>
      <c r="BG212" s="199">
        <f>IF(N212="zákl. prenesená",J212,0)</f>
        <v>0</v>
      </c>
      <c r="BH212" s="199">
        <f>IF(N212="zníž. prenesená",J212,0)</f>
        <v>0</v>
      </c>
      <c r="BI212" s="199">
        <f>IF(N212="nulová",J212,0)</f>
        <v>0</v>
      </c>
      <c r="BJ212" s="15" t="s">
        <v>88</v>
      </c>
      <c r="BK212" s="199">
        <f>ROUND(I212*H212,2)</f>
        <v>0</v>
      </c>
      <c r="BL212" s="15" t="s">
        <v>175</v>
      </c>
      <c r="BM212" s="198" t="s">
        <v>2235</v>
      </c>
    </row>
    <row r="213" s="2" customFormat="1" ht="16.5" customHeight="1">
      <c r="A213" s="34"/>
      <c r="B213" s="185"/>
      <c r="C213" s="200" t="s">
        <v>1487</v>
      </c>
      <c r="D213" s="200" t="s">
        <v>294</v>
      </c>
      <c r="E213" s="201" t="s">
        <v>2167</v>
      </c>
      <c r="F213" s="202" t="s">
        <v>2168</v>
      </c>
      <c r="G213" s="203" t="s">
        <v>273</v>
      </c>
      <c r="H213" s="204">
        <v>1</v>
      </c>
      <c r="I213" s="205"/>
      <c r="J213" s="206">
        <f>ROUND(I213*H213,2)</f>
        <v>0</v>
      </c>
      <c r="K213" s="207"/>
      <c r="L213" s="208"/>
      <c r="M213" s="209" t="s">
        <v>1</v>
      </c>
      <c r="N213" s="210" t="s">
        <v>41</v>
      </c>
      <c r="O213" s="78"/>
      <c r="P213" s="196">
        <f>O213*H213</f>
        <v>0</v>
      </c>
      <c r="Q213" s="196">
        <v>0</v>
      </c>
      <c r="R213" s="196">
        <f>Q213*H213</f>
        <v>0</v>
      </c>
      <c r="S213" s="196">
        <v>0</v>
      </c>
      <c r="T213" s="197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8" t="s">
        <v>197</v>
      </c>
      <c r="AT213" s="198" t="s">
        <v>294</v>
      </c>
      <c r="AU213" s="198" t="s">
        <v>82</v>
      </c>
      <c r="AY213" s="15" t="s">
        <v>168</v>
      </c>
      <c r="BE213" s="199">
        <f>IF(N213="základná",J213,0)</f>
        <v>0</v>
      </c>
      <c r="BF213" s="199">
        <f>IF(N213="znížená",J213,0)</f>
        <v>0</v>
      </c>
      <c r="BG213" s="199">
        <f>IF(N213="zákl. prenesená",J213,0)</f>
        <v>0</v>
      </c>
      <c r="BH213" s="199">
        <f>IF(N213="zníž. prenesená",J213,0)</f>
        <v>0</v>
      </c>
      <c r="BI213" s="199">
        <f>IF(N213="nulová",J213,0)</f>
        <v>0</v>
      </c>
      <c r="BJ213" s="15" t="s">
        <v>88</v>
      </c>
      <c r="BK213" s="199">
        <f>ROUND(I213*H213,2)</f>
        <v>0</v>
      </c>
      <c r="BL213" s="15" t="s">
        <v>175</v>
      </c>
      <c r="BM213" s="198" t="s">
        <v>2236</v>
      </c>
    </row>
    <row r="214" s="2" customFormat="1" ht="16.5" customHeight="1">
      <c r="A214" s="34"/>
      <c r="B214" s="185"/>
      <c r="C214" s="200" t="s">
        <v>1489</v>
      </c>
      <c r="D214" s="200" t="s">
        <v>294</v>
      </c>
      <c r="E214" s="201" t="s">
        <v>2211</v>
      </c>
      <c r="F214" s="202" t="s">
        <v>2212</v>
      </c>
      <c r="G214" s="203" t="s">
        <v>273</v>
      </c>
      <c r="H214" s="204">
        <v>3</v>
      </c>
      <c r="I214" s="205"/>
      <c r="J214" s="206">
        <f>ROUND(I214*H214,2)</f>
        <v>0</v>
      </c>
      <c r="K214" s="207"/>
      <c r="L214" s="208"/>
      <c r="M214" s="209" t="s">
        <v>1</v>
      </c>
      <c r="N214" s="210" t="s">
        <v>41</v>
      </c>
      <c r="O214" s="78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8" t="s">
        <v>197</v>
      </c>
      <c r="AT214" s="198" t="s">
        <v>294</v>
      </c>
      <c r="AU214" s="198" t="s">
        <v>82</v>
      </c>
      <c r="AY214" s="15" t="s">
        <v>168</v>
      </c>
      <c r="BE214" s="199">
        <f>IF(N214="základná",J214,0)</f>
        <v>0</v>
      </c>
      <c r="BF214" s="199">
        <f>IF(N214="znížená",J214,0)</f>
        <v>0</v>
      </c>
      <c r="BG214" s="199">
        <f>IF(N214="zákl. prenesená",J214,0)</f>
        <v>0</v>
      </c>
      <c r="BH214" s="199">
        <f>IF(N214="zníž. prenesená",J214,0)</f>
        <v>0</v>
      </c>
      <c r="BI214" s="199">
        <f>IF(N214="nulová",J214,0)</f>
        <v>0</v>
      </c>
      <c r="BJ214" s="15" t="s">
        <v>88</v>
      </c>
      <c r="BK214" s="199">
        <f>ROUND(I214*H214,2)</f>
        <v>0</v>
      </c>
      <c r="BL214" s="15" t="s">
        <v>175</v>
      </c>
      <c r="BM214" s="198" t="s">
        <v>2237</v>
      </c>
    </row>
    <row r="215" s="2" customFormat="1" ht="16.5" customHeight="1">
      <c r="A215" s="34"/>
      <c r="B215" s="185"/>
      <c r="C215" s="200" t="s">
        <v>1493</v>
      </c>
      <c r="D215" s="200" t="s">
        <v>294</v>
      </c>
      <c r="E215" s="201" t="s">
        <v>2225</v>
      </c>
      <c r="F215" s="202" t="s">
        <v>2226</v>
      </c>
      <c r="G215" s="203" t="s">
        <v>273</v>
      </c>
      <c r="H215" s="204">
        <v>1</v>
      </c>
      <c r="I215" s="205"/>
      <c r="J215" s="206">
        <f>ROUND(I215*H215,2)</f>
        <v>0</v>
      </c>
      <c r="K215" s="207"/>
      <c r="L215" s="208"/>
      <c r="M215" s="209" t="s">
        <v>1</v>
      </c>
      <c r="N215" s="210" t="s">
        <v>41</v>
      </c>
      <c r="O215" s="78"/>
      <c r="P215" s="196">
        <f>O215*H215</f>
        <v>0</v>
      </c>
      <c r="Q215" s="196">
        <v>0</v>
      </c>
      <c r="R215" s="196">
        <f>Q215*H215</f>
        <v>0</v>
      </c>
      <c r="S215" s="196">
        <v>0</v>
      </c>
      <c r="T215" s="197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8" t="s">
        <v>197</v>
      </c>
      <c r="AT215" s="198" t="s">
        <v>294</v>
      </c>
      <c r="AU215" s="198" t="s">
        <v>82</v>
      </c>
      <c r="AY215" s="15" t="s">
        <v>168</v>
      </c>
      <c r="BE215" s="199">
        <f>IF(N215="základná",J215,0)</f>
        <v>0</v>
      </c>
      <c r="BF215" s="199">
        <f>IF(N215="znížená",J215,0)</f>
        <v>0</v>
      </c>
      <c r="BG215" s="199">
        <f>IF(N215="zákl. prenesená",J215,0)</f>
        <v>0</v>
      </c>
      <c r="BH215" s="199">
        <f>IF(N215="zníž. prenesená",J215,0)</f>
        <v>0</v>
      </c>
      <c r="BI215" s="199">
        <f>IF(N215="nulová",J215,0)</f>
        <v>0</v>
      </c>
      <c r="BJ215" s="15" t="s">
        <v>88</v>
      </c>
      <c r="BK215" s="199">
        <f>ROUND(I215*H215,2)</f>
        <v>0</v>
      </c>
      <c r="BL215" s="15" t="s">
        <v>175</v>
      </c>
      <c r="BM215" s="198" t="s">
        <v>2238</v>
      </c>
    </row>
    <row r="216" s="2" customFormat="1" ht="16.5" customHeight="1">
      <c r="A216" s="34"/>
      <c r="B216" s="185"/>
      <c r="C216" s="200" t="s">
        <v>1497</v>
      </c>
      <c r="D216" s="200" t="s">
        <v>294</v>
      </c>
      <c r="E216" s="201" t="s">
        <v>2197</v>
      </c>
      <c r="F216" s="202" t="s">
        <v>2198</v>
      </c>
      <c r="G216" s="203" t="s">
        <v>823</v>
      </c>
      <c r="H216" s="204">
        <v>12</v>
      </c>
      <c r="I216" s="205"/>
      <c r="J216" s="206">
        <f>ROUND(I216*H216,2)</f>
        <v>0</v>
      </c>
      <c r="K216" s="207"/>
      <c r="L216" s="208"/>
      <c r="M216" s="209" t="s">
        <v>1</v>
      </c>
      <c r="N216" s="210" t="s">
        <v>41</v>
      </c>
      <c r="O216" s="78"/>
      <c r="P216" s="196">
        <f>O216*H216</f>
        <v>0</v>
      </c>
      <c r="Q216" s="196">
        <v>0</v>
      </c>
      <c r="R216" s="196">
        <f>Q216*H216</f>
        <v>0</v>
      </c>
      <c r="S216" s="196">
        <v>0</v>
      </c>
      <c r="T216" s="197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8" t="s">
        <v>197</v>
      </c>
      <c r="AT216" s="198" t="s">
        <v>294</v>
      </c>
      <c r="AU216" s="198" t="s">
        <v>82</v>
      </c>
      <c r="AY216" s="15" t="s">
        <v>168</v>
      </c>
      <c r="BE216" s="199">
        <f>IF(N216="základná",J216,0)</f>
        <v>0</v>
      </c>
      <c r="BF216" s="199">
        <f>IF(N216="znížená",J216,0)</f>
        <v>0</v>
      </c>
      <c r="BG216" s="199">
        <f>IF(N216="zákl. prenesená",J216,0)</f>
        <v>0</v>
      </c>
      <c r="BH216" s="199">
        <f>IF(N216="zníž. prenesená",J216,0)</f>
        <v>0</v>
      </c>
      <c r="BI216" s="199">
        <f>IF(N216="nulová",J216,0)</f>
        <v>0</v>
      </c>
      <c r="BJ216" s="15" t="s">
        <v>88</v>
      </c>
      <c r="BK216" s="199">
        <f>ROUND(I216*H216,2)</f>
        <v>0</v>
      </c>
      <c r="BL216" s="15" t="s">
        <v>175</v>
      </c>
      <c r="BM216" s="198" t="s">
        <v>2239</v>
      </c>
    </row>
    <row r="217" s="2" customFormat="1" ht="16.5" customHeight="1">
      <c r="A217" s="34"/>
      <c r="B217" s="185"/>
      <c r="C217" s="200" t="s">
        <v>1501</v>
      </c>
      <c r="D217" s="200" t="s">
        <v>294</v>
      </c>
      <c r="E217" s="201" t="s">
        <v>2229</v>
      </c>
      <c r="F217" s="202" t="s">
        <v>2230</v>
      </c>
      <c r="G217" s="203" t="s">
        <v>823</v>
      </c>
      <c r="H217" s="204">
        <v>2</v>
      </c>
      <c r="I217" s="205"/>
      <c r="J217" s="206">
        <f>ROUND(I217*H217,2)</f>
        <v>0</v>
      </c>
      <c r="K217" s="207"/>
      <c r="L217" s="208"/>
      <c r="M217" s="209" t="s">
        <v>1</v>
      </c>
      <c r="N217" s="210" t="s">
        <v>41</v>
      </c>
      <c r="O217" s="78"/>
      <c r="P217" s="196">
        <f>O217*H217</f>
        <v>0</v>
      </c>
      <c r="Q217" s="196">
        <v>0</v>
      </c>
      <c r="R217" s="196">
        <f>Q217*H217</f>
        <v>0</v>
      </c>
      <c r="S217" s="196">
        <v>0</v>
      </c>
      <c r="T217" s="197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8" t="s">
        <v>197</v>
      </c>
      <c r="AT217" s="198" t="s">
        <v>294</v>
      </c>
      <c r="AU217" s="198" t="s">
        <v>82</v>
      </c>
      <c r="AY217" s="15" t="s">
        <v>168</v>
      </c>
      <c r="BE217" s="199">
        <f>IF(N217="základná",J217,0)</f>
        <v>0</v>
      </c>
      <c r="BF217" s="199">
        <f>IF(N217="znížená",J217,0)</f>
        <v>0</v>
      </c>
      <c r="BG217" s="199">
        <f>IF(N217="zákl. prenesená",J217,0)</f>
        <v>0</v>
      </c>
      <c r="BH217" s="199">
        <f>IF(N217="zníž. prenesená",J217,0)</f>
        <v>0</v>
      </c>
      <c r="BI217" s="199">
        <f>IF(N217="nulová",J217,0)</f>
        <v>0</v>
      </c>
      <c r="BJ217" s="15" t="s">
        <v>88</v>
      </c>
      <c r="BK217" s="199">
        <f>ROUND(I217*H217,2)</f>
        <v>0</v>
      </c>
      <c r="BL217" s="15" t="s">
        <v>175</v>
      </c>
      <c r="BM217" s="198" t="s">
        <v>2240</v>
      </c>
    </row>
    <row r="218" s="2" customFormat="1" ht="16.5" customHeight="1">
      <c r="A218" s="34"/>
      <c r="B218" s="185"/>
      <c r="C218" s="200" t="s">
        <v>1505</v>
      </c>
      <c r="D218" s="200" t="s">
        <v>294</v>
      </c>
      <c r="E218" s="201" t="s">
        <v>2203</v>
      </c>
      <c r="F218" s="202" t="s">
        <v>2204</v>
      </c>
      <c r="G218" s="203" t="s">
        <v>273</v>
      </c>
      <c r="H218" s="204">
        <v>1</v>
      </c>
      <c r="I218" s="205"/>
      <c r="J218" s="206">
        <f>ROUND(I218*H218,2)</f>
        <v>0</v>
      </c>
      <c r="K218" s="207"/>
      <c r="L218" s="208"/>
      <c r="M218" s="209" t="s">
        <v>1</v>
      </c>
      <c r="N218" s="210" t="s">
        <v>41</v>
      </c>
      <c r="O218" s="78"/>
      <c r="P218" s="196">
        <f>O218*H218</f>
        <v>0</v>
      </c>
      <c r="Q218" s="196">
        <v>0</v>
      </c>
      <c r="R218" s="196">
        <f>Q218*H218</f>
        <v>0</v>
      </c>
      <c r="S218" s="196">
        <v>0</v>
      </c>
      <c r="T218" s="197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8" t="s">
        <v>197</v>
      </c>
      <c r="AT218" s="198" t="s">
        <v>294</v>
      </c>
      <c r="AU218" s="198" t="s">
        <v>82</v>
      </c>
      <c r="AY218" s="15" t="s">
        <v>168</v>
      </c>
      <c r="BE218" s="199">
        <f>IF(N218="základná",J218,0)</f>
        <v>0</v>
      </c>
      <c r="BF218" s="199">
        <f>IF(N218="znížená",J218,0)</f>
        <v>0</v>
      </c>
      <c r="BG218" s="199">
        <f>IF(N218="zákl. prenesená",J218,0)</f>
        <v>0</v>
      </c>
      <c r="BH218" s="199">
        <f>IF(N218="zníž. prenesená",J218,0)</f>
        <v>0</v>
      </c>
      <c r="BI218" s="199">
        <f>IF(N218="nulová",J218,0)</f>
        <v>0</v>
      </c>
      <c r="BJ218" s="15" t="s">
        <v>88</v>
      </c>
      <c r="BK218" s="199">
        <f>ROUND(I218*H218,2)</f>
        <v>0</v>
      </c>
      <c r="BL218" s="15" t="s">
        <v>175</v>
      </c>
      <c r="BM218" s="198" t="s">
        <v>2241</v>
      </c>
    </row>
    <row r="219" s="12" customFormat="1" ht="25.92" customHeight="1">
      <c r="A219" s="12"/>
      <c r="B219" s="172"/>
      <c r="C219" s="12"/>
      <c r="D219" s="173" t="s">
        <v>74</v>
      </c>
      <c r="E219" s="174" t="s">
        <v>2242</v>
      </c>
      <c r="F219" s="174" t="s">
        <v>2243</v>
      </c>
      <c r="G219" s="12"/>
      <c r="H219" s="12"/>
      <c r="I219" s="175"/>
      <c r="J219" s="176">
        <f>BK219</f>
        <v>0</v>
      </c>
      <c r="K219" s="12"/>
      <c r="L219" s="172"/>
      <c r="M219" s="177"/>
      <c r="N219" s="178"/>
      <c r="O219" s="178"/>
      <c r="P219" s="179">
        <f>SUM(P220:P228)</f>
        <v>0</v>
      </c>
      <c r="Q219" s="178"/>
      <c r="R219" s="179">
        <f>SUM(R220:R228)</f>
        <v>0</v>
      </c>
      <c r="S219" s="178"/>
      <c r="T219" s="180">
        <f>SUM(T220:T228)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173" t="s">
        <v>82</v>
      </c>
      <c r="AT219" s="181" t="s">
        <v>74</v>
      </c>
      <c r="AU219" s="181" t="s">
        <v>75</v>
      </c>
      <c r="AY219" s="173" t="s">
        <v>168</v>
      </c>
      <c r="BK219" s="182">
        <f>SUM(BK220:BK228)</f>
        <v>0</v>
      </c>
    </row>
    <row r="220" s="2" customFormat="1" ht="16.5" customHeight="1">
      <c r="A220" s="34"/>
      <c r="B220" s="185"/>
      <c r="C220" s="200" t="s">
        <v>1509</v>
      </c>
      <c r="D220" s="200" t="s">
        <v>294</v>
      </c>
      <c r="E220" s="201" t="s">
        <v>2244</v>
      </c>
      <c r="F220" s="202" t="s">
        <v>2245</v>
      </c>
      <c r="G220" s="203" t="s">
        <v>385</v>
      </c>
      <c r="H220" s="204">
        <v>1</v>
      </c>
      <c r="I220" s="205"/>
      <c r="J220" s="206">
        <f>ROUND(I220*H220,2)</f>
        <v>0</v>
      </c>
      <c r="K220" s="207"/>
      <c r="L220" s="208"/>
      <c r="M220" s="209" t="s">
        <v>1</v>
      </c>
      <c r="N220" s="210" t="s">
        <v>41</v>
      </c>
      <c r="O220" s="78"/>
      <c r="P220" s="196">
        <f>O220*H220</f>
        <v>0</v>
      </c>
      <c r="Q220" s="196">
        <v>0</v>
      </c>
      <c r="R220" s="196">
        <f>Q220*H220</f>
        <v>0</v>
      </c>
      <c r="S220" s="196">
        <v>0</v>
      </c>
      <c r="T220" s="197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8" t="s">
        <v>197</v>
      </c>
      <c r="AT220" s="198" t="s">
        <v>294</v>
      </c>
      <c r="AU220" s="198" t="s">
        <v>82</v>
      </c>
      <c r="AY220" s="15" t="s">
        <v>168</v>
      </c>
      <c r="BE220" s="199">
        <f>IF(N220="základná",J220,0)</f>
        <v>0</v>
      </c>
      <c r="BF220" s="199">
        <f>IF(N220="znížená",J220,0)</f>
        <v>0</v>
      </c>
      <c r="BG220" s="199">
        <f>IF(N220="zákl. prenesená",J220,0)</f>
        <v>0</v>
      </c>
      <c r="BH220" s="199">
        <f>IF(N220="zníž. prenesená",J220,0)</f>
        <v>0</v>
      </c>
      <c r="BI220" s="199">
        <f>IF(N220="nulová",J220,0)</f>
        <v>0</v>
      </c>
      <c r="BJ220" s="15" t="s">
        <v>88</v>
      </c>
      <c r="BK220" s="199">
        <f>ROUND(I220*H220,2)</f>
        <v>0</v>
      </c>
      <c r="BL220" s="15" t="s">
        <v>175</v>
      </c>
      <c r="BM220" s="198" t="s">
        <v>2246</v>
      </c>
    </row>
    <row r="221" s="2" customFormat="1" ht="16.5" customHeight="1">
      <c r="A221" s="34"/>
      <c r="B221" s="185"/>
      <c r="C221" s="200" t="s">
        <v>1513</v>
      </c>
      <c r="D221" s="200" t="s">
        <v>294</v>
      </c>
      <c r="E221" s="201" t="s">
        <v>2247</v>
      </c>
      <c r="F221" s="202" t="s">
        <v>2248</v>
      </c>
      <c r="G221" s="203" t="s">
        <v>385</v>
      </c>
      <c r="H221" s="204">
        <v>1</v>
      </c>
      <c r="I221" s="205"/>
      <c r="J221" s="206">
        <f>ROUND(I221*H221,2)</f>
        <v>0</v>
      </c>
      <c r="K221" s="207"/>
      <c r="L221" s="208"/>
      <c r="M221" s="209" t="s">
        <v>1</v>
      </c>
      <c r="N221" s="210" t="s">
        <v>41</v>
      </c>
      <c r="O221" s="78"/>
      <c r="P221" s="196">
        <f>O221*H221</f>
        <v>0</v>
      </c>
      <c r="Q221" s="196">
        <v>0</v>
      </c>
      <c r="R221" s="196">
        <f>Q221*H221</f>
        <v>0</v>
      </c>
      <c r="S221" s="196">
        <v>0</v>
      </c>
      <c r="T221" s="197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8" t="s">
        <v>197</v>
      </c>
      <c r="AT221" s="198" t="s">
        <v>294</v>
      </c>
      <c r="AU221" s="198" t="s">
        <v>82</v>
      </c>
      <c r="AY221" s="15" t="s">
        <v>168</v>
      </c>
      <c r="BE221" s="199">
        <f>IF(N221="základná",J221,0)</f>
        <v>0</v>
      </c>
      <c r="BF221" s="199">
        <f>IF(N221="znížená",J221,0)</f>
        <v>0</v>
      </c>
      <c r="BG221" s="199">
        <f>IF(N221="zákl. prenesená",J221,0)</f>
        <v>0</v>
      </c>
      <c r="BH221" s="199">
        <f>IF(N221="zníž. prenesená",J221,0)</f>
        <v>0</v>
      </c>
      <c r="BI221" s="199">
        <f>IF(N221="nulová",J221,0)</f>
        <v>0</v>
      </c>
      <c r="BJ221" s="15" t="s">
        <v>88</v>
      </c>
      <c r="BK221" s="199">
        <f>ROUND(I221*H221,2)</f>
        <v>0</v>
      </c>
      <c r="BL221" s="15" t="s">
        <v>175</v>
      </c>
      <c r="BM221" s="198" t="s">
        <v>2249</v>
      </c>
    </row>
    <row r="222" s="2" customFormat="1" ht="21.75" customHeight="1">
      <c r="A222" s="34"/>
      <c r="B222" s="185"/>
      <c r="C222" s="200" t="s">
        <v>1517</v>
      </c>
      <c r="D222" s="200" t="s">
        <v>294</v>
      </c>
      <c r="E222" s="201" t="s">
        <v>2250</v>
      </c>
      <c r="F222" s="202" t="s">
        <v>2251</v>
      </c>
      <c r="G222" s="203" t="s">
        <v>385</v>
      </c>
      <c r="H222" s="204">
        <v>1</v>
      </c>
      <c r="I222" s="205"/>
      <c r="J222" s="206">
        <f>ROUND(I222*H222,2)</f>
        <v>0</v>
      </c>
      <c r="K222" s="207"/>
      <c r="L222" s="208"/>
      <c r="M222" s="209" t="s">
        <v>1</v>
      </c>
      <c r="N222" s="210" t="s">
        <v>41</v>
      </c>
      <c r="O222" s="78"/>
      <c r="P222" s="196">
        <f>O222*H222</f>
        <v>0</v>
      </c>
      <c r="Q222" s="196">
        <v>0</v>
      </c>
      <c r="R222" s="196">
        <f>Q222*H222</f>
        <v>0</v>
      </c>
      <c r="S222" s="196">
        <v>0</v>
      </c>
      <c r="T222" s="197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8" t="s">
        <v>197</v>
      </c>
      <c r="AT222" s="198" t="s">
        <v>294</v>
      </c>
      <c r="AU222" s="198" t="s">
        <v>82</v>
      </c>
      <c r="AY222" s="15" t="s">
        <v>168</v>
      </c>
      <c r="BE222" s="199">
        <f>IF(N222="základná",J222,0)</f>
        <v>0</v>
      </c>
      <c r="BF222" s="199">
        <f>IF(N222="znížená",J222,0)</f>
        <v>0</v>
      </c>
      <c r="BG222" s="199">
        <f>IF(N222="zákl. prenesená",J222,0)</f>
        <v>0</v>
      </c>
      <c r="BH222" s="199">
        <f>IF(N222="zníž. prenesená",J222,0)</f>
        <v>0</v>
      </c>
      <c r="BI222" s="199">
        <f>IF(N222="nulová",J222,0)</f>
        <v>0</v>
      </c>
      <c r="BJ222" s="15" t="s">
        <v>88</v>
      </c>
      <c r="BK222" s="199">
        <f>ROUND(I222*H222,2)</f>
        <v>0</v>
      </c>
      <c r="BL222" s="15" t="s">
        <v>175</v>
      </c>
      <c r="BM222" s="198" t="s">
        <v>2252</v>
      </c>
    </row>
    <row r="223" s="2" customFormat="1" ht="16.5" customHeight="1">
      <c r="A223" s="34"/>
      <c r="B223" s="185"/>
      <c r="C223" s="200" t="s">
        <v>1521</v>
      </c>
      <c r="D223" s="200" t="s">
        <v>294</v>
      </c>
      <c r="E223" s="201" t="s">
        <v>2253</v>
      </c>
      <c r="F223" s="202" t="s">
        <v>2254</v>
      </c>
      <c r="G223" s="203" t="s">
        <v>385</v>
      </c>
      <c r="H223" s="204">
        <v>1</v>
      </c>
      <c r="I223" s="205"/>
      <c r="J223" s="206">
        <f>ROUND(I223*H223,2)</f>
        <v>0</v>
      </c>
      <c r="K223" s="207"/>
      <c r="L223" s="208"/>
      <c r="M223" s="209" t="s">
        <v>1</v>
      </c>
      <c r="N223" s="210" t="s">
        <v>41</v>
      </c>
      <c r="O223" s="78"/>
      <c r="P223" s="196">
        <f>O223*H223</f>
        <v>0</v>
      </c>
      <c r="Q223" s="196">
        <v>0</v>
      </c>
      <c r="R223" s="196">
        <f>Q223*H223</f>
        <v>0</v>
      </c>
      <c r="S223" s="196">
        <v>0</v>
      </c>
      <c r="T223" s="197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8" t="s">
        <v>197</v>
      </c>
      <c r="AT223" s="198" t="s">
        <v>294</v>
      </c>
      <c r="AU223" s="198" t="s">
        <v>82</v>
      </c>
      <c r="AY223" s="15" t="s">
        <v>168</v>
      </c>
      <c r="BE223" s="199">
        <f>IF(N223="základná",J223,0)</f>
        <v>0</v>
      </c>
      <c r="BF223" s="199">
        <f>IF(N223="znížená",J223,0)</f>
        <v>0</v>
      </c>
      <c r="BG223" s="199">
        <f>IF(N223="zákl. prenesená",J223,0)</f>
        <v>0</v>
      </c>
      <c r="BH223" s="199">
        <f>IF(N223="zníž. prenesená",J223,0)</f>
        <v>0</v>
      </c>
      <c r="BI223" s="199">
        <f>IF(N223="nulová",J223,0)</f>
        <v>0</v>
      </c>
      <c r="BJ223" s="15" t="s">
        <v>88</v>
      </c>
      <c r="BK223" s="199">
        <f>ROUND(I223*H223,2)</f>
        <v>0</v>
      </c>
      <c r="BL223" s="15" t="s">
        <v>175</v>
      </c>
      <c r="BM223" s="198" t="s">
        <v>2255</v>
      </c>
    </row>
    <row r="224" s="2" customFormat="1" ht="16.5" customHeight="1">
      <c r="A224" s="34"/>
      <c r="B224" s="185"/>
      <c r="C224" s="200" t="s">
        <v>1525</v>
      </c>
      <c r="D224" s="200" t="s">
        <v>294</v>
      </c>
      <c r="E224" s="201" t="s">
        <v>2256</v>
      </c>
      <c r="F224" s="202" t="s">
        <v>2023</v>
      </c>
      <c r="G224" s="203" t="s">
        <v>385</v>
      </c>
      <c r="H224" s="204">
        <v>1</v>
      </c>
      <c r="I224" s="205"/>
      <c r="J224" s="206">
        <f>ROUND(I224*H224,2)</f>
        <v>0</v>
      </c>
      <c r="K224" s="207"/>
      <c r="L224" s="208"/>
      <c r="M224" s="209" t="s">
        <v>1</v>
      </c>
      <c r="N224" s="210" t="s">
        <v>41</v>
      </c>
      <c r="O224" s="78"/>
      <c r="P224" s="196">
        <f>O224*H224</f>
        <v>0</v>
      </c>
      <c r="Q224" s="196">
        <v>0</v>
      </c>
      <c r="R224" s="196">
        <f>Q224*H224</f>
        <v>0</v>
      </c>
      <c r="S224" s="196">
        <v>0</v>
      </c>
      <c r="T224" s="197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8" t="s">
        <v>197</v>
      </c>
      <c r="AT224" s="198" t="s">
        <v>294</v>
      </c>
      <c r="AU224" s="198" t="s">
        <v>82</v>
      </c>
      <c r="AY224" s="15" t="s">
        <v>168</v>
      </c>
      <c r="BE224" s="199">
        <f>IF(N224="základná",J224,0)</f>
        <v>0</v>
      </c>
      <c r="BF224" s="199">
        <f>IF(N224="znížená",J224,0)</f>
        <v>0</v>
      </c>
      <c r="BG224" s="199">
        <f>IF(N224="zákl. prenesená",J224,0)</f>
        <v>0</v>
      </c>
      <c r="BH224" s="199">
        <f>IF(N224="zníž. prenesená",J224,0)</f>
        <v>0</v>
      </c>
      <c r="BI224" s="199">
        <f>IF(N224="nulová",J224,0)</f>
        <v>0</v>
      </c>
      <c r="BJ224" s="15" t="s">
        <v>88</v>
      </c>
      <c r="BK224" s="199">
        <f>ROUND(I224*H224,2)</f>
        <v>0</v>
      </c>
      <c r="BL224" s="15" t="s">
        <v>175</v>
      </c>
      <c r="BM224" s="198" t="s">
        <v>2257</v>
      </c>
    </row>
    <row r="225" s="2" customFormat="1" ht="21.75" customHeight="1">
      <c r="A225" s="34"/>
      <c r="B225" s="185"/>
      <c r="C225" s="200" t="s">
        <v>1529</v>
      </c>
      <c r="D225" s="200" t="s">
        <v>294</v>
      </c>
      <c r="E225" s="201" t="s">
        <v>2258</v>
      </c>
      <c r="F225" s="202" t="s">
        <v>2259</v>
      </c>
      <c r="G225" s="203" t="s">
        <v>385</v>
      </c>
      <c r="H225" s="204">
        <v>1</v>
      </c>
      <c r="I225" s="205"/>
      <c r="J225" s="206">
        <f>ROUND(I225*H225,2)</f>
        <v>0</v>
      </c>
      <c r="K225" s="207"/>
      <c r="L225" s="208"/>
      <c r="M225" s="209" t="s">
        <v>1</v>
      </c>
      <c r="N225" s="210" t="s">
        <v>41</v>
      </c>
      <c r="O225" s="78"/>
      <c r="P225" s="196">
        <f>O225*H225</f>
        <v>0</v>
      </c>
      <c r="Q225" s="196">
        <v>0</v>
      </c>
      <c r="R225" s="196">
        <f>Q225*H225</f>
        <v>0</v>
      </c>
      <c r="S225" s="196">
        <v>0</v>
      </c>
      <c r="T225" s="197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8" t="s">
        <v>197</v>
      </c>
      <c r="AT225" s="198" t="s">
        <v>294</v>
      </c>
      <c r="AU225" s="198" t="s">
        <v>82</v>
      </c>
      <c r="AY225" s="15" t="s">
        <v>168</v>
      </c>
      <c r="BE225" s="199">
        <f>IF(N225="základná",J225,0)</f>
        <v>0</v>
      </c>
      <c r="BF225" s="199">
        <f>IF(N225="znížená",J225,0)</f>
        <v>0</v>
      </c>
      <c r="BG225" s="199">
        <f>IF(N225="zákl. prenesená",J225,0)</f>
        <v>0</v>
      </c>
      <c r="BH225" s="199">
        <f>IF(N225="zníž. prenesená",J225,0)</f>
        <v>0</v>
      </c>
      <c r="BI225" s="199">
        <f>IF(N225="nulová",J225,0)</f>
        <v>0</v>
      </c>
      <c r="BJ225" s="15" t="s">
        <v>88</v>
      </c>
      <c r="BK225" s="199">
        <f>ROUND(I225*H225,2)</f>
        <v>0</v>
      </c>
      <c r="BL225" s="15" t="s">
        <v>175</v>
      </c>
      <c r="BM225" s="198" t="s">
        <v>2260</v>
      </c>
    </row>
    <row r="226" s="2" customFormat="1" ht="16.5" customHeight="1">
      <c r="A226" s="34"/>
      <c r="B226" s="185"/>
      <c r="C226" s="200" t="s">
        <v>1533</v>
      </c>
      <c r="D226" s="200" t="s">
        <v>294</v>
      </c>
      <c r="E226" s="201" t="s">
        <v>2261</v>
      </c>
      <c r="F226" s="202" t="s">
        <v>2262</v>
      </c>
      <c r="G226" s="203" t="s">
        <v>385</v>
      </c>
      <c r="H226" s="204">
        <v>1</v>
      </c>
      <c r="I226" s="205"/>
      <c r="J226" s="206">
        <f>ROUND(I226*H226,2)</f>
        <v>0</v>
      </c>
      <c r="K226" s="207"/>
      <c r="L226" s="208"/>
      <c r="M226" s="209" t="s">
        <v>1</v>
      </c>
      <c r="N226" s="210" t="s">
        <v>41</v>
      </c>
      <c r="O226" s="78"/>
      <c r="P226" s="196">
        <f>O226*H226</f>
        <v>0</v>
      </c>
      <c r="Q226" s="196">
        <v>0</v>
      </c>
      <c r="R226" s="196">
        <f>Q226*H226</f>
        <v>0</v>
      </c>
      <c r="S226" s="196">
        <v>0</v>
      </c>
      <c r="T226" s="197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8" t="s">
        <v>197</v>
      </c>
      <c r="AT226" s="198" t="s">
        <v>294</v>
      </c>
      <c r="AU226" s="198" t="s">
        <v>82</v>
      </c>
      <c r="AY226" s="15" t="s">
        <v>168</v>
      </c>
      <c r="BE226" s="199">
        <f>IF(N226="základná",J226,0)</f>
        <v>0</v>
      </c>
      <c r="BF226" s="199">
        <f>IF(N226="znížená",J226,0)</f>
        <v>0</v>
      </c>
      <c r="BG226" s="199">
        <f>IF(N226="zákl. prenesená",J226,0)</f>
        <v>0</v>
      </c>
      <c r="BH226" s="199">
        <f>IF(N226="zníž. prenesená",J226,0)</f>
        <v>0</v>
      </c>
      <c r="BI226" s="199">
        <f>IF(N226="nulová",J226,0)</f>
        <v>0</v>
      </c>
      <c r="BJ226" s="15" t="s">
        <v>88</v>
      </c>
      <c r="BK226" s="199">
        <f>ROUND(I226*H226,2)</f>
        <v>0</v>
      </c>
      <c r="BL226" s="15" t="s">
        <v>175</v>
      </c>
      <c r="BM226" s="198" t="s">
        <v>2263</v>
      </c>
    </row>
    <row r="227" s="2" customFormat="1" ht="16.5" customHeight="1">
      <c r="A227" s="34"/>
      <c r="B227" s="185"/>
      <c r="C227" s="200" t="s">
        <v>1820</v>
      </c>
      <c r="D227" s="200" t="s">
        <v>294</v>
      </c>
      <c r="E227" s="201" t="s">
        <v>2264</v>
      </c>
      <c r="F227" s="202" t="s">
        <v>2265</v>
      </c>
      <c r="G227" s="203" t="s">
        <v>385</v>
      </c>
      <c r="H227" s="204">
        <v>1</v>
      </c>
      <c r="I227" s="205"/>
      <c r="J227" s="206">
        <f>ROUND(I227*H227,2)</f>
        <v>0</v>
      </c>
      <c r="K227" s="207"/>
      <c r="L227" s="208"/>
      <c r="M227" s="209" t="s">
        <v>1</v>
      </c>
      <c r="N227" s="210" t="s">
        <v>41</v>
      </c>
      <c r="O227" s="78"/>
      <c r="P227" s="196">
        <f>O227*H227</f>
        <v>0</v>
      </c>
      <c r="Q227" s="196">
        <v>0</v>
      </c>
      <c r="R227" s="196">
        <f>Q227*H227</f>
        <v>0</v>
      </c>
      <c r="S227" s="196">
        <v>0</v>
      </c>
      <c r="T227" s="197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8" t="s">
        <v>197</v>
      </c>
      <c r="AT227" s="198" t="s">
        <v>294</v>
      </c>
      <c r="AU227" s="198" t="s">
        <v>82</v>
      </c>
      <c r="AY227" s="15" t="s">
        <v>168</v>
      </c>
      <c r="BE227" s="199">
        <f>IF(N227="základná",J227,0)</f>
        <v>0</v>
      </c>
      <c r="BF227" s="199">
        <f>IF(N227="znížená",J227,0)</f>
        <v>0</v>
      </c>
      <c r="BG227" s="199">
        <f>IF(N227="zákl. prenesená",J227,0)</f>
        <v>0</v>
      </c>
      <c r="BH227" s="199">
        <f>IF(N227="zníž. prenesená",J227,0)</f>
        <v>0</v>
      </c>
      <c r="BI227" s="199">
        <f>IF(N227="nulová",J227,0)</f>
        <v>0</v>
      </c>
      <c r="BJ227" s="15" t="s">
        <v>88</v>
      </c>
      <c r="BK227" s="199">
        <f>ROUND(I227*H227,2)</f>
        <v>0</v>
      </c>
      <c r="BL227" s="15" t="s">
        <v>175</v>
      </c>
      <c r="BM227" s="198" t="s">
        <v>2266</v>
      </c>
    </row>
    <row r="228" s="2" customFormat="1" ht="16.5" customHeight="1">
      <c r="A228" s="34"/>
      <c r="B228" s="185"/>
      <c r="C228" s="200" t="s">
        <v>1824</v>
      </c>
      <c r="D228" s="200" t="s">
        <v>294</v>
      </c>
      <c r="E228" s="201" t="s">
        <v>2267</v>
      </c>
      <c r="F228" s="202" t="s">
        <v>2268</v>
      </c>
      <c r="G228" s="203" t="s">
        <v>385</v>
      </c>
      <c r="H228" s="204">
        <v>1</v>
      </c>
      <c r="I228" s="205"/>
      <c r="J228" s="206">
        <f>ROUND(I228*H228,2)</f>
        <v>0</v>
      </c>
      <c r="K228" s="207"/>
      <c r="L228" s="208"/>
      <c r="M228" s="218" t="s">
        <v>1</v>
      </c>
      <c r="N228" s="219" t="s">
        <v>41</v>
      </c>
      <c r="O228" s="214"/>
      <c r="P228" s="215">
        <f>O228*H228</f>
        <v>0</v>
      </c>
      <c r="Q228" s="215">
        <v>0</v>
      </c>
      <c r="R228" s="215">
        <f>Q228*H228</f>
        <v>0</v>
      </c>
      <c r="S228" s="215">
        <v>0</v>
      </c>
      <c r="T228" s="216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8" t="s">
        <v>197</v>
      </c>
      <c r="AT228" s="198" t="s">
        <v>294</v>
      </c>
      <c r="AU228" s="198" t="s">
        <v>82</v>
      </c>
      <c r="AY228" s="15" t="s">
        <v>168</v>
      </c>
      <c r="BE228" s="199">
        <f>IF(N228="základná",J228,0)</f>
        <v>0</v>
      </c>
      <c r="BF228" s="199">
        <f>IF(N228="znížená",J228,0)</f>
        <v>0</v>
      </c>
      <c r="BG228" s="199">
        <f>IF(N228="zákl. prenesená",J228,0)</f>
        <v>0</v>
      </c>
      <c r="BH228" s="199">
        <f>IF(N228="zníž. prenesená",J228,0)</f>
        <v>0</v>
      </c>
      <c r="BI228" s="199">
        <f>IF(N228="nulová",J228,0)</f>
        <v>0</v>
      </c>
      <c r="BJ228" s="15" t="s">
        <v>88</v>
      </c>
      <c r="BK228" s="199">
        <f>ROUND(I228*H228,2)</f>
        <v>0</v>
      </c>
      <c r="BL228" s="15" t="s">
        <v>175</v>
      </c>
      <c r="BM228" s="198" t="s">
        <v>2269</v>
      </c>
    </row>
    <row r="229" s="2" customFormat="1" ht="6.96" customHeight="1">
      <c r="A229" s="34"/>
      <c r="B229" s="61"/>
      <c r="C229" s="62"/>
      <c r="D229" s="62"/>
      <c r="E229" s="62"/>
      <c r="F229" s="62"/>
      <c r="G229" s="62"/>
      <c r="H229" s="62"/>
      <c r="I229" s="62"/>
      <c r="J229" s="62"/>
      <c r="K229" s="62"/>
      <c r="L229" s="35"/>
      <c r="M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</row>
  </sheetData>
  <autoFilter ref="C128:K22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89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135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Zníženie energetickej náročnosti budovy telocvične ZŠ a MŠ Pod Papierňou, Bardejov</v>
      </c>
      <c r="F7" s="28"/>
      <c r="G7" s="28"/>
      <c r="H7" s="28"/>
      <c r="L7" s="18"/>
    </row>
    <row r="8" s="1" customFormat="1" ht="12" customHeight="1">
      <c r="B8" s="18"/>
      <c r="D8" s="28" t="s">
        <v>136</v>
      </c>
      <c r="L8" s="18"/>
    </row>
    <row r="9" s="2" customFormat="1" ht="23.25" customHeight="1">
      <c r="A9" s="34"/>
      <c r="B9" s="35"/>
      <c r="C9" s="34"/>
      <c r="D9" s="34"/>
      <c r="E9" s="131" t="s">
        <v>137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139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1. 5. 2024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30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2"/>
      <c r="B29" s="133"/>
      <c r="C29" s="132"/>
      <c r="D29" s="132"/>
      <c r="E29" s="32" t="s">
        <v>1</v>
      </c>
      <c r="F29" s="32"/>
      <c r="G29" s="32"/>
      <c r="H29" s="32"/>
      <c r="I29" s="132"/>
      <c r="J29" s="132"/>
      <c r="K29" s="132"/>
      <c r="L29" s="134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5" t="s">
        <v>35</v>
      </c>
      <c r="E32" s="34"/>
      <c r="F32" s="34"/>
      <c r="G32" s="34"/>
      <c r="H32" s="34"/>
      <c r="I32" s="34"/>
      <c r="J32" s="97">
        <f>ROUND(J129,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6" t="s">
        <v>39</v>
      </c>
      <c r="E35" s="41" t="s">
        <v>40</v>
      </c>
      <c r="F35" s="137">
        <f>ROUND((SUM(BE129:BE189)),  2)</f>
        <v>0</v>
      </c>
      <c r="G35" s="138"/>
      <c r="H35" s="138"/>
      <c r="I35" s="139">
        <v>0.20000000000000001</v>
      </c>
      <c r="J35" s="137">
        <f>ROUND(((SUM(BE129:BE189))*I35),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ROUND((SUM(BF129:BF189)),  2)</f>
        <v>0</v>
      </c>
      <c r="G36" s="138"/>
      <c r="H36" s="138"/>
      <c r="I36" s="139">
        <v>0.20000000000000001</v>
      </c>
      <c r="J36" s="137">
        <f>ROUND(((SUM(BF129:BF189))*I36),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ROUND((SUM(BG129:BG189)),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ROUND((SUM(BH129:BH189)),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ROUND((SUM(BI129:BI189)),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Zníženie energetickej náročnosti budovy telocvične ZŠ a MŠ Pod Papierňou, Bardejov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136</v>
      </c>
      <c r="L86" s="18"/>
    </row>
    <row r="87" s="2" customFormat="1" ht="23.25" customHeight="1">
      <c r="A87" s="34"/>
      <c r="B87" s="35"/>
      <c r="C87" s="34"/>
      <c r="D87" s="34"/>
      <c r="E87" s="131" t="s">
        <v>137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01 - Zateplenie obvodového plášťa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Pod Papierňou 1555 ; 085 01 Bardejov</v>
      </c>
      <c r="G91" s="34"/>
      <c r="H91" s="34"/>
      <c r="I91" s="28" t="s">
        <v>21</v>
      </c>
      <c r="J91" s="70" t="str">
        <f>IF(J14="","",J14)</f>
        <v>1. 5. 2024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Mesto Bardejov, Radničné námestie 16, 085 01</v>
      </c>
      <c r="G93" s="34"/>
      <c r="H93" s="34"/>
      <c r="I93" s="28" t="s">
        <v>29</v>
      </c>
      <c r="J93" s="32" t="str">
        <f>E23</f>
        <v>BEELI s.r.o., Bojná 329, 956 01 Bojná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5.6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BEELI s.r.o., Bojná 329, 956 01 Bojná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141</v>
      </c>
      <c r="D96" s="142"/>
      <c r="E96" s="142"/>
      <c r="F96" s="142"/>
      <c r="G96" s="142"/>
      <c r="H96" s="142"/>
      <c r="I96" s="142"/>
      <c r="J96" s="151" t="s">
        <v>142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143</v>
      </c>
      <c r="D98" s="34"/>
      <c r="E98" s="34"/>
      <c r="F98" s="34"/>
      <c r="G98" s="34"/>
      <c r="H98" s="34"/>
      <c r="I98" s="34"/>
      <c r="J98" s="97">
        <f>J129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144</v>
      </c>
    </row>
    <row r="99" s="9" customFormat="1" ht="24.96" customHeight="1">
      <c r="A99" s="9"/>
      <c r="B99" s="153"/>
      <c r="C99" s="9"/>
      <c r="D99" s="154" t="s">
        <v>145</v>
      </c>
      <c r="E99" s="155"/>
      <c r="F99" s="155"/>
      <c r="G99" s="155"/>
      <c r="H99" s="155"/>
      <c r="I99" s="155"/>
      <c r="J99" s="156">
        <f>J130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7"/>
      <c r="C100" s="10"/>
      <c r="D100" s="158" t="s">
        <v>146</v>
      </c>
      <c r="E100" s="159"/>
      <c r="F100" s="159"/>
      <c r="G100" s="159"/>
      <c r="H100" s="159"/>
      <c r="I100" s="159"/>
      <c r="J100" s="160">
        <f>J131</f>
        <v>0</v>
      </c>
      <c r="K100" s="10"/>
      <c r="L100" s="15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7"/>
      <c r="C101" s="10"/>
      <c r="D101" s="158" t="s">
        <v>147</v>
      </c>
      <c r="E101" s="159"/>
      <c r="F101" s="159"/>
      <c r="G101" s="159"/>
      <c r="H101" s="159"/>
      <c r="I101" s="159"/>
      <c r="J101" s="160">
        <f>J143</f>
        <v>0</v>
      </c>
      <c r="K101" s="10"/>
      <c r="L101" s="15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7"/>
      <c r="C102" s="10"/>
      <c r="D102" s="158" t="s">
        <v>148</v>
      </c>
      <c r="E102" s="159"/>
      <c r="F102" s="159"/>
      <c r="G102" s="159"/>
      <c r="H102" s="159"/>
      <c r="I102" s="159"/>
      <c r="J102" s="160">
        <f>J161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53"/>
      <c r="C103" s="9"/>
      <c r="D103" s="154" t="s">
        <v>149</v>
      </c>
      <c r="E103" s="155"/>
      <c r="F103" s="155"/>
      <c r="G103" s="155"/>
      <c r="H103" s="155"/>
      <c r="I103" s="155"/>
      <c r="J103" s="156">
        <f>J163</f>
        <v>0</v>
      </c>
      <c r="K103" s="9"/>
      <c r="L103" s="15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57"/>
      <c r="C104" s="10"/>
      <c r="D104" s="158" t="s">
        <v>150</v>
      </c>
      <c r="E104" s="159"/>
      <c r="F104" s="159"/>
      <c r="G104" s="159"/>
      <c r="H104" s="159"/>
      <c r="I104" s="159"/>
      <c r="J104" s="160">
        <f>J164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7"/>
      <c r="C105" s="10"/>
      <c r="D105" s="158" t="s">
        <v>151</v>
      </c>
      <c r="E105" s="159"/>
      <c r="F105" s="159"/>
      <c r="G105" s="159"/>
      <c r="H105" s="159"/>
      <c r="I105" s="159"/>
      <c r="J105" s="160">
        <f>J170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7"/>
      <c r="C106" s="10"/>
      <c r="D106" s="158" t="s">
        <v>152</v>
      </c>
      <c r="E106" s="159"/>
      <c r="F106" s="159"/>
      <c r="G106" s="159"/>
      <c r="H106" s="159"/>
      <c r="I106" s="159"/>
      <c r="J106" s="160">
        <f>J179</f>
        <v>0</v>
      </c>
      <c r="K106" s="10"/>
      <c r="L106" s="15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53"/>
      <c r="C107" s="9"/>
      <c r="D107" s="154" t="s">
        <v>153</v>
      </c>
      <c r="E107" s="155"/>
      <c r="F107" s="155"/>
      <c r="G107" s="155"/>
      <c r="H107" s="155"/>
      <c r="I107" s="155"/>
      <c r="J107" s="156">
        <f>J188</f>
        <v>0</v>
      </c>
      <c r="K107" s="9"/>
      <c r="L107" s="153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="2" customFormat="1" ht="6.96" customHeight="1">
      <c r="A113" s="34"/>
      <c r="B113" s="63"/>
      <c r="C113" s="64"/>
      <c r="D113" s="64"/>
      <c r="E113" s="64"/>
      <c r="F113" s="64"/>
      <c r="G113" s="64"/>
      <c r="H113" s="64"/>
      <c r="I113" s="64"/>
      <c r="J113" s="64"/>
      <c r="K113" s="6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4.96" customHeight="1">
      <c r="A114" s="34"/>
      <c r="B114" s="35"/>
      <c r="C114" s="19" t="s">
        <v>154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15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6.25" customHeight="1">
      <c r="A117" s="34"/>
      <c r="B117" s="35"/>
      <c r="C117" s="34"/>
      <c r="D117" s="34"/>
      <c r="E117" s="131" t="str">
        <f>E7</f>
        <v>Zníženie energetickej náročnosti budovy telocvične ZŠ a MŠ Pod Papierňou, Bardejov</v>
      </c>
      <c r="F117" s="28"/>
      <c r="G117" s="28"/>
      <c r="H117" s="28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1" customFormat="1" ht="12" customHeight="1">
      <c r="B118" s="18"/>
      <c r="C118" s="28" t="s">
        <v>136</v>
      </c>
      <c r="L118" s="18"/>
    </row>
    <row r="119" s="2" customFormat="1" ht="23.25" customHeight="1">
      <c r="A119" s="34"/>
      <c r="B119" s="35"/>
      <c r="C119" s="34"/>
      <c r="D119" s="34"/>
      <c r="E119" s="131" t="s">
        <v>137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138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6.5" customHeight="1">
      <c r="A121" s="34"/>
      <c r="B121" s="35"/>
      <c r="C121" s="34"/>
      <c r="D121" s="34"/>
      <c r="E121" s="68" t="str">
        <f>E11</f>
        <v>01 - Zateplenie obvodového plášťa</v>
      </c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19</v>
      </c>
      <c r="D123" s="34"/>
      <c r="E123" s="34"/>
      <c r="F123" s="23" t="str">
        <f>F14</f>
        <v>Pod Papierňou 1555 ; 085 01 Bardejov</v>
      </c>
      <c r="G123" s="34"/>
      <c r="H123" s="34"/>
      <c r="I123" s="28" t="s">
        <v>21</v>
      </c>
      <c r="J123" s="70" t="str">
        <f>IF(J14="","",J14)</f>
        <v>1. 5. 2024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25.65" customHeight="1">
      <c r="A125" s="34"/>
      <c r="B125" s="35"/>
      <c r="C125" s="28" t="s">
        <v>23</v>
      </c>
      <c r="D125" s="34"/>
      <c r="E125" s="34"/>
      <c r="F125" s="23" t="str">
        <f>E17</f>
        <v>Mesto Bardejov, Radničné námestie 16, 085 01</v>
      </c>
      <c r="G125" s="34"/>
      <c r="H125" s="34"/>
      <c r="I125" s="28" t="s">
        <v>29</v>
      </c>
      <c r="J125" s="32" t="str">
        <f>E23</f>
        <v>BEELI s.r.o., Bojná 329, 956 01 Bojná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25.65" customHeight="1">
      <c r="A126" s="34"/>
      <c r="B126" s="35"/>
      <c r="C126" s="28" t="s">
        <v>27</v>
      </c>
      <c r="D126" s="34"/>
      <c r="E126" s="34"/>
      <c r="F126" s="23" t="str">
        <f>IF(E20="","",E20)</f>
        <v>Vyplň údaj</v>
      </c>
      <c r="G126" s="34"/>
      <c r="H126" s="34"/>
      <c r="I126" s="28" t="s">
        <v>32</v>
      </c>
      <c r="J126" s="32" t="str">
        <f>E26</f>
        <v>BEELI s.r.o., Bojná 329, 956 01 Bojná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0.32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11" customFormat="1" ht="29.28" customHeight="1">
      <c r="A128" s="161"/>
      <c r="B128" s="162"/>
      <c r="C128" s="163" t="s">
        <v>155</v>
      </c>
      <c r="D128" s="164" t="s">
        <v>60</v>
      </c>
      <c r="E128" s="164" t="s">
        <v>56</v>
      </c>
      <c r="F128" s="164" t="s">
        <v>57</v>
      </c>
      <c r="G128" s="164" t="s">
        <v>156</v>
      </c>
      <c r="H128" s="164" t="s">
        <v>157</v>
      </c>
      <c r="I128" s="164" t="s">
        <v>158</v>
      </c>
      <c r="J128" s="165" t="s">
        <v>142</v>
      </c>
      <c r="K128" s="166" t="s">
        <v>159</v>
      </c>
      <c r="L128" s="167"/>
      <c r="M128" s="87" t="s">
        <v>1</v>
      </c>
      <c r="N128" s="88" t="s">
        <v>39</v>
      </c>
      <c r="O128" s="88" t="s">
        <v>160</v>
      </c>
      <c r="P128" s="88" t="s">
        <v>161</v>
      </c>
      <c r="Q128" s="88" t="s">
        <v>162</v>
      </c>
      <c r="R128" s="88" t="s">
        <v>163</v>
      </c>
      <c r="S128" s="88" t="s">
        <v>164</v>
      </c>
      <c r="T128" s="89" t="s">
        <v>165</v>
      </c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</row>
    <row r="129" s="2" customFormat="1" ht="22.8" customHeight="1">
      <c r="A129" s="34"/>
      <c r="B129" s="35"/>
      <c r="C129" s="94" t="s">
        <v>143</v>
      </c>
      <c r="D129" s="34"/>
      <c r="E129" s="34"/>
      <c r="F129" s="34"/>
      <c r="G129" s="34"/>
      <c r="H129" s="34"/>
      <c r="I129" s="34"/>
      <c r="J129" s="168">
        <f>BK129</f>
        <v>0</v>
      </c>
      <c r="K129" s="34"/>
      <c r="L129" s="35"/>
      <c r="M129" s="90"/>
      <c r="N129" s="74"/>
      <c r="O129" s="91"/>
      <c r="P129" s="169">
        <f>P130+P163+P188</f>
        <v>0</v>
      </c>
      <c r="Q129" s="91"/>
      <c r="R129" s="169">
        <f>R130+R163+R188</f>
        <v>52.064049165199989</v>
      </c>
      <c r="S129" s="91"/>
      <c r="T129" s="170">
        <f>T130+T163+T188</f>
        <v>7.4012491599999999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5" t="s">
        <v>74</v>
      </c>
      <c r="AU129" s="15" t="s">
        <v>144</v>
      </c>
      <c r="BK129" s="171">
        <f>BK130+BK163+BK188</f>
        <v>0</v>
      </c>
    </row>
    <row r="130" s="12" customFormat="1" ht="25.92" customHeight="1">
      <c r="A130" s="12"/>
      <c r="B130" s="172"/>
      <c r="C130" s="12"/>
      <c r="D130" s="173" t="s">
        <v>74</v>
      </c>
      <c r="E130" s="174" t="s">
        <v>166</v>
      </c>
      <c r="F130" s="174" t="s">
        <v>167</v>
      </c>
      <c r="G130" s="12"/>
      <c r="H130" s="12"/>
      <c r="I130" s="175"/>
      <c r="J130" s="176">
        <f>BK130</f>
        <v>0</v>
      </c>
      <c r="K130" s="12"/>
      <c r="L130" s="172"/>
      <c r="M130" s="177"/>
      <c r="N130" s="178"/>
      <c r="O130" s="178"/>
      <c r="P130" s="179">
        <f>P131+P143+P161</f>
        <v>0</v>
      </c>
      <c r="Q130" s="178"/>
      <c r="R130" s="179">
        <f>R131+R143+R161</f>
        <v>49.365156869999993</v>
      </c>
      <c r="S130" s="178"/>
      <c r="T130" s="180">
        <f>T131+T143+T161</f>
        <v>4.0640631599999999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3" t="s">
        <v>82</v>
      </c>
      <c r="AT130" s="181" t="s">
        <v>74</v>
      </c>
      <c r="AU130" s="181" t="s">
        <v>75</v>
      </c>
      <c r="AY130" s="173" t="s">
        <v>168</v>
      </c>
      <c r="BK130" s="182">
        <f>BK131+BK143+BK161</f>
        <v>0</v>
      </c>
    </row>
    <row r="131" s="12" customFormat="1" ht="22.8" customHeight="1">
      <c r="A131" s="12"/>
      <c r="B131" s="172"/>
      <c r="C131" s="12"/>
      <c r="D131" s="173" t="s">
        <v>74</v>
      </c>
      <c r="E131" s="183" t="s">
        <v>169</v>
      </c>
      <c r="F131" s="183" t="s">
        <v>170</v>
      </c>
      <c r="G131" s="12"/>
      <c r="H131" s="12"/>
      <c r="I131" s="175"/>
      <c r="J131" s="184">
        <f>BK131</f>
        <v>0</v>
      </c>
      <c r="K131" s="12"/>
      <c r="L131" s="172"/>
      <c r="M131" s="177"/>
      <c r="N131" s="178"/>
      <c r="O131" s="178"/>
      <c r="P131" s="179">
        <f>SUM(P132:P142)</f>
        <v>0</v>
      </c>
      <c r="Q131" s="178"/>
      <c r="R131" s="179">
        <f>SUM(R132:R142)</f>
        <v>27.853418149999996</v>
      </c>
      <c r="S131" s="178"/>
      <c r="T131" s="180">
        <f>SUM(T132:T142)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3" t="s">
        <v>82</v>
      </c>
      <c r="AT131" s="181" t="s">
        <v>74</v>
      </c>
      <c r="AU131" s="181" t="s">
        <v>82</v>
      </c>
      <c r="AY131" s="173" t="s">
        <v>168</v>
      </c>
      <c r="BK131" s="182">
        <f>SUM(BK132:BK142)</f>
        <v>0</v>
      </c>
    </row>
    <row r="132" s="2" customFormat="1" ht="37.8" customHeight="1">
      <c r="A132" s="34"/>
      <c r="B132" s="185"/>
      <c r="C132" s="186" t="s">
        <v>82</v>
      </c>
      <c r="D132" s="186" t="s">
        <v>171</v>
      </c>
      <c r="E132" s="187" t="s">
        <v>172</v>
      </c>
      <c r="F132" s="188" t="s">
        <v>173</v>
      </c>
      <c r="G132" s="189" t="s">
        <v>174</v>
      </c>
      <c r="H132" s="190">
        <v>254.69399999999999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41</v>
      </c>
      <c r="O132" s="78"/>
      <c r="P132" s="196">
        <f>O132*H132</f>
        <v>0</v>
      </c>
      <c r="Q132" s="196">
        <v>0.00019000000000000001</v>
      </c>
      <c r="R132" s="196">
        <f>Q132*H132</f>
        <v>0.048391860000000002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175</v>
      </c>
      <c r="AT132" s="198" t="s">
        <v>171</v>
      </c>
      <c r="AU132" s="198" t="s">
        <v>88</v>
      </c>
      <c r="AY132" s="15" t="s">
        <v>168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88</v>
      </c>
      <c r="BK132" s="199">
        <f>ROUND(I132*H132,2)</f>
        <v>0</v>
      </c>
      <c r="BL132" s="15" t="s">
        <v>175</v>
      </c>
      <c r="BM132" s="198" t="s">
        <v>176</v>
      </c>
    </row>
    <row r="133" s="2" customFormat="1" ht="24.15" customHeight="1">
      <c r="A133" s="34"/>
      <c r="B133" s="185"/>
      <c r="C133" s="186" t="s">
        <v>88</v>
      </c>
      <c r="D133" s="186" t="s">
        <v>171</v>
      </c>
      <c r="E133" s="187" t="s">
        <v>177</v>
      </c>
      <c r="F133" s="188" t="s">
        <v>178</v>
      </c>
      <c r="G133" s="189" t="s">
        <v>174</v>
      </c>
      <c r="H133" s="190">
        <v>754.60599999999999</v>
      </c>
      <c r="I133" s="191"/>
      <c r="J133" s="192">
        <f>ROUND(I133*H133,2)</f>
        <v>0</v>
      </c>
      <c r="K133" s="193"/>
      <c r="L133" s="35"/>
      <c r="M133" s="194" t="s">
        <v>1</v>
      </c>
      <c r="N133" s="195" t="s">
        <v>41</v>
      </c>
      <c r="O133" s="78"/>
      <c r="P133" s="196">
        <f>O133*H133</f>
        <v>0</v>
      </c>
      <c r="Q133" s="196">
        <v>0.00023000000000000001</v>
      </c>
      <c r="R133" s="196">
        <f>Q133*H133</f>
        <v>0.17355938000000001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175</v>
      </c>
      <c r="AT133" s="198" t="s">
        <v>171</v>
      </c>
      <c r="AU133" s="198" t="s">
        <v>88</v>
      </c>
      <c r="AY133" s="15" t="s">
        <v>168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88</v>
      </c>
      <c r="BK133" s="199">
        <f>ROUND(I133*H133,2)</f>
        <v>0</v>
      </c>
      <c r="BL133" s="15" t="s">
        <v>175</v>
      </c>
      <c r="BM133" s="198" t="s">
        <v>179</v>
      </c>
    </row>
    <row r="134" s="2" customFormat="1" ht="24.15" customHeight="1">
      <c r="A134" s="34"/>
      <c r="B134" s="185"/>
      <c r="C134" s="186" t="s">
        <v>113</v>
      </c>
      <c r="D134" s="186" t="s">
        <v>171</v>
      </c>
      <c r="E134" s="187" t="s">
        <v>180</v>
      </c>
      <c r="F134" s="188" t="s">
        <v>181</v>
      </c>
      <c r="G134" s="189" t="s">
        <v>174</v>
      </c>
      <c r="H134" s="190">
        <v>754.37199999999996</v>
      </c>
      <c r="I134" s="191"/>
      <c r="J134" s="192">
        <f>ROUND(I134*H134,2)</f>
        <v>0</v>
      </c>
      <c r="K134" s="193"/>
      <c r="L134" s="35"/>
      <c r="M134" s="194" t="s">
        <v>1</v>
      </c>
      <c r="N134" s="195" t="s">
        <v>41</v>
      </c>
      <c r="O134" s="78"/>
      <c r="P134" s="196">
        <f>O134*H134</f>
        <v>0</v>
      </c>
      <c r="Q134" s="196">
        <v>0.00040000000000000002</v>
      </c>
      <c r="R134" s="196">
        <f>Q134*H134</f>
        <v>0.30174879999999998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175</v>
      </c>
      <c r="AT134" s="198" t="s">
        <v>171</v>
      </c>
      <c r="AU134" s="198" t="s">
        <v>88</v>
      </c>
      <c r="AY134" s="15" t="s">
        <v>168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88</v>
      </c>
      <c r="BK134" s="199">
        <f>ROUND(I134*H134,2)</f>
        <v>0</v>
      </c>
      <c r="BL134" s="15" t="s">
        <v>175</v>
      </c>
      <c r="BM134" s="198" t="s">
        <v>182</v>
      </c>
    </row>
    <row r="135" s="2" customFormat="1" ht="24.15" customHeight="1">
      <c r="A135" s="34"/>
      <c r="B135" s="185"/>
      <c r="C135" s="186" t="s">
        <v>175</v>
      </c>
      <c r="D135" s="186" t="s">
        <v>171</v>
      </c>
      <c r="E135" s="187" t="s">
        <v>183</v>
      </c>
      <c r="F135" s="188" t="s">
        <v>184</v>
      </c>
      <c r="G135" s="189" t="s">
        <v>174</v>
      </c>
      <c r="H135" s="190">
        <v>12.550000000000001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41</v>
      </c>
      <c r="O135" s="78"/>
      <c r="P135" s="196">
        <f>O135*H135</f>
        <v>0</v>
      </c>
      <c r="Q135" s="196">
        <v>0.0315</v>
      </c>
      <c r="R135" s="196">
        <f>Q135*H135</f>
        <v>0.39532500000000004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175</v>
      </c>
      <c r="AT135" s="198" t="s">
        <v>171</v>
      </c>
      <c r="AU135" s="198" t="s">
        <v>88</v>
      </c>
      <c r="AY135" s="15" t="s">
        <v>168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88</v>
      </c>
      <c r="BK135" s="199">
        <f>ROUND(I135*H135,2)</f>
        <v>0</v>
      </c>
      <c r="BL135" s="15" t="s">
        <v>175</v>
      </c>
      <c r="BM135" s="198" t="s">
        <v>185</v>
      </c>
    </row>
    <row r="136" s="2" customFormat="1" ht="24.15" customHeight="1">
      <c r="A136" s="34"/>
      <c r="B136" s="185"/>
      <c r="C136" s="186" t="s">
        <v>186</v>
      </c>
      <c r="D136" s="186" t="s">
        <v>171</v>
      </c>
      <c r="E136" s="187" t="s">
        <v>187</v>
      </c>
      <c r="F136" s="188" t="s">
        <v>188</v>
      </c>
      <c r="G136" s="189" t="s">
        <v>174</v>
      </c>
      <c r="H136" s="190">
        <v>792.09100000000001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41</v>
      </c>
      <c r="O136" s="78"/>
      <c r="P136" s="196">
        <f>O136*H136</f>
        <v>0</v>
      </c>
      <c r="Q136" s="196">
        <v>0.0032200000000000002</v>
      </c>
      <c r="R136" s="196">
        <f>Q136*H136</f>
        <v>2.55053302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175</v>
      </c>
      <c r="AT136" s="198" t="s">
        <v>171</v>
      </c>
      <c r="AU136" s="198" t="s">
        <v>88</v>
      </c>
      <c r="AY136" s="15" t="s">
        <v>168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88</v>
      </c>
      <c r="BK136" s="199">
        <f>ROUND(I136*H136,2)</f>
        <v>0</v>
      </c>
      <c r="BL136" s="15" t="s">
        <v>175</v>
      </c>
      <c r="BM136" s="198" t="s">
        <v>189</v>
      </c>
    </row>
    <row r="137" s="2" customFormat="1" ht="24.15" customHeight="1">
      <c r="A137" s="34"/>
      <c r="B137" s="185"/>
      <c r="C137" s="186" t="s">
        <v>169</v>
      </c>
      <c r="D137" s="186" t="s">
        <v>171</v>
      </c>
      <c r="E137" s="187" t="s">
        <v>190</v>
      </c>
      <c r="F137" s="188" t="s">
        <v>191</v>
      </c>
      <c r="G137" s="189" t="s">
        <v>174</v>
      </c>
      <c r="H137" s="190">
        <v>0.246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41</v>
      </c>
      <c r="O137" s="78"/>
      <c r="P137" s="196">
        <f>O137*H137</f>
        <v>0</v>
      </c>
      <c r="Q137" s="196">
        <v>0.0061799999999999997</v>
      </c>
      <c r="R137" s="196">
        <f>Q137*H137</f>
        <v>0.0015202799999999999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175</v>
      </c>
      <c r="AT137" s="198" t="s">
        <v>171</v>
      </c>
      <c r="AU137" s="198" t="s">
        <v>88</v>
      </c>
      <c r="AY137" s="15" t="s">
        <v>168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88</v>
      </c>
      <c r="BK137" s="199">
        <f>ROUND(I137*H137,2)</f>
        <v>0</v>
      </c>
      <c r="BL137" s="15" t="s">
        <v>175</v>
      </c>
      <c r="BM137" s="198" t="s">
        <v>192</v>
      </c>
    </row>
    <row r="138" s="2" customFormat="1" ht="33" customHeight="1">
      <c r="A138" s="34"/>
      <c r="B138" s="185"/>
      <c r="C138" s="186" t="s">
        <v>193</v>
      </c>
      <c r="D138" s="186" t="s">
        <v>171</v>
      </c>
      <c r="E138" s="187" t="s">
        <v>194</v>
      </c>
      <c r="F138" s="188" t="s">
        <v>195</v>
      </c>
      <c r="G138" s="189" t="s">
        <v>174</v>
      </c>
      <c r="H138" s="190">
        <v>62.747999999999998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0.01494</v>
      </c>
      <c r="R138" s="196">
        <f>Q138*H138</f>
        <v>0.93745511999999998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175</v>
      </c>
      <c r="AT138" s="198" t="s">
        <v>171</v>
      </c>
      <c r="AU138" s="198" t="s">
        <v>88</v>
      </c>
      <c r="AY138" s="15" t="s">
        <v>168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88</v>
      </c>
      <c r="BK138" s="199">
        <f>ROUND(I138*H138,2)</f>
        <v>0</v>
      </c>
      <c r="BL138" s="15" t="s">
        <v>175</v>
      </c>
      <c r="BM138" s="198" t="s">
        <v>196</v>
      </c>
    </row>
    <row r="139" s="2" customFormat="1" ht="24.15" customHeight="1">
      <c r="A139" s="34"/>
      <c r="B139" s="185"/>
      <c r="C139" s="186" t="s">
        <v>197</v>
      </c>
      <c r="D139" s="186" t="s">
        <v>171</v>
      </c>
      <c r="E139" s="187" t="s">
        <v>198</v>
      </c>
      <c r="F139" s="188" t="s">
        <v>199</v>
      </c>
      <c r="G139" s="189" t="s">
        <v>174</v>
      </c>
      <c r="H139" s="190">
        <v>0.095000000000000001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0.01055</v>
      </c>
      <c r="R139" s="196">
        <f>Q139*H139</f>
        <v>0.0010022500000000001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175</v>
      </c>
      <c r="AT139" s="198" t="s">
        <v>171</v>
      </c>
      <c r="AU139" s="198" t="s">
        <v>88</v>
      </c>
      <c r="AY139" s="15" t="s">
        <v>168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88</v>
      </c>
      <c r="BK139" s="199">
        <f>ROUND(I139*H139,2)</f>
        <v>0</v>
      </c>
      <c r="BL139" s="15" t="s">
        <v>175</v>
      </c>
      <c r="BM139" s="198" t="s">
        <v>200</v>
      </c>
    </row>
    <row r="140" s="2" customFormat="1" ht="24.15" customHeight="1">
      <c r="A140" s="34"/>
      <c r="B140" s="185"/>
      <c r="C140" s="186" t="s">
        <v>201</v>
      </c>
      <c r="D140" s="186" t="s">
        <v>171</v>
      </c>
      <c r="E140" s="187" t="s">
        <v>202</v>
      </c>
      <c r="F140" s="188" t="s">
        <v>203</v>
      </c>
      <c r="G140" s="189" t="s">
        <v>174</v>
      </c>
      <c r="H140" s="190">
        <v>9.5760000000000005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0.020809999999999999</v>
      </c>
      <c r="R140" s="196">
        <f>Q140*H140</f>
        <v>0.19927655999999999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175</v>
      </c>
      <c r="AT140" s="198" t="s">
        <v>171</v>
      </c>
      <c r="AU140" s="198" t="s">
        <v>88</v>
      </c>
      <c r="AY140" s="15" t="s">
        <v>168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88</v>
      </c>
      <c r="BK140" s="199">
        <f>ROUND(I140*H140,2)</f>
        <v>0</v>
      </c>
      <c r="BL140" s="15" t="s">
        <v>175</v>
      </c>
      <c r="BM140" s="198" t="s">
        <v>204</v>
      </c>
    </row>
    <row r="141" s="2" customFormat="1" ht="24.15" customHeight="1">
      <c r="A141" s="34"/>
      <c r="B141" s="185"/>
      <c r="C141" s="186" t="s">
        <v>121</v>
      </c>
      <c r="D141" s="186" t="s">
        <v>171</v>
      </c>
      <c r="E141" s="187" t="s">
        <v>205</v>
      </c>
      <c r="F141" s="188" t="s">
        <v>206</v>
      </c>
      <c r="G141" s="189" t="s">
        <v>174</v>
      </c>
      <c r="H141" s="190">
        <v>655.97299999999996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0.034889999999999997</v>
      </c>
      <c r="R141" s="196">
        <f>Q141*H141</f>
        <v>22.886897969999996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175</v>
      </c>
      <c r="AT141" s="198" t="s">
        <v>171</v>
      </c>
      <c r="AU141" s="198" t="s">
        <v>88</v>
      </c>
      <c r="AY141" s="15" t="s">
        <v>168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88</v>
      </c>
      <c r="BK141" s="199">
        <f>ROUND(I141*H141,2)</f>
        <v>0</v>
      </c>
      <c r="BL141" s="15" t="s">
        <v>175</v>
      </c>
      <c r="BM141" s="198" t="s">
        <v>207</v>
      </c>
    </row>
    <row r="142" s="2" customFormat="1" ht="24.15" customHeight="1">
      <c r="A142" s="34"/>
      <c r="B142" s="185"/>
      <c r="C142" s="186" t="s">
        <v>124</v>
      </c>
      <c r="D142" s="186" t="s">
        <v>171</v>
      </c>
      <c r="E142" s="187" t="s">
        <v>208</v>
      </c>
      <c r="F142" s="188" t="s">
        <v>209</v>
      </c>
      <c r="G142" s="189" t="s">
        <v>174</v>
      </c>
      <c r="H142" s="190">
        <v>19.138999999999999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0.018689999999999998</v>
      </c>
      <c r="R142" s="196">
        <f>Q142*H142</f>
        <v>0.35770790999999996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175</v>
      </c>
      <c r="AT142" s="198" t="s">
        <v>171</v>
      </c>
      <c r="AU142" s="198" t="s">
        <v>88</v>
      </c>
      <c r="AY142" s="15" t="s">
        <v>168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88</v>
      </c>
      <c r="BK142" s="199">
        <f>ROUND(I142*H142,2)</f>
        <v>0</v>
      </c>
      <c r="BL142" s="15" t="s">
        <v>175</v>
      </c>
      <c r="BM142" s="198" t="s">
        <v>210</v>
      </c>
    </row>
    <row r="143" s="12" customFormat="1" ht="22.8" customHeight="1">
      <c r="A143" s="12"/>
      <c r="B143" s="172"/>
      <c r="C143" s="12"/>
      <c r="D143" s="173" t="s">
        <v>74</v>
      </c>
      <c r="E143" s="183" t="s">
        <v>201</v>
      </c>
      <c r="F143" s="183" t="s">
        <v>211</v>
      </c>
      <c r="G143" s="12"/>
      <c r="H143" s="12"/>
      <c r="I143" s="175"/>
      <c r="J143" s="184">
        <f>BK143</f>
        <v>0</v>
      </c>
      <c r="K143" s="12"/>
      <c r="L143" s="172"/>
      <c r="M143" s="177"/>
      <c r="N143" s="178"/>
      <c r="O143" s="178"/>
      <c r="P143" s="179">
        <f>SUM(P144:P160)</f>
        <v>0</v>
      </c>
      <c r="Q143" s="178"/>
      <c r="R143" s="179">
        <f>SUM(R144:R160)</f>
        <v>21.51173872</v>
      </c>
      <c r="S143" s="178"/>
      <c r="T143" s="180">
        <f>SUM(T144:T160)</f>
        <v>4.0640631599999999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73" t="s">
        <v>82</v>
      </c>
      <c r="AT143" s="181" t="s">
        <v>74</v>
      </c>
      <c r="AU143" s="181" t="s">
        <v>82</v>
      </c>
      <c r="AY143" s="173" t="s">
        <v>168</v>
      </c>
      <c r="BK143" s="182">
        <f>SUM(BK144:BK160)</f>
        <v>0</v>
      </c>
    </row>
    <row r="144" s="2" customFormat="1" ht="33" customHeight="1">
      <c r="A144" s="34"/>
      <c r="B144" s="185"/>
      <c r="C144" s="186" t="s">
        <v>127</v>
      </c>
      <c r="D144" s="186" t="s">
        <v>171</v>
      </c>
      <c r="E144" s="187" t="s">
        <v>212</v>
      </c>
      <c r="F144" s="188" t="s">
        <v>213</v>
      </c>
      <c r="G144" s="189" t="s">
        <v>174</v>
      </c>
      <c r="H144" s="190">
        <v>1016.5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0.02103</v>
      </c>
      <c r="R144" s="196">
        <f>Q144*H144</f>
        <v>21.376995000000001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175</v>
      </c>
      <c r="AT144" s="198" t="s">
        <v>171</v>
      </c>
      <c r="AU144" s="198" t="s">
        <v>88</v>
      </c>
      <c r="AY144" s="15" t="s">
        <v>168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88</v>
      </c>
      <c r="BK144" s="199">
        <f>ROUND(I144*H144,2)</f>
        <v>0</v>
      </c>
      <c r="BL144" s="15" t="s">
        <v>175</v>
      </c>
      <c r="BM144" s="198" t="s">
        <v>214</v>
      </c>
    </row>
    <row r="145" s="2" customFormat="1" ht="33" customHeight="1">
      <c r="A145" s="34"/>
      <c r="B145" s="185"/>
      <c r="C145" s="186" t="s">
        <v>215</v>
      </c>
      <c r="D145" s="186" t="s">
        <v>171</v>
      </c>
      <c r="E145" s="187" t="s">
        <v>216</v>
      </c>
      <c r="F145" s="188" t="s">
        <v>217</v>
      </c>
      <c r="G145" s="189" t="s">
        <v>174</v>
      </c>
      <c r="H145" s="190">
        <v>1016.5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41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175</v>
      </c>
      <c r="AT145" s="198" t="s">
        <v>171</v>
      </c>
      <c r="AU145" s="198" t="s">
        <v>88</v>
      </c>
      <c r="AY145" s="15" t="s">
        <v>168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88</v>
      </c>
      <c r="BK145" s="199">
        <f>ROUND(I145*H145,2)</f>
        <v>0</v>
      </c>
      <c r="BL145" s="15" t="s">
        <v>175</v>
      </c>
      <c r="BM145" s="198" t="s">
        <v>218</v>
      </c>
    </row>
    <row r="146" s="2" customFormat="1" ht="37.8" customHeight="1">
      <c r="A146" s="34"/>
      <c r="B146" s="185"/>
      <c r="C146" s="186" t="s">
        <v>129</v>
      </c>
      <c r="D146" s="186" t="s">
        <v>171</v>
      </c>
      <c r="E146" s="187" t="s">
        <v>219</v>
      </c>
      <c r="F146" s="188" t="s">
        <v>220</v>
      </c>
      <c r="G146" s="189" t="s">
        <v>174</v>
      </c>
      <c r="H146" s="190">
        <v>7115.5</v>
      </c>
      <c r="I146" s="191"/>
      <c r="J146" s="192">
        <f>ROUND(I146*H146,2)</f>
        <v>0</v>
      </c>
      <c r="K146" s="193"/>
      <c r="L146" s="35"/>
      <c r="M146" s="194" t="s">
        <v>1</v>
      </c>
      <c r="N146" s="195" t="s">
        <v>41</v>
      </c>
      <c r="O146" s="78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175</v>
      </c>
      <c r="AT146" s="198" t="s">
        <v>171</v>
      </c>
      <c r="AU146" s="198" t="s">
        <v>88</v>
      </c>
      <c r="AY146" s="15" t="s">
        <v>168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88</v>
      </c>
      <c r="BK146" s="199">
        <f>ROUND(I146*H146,2)</f>
        <v>0</v>
      </c>
      <c r="BL146" s="15" t="s">
        <v>175</v>
      </c>
      <c r="BM146" s="198" t="s">
        <v>221</v>
      </c>
    </row>
    <row r="147" s="2" customFormat="1" ht="24.15" customHeight="1">
      <c r="A147" s="34"/>
      <c r="B147" s="185"/>
      <c r="C147" s="186" t="s">
        <v>132</v>
      </c>
      <c r="D147" s="186" t="s">
        <v>171</v>
      </c>
      <c r="E147" s="187" t="s">
        <v>222</v>
      </c>
      <c r="F147" s="188" t="s">
        <v>223</v>
      </c>
      <c r="G147" s="189" t="s">
        <v>174</v>
      </c>
      <c r="H147" s="190">
        <v>754.46199999999999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175</v>
      </c>
      <c r="AT147" s="198" t="s">
        <v>171</v>
      </c>
      <c r="AU147" s="198" t="s">
        <v>88</v>
      </c>
      <c r="AY147" s="15" t="s">
        <v>168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88</v>
      </c>
      <c r="BK147" s="199">
        <f>ROUND(I147*H147,2)</f>
        <v>0</v>
      </c>
      <c r="BL147" s="15" t="s">
        <v>175</v>
      </c>
      <c r="BM147" s="198" t="s">
        <v>224</v>
      </c>
    </row>
    <row r="148" s="2" customFormat="1" ht="24.15" customHeight="1">
      <c r="A148" s="34"/>
      <c r="B148" s="185"/>
      <c r="C148" s="186" t="s">
        <v>225</v>
      </c>
      <c r="D148" s="186" t="s">
        <v>171</v>
      </c>
      <c r="E148" s="187" t="s">
        <v>226</v>
      </c>
      <c r="F148" s="188" t="s">
        <v>227</v>
      </c>
      <c r="G148" s="189" t="s">
        <v>228</v>
      </c>
      <c r="H148" s="190">
        <v>222.136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41</v>
      </c>
      <c r="O148" s="78"/>
      <c r="P148" s="196">
        <f>O148*H148</f>
        <v>0</v>
      </c>
      <c r="Q148" s="196">
        <v>0.00012999999999999999</v>
      </c>
      <c r="R148" s="196">
        <f>Q148*H148</f>
        <v>0.028877679999999996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175</v>
      </c>
      <c r="AT148" s="198" t="s">
        <v>171</v>
      </c>
      <c r="AU148" s="198" t="s">
        <v>88</v>
      </c>
      <c r="AY148" s="15" t="s">
        <v>168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88</v>
      </c>
      <c r="BK148" s="199">
        <f>ROUND(I148*H148,2)</f>
        <v>0</v>
      </c>
      <c r="BL148" s="15" t="s">
        <v>175</v>
      </c>
      <c r="BM148" s="198" t="s">
        <v>229</v>
      </c>
    </row>
    <row r="149" s="2" customFormat="1" ht="16.5" customHeight="1">
      <c r="A149" s="34"/>
      <c r="B149" s="185"/>
      <c r="C149" s="186" t="s">
        <v>230</v>
      </c>
      <c r="D149" s="186" t="s">
        <v>171</v>
      </c>
      <c r="E149" s="187" t="s">
        <v>231</v>
      </c>
      <c r="F149" s="188" t="s">
        <v>232</v>
      </c>
      <c r="G149" s="189" t="s">
        <v>228</v>
      </c>
      <c r="H149" s="190">
        <v>271.11599999999999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41</v>
      </c>
      <c r="O149" s="78"/>
      <c r="P149" s="196">
        <f>O149*H149</f>
        <v>0</v>
      </c>
      <c r="Q149" s="196">
        <v>0.00025000000000000001</v>
      </c>
      <c r="R149" s="196">
        <f>Q149*H149</f>
        <v>0.067778999999999992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175</v>
      </c>
      <c r="AT149" s="198" t="s">
        <v>171</v>
      </c>
      <c r="AU149" s="198" t="s">
        <v>88</v>
      </c>
      <c r="AY149" s="15" t="s">
        <v>168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88</v>
      </c>
      <c r="BK149" s="199">
        <f>ROUND(I149*H149,2)</f>
        <v>0</v>
      </c>
      <c r="BL149" s="15" t="s">
        <v>175</v>
      </c>
      <c r="BM149" s="198" t="s">
        <v>233</v>
      </c>
    </row>
    <row r="150" s="2" customFormat="1" ht="16.5" customHeight="1">
      <c r="A150" s="34"/>
      <c r="B150" s="185"/>
      <c r="C150" s="186" t="s">
        <v>234</v>
      </c>
      <c r="D150" s="186" t="s">
        <v>171</v>
      </c>
      <c r="E150" s="187" t="s">
        <v>235</v>
      </c>
      <c r="F150" s="188" t="s">
        <v>236</v>
      </c>
      <c r="G150" s="189" t="s">
        <v>228</v>
      </c>
      <c r="H150" s="190">
        <v>92.432000000000002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41</v>
      </c>
      <c r="O150" s="78"/>
      <c r="P150" s="196">
        <f>O150*H150</f>
        <v>0</v>
      </c>
      <c r="Q150" s="196">
        <v>0.00025999999999999998</v>
      </c>
      <c r="R150" s="196">
        <f>Q150*H150</f>
        <v>0.024032319999999999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175</v>
      </c>
      <c r="AT150" s="198" t="s">
        <v>171</v>
      </c>
      <c r="AU150" s="198" t="s">
        <v>88</v>
      </c>
      <c r="AY150" s="15" t="s">
        <v>168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88</v>
      </c>
      <c r="BK150" s="199">
        <f>ROUND(I150*H150,2)</f>
        <v>0</v>
      </c>
      <c r="BL150" s="15" t="s">
        <v>175</v>
      </c>
      <c r="BM150" s="198" t="s">
        <v>237</v>
      </c>
    </row>
    <row r="151" s="2" customFormat="1" ht="16.5" customHeight="1">
      <c r="A151" s="34"/>
      <c r="B151" s="185"/>
      <c r="C151" s="186" t="s">
        <v>238</v>
      </c>
      <c r="D151" s="186" t="s">
        <v>171</v>
      </c>
      <c r="E151" s="187" t="s">
        <v>239</v>
      </c>
      <c r="F151" s="188" t="s">
        <v>240</v>
      </c>
      <c r="G151" s="189" t="s">
        <v>228</v>
      </c>
      <c r="H151" s="190">
        <v>87.841999999999999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41</v>
      </c>
      <c r="O151" s="78"/>
      <c r="P151" s="196">
        <f>O151*H151</f>
        <v>0</v>
      </c>
      <c r="Q151" s="196">
        <v>0.00016000000000000001</v>
      </c>
      <c r="R151" s="196">
        <f>Q151*H151</f>
        <v>0.014054720000000001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175</v>
      </c>
      <c r="AT151" s="198" t="s">
        <v>171</v>
      </c>
      <c r="AU151" s="198" t="s">
        <v>88</v>
      </c>
      <c r="AY151" s="15" t="s">
        <v>168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88</v>
      </c>
      <c r="BK151" s="199">
        <f>ROUND(I151*H151,2)</f>
        <v>0</v>
      </c>
      <c r="BL151" s="15" t="s">
        <v>175</v>
      </c>
      <c r="BM151" s="198" t="s">
        <v>241</v>
      </c>
    </row>
    <row r="152" s="2" customFormat="1" ht="37.8" customHeight="1">
      <c r="A152" s="34"/>
      <c r="B152" s="185"/>
      <c r="C152" s="186" t="s">
        <v>7</v>
      </c>
      <c r="D152" s="186" t="s">
        <v>171</v>
      </c>
      <c r="E152" s="187" t="s">
        <v>242</v>
      </c>
      <c r="F152" s="188" t="s">
        <v>243</v>
      </c>
      <c r="G152" s="189" t="s">
        <v>174</v>
      </c>
      <c r="H152" s="190">
        <v>211.72499999999999</v>
      </c>
      <c r="I152" s="191"/>
      <c r="J152" s="192">
        <f>ROUND(I152*H152,2)</f>
        <v>0</v>
      </c>
      <c r="K152" s="193"/>
      <c r="L152" s="35"/>
      <c r="M152" s="194" t="s">
        <v>1</v>
      </c>
      <c r="N152" s="195" t="s">
        <v>41</v>
      </c>
      <c r="O152" s="78"/>
      <c r="P152" s="196">
        <f>O152*H152</f>
        <v>0</v>
      </c>
      <c r="Q152" s="196">
        <v>0</v>
      </c>
      <c r="R152" s="196">
        <f>Q152*H152</f>
        <v>0</v>
      </c>
      <c r="S152" s="196">
        <v>0.01804</v>
      </c>
      <c r="T152" s="197">
        <f>S152*H152</f>
        <v>3.8195190000000001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175</v>
      </c>
      <c r="AT152" s="198" t="s">
        <v>171</v>
      </c>
      <c r="AU152" s="198" t="s">
        <v>88</v>
      </c>
      <c r="AY152" s="15" t="s">
        <v>168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88</v>
      </c>
      <c r="BK152" s="199">
        <f>ROUND(I152*H152,2)</f>
        <v>0</v>
      </c>
      <c r="BL152" s="15" t="s">
        <v>175</v>
      </c>
      <c r="BM152" s="198" t="s">
        <v>244</v>
      </c>
    </row>
    <row r="153" s="2" customFormat="1" ht="37.8" customHeight="1">
      <c r="A153" s="34"/>
      <c r="B153" s="185"/>
      <c r="C153" s="186" t="s">
        <v>245</v>
      </c>
      <c r="D153" s="186" t="s">
        <v>171</v>
      </c>
      <c r="E153" s="187" t="s">
        <v>246</v>
      </c>
      <c r="F153" s="188" t="s">
        <v>247</v>
      </c>
      <c r="G153" s="189" t="s">
        <v>174</v>
      </c>
      <c r="H153" s="190">
        <v>13.958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0.017520000000000001</v>
      </c>
      <c r="T153" s="197">
        <f>S153*H153</f>
        <v>0.24454416000000001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175</v>
      </c>
      <c r="AT153" s="198" t="s">
        <v>171</v>
      </c>
      <c r="AU153" s="198" t="s">
        <v>88</v>
      </c>
      <c r="AY153" s="15" t="s">
        <v>168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88</v>
      </c>
      <c r="BK153" s="199">
        <f>ROUND(I153*H153,2)</f>
        <v>0</v>
      </c>
      <c r="BL153" s="15" t="s">
        <v>175</v>
      </c>
      <c r="BM153" s="198" t="s">
        <v>248</v>
      </c>
    </row>
    <row r="154" s="2" customFormat="1" ht="24.15" customHeight="1">
      <c r="A154" s="34"/>
      <c r="B154" s="185"/>
      <c r="C154" s="186" t="s">
        <v>249</v>
      </c>
      <c r="D154" s="186" t="s">
        <v>171</v>
      </c>
      <c r="E154" s="187" t="s">
        <v>250</v>
      </c>
      <c r="F154" s="188" t="s">
        <v>251</v>
      </c>
      <c r="G154" s="189" t="s">
        <v>252</v>
      </c>
      <c r="H154" s="190">
        <v>7.4009999999999998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41</v>
      </c>
      <c r="O154" s="78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175</v>
      </c>
      <c r="AT154" s="198" t="s">
        <v>171</v>
      </c>
      <c r="AU154" s="198" t="s">
        <v>88</v>
      </c>
      <c r="AY154" s="15" t="s">
        <v>168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88</v>
      </c>
      <c r="BK154" s="199">
        <f>ROUND(I154*H154,2)</f>
        <v>0</v>
      </c>
      <c r="BL154" s="15" t="s">
        <v>175</v>
      </c>
      <c r="BM154" s="198" t="s">
        <v>253</v>
      </c>
    </row>
    <row r="155" s="2" customFormat="1" ht="24.15" customHeight="1">
      <c r="A155" s="34"/>
      <c r="B155" s="185"/>
      <c r="C155" s="186" t="s">
        <v>254</v>
      </c>
      <c r="D155" s="186" t="s">
        <v>171</v>
      </c>
      <c r="E155" s="187" t="s">
        <v>255</v>
      </c>
      <c r="F155" s="188" t="s">
        <v>256</v>
      </c>
      <c r="G155" s="189" t="s">
        <v>252</v>
      </c>
      <c r="H155" s="190">
        <v>7.4009999999999998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41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175</v>
      </c>
      <c r="AT155" s="198" t="s">
        <v>171</v>
      </c>
      <c r="AU155" s="198" t="s">
        <v>88</v>
      </c>
      <c r="AY155" s="15" t="s">
        <v>168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88</v>
      </c>
      <c r="BK155" s="199">
        <f>ROUND(I155*H155,2)</f>
        <v>0</v>
      </c>
      <c r="BL155" s="15" t="s">
        <v>175</v>
      </c>
      <c r="BM155" s="198" t="s">
        <v>257</v>
      </c>
    </row>
    <row r="156" s="2" customFormat="1" ht="21.75" customHeight="1">
      <c r="A156" s="34"/>
      <c r="B156" s="185"/>
      <c r="C156" s="186" t="s">
        <v>258</v>
      </c>
      <c r="D156" s="186" t="s">
        <v>171</v>
      </c>
      <c r="E156" s="187" t="s">
        <v>259</v>
      </c>
      <c r="F156" s="188" t="s">
        <v>260</v>
      </c>
      <c r="G156" s="189" t="s">
        <v>252</v>
      </c>
      <c r="H156" s="190">
        <v>7.4009999999999998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41</v>
      </c>
      <c r="O156" s="78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175</v>
      </c>
      <c r="AT156" s="198" t="s">
        <v>171</v>
      </c>
      <c r="AU156" s="198" t="s">
        <v>88</v>
      </c>
      <c r="AY156" s="15" t="s">
        <v>168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88</v>
      </c>
      <c r="BK156" s="199">
        <f>ROUND(I156*H156,2)</f>
        <v>0</v>
      </c>
      <c r="BL156" s="15" t="s">
        <v>175</v>
      </c>
      <c r="BM156" s="198" t="s">
        <v>261</v>
      </c>
    </row>
    <row r="157" s="2" customFormat="1" ht="24.15" customHeight="1">
      <c r="A157" s="34"/>
      <c r="B157" s="185"/>
      <c r="C157" s="186" t="s">
        <v>262</v>
      </c>
      <c r="D157" s="186" t="s">
        <v>171</v>
      </c>
      <c r="E157" s="187" t="s">
        <v>263</v>
      </c>
      <c r="F157" s="188" t="s">
        <v>264</v>
      </c>
      <c r="G157" s="189" t="s">
        <v>252</v>
      </c>
      <c r="H157" s="190">
        <v>177.624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175</v>
      </c>
      <c r="AT157" s="198" t="s">
        <v>171</v>
      </c>
      <c r="AU157" s="198" t="s">
        <v>88</v>
      </c>
      <c r="AY157" s="15" t="s">
        <v>168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88</v>
      </c>
      <c r="BK157" s="199">
        <f>ROUND(I157*H157,2)</f>
        <v>0</v>
      </c>
      <c r="BL157" s="15" t="s">
        <v>175</v>
      </c>
      <c r="BM157" s="198" t="s">
        <v>265</v>
      </c>
    </row>
    <row r="158" s="2" customFormat="1" ht="24.15" customHeight="1">
      <c r="A158" s="34"/>
      <c r="B158" s="185"/>
      <c r="C158" s="186" t="s">
        <v>266</v>
      </c>
      <c r="D158" s="186" t="s">
        <v>171</v>
      </c>
      <c r="E158" s="187" t="s">
        <v>267</v>
      </c>
      <c r="F158" s="188" t="s">
        <v>268</v>
      </c>
      <c r="G158" s="189" t="s">
        <v>252</v>
      </c>
      <c r="H158" s="190">
        <v>2.2200000000000002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41</v>
      </c>
      <c r="O158" s="78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175</v>
      </c>
      <c r="AT158" s="198" t="s">
        <v>171</v>
      </c>
      <c r="AU158" s="198" t="s">
        <v>88</v>
      </c>
      <c r="AY158" s="15" t="s">
        <v>168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88</v>
      </c>
      <c r="BK158" s="199">
        <f>ROUND(I158*H158,2)</f>
        <v>0</v>
      </c>
      <c r="BL158" s="15" t="s">
        <v>175</v>
      </c>
      <c r="BM158" s="198" t="s">
        <v>269</v>
      </c>
    </row>
    <row r="159" s="2" customFormat="1" ht="16.5" customHeight="1">
      <c r="A159" s="34"/>
      <c r="B159" s="185"/>
      <c r="C159" s="186" t="s">
        <v>270</v>
      </c>
      <c r="D159" s="186" t="s">
        <v>171</v>
      </c>
      <c r="E159" s="187" t="s">
        <v>271</v>
      </c>
      <c r="F159" s="188" t="s">
        <v>272</v>
      </c>
      <c r="G159" s="189" t="s">
        <v>273</v>
      </c>
      <c r="H159" s="190">
        <v>2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41</v>
      </c>
      <c r="O159" s="78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175</v>
      </c>
      <c r="AT159" s="198" t="s">
        <v>171</v>
      </c>
      <c r="AU159" s="198" t="s">
        <v>88</v>
      </c>
      <c r="AY159" s="15" t="s">
        <v>168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88</v>
      </c>
      <c r="BK159" s="199">
        <f>ROUND(I159*H159,2)</f>
        <v>0</v>
      </c>
      <c r="BL159" s="15" t="s">
        <v>175</v>
      </c>
      <c r="BM159" s="198" t="s">
        <v>274</v>
      </c>
    </row>
    <row r="160" s="2" customFormat="1" ht="24.15" customHeight="1">
      <c r="A160" s="34"/>
      <c r="B160" s="185"/>
      <c r="C160" s="186" t="s">
        <v>275</v>
      </c>
      <c r="D160" s="186" t="s">
        <v>171</v>
      </c>
      <c r="E160" s="187" t="s">
        <v>276</v>
      </c>
      <c r="F160" s="188" t="s">
        <v>277</v>
      </c>
      <c r="G160" s="189" t="s">
        <v>252</v>
      </c>
      <c r="H160" s="190">
        <v>5.181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41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175</v>
      </c>
      <c r="AT160" s="198" t="s">
        <v>171</v>
      </c>
      <c r="AU160" s="198" t="s">
        <v>88</v>
      </c>
      <c r="AY160" s="15" t="s">
        <v>168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88</v>
      </c>
      <c r="BK160" s="199">
        <f>ROUND(I160*H160,2)</f>
        <v>0</v>
      </c>
      <c r="BL160" s="15" t="s">
        <v>175</v>
      </c>
      <c r="BM160" s="198" t="s">
        <v>278</v>
      </c>
    </row>
    <row r="161" s="12" customFormat="1" ht="22.8" customHeight="1">
      <c r="A161" s="12"/>
      <c r="B161" s="172"/>
      <c r="C161" s="12"/>
      <c r="D161" s="173" t="s">
        <v>74</v>
      </c>
      <c r="E161" s="183" t="s">
        <v>279</v>
      </c>
      <c r="F161" s="183" t="s">
        <v>280</v>
      </c>
      <c r="G161" s="12"/>
      <c r="H161" s="12"/>
      <c r="I161" s="175"/>
      <c r="J161" s="184">
        <f>BK161</f>
        <v>0</v>
      </c>
      <c r="K161" s="12"/>
      <c r="L161" s="172"/>
      <c r="M161" s="177"/>
      <c r="N161" s="178"/>
      <c r="O161" s="178"/>
      <c r="P161" s="179">
        <f>P162</f>
        <v>0</v>
      </c>
      <c r="Q161" s="178"/>
      <c r="R161" s="179">
        <f>R162</f>
        <v>0</v>
      </c>
      <c r="S161" s="178"/>
      <c r="T161" s="180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73" t="s">
        <v>82</v>
      </c>
      <c r="AT161" s="181" t="s">
        <v>74</v>
      </c>
      <c r="AU161" s="181" t="s">
        <v>82</v>
      </c>
      <c r="AY161" s="173" t="s">
        <v>168</v>
      </c>
      <c r="BK161" s="182">
        <f>BK162</f>
        <v>0</v>
      </c>
    </row>
    <row r="162" s="2" customFormat="1" ht="24.15" customHeight="1">
      <c r="A162" s="34"/>
      <c r="B162" s="185"/>
      <c r="C162" s="186" t="s">
        <v>281</v>
      </c>
      <c r="D162" s="186" t="s">
        <v>171</v>
      </c>
      <c r="E162" s="187" t="s">
        <v>282</v>
      </c>
      <c r="F162" s="188" t="s">
        <v>283</v>
      </c>
      <c r="G162" s="189" t="s">
        <v>252</v>
      </c>
      <c r="H162" s="190">
        <v>49.365000000000002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41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175</v>
      </c>
      <c r="AT162" s="198" t="s">
        <v>171</v>
      </c>
      <c r="AU162" s="198" t="s">
        <v>88</v>
      </c>
      <c r="AY162" s="15" t="s">
        <v>168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88</v>
      </c>
      <c r="BK162" s="199">
        <f>ROUND(I162*H162,2)</f>
        <v>0</v>
      </c>
      <c r="BL162" s="15" t="s">
        <v>175</v>
      </c>
      <c r="BM162" s="198" t="s">
        <v>284</v>
      </c>
    </row>
    <row r="163" s="12" customFormat="1" ht="25.92" customHeight="1">
      <c r="A163" s="12"/>
      <c r="B163" s="172"/>
      <c r="C163" s="12"/>
      <c r="D163" s="173" t="s">
        <v>74</v>
      </c>
      <c r="E163" s="174" t="s">
        <v>285</v>
      </c>
      <c r="F163" s="174" t="s">
        <v>286</v>
      </c>
      <c r="G163" s="12"/>
      <c r="H163" s="12"/>
      <c r="I163" s="175"/>
      <c r="J163" s="176">
        <f>BK163</f>
        <v>0</v>
      </c>
      <c r="K163" s="12"/>
      <c r="L163" s="172"/>
      <c r="M163" s="177"/>
      <c r="N163" s="178"/>
      <c r="O163" s="178"/>
      <c r="P163" s="179">
        <f>P164+P170+P179</f>
        <v>0</v>
      </c>
      <c r="Q163" s="178"/>
      <c r="R163" s="179">
        <f>R164+R170+R179</f>
        <v>2.6988922952000003</v>
      </c>
      <c r="S163" s="178"/>
      <c r="T163" s="180">
        <f>T164+T170+T179</f>
        <v>3.337186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73" t="s">
        <v>88</v>
      </c>
      <c r="AT163" s="181" t="s">
        <v>74</v>
      </c>
      <c r="AU163" s="181" t="s">
        <v>75</v>
      </c>
      <c r="AY163" s="173" t="s">
        <v>168</v>
      </c>
      <c r="BK163" s="182">
        <f>BK164+BK170+BK179</f>
        <v>0</v>
      </c>
    </row>
    <row r="164" s="12" customFormat="1" ht="22.8" customHeight="1">
      <c r="A164" s="12"/>
      <c r="B164" s="172"/>
      <c r="C164" s="12"/>
      <c r="D164" s="173" t="s">
        <v>74</v>
      </c>
      <c r="E164" s="183" t="s">
        <v>287</v>
      </c>
      <c r="F164" s="183" t="s">
        <v>288</v>
      </c>
      <c r="G164" s="12"/>
      <c r="H164" s="12"/>
      <c r="I164" s="175"/>
      <c r="J164" s="184">
        <f>BK164</f>
        <v>0</v>
      </c>
      <c r="K164" s="12"/>
      <c r="L164" s="172"/>
      <c r="M164" s="177"/>
      <c r="N164" s="178"/>
      <c r="O164" s="178"/>
      <c r="P164" s="179">
        <f>SUM(P165:P169)</f>
        <v>0</v>
      </c>
      <c r="Q164" s="178"/>
      <c r="R164" s="179">
        <f>SUM(R165:R169)</f>
        <v>0.11939388000000001</v>
      </c>
      <c r="S164" s="178"/>
      <c r="T164" s="180">
        <f>SUM(T165:T169)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73" t="s">
        <v>88</v>
      </c>
      <c r="AT164" s="181" t="s">
        <v>74</v>
      </c>
      <c r="AU164" s="181" t="s">
        <v>82</v>
      </c>
      <c r="AY164" s="173" t="s">
        <v>168</v>
      </c>
      <c r="BK164" s="182">
        <f>SUM(BK165:BK169)</f>
        <v>0</v>
      </c>
    </row>
    <row r="165" s="2" customFormat="1" ht="24.15" customHeight="1">
      <c r="A165" s="34"/>
      <c r="B165" s="185"/>
      <c r="C165" s="186" t="s">
        <v>289</v>
      </c>
      <c r="D165" s="186" t="s">
        <v>171</v>
      </c>
      <c r="E165" s="187" t="s">
        <v>290</v>
      </c>
      <c r="F165" s="188" t="s">
        <v>291</v>
      </c>
      <c r="G165" s="189" t="s">
        <v>174</v>
      </c>
      <c r="H165" s="190">
        <v>59.850000000000001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41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225</v>
      </c>
      <c r="AT165" s="198" t="s">
        <v>171</v>
      </c>
      <c r="AU165" s="198" t="s">
        <v>88</v>
      </c>
      <c r="AY165" s="15" t="s">
        <v>168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88</v>
      </c>
      <c r="BK165" s="199">
        <f>ROUND(I165*H165,2)</f>
        <v>0</v>
      </c>
      <c r="BL165" s="15" t="s">
        <v>225</v>
      </c>
      <c r="BM165" s="198" t="s">
        <v>292</v>
      </c>
    </row>
    <row r="166" s="2" customFormat="1" ht="16.5" customHeight="1">
      <c r="A166" s="34"/>
      <c r="B166" s="185"/>
      <c r="C166" s="200" t="s">
        <v>293</v>
      </c>
      <c r="D166" s="200" t="s">
        <v>294</v>
      </c>
      <c r="E166" s="201" t="s">
        <v>295</v>
      </c>
      <c r="F166" s="202" t="s">
        <v>296</v>
      </c>
      <c r="G166" s="203" t="s">
        <v>252</v>
      </c>
      <c r="H166" s="204">
        <v>0.021000000000000001</v>
      </c>
      <c r="I166" s="205"/>
      <c r="J166" s="206">
        <f>ROUND(I166*H166,2)</f>
        <v>0</v>
      </c>
      <c r="K166" s="207"/>
      <c r="L166" s="208"/>
      <c r="M166" s="209" t="s">
        <v>1</v>
      </c>
      <c r="N166" s="210" t="s">
        <v>41</v>
      </c>
      <c r="O166" s="78"/>
      <c r="P166" s="196">
        <f>O166*H166</f>
        <v>0</v>
      </c>
      <c r="Q166" s="196">
        <v>1</v>
      </c>
      <c r="R166" s="196">
        <f>Q166*H166</f>
        <v>0.021000000000000001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297</v>
      </c>
      <c r="AT166" s="198" t="s">
        <v>294</v>
      </c>
      <c r="AU166" s="198" t="s">
        <v>88</v>
      </c>
      <c r="AY166" s="15" t="s">
        <v>168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88</v>
      </c>
      <c r="BK166" s="199">
        <f>ROUND(I166*H166,2)</f>
        <v>0</v>
      </c>
      <c r="BL166" s="15" t="s">
        <v>225</v>
      </c>
      <c r="BM166" s="198" t="s">
        <v>298</v>
      </c>
    </row>
    <row r="167" s="2" customFormat="1" ht="24.15" customHeight="1">
      <c r="A167" s="34"/>
      <c r="B167" s="185"/>
      <c r="C167" s="186" t="s">
        <v>297</v>
      </c>
      <c r="D167" s="186" t="s">
        <v>171</v>
      </c>
      <c r="E167" s="187" t="s">
        <v>299</v>
      </c>
      <c r="F167" s="188" t="s">
        <v>300</v>
      </c>
      <c r="G167" s="189" t="s">
        <v>174</v>
      </c>
      <c r="H167" s="190">
        <v>59.850000000000001</v>
      </c>
      <c r="I167" s="191"/>
      <c r="J167" s="192">
        <f>ROUND(I167*H167,2)</f>
        <v>0</v>
      </c>
      <c r="K167" s="193"/>
      <c r="L167" s="35"/>
      <c r="M167" s="194" t="s">
        <v>1</v>
      </c>
      <c r="N167" s="195" t="s">
        <v>41</v>
      </c>
      <c r="O167" s="78"/>
      <c r="P167" s="196">
        <f>O167*H167</f>
        <v>0</v>
      </c>
      <c r="Q167" s="196">
        <v>0.00054000000000000001</v>
      </c>
      <c r="R167" s="196">
        <f>Q167*H167</f>
        <v>0.032319000000000001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225</v>
      </c>
      <c r="AT167" s="198" t="s">
        <v>171</v>
      </c>
      <c r="AU167" s="198" t="s">
        <v>88</v>
      </c>
      <c r="AY167" s="15" t="s">
        <v>168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88</v>
      </c>
      <c r="BK167" s="199">
        <f>ROUND(I167*H167,2)</f>
        <v>0</v>
      </c>
      <c r="BL167" s="15" t="s">
        <v>225</v>
      </c>
      <c r="BM167" s="198" t="s">
        <v>301</v>
      </c>
    </row>
    <row r="168" s="2" customFormat="1" ht="24.15" customHeight="1">
      <c r="A168" s="34"/>
      <c r="B168" s="185"/>
      <c r="C168" s="200" t="s">
        <v>302</v>
      </c>
      <c r="D168" s="200" t="s">
        <v>294</v>
      </c>
      <c r="E168" s="201" t="s">
        <v>303</v>
      </c>
      <c r="F168" s="202" t="s">
        <v>304</v>
      </c>
      <c r="G168" s="203" t="s">
        <v>174</v>
      </c>
      <c r="H168" s="204">
        <v>68.828000000000003</v>
      </c>
      <c r="I168" s="205"/>
      <c r="J168" s="206">
        <f>ROUND(I168*H168,2)</f>
        <v>0</v>
      </c>
      <c r="K168" s="207"/>
      <c r="L168" s="208"/>
      <c r="M168" s="209" t="s">
        <v>1</v>
      </c>
      <c r="N168" s="210" t="s">
        <v>41</v>
      </c>
      <c r="O168" s="78"/>
      <c r="P168" s="196">
        <f>O168*H168</f>
        <v>0</v>
      </c>
      <c r="Q168" s="196">
        <v>0.00096000000000000002</v>
      </c>
      <c r="R168" s="196">
        <f>Q168*H168</f>
        <v>0.066074880000000002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297</v>
      </c>
      <c r="AT168" s="198" t="s">
        <v>294</v>
      </c>
      <c r="AU168" s="198" t="s">
        <v>88</v>
      </c>
      <c r="AY168" s="15" t="s">
        <v>168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88</v>
      </c>
      <c r="BK168" s="199">
        <f>ROUND(I168*H168,2)</f>
        <v>0</v>
      </c>
      <c r="BL168" s="15" t="s">
        <v>225</v>
      </c>
      <c r="BM168" s="198" t="s">
        <v>305</v>
      </c>
    </row>
    <row r="169" s="2" customFormat="1" ht="24.15" customHeight="1">
      <c r="A169" s="34"/>
      <c r="B169" s="185"/>
      <c r="C169" s="186" t="s">
        <v>306</v>
      </c>
      <c r="D169" s="186" t="s">
        <v>171</v>
      </c>
      <c r="E169" s="187" t="s">
        <v>307</v>
      </c>
      <c r="F169" s="188" t="s">
        <v>308</v>
      </c>
      <c r="G169" s="189" t="s">
        <v>309</v>
      </c>
      <c r="H169" s="211"/>
      <c r="I169" s="191"/>
      <c r="J169" s="192">
        <f>ROUND(I169*H169,2)</f>
        <v>0</v>
      </c>
      <c r="K169" s="193"/>
      <c r="L169" s="35"/>
      <c r="M169" s="194" t="s">
        <v>1</v>
      </c>
      <c r="N169" s="195" t="s">
        <v>41</v>
      </c>
      <c r="O169" s="78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225</v>
      </c>
      <c r="AT169" s="198" t="s">
        <v>171</v>
      </c>
      <c r="AU169" s="198" t="s">
        <v>88</v>
      </c>
      <c r="AY169" s="15" t="s">
        <v>168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88</v>
      </c>
      <c r="BK169" s="199">
        <f>ROUND(I169*H169,2)</f>
        <v>0</v>
      </c>
      <c r="BL169" s="15" t="s">
        <v>225</v>
      </c>
      <c r="BM169" s="198" t="s">
        <v>310</v>
      </c>
    </row>
    <row r="170" s="12" customFormat="1" ht="22.8" customHeight="1">
      <c r="A170" s="12"/>
      <c r="B170" s="172"/>
      <c r="C170" s="12"/>
      <c r="D170" s="173" t="s">
        <v>74</v>
      </c>
      <c r="E170" s="183" t="s">
        <v>311</v>
      </c>
      <c r="F170" s="183" t="s">
        <v>312</v>
      </c>
      <c r="G170" s="12"/>
      <c r="H170" s="12"/>
      <c r="I170" s="175"/>
      <c r="J170" s="184">
        <f>BK170</f>
        <v>0</v>
      </c>
      <c r="K170" s="12"/>
      <c r="L170" s="172"/>
      <c r="M170" s="177"/>
      <c r="N170" s="178"/>
      <c r="O170" s="178"/>
      <c r="P170" s="179">
        <f>SUM(P171:P178)</f>
        <v>0</v>
      </c>
      <c r="Q170" s="178"/>
      <c r="R170" s="179">
        <f>SUM(R171:R178)</f>
        <v>1.5078480304000002</v>
      </c>
      <c r="S170" s="178"/>
      <c r="T170" s="180">
        <f>SUM(T171:T178)</f>
        <v>2.7918000000000003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73" t="s">
        <v>88</v>
      </c>
      <c r="AT170" s="181" t="s">
        <v>74</v>
      </c>
      <c r="AU170" s="181" t="s">
        <v>82</v>
      </c>
      <c r="AY170" s="173" t="s">
        <v>168</v>
      </c>
      <c r="BK170" s="182">
        <f>SUM(BK171:BK178)</f>
        <v>0</v>
      </c>
    </row>
    <row r="171" s="2" customFormat="1" ht="24.15" customHeight="1">
      <c r="A171" s="34"/>
      <c r="B171" s="185"/>
      <c r="C171" s="186" t="s">
        <v>313</v>
      </c>
      <c r="D171" s="186" t="s">
        <v>171</v>
      </c>
      <c r="E171" s="187" t="s">
        <v>314</v>
      </c>
      <c r="F171" s="188" t="s">
        <v>315</v>
      </c>
      <c r="G171" s="189" t="s">
        <v>228</v>
      </c>
      <c r="H171" s="190">
        <v>203.03999999999999</v>
      </c>
      <c r="I171" s="191"/>
      <c r="J171" s="192">
        <f>ROUND(I171*H171,2)</f>
        <v>0</v>
      </c>
      <c r="K171" s="193"/>
      <c r="L171" s="35"/>
      <c r="M171" s="194" t="s">
        <v>1</v>
      </c>
      <c r="N171" s="195" t="s">
        <v>41</v>
      </c>
      <c r="O171" s="78"/>
      <c r="P171" s="196">
        <f>O171*H171</f>
        <v>0</v>
      </c>
      <c r="Q171" s="196">
        <v>0</v>
      </c>
      <c r="R171" s="196">
        <f>Q171*H171</f>
        <v>0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225</v>
      </c>
      <c r="AT171" s="198" t="s">
        <v>171</v>
      </c>
      <c r="AU171" s="198" t="s">
        <v>88</v>
      </c>
      <c r="AY171" s="15" t="s">
        <v>168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88</v>
      </c>
      <c r="BK171" s="199">
        <f>ROUND(I171*H171,2)</f>
        <v>0</v>
      </c>
      <c r="BL171" s="15" t="s">
        <v>225</v>
      </c>
      <c r="BM171" s="198" t="s">
        <v>316</v>
      </c>
    </row>
    <row r="172" s="2" customFormat="1" ht="24.15" customHeight="1">
      <c r="A172" s="34"/>
      <c r="B172" s="185"/>
      <c r="C172" s="200" t="s">
        <v>317</v>
      </c>
      <c r="D172" s="200" t="s">
        <v>294</v>
      </c>
      <c r="E172" s="201" t="s">
        <v>318</v>
      </c>
      <c r="F172" s="202" t="s">
        <v>319</v>
      </c>
      <c r="G172" s="203" t="s">
        <v>320</v>
      </c>
      <c r="H172" s="204">
        <v>0.40600000000000003</v>
      </c>
      <c r="I172" s="205"/>
      <c r="J172" s="206">
        <f>ROUND(I172*H172,2)</f>
        <v>0</v>
      </c>
      <c r="K172" s="207"/>
      <c r="L172" s="208"/>
      <c r="M172" s="209" t="s">
        <v>1</v>
      </c>
      <c r="N172" s="210" t="s">
        <v>41</v>
      </c>
      <c r="O172" s="78"/>
      <c r="P172" s="196">
        <f>O172*H172</f>
        <v>0</v>
      </c>
      <c r="Q172" s="196">
        <v>0.55000000000000004</v>
      </c>
      <c r="R172" s="196">
        <f>Q172*H172</f>
        <v>0.22330000000000003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297</v>
      </c>
      <c r="AT172" s="198" t="s">
        <v>294</v>
      </c>
      <c r="AU172" s="198" t="s">
        <v>88</v>
      </c>
      <c r="AY172" s="15" t="s">
        <v>168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88</v>
      </c>
      <c r="BK172" s="199">
        <f>ROUND(I172*H172,2)</f>
        <v>0</v>
      </c>
      <c r="BL172" s="15" t="s">
        <v>225</v>
      </c>
      <c r="BM172" s="198" t="s">
        <v>321</v>
      </c>
    </row>
    <row r="173" s="2" customFormat="1" ht="33" customHeight="1">
      <c r="A173" s="34"/>
      <c r="B173" s="185"/>
      <c r="C173" s="186" t="s">
        <v>322</v>
      </c>
      <c r="D173" s="186" t="s">
        <v>171</v>
      </c>
      <c r="E173" s="187" t="s">
        <v>323</v>
      </c>
      <c r="F173" s="188" t="s">
        <v>324</v>
      </c>
      <c r="G173" s="189" t="s">
        <v>174</v>
      </c>
      <c r="H173" s="190">
        <v>152.28</v>
      </c>
      <c r="I173" s="191"/>
      <c r="J173" s="192">
        <f>ROUND(I173*H173,2)</f>
        <v>0</v>
      </c>
      <c r="K173" s="193"/>
      <c r="L173" s="35"/>
      <c r="M173" s="194" t="s">
        <v>1</v>
      </c>
      <c r="N173" s="195" t="s">
        <v>41</v>
      </c>
      <c r="O173" s="78"/>
      <c r="P173" s="196">
        <f>O173*H173</f>
        <v>0</v>
      </c>
      <c r="Q173" s="196">
        <v>0</v>
      </c>
      <c r="R173" s="196">
        <f>Q173*H173</f>
        <v>0</v>
      </c>
      <c r="S173" s="196">
        <v>0.0070000000000000001</v>
      </c>
      <c r="T173" s="197">
        <f>S173*H173</f>
        <v>1.06596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225</v>
      </c>
      <c r="AT173" s="198" t="s">
        <v>171</v>
      </c>
      <c r="AU173" s="198" t="s">
        <v>88</v>
      </c>
      <c r="AY173" s="15" t="s">
        <v>168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88</v>
      </c>
      <c r="BK173" s="199">
        <f>ROUND(I173*H173,2)</f>
        <v>0</v>
      </c>
      <c r="BL173" s="15" t="s">
        <v>225</v>
      </c>
      <c r="BM173" s="198" t="s">
        <v>325</v>
      </c>
    </row>
    <row r="174" s="2" customFormat="1" ht="33" customHeight="1">
      <c r="A174" s="34"/>
      <c r="B174" s="185"/>
      <c r="C174" s="186" t="s">
        <v>326</v>
      </c>
      <c r="D174" s="186" t="s">
        <v>171</v>
      </c>
      <c r="E174" s="187" t="s">
        <v>327</v>
      </c>
      <c r="F174" s="188" t="s">
        <v>328</v>
      </c>
      <c r="G174" s="189" t="s">
        <v>174</v>
      </c>
      <c r="H174" s="190">
        <v>101.52</v>
      </c>
      <c r="I174" s="191"/>
      <c r="J174" s="192">
        <f>ROUND(I174*H174,2)</f>
        <v>0</v>
      </c>
      <c r="K174" s="193"/>
      <c r="L174" s="35"/>
      <c r="M174" s="194" t="s">
        <v>1</v>
      </c>
      <c r="N174" s="195" t="s">
        <v>41</v>
      </c>
      <c r="O174" s="78"/>
      <c r="P174" s="196">
        <f>O174*H174</f>
        <v>0</v>
      </c>
      <c r="Q174" s="196">
        <v>0</v>
      </c>
      <c r="R174" s="196">
        <f>Q174*H174</f>
        <v>0</v>
      </c>
      <c r="S174" s="196">
        <v>0.017000000000000001</v>
      </c>
      <c r="T174" s="197">
        <f>S174*H174</f>
        <v>1.72584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225</v>
      </c>
      <c r="AT174" s="198" t="s">
        <v>171</v>
      </c>
      <c r="AU174" s="198" t="s">
        <v>88</v>
      </c>
      <c r="AY174" s="15" t="s">
        <v>168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88</v>
      </c>
      <c r="BK174" s="199">
        <f>ROUND(I174*H174,2)</f>
        <v>0</v>
      </c>
      <c r="BL174" s="15" t="s">
        <v>225</v>
      </c>
      <c r="BM174" s="198" t="s">
        <v>329</v>
      </c>
    </row>
    <row r="175" s="2" customFormat="1" ht="44.25" customHeight="1">
      <c r="A175" s="34"/>
      <c r="B175" s="185"/>
      <c r="C175" s="186" t="s">
        <v>330</v>
      </c>
      <c r="D175" s="186" t="s">
        <v>171</v>
      </c>
      <c r="E175" s="187" t="s">
        <v>331</v>
      </c>
      <c r="F175" s="188" t="s">
        <v>332</v>
      </c>
      <c r="G175" s="189" t="s">
        <v>320</v>
      </c>
      <c r="H175" s="190">
        <v>0.40600000000000003</v>
      </c>
      <c r="I175" s="191"/>
      <c r="J175" s="192">
        <f>ROUND(I175*H175,2)</f>
        <v>0</v>
      </c>
      <c r="K175" s="193"/>
      <c r="L175" s="35"/>
      <c r="M175" s="194" t="s">
        <v>1</v>
      </c>
      <c r="N175" s="195" t="s">
        <v>41</v>
      </c>
      <c r="O175" s="78"/>
      <c r="P175" s="196">
        <f>O175*H175</f>
        <v>0</v>
      </c>
      <c r="Q175" s="196">
        <v>0.022349999999999998</v>
      </c>
      <c r="R175" s="196">
        <f>Q175*H175</f>
        <v>0.0090740999999999999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225</v>
      </c>
      <c r="AT175" s="198" t="s">
        <v>171</v>
      </c>
      <c r="AU175" s="198" t="s">
        <v>88</v>
      </c>
      <c r="AY175" s="15" t="s">
        <v>168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88</v>
      </c>
      <c r="BK175" s="199">
        <f>ROUND(I175*H175,2)</f>
        <v>0</v>
      </c>
      <c r="BL175" s="15" t="s">
        <v>225</v>
      </c>
      <c r="BM175" s="198" t="s">
        <v>333</v>
      </c>
    </row>
    <row r="176" s="2" customFormat="1" ht="33" customHeight="1">
      <c r="A176" s="34"/>
      <c r="B176" s="185"/>
      <c r="C176" s="186" t="s">
        <v>334</v>
      </c>
      <c r="D176" s="186" t="s">
        <v>171</v>
      </c>
      <c r="E176" s="187" t="s">
        <v>335</v>
      </c>
      <c r="F176" s="188" t="s">
        <v>336</v>
      </c>
      <c r="G176" s="189" t="s">
        <v>174</v>
      </c>
      <c r="H176" s="190">
        <v>106.596</v>
      </c>
      <c r="I176" s="191"/>
      <c r="J176" s="192">
        <f>ROUND(I176*H176,2)</f>
        <v>0</v>
      </c>
      <c r="K176" s="193"/>
      <c r="L176" s="35"/>
      <c r="M176" s="194" t="s">
        <v>1</v>
      </c>
      <c r="N176" s="195" t="s">
        <v>41</v>
      </c>
      <c r="O176" s="78"/>
      <c r="P176" s="196">
        <f>O176*H176</f>
        <v>0</v>
      </c>
      <c r="Q176" s="196">
        <v>0.01174</v>
      </c>
      <c r="R176" s="196">
        <f>Q176*H176</f>
        <v>1.2514370400000001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225</v>
      </c>
      <c r="AT176" s="198" t="s">
        <v>171</v>
      </c>
      <c r="AU176" s="198" t="s">
        <v>88</v>
      </c>
      <c r="AY176" s="15" t="s">
        <v>168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88</v>
      </c>
      <c r="BK176" s="199">
        <f>ROUND(I176*H176,2)</f>
        <v>0</v>
      </c>
      <c r="BL176" s="15" t="s">
        <v>225</v>
      </c>
      <c r="BM176" s="198" t="s">
        <v>337</v>
      </c>
    </row>
    <row r="177" s="2" customFormat="1" ht="33" customHeight="1">
      <c r="A177" s="34"/>
      <c r="B177" s="185"/>
      <c r="C177" s="186" t="s">
        <v>338</v>
      </c>
      <c r="D177" s="186" t="s">
        <v>171</v>
      </c>
      <c r="E177" s="187" t="s">
        <v>339</v>
      </c>
      <c r="F177" s="188" t="s">
        <v>340</v>
      </c>
      <c r="G177" s="189" t="s">
        <v>174</v>
      </c>
      <c r="H177" s="190">
        <v>101.52</v>
      </c>
      <c r="I177" s="191"/>
      <c r="J177" s="192">
        <f>ROUND(I177*H177,2)</f>
        <v>0</v>
      </c>
      <c r="K177" s="193"/>
      <c r="L177" s="35"/>
      <c r="M177" s="194" t="s">
        <v>1</v>
      </c>
      <c r="N177" s="195" t="s">
        <v>41</v>
      </c>
      <c r="O177" s="78"/>
      <c r="P177" s="196">
        <f>O177*H177</f>
        <v>0</v>
      </c>
      <c r="Q177" s="196">
        <v>0.00023677</v>
      </c>
      <c r="R177" s="196">
        <f>Q177*H177</f>
        <v>0.0240368904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225</v>
      </c>
      <c r="AT177" s="198" t="s">
        <v>171</v>
      </c>
      <c r="AU177" s="198" t="s">
        <v>88</v>
      </c>
      <c r="AY177" s="15" t="s">
        <v>168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88</v>
      </c>
      <c r="BK177" s="199">
        <f>ROUND(I177*H177,2)</f>
        <v>0</v>
      </c>
      <c r="BL177" s="15" t="s">
        <v>225</v>
      </c>
      <c r="BM177" s="198" t="s">
        <v>341</v>
      </c>
    </row>
    <row r="178" s="2" customFormat="1" ht="24.15" customHeight="1">
      <c r="A178" s="34"/>
      <c r="B178" s="185"/>
      <c r="C178" s="186" t="s">
        <v>342</v>
      </c>
      <c r="D178" s="186" t="s">
        <v>171</v>
      </c>
      <c r="E178" s="187" t="s">
        <v>343</v>
      </c>
      <c r="F178" s="188" t="s">
        <v>344</v>
      </c>
      <c r="G178" s="189" t="s">
        <v>309</v>
      </c>
      <c r="H178" s="211"/>
      <c r="I178" s="191"/>
      <c r="J178" s="192">
        <f>ROUND(I178*H178,2)</f>
        <v>0</v>
      </c>
      <c r="K178" s="193"/>
      <c r="L178" s="35"/>
      <c r="M178" s="194" t="s">
        <v>1</v>
      </c>
      <c r="N178" s="195" t="s">
        <v>41</v>
      </c>
      <c r="O178" s="78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8" t="s">
        <v>225</v>
      </c>
      <c r="AT178" s="198" t="s">
        <v>171</v>
      </c>
      <c r="AU178" s="198" t="s">
        <v>88</v>
      </c>
      <c r="AY178" s="15" t="s">
        <v>168</v>
      </c>
      <c r="BE178" s="199">
        <f>IF(N178="základná",J178,0)</f>
        <v>0</v>
      </c>
      <c r="BF178" s="199">
        <f>IF(N178="znížená",J178,0)</f>
        <v>0</v>
      </c>
      <c r="BG178" s="199">
        <f>IF(N178="zákl. prenesená",J178,0)</f>
        <v>0</v>
      </c>
      <c r="BH178" s="199">
        <f>IF(N178="zníž. prenesená",J178,0)</f>
        <v>0</v>
      </c>
      <c r="BI178" s="199">
        <f>IF(N178="nulová",J178,0)</f>
        <v>0</v>
      </c>
      <c r="BJ178" s="15" t="s">
        <v>88</v>
      </c>
      <c r="BK178" s="199">
        <f>ROUND(I178*H178,2)</f>
        <v>0</v>
      </c>
      <c r="BL178" s="15" t="s">
        <v>225</v>
      </c>
      <c r="BM178" s="198" t="s">
        <v>345</v>
      </c>
    </row>
    <row r="179" s="12" customFormat="1" ht="22.8" customHeight="1">
      <c r="A179" s="12"/>
      <c r="B179" s="172"/>
      <c r="C179" s="12"/>
      <c r="D179" s="173" t="s">
        <v>74</v>
      </c>
      <c r="E179" s="183" t="s">
        <v>346</v>
      </c>
      <c r="F179" s="183" t="s">
        <v>347</v>
      </c>
      <c r="G179" s="12"/>
      <c r="H179" s="12"/>
      <c r="I179" s="175"/>
      <c r="J179" s="184">
        <f>BK179</f>
        <v>0</v>
      </c>
      <c r="K179" s="12"/>
      <c r="L179" s="172"/>
      <c r="M179" s="177"/>
      <c r="N179" s="178"/>
      <c r="O179" s="178"/>
      <c r="P179" s="179">
        <f>SUM(P180:P187)</f>
        <v>0</v>
      </c>
      <c r="Q179" s="178"/>
      <c r="R179" s="179">
        <f>SUM(R180:R187)</f>
        <v>1.0716503848000001</v>
      </c>
      <c r="S179" s="178"/>
      <c r="T179" s="180">
        <f>SUM(T180:T187)</f>
        <v>0.54538599999999993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73" t="s">
        <v>88</v>
      </c>
      <c r="AT179" s="181" t="s">
        <v>74</v>
      </c>
      <c r="AU179" s="181" t="s">
        <v>82</v>
      </c>
      <c r="AY179" s="173" t="s">
        <v>168</v>
      </c>
      <c r="BK179" s="182">
        <f>SUM(BK180:BK187)</f>
        <v>0</v>
      </c>
    </row>
    <row r="180" s="2" customFormat="1" ht="24.15" customHeight="1">
      <c r="A180" s="34"/>
      <c r="B180" s="185"/>
      <c r="C180" s="186" t="s">
        <v>348</v>
      </c>
      <c r="D180" s="186" t="s">
        <v>171</v>
      </c>
      <c r="E180" s="187" t="s">
        <v>349</v>
      </c>
      <c r="F180" s="188" t="s">
        <v>350</v>
      </c>
      <c r="G180" s="189" t="s">
        <v>174</v>
      </c>
      <c r="H180" s="190">
        <v>101.52</v>
      </c>
      <c r="I180" s="191"/>
      <c r="J180" s="192">
        <f>ROUND(I180*H180,2)</f>
        <v>0</v>
      </c>
      <c r="K180" s="193"/>
      <c r="L180" s="35"/>
      <c r="M180" s="194" t="s">
        <v>1</v>
      </c>
      <c r="N180" s="195" t="s">
        <v>41</v>
      </c>
      <c r="O180" s="78"/>
      <c r="P180" s="196">
        <f>O180*H180</f>
        <v>0</v>
      </c>
      <c r="Q180" s="196">
        <v>0.0066600000000000001</v>
      </c>
      <c r="R180" s="196">
        <f>Q180*H180</f>
        <v>0.67612320000000004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225</v>
      </c>
      <c r="AT180" s="198" t="s">
        <v>171</v>
      </c>
      <c r="AU180" s="198" t="s">
        <v>88</v>
      </c>
      <c r="AY180" s="15" t="s">
        <v>168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88</v>
      </c>
      <c r="BK180" s="199">
        <f>ROUND(I180*H180,2)</f>
        <v>0</v>
      </c>
      <c r="BL180" s="15" t="s">
        <v>225</v>
      </c>
      <c r="BM180" s="198" t="s">
        <v>351</v>
      </c>
    </row>
    <row r="181" s="2" customFormat="1" ht="33" customHeight="1">
      <c r="A181" s="34"/>
      <c r="B181" s="185"/>
      <c r="C181" s="186" t="s">
        <v>352</v>
      </c>
      <c r="D181" s="186" t="s">
        <v>171</v>
      </c>
      <c r="E181" s="187" t="s">
        <v>353</v>
      </c>
      <c r="F181" s="188" t="s">
        <v>354</v>
      </c>
      <c r="G181" s="189" t="s">
        <v>228</v>
      </c>
      <c r="H181" s="190">
        <v>113.40000000000001</v>
      </c>
      <c r="I181" s="191"/>
      <c r="J181" s="192">
        <f>ROUND(I181*H181,2)</f>
        <v>0</v>
      </c>
      <c r="K181" s="193"/>
      <c r="L181" s="35"/>
      <c r="M181" s="194" t="s">
        <v>1</v>
      </c>
      <c r="N181" s="195" t="s">
        <v>41</v>
      </c>
      <c r="O181" s="78"/>
      <c r="P181" s="196">
        <f>O181*H181</f>
        <v>0</v>
      </c>
      <c r="Q181" s="196">
        <v>0</v>
      </c>
      <c r="R181" s="196">
        <f>Q181*H181</f>
        <v>0</v>
      </c>
      <c r="S181" s="196">
        <v>0.00347</v>
      </c>
      <c r="T181" s="197">
        <f>S181*H181</f>
        <v>0.39349800000000001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225</v>
      </c>
      <c r="AT181" s="198" t="s">
        <v>171</v>
      </c>
      <c r="AU181" s="198" t="s">
        <v>88</v>
      </c>
      <c r="AY181" s="15" t="s">
        <v>168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88</v>
      </c>
      <c r="BK181" s="199">
        <f>ROUND(I181*H181,2)</f>
        <v>0</v>
      </c>
      <c r="BL181" s="15" t="s">
        <v>225</v>
      </c>
      <c r="BM181" s="198" t="s">
        <v>355</v>
      </c>
    </row>
    <row r="182" s="2" customFormat="1" ht="24.15" customHeight="1">
      <c r="A182" s="34"/>
      <c r="B182" s="185"/>
      <c r="C182" s="186" t="s">
        <v>356</v>
      </c>
      <c r="D182" s="186" t="s">
        <v>171</v>
      </c>
      <c r="E182" s="187" t="s">
        <v>357</v>
      </c>
      <c r="F182" s="188" t="s">
        <v>358</v>
      </c>
      <c r="G182" s="189" t="s">
        <v>228</v>
      </c>
      <c r="H182" s="190">
        <v>115.66800000000001</v>
      </c>
      <c r="I182" s="191"/>
      <c r="J182" s="192">
        <f>ROUND(I182*H182,2)</f>
        <v>0</v>
      </c>
      <c r="K182" s="193"/>
      <c r="L182" s="35"/>
      <c r="M182" s="194" t="s">
        <v>1</v>
      </c>
      <c r="N182" s="195" t="s">
        <v>41</v>
      </c>
      <c r="O182" s="78"/>
      <c r="P182" s="196">
        <f>O182*H182</f>
        <v>0</v>
      </c>
      <c r="Q182" s="196">
        <v>0.00216</v>
      </c>
      <c r="R182" s="196">
        <f>Q182*H182</f>
        <v>0.24984288000000002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225</v>
      </c>
      <c r="AT182" s="198" t="s">
        <v>171</v>
      </c>
      <c r="AU182" s="198" t="s">
        <v>88</v>
      </c>
      <c r="AY182" s="15" t="s">
        <v>168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88</v>
      </c>
      <c r="BK182" s="199">
        <f>ROUND(I182*H182,2)</f>
        <v>0</v>
      </c>
      <c r="BL182" s="15" t="s">
        <v>225</v>
      </c>
      <c r="BM182" s="198" t="s">
        <v>359</v>
      </c>
    </row>
    <row r="183" s="2" customFormat="1" ht="33" customHeight="1">
      <c r="A183" s="34"/>
      <c r="B183" s="185"/>
      <c r="C183" s="186" t="s">
        <v>360</v>
      </c>
      <c r="D183" s="186" t="s">
        <v>171</v>
      </c>
      <c r="E183" s="187" t="s">
        <v>361</v>
      </c>
      <c r="F183" s="188" t="s">
        <v>362</v>
      </c>
      <c r="G183" s="189" t="s">
        <v>273</v>
      </c>
      <c r="H183" s="190">
        <v>7</v>
      </c>
      <c r="I183" s="191"/>
      <c r="J183" s="192">
        <f>ROUND(I183*H183,2)</f>
        <v>0</v>
      </c>
      <c r="K183" s="193"/>
      <c r="L183" s="35"/>
      <c r="M183" s="194" t="s">
        <v>1</v>
      </c>
      <c r="N183" s="195" t="s">
        <v>41</v>
      </c>
      <c r="O183" s="78"/>
      <c r="P183" s="196">
        <f>O183*H183</f>
        <v>0</v>
      </c>
      <c r="Q183" s="196">
        <v>0.00157</v>
      </c>
      <c r="R183" s="196">
        <f>Q183*H183</f>
        <v>0.01099</v>
      </c>
      <c r="S183" s="196">
        <v>0</v>
      </c>
      <c r="T183" s="19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225</v>
      </c>
      <c r="AT183" s="198" t="s">
        <v>171</v>
      </c>
      <c r="AU183" s="198" t="s">
        <v>88</v>
      </c>
      <c r="AY183" s="15" t="s">
        <v>168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88</v>
      </c>
      <c r="BK183" s="199">
        <f>ROUND(I183*H183,2)</f>
        <v>0</v>
      </c>
      <c r="BL183" s="15" t="s">
        <v>225</v>
      </c>
      <c r="BM183" s="198" t="s">
        <v>363</v>
      </c>
    </row>
    <row r="184" s="2" customFormat="1" ht="24.15" customHeight="1">
      <c r="A184" s="34"/>
      <c r="B184" s="185"/>
      <c r="C184" s="186" t="s">
        <v>364</v>
      </c>
      <c r="D184" s="186" t="s">
        <v>171</v>
      </c>
      <c r="E184" s="187" t="s">
        <v>365</v>
      </c>
      <c r="F184" s="188" t="s">
        <v>366</v>
      </c>
      <c r="G184" s="189" t="s">
        <v>273</v>
      </c>
      <c r="H184" s="190">
        <v>7</v>
      </c>
      <c r="I184" s="191"/>
      <c r="J184" s="192">
        <f>ROUND(I184*H184,2)</f>
        <v>0</v>
      </c>
      <c r="K184" s="193"/>
      <c r="L184" s="35"/>
      <c r="M184" s="194" t="s">
        <v>1</v>
      </c>
      <c r="N184" s="195" t="s">
        <v>41</v>
      </c>
      <c r="O184" s="78"/>
      <c r="P184" s="196">
        <f>O184*H184</f>
        <v>0</v>
      </c>
      <c r="Q184" s="196">
        <v>0</v>
      </c>
      <c r="R184" s="196">
        <f>Q184*H184</f>
        <v>0</v>
      </c>
      <c r="S184" s="196">
        <v>0.0011000000000000001</v>
      </c>
      <c r="T184" s="197">
        <f>S184*H184</f>
        <v>0.0077000000000000002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225</v>
      </c>
      <c r="AT184" s="198" t="s">
        <v>171</v>
      </c>
      <c r="AU184" s="198" t="s">
        <v>88</v>
      </c>
      <c r="AY184" s="15" t="s">
        <v>168</v>
      </c>
      <c r="BE184" s="199">
        <f>IF(N184="základná",J184,0)</f>
        <v>0</v>
      </c>
      <c r="BF184" s="199">
        <f>IF(N184="znížená",J184,0)</f>
        <v>0</v>
      </c>
      <c r="BG184" s="199">
        <f>IF(N184="zákl. prenesená",J184,0)</f>
        <v>0</v>
      </c>
      <c r="BH184" s="199">
        <f>IF(N184="zníž. prenesená",J184,0)</f>
        <v>0</v>
      </c>
      <c r="BI184" s="199">
        <f>IF(N184="nulová",J184,0)</f>
        <v>0</v>
      </c>
      <c r="BJ184" s="15" t="s">
        <v>88</v>
      </c>
      <c r="BK184" s="199">
        <f>ROUND(I184*H184,2)</f>
        <v>0</v>
      </c>
      <c r="BL184" s="15" t="s">
        <v>225</v>
      </c>
      <c r="BM184" s="198" t="s">
        <v>367</v>
      </c>
    </row>
    <row r="185" s="2" customFormat="1" ht="24.15" customHeight="1">
      <c r="A185" s="34"/>
      <c r="B185" s="185"/>
      <c r="C185" s="186" t="s">
        <v>368</v>
      </c>
      <c r="D185" s="186" t="s">
        <v>171</v>
      </c>
      <c r="E185" s="187" t="s">
        <v>369</v>
      </c>
      <c r="F185" s="188" t="s">
        <v>370</v>
      </c>
      <c r="G185" s="189" t="s">
        <v>228</v>
      </c>
      <c r="H185" s="190">
        <v>65.075999999999993</v>
      </c>
      <c r="I185" s="191"/>
      <c r="J185" s="192">
        <f>ROUND(I185*H185,2)</f>
        <v>0</v>
      </c>
      <c r="K185" s="193"/>
      <c r="L185" s="35"/>
      <c r="M185" s="194" t="s">
        <v>1</v>
      </c>
      <c r="N185" s="195" t="s">
        <v>41</v>
      </c>
      <c r="O185" s="78"/>
      <c r="P185" s="196">
        <f>O185*H185</f>
        <v>0</v>
      </c>
      <c r="Q185" s="196">
        <v>0.0020698000000000001</v>
      </c>
      <c r="R185" s="196">
        <f>Q185*H185</f>
        <v>0.1346943048</v>
      </c>
      <c r="S185" s="196">
        <v>0</v>
      </c>
      <c r="T185" s="197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8" t="s">
        <v>225</v>
      </c>
      <c r="AT185" s="198" t="s">
        <v>171</v>
      </c>
      <c r="AU185" s="198" t="s">
        <v>88</v>
      </c>
      <c r="AY185" s="15" t="s">
        <v>168</v>
      </c>
      <c r="BE185" s="199">
        <f>IF(N185="základná",J185,0)</f>
        <v>0</v>
      </c>
      <c r="BF185" s="199">
        <f>IF(N185="znížená",J185,0)</f>
        <v>0</v>
      </c>
      <c r="BG185" s="199">
        <f>IF(N185="zákl. prenesená",J185,0)</f>
        <v>0</v>
      </c>
      <c r="BH185" s="199">
        <f>IF(N185="zníž. prenesená",J185,0)</f>
        <v>0</v>
      </c>
      <c r="BI185" s="199">
        <f>IF(N185="nulová",J185,0)</f>
        <v>0</v>
      </c>
      <c r="BJ185" s="15" t="s">
        <v>88</v>
      </c>
      <c r="BK185" s="199">
        <f>ROUND(I185*H185,2)</f>
        <v>0</v>
      </c>
      <c r="BL185" s="15" t="s">
        <v>225</v>
      </c>
      <c r="BM185" s="198" t="s">
        <v>371</v>
      </c>
    </row>
    <row r="186" s="2" customFormat="1" ht="24.15" customHeight="1">
      <c r="A186" s="34"/>
      <c r="B186" s="185"/>
      <c r="C186" s="186" t="s">
        <v>372</v>
      </c>
      <c r="D186" s="186" t="s">
        <v>171</v>
      </c>
      <c r="E186" s="187" t="s">
        <v>373</v>
      </c>
      <c r="F186" s="188" t="s">
        <v>374</v>
      </c>
      <c r="G186" s="189" t="s">
        <v>228</v>
      </c>
      <c r="H186" s="190">
        <v>63.799999999999997</v>
      </c>
      <c r="I186" s="191"/>
      <c r="J186" s="192">
        <f>ROUND(I186*H186,2)</f>
        <v>0</v>
      </c>
      <c r="K186" s="193"/>
      <c r="L186" s="35"/>
      <c r="M186" s="194" t="s">
        <v>1</v>
      </c>
      <c r="N186" s="195" t="s">
        <v>41</v>
      </c>
      <c r="O186" s="78"/>
      <c r="P186" s="196">
        <f>O186*H186</f>
        <v>0</v>
      </c>
      <c r="Q186" s="196">
        <v>0</v>
      </c>
      <c r="R186" s="196">
        <f>Q186*H186</f>
        <v>0</v>
      </c>
      <c r="S186" s="196">
        <v>0.0022599999999999999</v>
      </c>
      <c r="T186" s="197">
        <f>S186*H186</f>
        <v>0.14418799999999998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8" t="s">
        <v>225</v>
      </c>
      <c r="AT186" s="198" t="s">
        <v>171</v>
      </c>
      <c r="AU186" s="198" t="s">
        <v>88</v>
      </c>
      <c r="AY186" s="15" t="s">
        <v>168</v>
      </c>
      <c r="BE186" s="199">
        <f>IF(N186="základná",J186,0)</f>
        <v>0</v>
      </c>
      <c r="BF186" s="199">
        <f>IF(N186="znížená",J186,0)</f>
        <v>0</v>
      </c>
      <c r="BG186" s="199">
        <f>IF(N186="zákl. prenesená",J186,0)</f>
        <v>0</v>
      </c>
      <c r="BH186" s="199">
        <f>IF(N186="zníž. prenesená",J186,0)</f>
        <v>0</v>
      </c>
      <c r="BI186" s="199">
        <f>IF(N186="nulová",J186,0)</f>
        <v>0</v>
      </c>
      <c r="BJ186" s="15" t="s">
        <v>88</v>
      </c>
      <c r="BK186" s="199">
        <f>ROUND(I186*H186,2)</f>
        <v>0</v>
      </c>
      <c r="BL186" s="15" t="s">
        <v>225</v>
      </c>
      <c r="BM186" s="198" t="s">
        <v>375</v>
      </c>
    </row>
    <row r="187" s="2" customFormat="1" ht="24.15" customHeight="1">
      <c r="A187" s="34"/>
      <c r="B187" s="185"/>
      <c r="C187" s="186" t="s">
        <v>376</v>
      </c>
      <c r="D187" s="186" t="s">
        <v>171</v>
      </c>
      <c r="E187" s="187" t="s">
        <v>377</v>
      </c>
      <c r="F187" s="188" t="s">
        <v>378</v>
      </c>
      <c r="G187" s="189" t="s">
        <v>309</v>
      </c>
      <c r="H187" s="211"/>
      <c r="I187" s="191"/>
      <c r="J187" s="192">
        <f>ROUND(I187*H187,2)</f>
        <v>0</v>
      </c>
      <c r="K187" s="193"/>
      <c r="L187" s="35"/>
      <c r="M187" s="194" t="s">
        <v>1</v>
      </c>
      <c r="N187" s="195" t="s">
        <v>41</v>
      </c>
      <c r="O187" s="78"/>
      <c r="P187" s="196">
        <f>O187*H187</f>
        <v>0</v>
      </c>
      <c r="Q187" s="196">
        <v>0</v>
      </c>
      <c r="R187" s="196">
        <f>Q187*H187</f>
        <v>0</v>
      </c>
      <c r="S187" s="196">
        <v>0</v>
      </c>
      <c r="T187" s="197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8" t="s">
        <v>225</v>
      </c>
      <c r="AT187" s="198" t="s">
        <v>171</v>
      </c>
      <c r="AU187" s="198" t="s">
        <v>88</v>
      </c>
      <c r="AY187" s="15" t="s">
        <v>168</v>
      </c>
      <c r="BE187" s="199">
        <f>IF(N187="základná",J187,0)</f>
        <v>0</v>
      </c>
      <c r="BF187" s="199">
        <f>IF(N187="znížená",J187,0)</f>
        <v>0</v>
      </c>
      <c r="BG187" s="199">
        <f>IF(N187="zákl. prenesená",J187,0)</f>
        <v>0</v>
      </c>
      <c r="BH187" s="199">
        <f>IF(N187="zníž. prenesená",J187,0)</f>
        <v>0</v>
      </c>
      <c r="BI187" s="199">
        <f>IF(N187="nulová",J187,0)</f>
        <v>0</v>
      </c>
      <c r="BJ187" s="15" t="s">
        <v>88</v>
      </c>
      <c r="BK187" s="199">
        <f>ROUND(I187*H187,2)</f>
        <v>0</v>
      </c>
      <c r="BL187" s="15" t="s">
        <v>225</v>
      </c>
      <c r="BM187" s="198" t="s">
        <v>379</v>
      </c>
    </row>
    <row r="188" s="12" customFormat="1" ht="25.92" customHeight="1">
      <c r="A188" s="12"/>
      <c r="B188" s="172"/>
      <c r="C188" s="12"/>
      <c r="D188" s="173" t="s">
        <v>74</v>
      </c>
      <c r="E188" s="174" t="s">
        <v>380</v>
      </c>
      <c r="F188" s="174" t="s">
        <v>381</v>
      </c>
      <c r="G188" s="12"/>
      <c r="H188" s="12"/>
      <c r="I188" s="175"/>
      <c r="J188" s="176">
        <f>BK188</f>
        <v>0</v>
      </c>
      <c r="K188" s="12"/>
      <c r="L188" s="172"/>
      <c r="M188" s="177"/>
      <c r="N188" s="178"/>
      <c r="O188" s="178"/>
      <c r="P188" s="179">
        <f>P189</f>
        <v>0</v>
      </c>
      <c r="Q188" s="178"/>
      <c r="R188" s="179">
        <f>R189</f>
        <v>0</v>
      </c>
      <c r="S188" s="178"/>
      <c r="T188" s="180">
        <f>T189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73" t="s">
        <v>186</v>
      </c>
      <c r="AT188" s="181" t="s">
        <v>74</v>
      </c>
      <c r="AU188" s="181" t="s">
        <v>75</v>
      </c>
      <c r="AY188" s="173" t="s">
        <v>168</v>
      </c>
      <c r="BK188" s="182">
        <f>BK189</f>
        <v>0</v>
      </c>
    </row>
    <row r="189" s="2" customFormat="1" ht="24.15" customHeight="1">
      <c r="A189" s="34"/>
      <c r="B189" s="185"/>
      <c r="C189" s="186" t="s">
        <v>382</v>
      </c>
      <c r="D189" s="186" t="s">
        <v>171</v>
      </c>
      <c r="E189" s="187" t="s">
        <v>383</v>
      </c>
      <c r="F189" s="188" t="s">
        <v>384</v>
      </c>
      <c r="G189" s="189" t="s">
        <v>385</v>
      </c>
      <c r="H189" s="190">
        <v>1</v>
      </c>
      <c r="I189" s="191"/>
      <c r="J189" s="192">
        <f>ROUND(I189*H189,2)</f>
        <v>0</v>
      </c>
      <c r="K189" s="193"/>
      <c r="L189" s="35"/>
      <c r="M189" s="212" t="s">
        <v>1</v>
      </c>
      <c r="N189" s="213" t="s">
        <v>41</v>
      </c>
      <c r="O189" s="214"/>
      <c r="P189" s="215">
        <f>O189*H189</f>
        <v>0</v>
      </c>
      <c r="Q189" s="215">
        <v>0</v>
      </c>
      <c r="R189" s="215">
        <f>Q189*H189</f>
        <v>0</v>
      </c>
      <c r="S189" s="215">
        <v>0</v>
      </c>
      <c r="T189" s="216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8" t="s">
        <v>386</v>
      </c>
      <c r="AT189" s="198" t="s">
        <v>171</v>
      </c>
      <c r="AU189" s="198" t="s">
        <v>82</v>
      </c>
      <c r="AY189" s="15" t="s">
        <v>168</v>
      </c>
      <c r="BE189" s="199">
        <f>IF(N189="základná",J189,0)</f>
        <v>0</v>
      </c>
      <c r="BF189" s="199">
        <f>IF(N189="znížená",J189,0)</f>
        <v>0</v>
      </c>
      <c r="BG189" s="199">
        <f>IF(N189="zákl. prenesená",J189,0)</f>
        <v>0</v>
      </c>
      <c r="BH189" s="199">
        <f>IF(N189="zníž. prenesená",J189,0)</f>
        <v>0</v>
      </c>
      <c r="BI189" s="199">
        <f>IF(N189="nulová",J189,0)</f>
        <v>0</v>
      </c>
      <c r="BJ189" s="15" t="s">
        <v>88</v>
      </c>
      <c r="BK189" s="199">
        <f>ROUND(I189*H189,2)</f>
        <v>0</v>
      </c>
      <c r="BL189" s="15" t="s">
        <v>386</v>
      </c>
      <c r="BM189" s="198" t="s">
        <v>387</v>
      </c>
    </row>
    <row r="190" s="2" customFormat="1" ht="6.96" customHeight="1">
      <c r="A190" s="34"/>
      <c r="B190" s="61"/>
      <c r="C190" s="62"/>
      <c r="D190" s="62"/>
      <c r="E190" s="62"/>
      <c r="F190" s="62"/>
      <c r="G190" s="62"/>
      <c r="H190" s="62"/>
      <c r="I190" s="62"/>
      <c r="J190" s="62"/>
      <c r="K190" s="62"/>
      <c r="L190" s="35"/>
      <c r="M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</row>
  </sheetData>
  <autoFilter ref="C128:K18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92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135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Zníženie energetickej náročnosti budovy telocvične ZŠ a MŠ Pod Papierňou, Bardejov</v>
      </c>
      <c r="F7" s="28"/>
      <c r="G7" s="28"/>
      <c r="H7" s="28"/>
      <c r="L7" s="18"/>
    </row>
    <row r="8" s="1" customFormat="1" ht="12" customHeight="1">
      <c r="B8" s="18"/>
      <c r="D8" s="28" t="s">
        <v>136</v>
      </c>
      <c r="L8" s="18"/>
    </row>
    <row r="9" s="2" customFormat="1" ht="23.25" customHeight="1">
      <c r="A9" s="34"/>
      <c r="B9" s="35"/>
      <c r="C9" s="34"/>
      <c r="D9" s="34"/>
      <c r="E9" s="131" t="s">
        <v>137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388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1. 5. 2024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30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2"/>
      <c r="B29" s="133"/>
      <c r="C29" s="132"/>
      <c r="D29" s="132"/>
      <c r="E29" s="32" t="s">
        <v>1</v>
      </c>
      <c r="F29" s="32"/>
      <c r="G29" s="32"/>
      <c r="H29" s="32"/>
      <c r="I29" s="132"/>
      <c r="J29" s="132"/>
      <c r="K29" s="132"/>
      <c r="L29" s="134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5" t="s">
        <v>35</v>
      </c>
      <c r="E32" s="34"/>
      <c r="F32" s="34"/>
      <c r="G32" s="34"/>
      <c r="H32" s="34"/>
      <c r="I32" s="34"/>
      <c r="J32" s="97">
        <f>ROUND(J124,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6" t="s">
        <v>39</v>
      </c>
      <c r="E35" s="41" t="s">
        <v>40</v>
      </c>
      <c r="F35" s="137">
        <f>ROUND((SUM(BE124:BE134)),  2)</f>
        <v>0</v>
      </c>
      <c r="G35" s="138"/>
      <c r="H35" s="138"/>
      <c r="I35" s="139">
        <v>0.20000000000000001</v>
      </c>
      <c r="J35" s="137">
        <f>ROUND(((SUM(BE124:BE134))*I35),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ROUND((SUM(BF124:BF134)),  2)</f>
        <v>0</v>
      </c>
      <c r="G36" s="138"/>
      <c r="H36" s="138"/>
      <c r="I36" s="139">
        <v>0.20000000000000001</v>
      </c>
      <c r="J36" s="137">
        <f>ROUND(((SUM(BF124:BF134))*I36),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ROUND((SUM(BG124:BG134)),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ROUND((SUM(BH124:BH134)),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ROUND((SUM(BI124:BI134)),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Zníženie energetickej náročnosti budovy telocvične ZŠ a MŠ Pod Papierňou, Bardejov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136</v>
      </c>
      <c r="L86" s="18"/>
    </row>
    <row r="87" s="2" customFormat="1" ht="23.25" customHeight="1">
      <c r="A87" s="34"/>
      <c r="B87" s="35"/>
      <c r="C87" s="34"/>
      <c r="D87" s="34"/>
      <c r="E87" s="131" t="s">
        <v>137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02 - Zateplenie strechy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Pod Papierňou 1555 ; 085 01 Bardejov</v>
      </c>
      <c r="G91" s="34"/>
      <c r="H91" s="34"/>
      <c r="I91" s="28" t="s">
        <v>21</v>
      </c>
      <c r="J91" s="70" t="str">
        <f>IF(J14="","",J14)</f>
        <v>1. 5. 2024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Mesto Bardejov, Radničné námestie 16, 085 01</v>
      </c>
      <c r="G93" s="34"/>
      <c r="H93" s="34"/>
      <c r="I93" s="28" t="s">
        <v>29</v>
      </c>
      <c r="J93" s="32" t="str">
        <f>E23</f>
        <v>BEELI s.r.o., Bojná 329, 956 01 Bojná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5.6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BEELI s.r.o., Bojná 329, 956 01 Bojná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141</v>
      </c>
      <c r="D96" s="142"/>
      <c r="E96" s="142"/>
      <c r="F96" s="142"/>
      <c r="G96" s="142"/>
      <c r="H96" s="142"/>
      <c r="I96" s="142"/>
      <c r="J96" s="151" t="s">
        <v>142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143</v>
      </c>
      <c r="D98" s="34"/>
      <c r="E98" s="34"/>
      <c r="F98" s="34"/>
      <c r="G98" s="34"/>
      <c r="H98" s="34"/>
      <c r="I98" s="34"/>
      <c r="J98" s="97">
        <f>J124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144</v>
      </c>
    </row>
    <row r="99" s="9" customFormat="1" ht="24.96" customHeight="1">
      <c r="A99" s="9"/>
      <c r="B99" s="153"/>
      <c r="C99" s="9"/>
      <c r="D99" s="154" t="s">
        <v>145</v>
      </c>
      <c r="E99" s="155"/>
      <c r="F99" s="155"/>
      <c r="G99" s="155"/>
      <c r="H99" s="155"/>
      <c r="I99" s="155"/>
      <c r="J99" s="156">
        <f>J125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7"/>
      <c r="C100" s="10"/>
      <c r="D100" s="158" t="s">
        <v>147</v>
      </c>
      <c r="E100" s="159"/>
      <c r="F100" s="159"/>
      <c r="G100" s="159"/>
      <c r="H100" s="159"/>
      <c r="I100" s="159"/>
      <c r="J100" s="160">
        <f>J126</f>
        <v>0</v>
      </c>
      <c r="K100" s="10"/>
      <c r="L100" s="15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53"/>
      <c r="C101" s="9"/>
      <c r="D101" s="154" t="s">
        <v>149</v>
      </c>
      <c r="E101" s="155"/>
      <c r="F101" s="155"/>
      <c r="G101" s="155"/>
      <c r="H101" s="155"/>
      <c r="I101" s="155"/>
      <c r="J101" s="156">
        <f>J128</f>
        <v>0</v>
      </c>
      <c r="K101" s="9"/>
      <c r="L101" s="15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57"/>
      <c r="C102" s="10"/>
      <c r="D102" s="158" t="s">
        <v>389</v>
      </c>
      <c r="E102" s="159"/>
      <c r="F102" s="159"/>
      <c r="G102" s="159"/>
      <c r="H102" s="159"/>
      <c r="I102" s="159"/>
      <c r="J102" s="160">
        <f>J129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4"/>
      <c r="B103" s="35"/>
      <c r="C103" s="34"/>
      <c r="D103" s="34"/>
      <c r="E103" s="34"/>
      <c r="F103" s="34"/>
      <c r="G103" s="34"/>
      <c r="H103" s="34"/>
      <c r="I103" s="34"/>
      <c r="J103" s="34"/>
      <c r="K103" s="34"/>
      <c r="L103" s="56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="2" customFormat="1" ht="6.96" customHeight="1">
      <c r="A104" s="34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56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8" s="2" customFormat="1" ht="6.96" customHeight="1">
      <c r="A108" s="34"/>
      <c r="B108" s="63"/>
      <c r="C108" s="64"/>
      <c r="D108" s="64"/>
      <c r="E108" s="64"/>
      <c r="F108" s="64"/>
      <c r="G108" s="64"/>
      <c r="H108" s="64"/>
      <c r="I108" s="64"/>
      <c r="J108" s="64"/>
      <c r="K108" s="6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24.96" customHeight="1">
      <c r="A109" s="34"/>
      <c r="B109" s="35"/>
      <c r="C109" s="19" t="s">
        <v>154</v>
      </c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15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6.25" customHeight="1">
      <c r="A112" s="34"/>
      <c r="B112" s="35"/>
      <c r="C112" s="34"/>
      <c r="D112" s="34"/>
      <c r="E112" s="131" t="str">
        <f>E7</f>
        <v>Zníženie energetickej náročnosti budovy telocvične ZŠ a MŠ Pod Papierňou, Bardejov</v>
      </c>
      <c r="F112" s="28"/>
      <c r="G112" s="28"/>
      <c r="H112" s="28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1" customFormat="1" ht="12" customHeight="1">
      <c r="B113" s="18"/>
      <c r="C113" s="28" t="s">
        <v>136</v>
      </c>
      <c r="L113" s="18"/>
    </row>
    <row r="114" s="2" customFormat="1" ht="23.25" customHeight="1">
      <c r="A114" s="34"/>
      <c r="B114" s="35"/>
      <c r="C114" s="34"/>
      <c r="D114" s="34"/>
      <c r="E114" s="131" t="s">
        <v>137</v>
      </c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138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6.5" customHeight="1">
      <c r="A116" s="34"/>
      <c r="B116" s="35"/>
      <c r="C116" s="34"/>
      <c r="D116" s="34"/>
      <c r="E116" s="68" t="str">
        <f>E11</f>
        <v>02 - Zateplenie strechy</v>
      </c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19</v>
      </c>
      <c r="D118" s="34"/>
      <c r="E118" s="34"/>
      <c r="F118" s="23" t="str">
        <f>F14</f>
        <v>Pod Papierňou 1555 ; 085 01 Bardejov</v>
      </c>
      <c r="G118" s="34"/>
      <c r="H118" s="34"/>
      <c r="I118" s="28" t="s">
        <v>21</v>
      </c>
      <c r="J118" s="70" t="str">
        <f>IF(J14="","",J14)</f>
        <v>1. 5. 2024</v>
      </c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25.65" customHeight="1">
      <c r="A120" s="34"/>
      <c r="B120" s="35"/>
      <c r="C120" s="28" t="s">
        <v>23</v>
      </c>
      <c r="D120" s="34"/>
      <c r="E120" s="34"/>
      <c r="F120" s="23" t="str">
        <f>E17</f>
        <v>Mesto Bardejov, Radničné námestie 16, 085 01</v>
      </c>
      <c r="G120" s="34"/>
      <c r="H120" s="34"/>
      <c r="I120" s="28" t="s">
        <v>29</v>
      </c>
      <c r="J120" s="32" t="str">
        <f>E23</f>
        <v>BEELI s.r.o., Bojná 329, 956 01 Bojná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25.65" customHeight="1">
      <c r="A121" s="34"/>
      <c r="B121" s="35"/>
      <c r="C121" s="28" t="s">
        <v>27</v>
      </c>
      <c r="D121" s="34"/>
      <c r="E121" s="34"/>
      <c r="F121" s="23" t="str">
        <f>IF(E20="","",E20)</f>
        <v>Vyplň údaj</v>
      </c>
      <c r="G121" s="34"/>
      <c r="H121" s="34"/>
      <c r="I121" s="28" t="s">
        <v>32</v>
      </c>
      <c r="J121" s="32" t="str">
        <f>E26</f>
        <v>BEELI s.r.o., Bojná 329, 956 01 Bojná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0.32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11" customFormat="1" ht="29.28" customHeight="1">
      <c r="A123" s="161"/>
      <c r="B123" s="162"/>
      <c r="C123" s="163" t="s">
        <v>155</v>
      </c>
      <c r="D123" s="164" t="s">
        <v>60</v>
      </c>
      <c r="E123" s="164" t="s">
        <v>56</v>
      </c>
      <c r="F123" s="164" t="s">
        <v>57</v>
      </c>
      <c r="G123" s="164" t="s">
        <v>156</v>
      </c>
      <c r="H123" s="164" t="s">
        <v>157</v>
      </c>
      <c r="I123" s="164" t="s">
        <v>158</v>
      </c>
      <c r="J123" s="165" t="s">
        <v>142</v>
      </c>
      <c r="K123" s="166" t="s">
        <v>159</v>
      </c>
      <c r="L123" s="167"/>
      <c r="M123" s="87" t="s">
        <v>1</v>
      </c>
      <c r="N123" s="88" t="s">
        <v>39</v>
      </c>
      <c r="O123" s="88" t="s">
        <v>160</v>
      </c>
      <c r="P123" s="88" t="s">
        <v>161</v>
      </c>
      <c r="Q123" s="88" t="s">
        <v>162</v>
      </c>
      <c r="R123" s="88" t="s">
        <v>163</v>
      </c>
      <c r="S123" s="88" t="s">
        <v>164</v>
      </c>
      <c r="T123" s="89" t="s">
        <v>165</v>
      </c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</row>
    <row r="124" s="2" customFormat="1" ht="22.8" customHeight="1">
      <c r="A124" s="34"/>
      <c r="B124" s="35"/>
      <c r="C124" s="94" t="s">
        <v>143</v>
      </c>
      <c r="D124" s="34"/>
      <c r="E124" s="34"/>
      <c r="F124" s="34"/>
      <c r="G124" s="34"/>
      <c r="H124" s="34"/>
      <c r="I124" s="34"/>
      <c r="J124" s="168">
        <f>BK124</f>
        <v>0</v>
      </c>
      <c r="K124" s="34"/>
      <c r="L124" s="35"/>
      <c r="M124" s="90"/>
      <c r="N124" s="74"/>
      <c r="O124" s="91"/>
      <c r="P124" s="169">
        <f>P125+P128</f>
        <v>0</v>
      </c>
      <c r="Q124" s="91"/>
      <c r="R124" s="169">
        <f>R125+R128</f>
        <v>5.9740358000000002</v>
      </c>
      <c r="S124" s="91"/>
      <c r="T124" s="170">
        <f>T125+T128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5" t="s">
        <v>74</v>
      </c>
      <c r="AU124" s="15" t="s">
        <v>144</v>
      </c>
      <c r="BK124" s="171">
        <f>BK125+BK128</f>
        <v>0</v>
      </c>
    </row>
    <row r="125" s="12" customFormat="1" ht="25.92" customHeight="1">
      <c r="A125" s="12"/>
      <c r="B125" s="172"/>
      <c r="C125" s="12"/>
      <c r="D125" s="173" t="s">
        <v>74</v>
      </c>
      <c r="E125" s="174" t="s">
        <v>166</v>
      </c>
      <c r="F125" s="174" t="s">
        <v>167</v>
      </c>
      <c r="G125" s="12"/>
      <c r="H125" s="12"/>
      <c r="I125" s="175"/>
      <c r="J125" s="176">
        <f>BK125</f>
        <v>0</v>
      </c>
      <c r="K125" s="12"/>
      <c r="L125" s="172"/>
      <c r="M125" s="177"/>
      <c r="N125" s="178"/>
      <c r="O125" s="178"/>
      <c r="P125" s="179">
        <f>P126</f>
        <v>0</v>
      </c>
      <c r="Q125" s="178"/>
      <c r="R125" s="179">
        <f>R126</f>
        <v>0</v>
      </c>
      <c r="S125" s="178"/>
      <c r="T125" s="180">
        <f>T126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73" t="s">
        <v>82</v>
      </c>
      <c r="AT125" s="181" t="s">
        <v>74</v>
      </c>
      <c r="AU125" s="181" t="s">
        <v>75</v>
      </c>
      <c r="AY125" s="173" t="s">
        <v>168</v>
      </c>
      <c r="BK125" s="182">
        <f>BK126</f>
        <v>0</v>
      </c>
    </row>
    <row r="126" s="12" customFormat="1" ht="22.8" customHeight="1">
      <c r="A126" s="12"/>
      <c r="B126" s="172"/>
      <c r="C126" s="12"/>
      <c r="D126" s="173" t="s">
        <v>74</v>
      </c>
      <c r="E126" s="183" t="s">
        <v>201</v>
      </c>
      <c r="F126" s="183" t="s">
        <v>211</v>
      </c>
      <c r="G126" s="12"/>
      <c r="H126" s="12"/>
      <c r="I126" s="175"/>
      <c r="J126" s="184">
        <f>BK126</f>
        <v>0</v>
      </c>
      <c r="K126" s="12"/>
      <c r="L126" s="172"/>
      <c r="M126" s="177"/>
      <c r="N126" s="178"/>
      <c r="O126" s="178"/>
      <c r="P126" s="179">
        <f>P127</f>
        <v>0</v>
      </c>
      <c r="Q126" s="178"/>
      <c r="R126" s="179">
        <f>R127</f>
        <v>0</v>
      </c>
      <c r="S126" s="178"/>
      <c r="T126" s="180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73" t="s">
        <v>82</v>
      </c>
      <c r="AT126" s="181" t="s">
        <v>74</v>
      </c>
      <c r="AU126" s="181" t="s">
        <v>82</v>
      </c>
      <c r="AY126" s="173" t="s">
        <v>168</v>
      </c>
      <c r="BK126" s="182">
        <f>BK127</f>
        <v>0</v>
      </c>
    </row>
    <row r="127" s="2" customFormat="1" ht="24.15" customHeight="1">
      <c r="A127" s="34"/>
      <c r="B127" s="185"/>
      <c r="C127" s="186" t="s">
        <v>82</v>
      </c>
      <c r="D127" s="186" t="s">
        <v>171</v>
      </c>
      <c r="E127" s="187" t="s">
        <v>390</v>
      </c>
      <c r="F127" s="188" t="s">
        <v>391</v>
      </c>
      <c r="G127" s="189" t="s">
        <v>174</v>
      </c>
      <c r="H127" s="190">
        <v>968.60000000000002</v>
      </c>
      <c r="I127" s="191"/>
      <c r="J127" s="192">
        <f>ROUND(I127*H127,2)</f>
        <v>0</v>
      </c>
      <c r="K127" s="193"/>
      <c r="L127" s="35"/>
      <c r="M127" s="194" t="s">
        <v>1</v>
      </c>
      <c r="N127" s="195" t="s">
        <v>41</v>
      </c>
      <c r="O127" s="78"/>
      <c r="P127" s="196">
        <f>O127*H127</f>
        <v>0</v>
      </c>
      <c r="Q127" s="196">
        <v>0</v>
      </c>
      <c r="R127" s="196">
        <f>Q127*H127</f>
        <v>0</v>
      </c>
      <c r="S127" s="196">
        <v>0</v>
      </c>
      <c r="T127" s="197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8" t="s">
        <v>175</v>
      </c>
      <c r="AT127" s="198" t="s">
        <v>171</v>
      </c>
      <c r="AU127" s="198" t="s">
        <v>88</v>
      </c>
      <c r="AY127" s="15" t="s">
        <v>168</v>
      </c>
      <c r="BE127" s="199">
        <f>IF(N127="základná",J127,0)</f>
        <v>0</v>
      </c>
      <c r="BF127" s="199">
        <f>IF(N127="znížená",J127,0)</f>
        <v>0</v>
      </c>
      <c r="BG127" s="199">
        <f>IF(N127="zákl. prenesená",J127,0)</f>
        <v>0</v>
      </c>
      <c r="BH127" s="199">
        <f>IF(N127="zníž. prenesená",J127,0)</f>
        <v>0</v>
      </c>
      <c r="BI127" s="199">
        <f>IF(N127="nulová",J127,0)</f>
        <v>0</v>
      </c>
      <c r="BJ127" s="15" t="s">
        <v>88</v>
      </c>
      <c r="BK127" s="199">
        <f>ROUND(I127*H127,2)</f>
        <v>0</v>
      </c>
      <c r="BL127" s="15" t="s">
        <v>175</v>
      </c>
      <c r="BM127" s="198" t="s">
        <v>392</v>
      </c>
    </row>
    <row r="128" s="12" customFormat="1" ht="25.92" customHeight="1">
      <c r="A128" s="12"/>
      <c r="B128" s="172"/>
      <c r="C128" s="12"/>
      <c r="D128" s="173" t="s">
        <v>74</v>
      </c>
      <c r="E128" s="174" t="s">
        <v>285</v>
      </c>
      <c r="F128" s="174" t="s">
        <v>286</v>
      </c>
      <c r="G128" s="12"/>
      <c r="H128" s="12"/>
      <c r="I128" s="175"/>
      <c r="J128" s="176">
        <f>BK128</f>
        <v>0</v>
      </c>
      <c r="K128" s="12"/>
      <c r="L128" s="172"/>
      <c r="M128" s="177"/>
      <c r="N128" s="178"/>
      <c r="O128" s="178"/>
      <c r="P128" s="179">
        <f>P129</f>
        <v>0</v>
      </c>
      <c r="Q128" s="178"/>
      <c r="R128" s="179">
        <f>R129</f>
        <v>5.9740358000000002</v>
      </c>
      <c r="S128" s="178"/>
      <c r="T128" s="180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73" t="s">
        <v>88</v>
      </c>
      <c r="AT128" s="181" t="s">
        <v>74</v>
      </c>
      <c r="AU128" s="181" t="s">
        <v>75</v>
      </c>
      <c r="AY128" s="173" t="s">
        <v>168</v>
      </c>
      <c r="BK128" s="182">
        <f>BK129</f>
        <v>0</v>
      </c>
    </row>
    <row r="129" s="12" customFormat="1" ht="22.8" customHeight="1">
      <c r="A129" s="12"/>
      <c r="B129" s="172"/>
      <c r="C129" s="12"/>
      <c r="D129" s="173" t="s">
        <v>74</v>
      </c>
      <c r="E129" s="183" t="s">
        <v>393</v>
      </c>
      <c r="F129" s="183" t="s">
        <v>394</v>
      </c>
      <c r="G129" s="12"/>
      <c r="H129" s="12"/>
      <c r="I129" s="175"/>
      <c r="J129" s="184">
        <f>BK129</f>
        <v>0</v>
      </c>
      <c r="K129" s="12"/>
      <c r="L129" s="172"/>
      <c r="M129" s="177"/>
      <c r="N129" s="178"/>
      <c r="O129" s="178"/>
      <c r="P129" s="179">
        <f>SUM(P130:P134)</f>
        <v>0</v>
      </c>
      <c r="Q129" s="178"/>
      <c r="R129" s="179">
        <f>SUM(R130:R134)</f>
        <v>5.9740358000000002</v>
      </c>
      <c r="S129" s="178"/>
      <c r="T129" s="180">
        <f>SUM(T130:T134)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3" t="s">
        <v>88</v>
      </c>
      <c r="AT129" s="181" t="s">
        <v>74</v>
      </c>
      <c r="AU129" s="181" t="s">
        <v>82</v>
      </c>
      <c r="AY129" s="173" t="s">
        <v>168</v>
      </c>
      <c r="BK129" s="182">
        <f>SUM(BK130:BK134)</f>
        <v>0</v>
      </c>
    </row>
    <row r="130" s="2" customFormat="1" ht="24.15" customHeight="1">
      <c r="A130" s="34"/>
      <c r="B130" s="185"/>
      <c r="C130" s="186" t="s">
        <v>88</v>
      </c>
      <c r="D130" s="186" t="s">
        <v>171</v>
      </c>
      <c r="E130" s="187" t="s">
        <v>395</v>
      </c>
      <c r="F130" s="188" t="s">
        <v>396</v>
      </c>
      <c r="G130" s="189" t="s">
        <v>174</v>
      </c>
      <c r="H130" s="190">
        <v>968.60000000000002</v>
      </c>
      <c r="I130" s="191"/>
      <c r="J130" s="192">
        <f>ROUND(I130*H130,2)</f>
        <v>0</v>
      </c>
      <c r="K130" s="193"/>
      <c r="L130" s="35"/>
      <c r="M130" s="194" t="s">
        <v>1</v>
      </c>
      <c r="N130" s="195" t="s">
        <v>41</v>
      </c>
      <c r="O130" s="78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8" t="s">
        <v>225</v>
      </c>
      <c r="AT130" s="198" t="s">
        <v>171</v>
      </c>
      <c r="AU130" s="198" t="s">
        <v>88</v>
      </c>
      <c r="AY130" s="15" t="s">
        <v>168</v>
      </c>
      <c r="BE130" s="199">
        <f>IF(N130="základná",J130,0)</f>
        <v>0</v>
      </c>
      <c r="BF130" s="199">
        <f>IF(N130="znížená",J130,0)</f>
        <v>0</v>
      </c>
      <c r="BG130" s="199">
        <f>IF(N130="zákl. prenesená",J130,0)</f>
        <v>0</v>
      </c>
      <c r="BH130" s="199">
        <f>IF(N130="zníž. prenesená",J130,0)</f>
        <v>0</v>
      </c>
      <c r="BI130" s="199">
        <f>IF(N130="nulová",J130,0)</f>
        <v>0</v>
      </c>
      <c r="BJ130" s="15" t="s">
        <v>88</v>
      </c>
      <c r="BK130" s="199">
        <f>ROUND(I130*H130,2)</f>
        <v>0</v>
      </c>
      <c r="BL130" s="15" t="s">
        <v>225</v>
      </c>
      <c r="BM130" s="198" t="s">
        <v>397</v>
      </c>
    </row>
    <row r="131" s="2" customFormat="1" ht="24.15" customHeight="1">
      <c r="A131" s="34"/>
      <c r="B131" s="185"/>
      <c r="C131" s="200" t="s">
        <v>113</v>
      </c>
      <c r="D131" s="200" t="s">
        <v>294</v>
      </c>
      <c r="E131" s="201" t="s">
        <v>398</v>
      </c>
      <c r="F131" s="202" t="s">
        <v>399</v>
      </c>
      <c r="G131" s="203" t="s">
        <v>174</v>
      </c>
      <c r="H131" s="204">
        <v>1017.03</v>
      </c>
      <c r="I131" s="205"/>
      <c r="J131" s="206">
        <f>ROUND(I131*H131,2)</f>
        <v>0</v>
      </c>
      <c r="K131" s="207"/>
      <c r="L131" s="208"/>
      <c r="M131" s="209" t="s">
        <v>1</v>
      </c>
      <c r="N131" s="210" t="s">
        <v>41</v>
      </c>
      <c r="O131" s="78"/>
      <c r="P131" s="196">
        <f>O131*H131</f>
        <v>0</v>
      </c>
      <c r="Q131" s="196">
        <v>0.0057600000000000004</v>
      </c>
      <c r="R131" s="196">
        <f>Q131*H131</f>
        <v>5.8580928000000005</v>
      </c>
      <c r="S131" s="196">
        <v>0</v>
      </c>
      <c r="T131" s="19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297</v>
      </c>
      <c r="AT131" s="198" t="s">
        <v>294</v>
      </c>
      <c r="AU131" s="198" t="s">
        <v>88</v>
      </c>
      <c r="AY131" s="15" t="s">
        <v>168</v>
      </c>
      <c r="BE131" s="199">
        <f>IF(N131="základná",J131,0)</f>
        <v>0</v>
      </c>
      <c r="BF131" s="199">
        <f>IF(N131="znížená",J131,0)</f>
        <v>0</v>
      </c>
      <c r="BG131" s="199">
        <f>IF(N131="zákl. prenesená",J131,0)</f>
        <v>0</v>
      </c>
      <c r="BH131" s="199">
        <f>IF(N131="zníž. prenesená",J131,0)</f>
        <v>0</v>
      </c>
      <c r="BI131" s="199">
        <f>IF(N131="nulová",J131,0)</f>
        <v>0</v>
      </c>
      <c r="BJ131" s="15" t="s">
        <v>88</v>
      </c>
      <c r="BK131" s="199">
        <f>ROUND(I131*H131,2)</f>
        <v>0</v>
      </c>
      <c r="BL131" s="15" t="s">
        <v>225</v>
      </c>
      <c r="BM131" s="198" t="s">
        <v>400</v>
      </c>
    </row>
    <row r="132" s="2" customFormat="1" ht="16.5" customHeight="1">
      <c r="A132" s="34"/>
      <c r="B132" s="185"/>
      <c r="C132" s="186" t="s">
        <v>175</v>
      </c>
      <c r="D132" s="186" t="s">
        <v>171</v>
      </c>
      <c r="E132" s="187" t="s">
        <v>401</v>
      </c>
      <c r="F132" s="188" t="s">
        <v>402</v>
      </c>
      <c r="G132" s="189" t="s">
        <v>174</v>
      </c>
      <c r="H132" s="190">
        <v>1008.2000000000001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41</v>
      </c>
      <c r="O132" s="78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225</v>
      </c>
      <c r="AT132" s="198" t="s">
        <v>171</v>
      </c>
      <c r="AU132" s="198" t="s">
        <v>88</v>
      </c>
      <c r="AY132" s="15" t="s">
        <v>168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88</v>
      </c>
      <c r="BK132" s="199">
        <f>ROUND(I132*H132,2)</f>
        <v>0</v>
      </c>
      <c r="BL132" s="15" t="s">
        <v>225</v>
      </c>
      <c r="BM132" s="198" t="s">
        <v>403</v>
      </c>
    </row>
    <row r="133" s="2" customFormat="1" ht="21.75" customHeight="1">
      <c r="A133" s="34"/>
      <c r="B133" s="185"/>
      <c r="C133" s="200" t="s">
        <v>186</v>
      </c>
      <c r="D133" s="200" t="s">
        <v>294</v>
      </c>
      <c r="E133" s="201" t="s">
        <v>404</v>
      </c>
      <c r="F133" s="202" t="s">
        <v>405</v>
      </c>
      <c r="G133" s="203" t="s">
        <v>174</v>
      </c>
      <c r="H133" s="204">
        <v>1159.4300000000001</v>
      </c>
      <c r="I133" s="205"/>
      <c r="J133" s="206">
        <f>ROUND(I133*H133,2)</f>
        <v>0</v>
      </c>
      <c r="K133" s="207"/>
      <c r="L133" s="208"/>
      <c r="M133" s="209" t="s">
        <v>1</v>
      </c>
      <c r="N133" s="210" t="s">
        <v>41</v>
      </c>
      <c r="O133" s="78"/>
      <c r="P133" s="196">
        <f>O133*H133</f>
        <v>0</v>
      </c>
      <c r="Q133" s="196">
        <v>0.00010000000000000001</v>
      </c>
      <c r="R133" s="196">
        <f>Q133*H133</f>
        <v>0.11594300000000002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297</v>
      </c>
      <c r="AT133" s="198" t="s">
        <v>294</v>
      </c>
      <c r="AU133" s="198" t="s">
        <v>88</v>
      </c>
      <c r="AY133" s="15" t="s">
        <v>168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88</v>
      </c>
      <c r="BK133" s="199">
        <f>ROUND(I133*H133,2)</f>
        <v>0</v>
      </c>
      <c r="BL133" s="15" t="s">
        <v>225</v>
      </c>
      <c r="BM133" s="198" t="s">
        <v>406</v>
      </c>
    </row>
    <row r="134" s="2" customFormat="1" ht="24.15" customHeight="1">
      <c r="A134" s="34"/>
      <c r="B134" s="185"/>
      <c r="C134" s="186" t="s">
        <v>169</v>
      </c>
      <c r="D134" s="186" t="s">
        <v>171</v>
      </c>
      <c r="E134" s="187" t="s">
        <v>407</v>
      </c>
      <c r="F134" s="188" t="s">
        <v>408</v>
      </c>
      <c r="G134" s="189" t="s">
        <v>309</v>
      </c>
      <c r="H134" s="211"/>
      <c r="I134" s="191"/>
      <c r="J134" s="192">
        <f>ROUND(I134*H134,2)</f>
        <v>0</v>
      </c>
      <c r="K134" s="193"/>
      <c r="L134" s="35"/>
      <c r="M134" s="212" t="s">
        <v>1</v>
      </c>
      <c r="N134" s="213" t="s">
        <v>41</v>
      </c>
      <c r="O134" s="214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225</v>
      </c>
      <c r="AT134" s="198" t="s">
        <v>171</v>
      </c>
      <c r="AU134" s="198" t="s">
        <v>88</v>
      </c>
      <c r="AY134" s="15" t="s">
        <v>168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88</v>
      </c>
      <c r="BK134" s="199">
        <f>ROUND(I134*H134,2)</f>
        <v>0</v>
      </c>
      <c r="BL134" s="15" t="s">
        <v>225</v>
      </c>
      <c r="BM134" s="198" t="s">
        <v>409</v>
      </c>
    </row>
    <row r="135" s="2" customFormat="1" ht="6.96" customHeight="1">
      <c r="A135" s="34"/>
      <c r="B135" s="61"/>
      <c r="C135" s="62"/>
      <c r="D135" s="62"/>
      <c r="E135" s="62"/>
      <c r="F135" s="62"/>
      <c r="G135" s="62"/>
      <c r="H135" s="62"/>
      <c r="I135" s="62"/>
      <c r="J135" s="62"/>
      <c r="K135" s="62"/>
      <c r="L135" s="35"/>
      <c r="M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</sheetData>
  <autoFilter ref="C123:K13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135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Zníženie energetickej náročnosti budovy telocvične ZŠ a MŠ Pod Papierňou, Bardejov</v>
      </c>
      <c r="F7" s="28"/>
      <c r="G7" s="28"/>
      <c r="H7" s="28"/>
      <c r="L7" s="18"/>
    </row>
    <row r="8" s="1" customFormat="1" ht="12" customHeight="1">
      <c r="B8" s="18"/>
      <c r="D8" s="28" t="s">
        <v>136</v>
      </c>
      <c r="L8" s="18"/>
    </row>
    <row r="9" s="2" customFormat="1" ht="23.25" customHeight="1">
      <c r="A9" s="34"/>
      <c r="B9" s="35"/>
      <c r="C9" s="34"/>
      <c r="D9" s="34"/>
      <c r="E9" s="131" t="s">
        <v>137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410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1. 5. 2024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30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2"/>
      <c r="B29" s="133"/>
      <c r="C29" s="132"/>
      <c r="D29" s="132"/>
      <c r="E29" s="32" t="s">
        <v>1</v>
      </c>
      <c r="F29" s="32"/>
      <c r="G29" s="32"/>
      <c r="H29" s="32"/>
      <c r="I29" s="132"/>
      <c r="J29" s="132"/>
      <c r="K29" s="132"/>
      <c r="L29" s="134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5" t="s">
        <v>35</v>
      </c>
      <c r="E32" s="34"/>
      <c r="F32" s="34"/>
      <c r="G32" s="34"/>
      <c r="H32" s="34"/>
      <c r="I32" s="34"/>
      <c r="J32" s="97">
        <f>ROUND(J129,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6" t="s">
        <v>39</v>
      </c>
      <c r="E35" s="41" t="s">
        <v>40</v>
      </c>
      <c r="F35" s="137">
        <f>ROUND((SUM(BE129:BE195)),  2)</f>
        <v>0</v>
      </c>
      <c r="G35" s="138"/>
      <c r="H35" s="138"/>
      <c r="I35" s="139">
        <v>0.20000000000000001</v>
      </c>
      <c r="J35" s="137">
        <f>ROUND(((SUM(BE129:BE195))*I35),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ROUND((SUM(BF129:BF195)),  2)</f>
        <v>0</v>
      </c>
      <c r="G36" s="138"/>
      <c r="H36" s="138"/>
      <c r="I36" s="139">
        <v>0.20000000000000001</v>
      </c>
      <c r="J36" s="137">
        <f>ROUND(((SUM(BF129:BF195))*I36),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ROUND((SUM(BG129:BG195)),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ROUND((SUM(BH129:BH195)),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ROUND((SUM(BI129:BI195)),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Zníženie energetickej náročnosti budovy telocvične ZŠ a MŠ Pod Papierňou, Bardejov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136</v>
      </c>
      <c r="L86" s="18"/>
    </row>
    <row r="87" s="2" customFormat="1" ht="23.25" customHeight="1">
      <c r="A87" s="34"/>
      <c r="B87" s="35"/>
      <c r="C87" s="34"/>
      <c r="D87" s="34"/>
      <c r="E87" s="131" t="s">
        <v>137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03 - Výmena výplňových konštrukcií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Pod Papierňou 1555 ; 085 01 Bardejov</v>
      </c>
      <c r="G91" s="34"/>
      <c r="H91" s="34"/>
      <c r="I91" s="28" t="s">
        <v>21</v>
      </c>
      <c r="J91" s="70" t="str">
        <f>IF(J14="","",J14)</f>
        <v>1. 5. 2024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Mesto Bardejov, Radničné námestie 16, 085 01</v>
      </c>
      <c r="G93" s="34"/>
      <c r="H93" s="34"/>
      <c r="I93" s="28" t="s">
        <v>29</v>
      </c>
      <c r="J93" s="32" t="str">
        <f>E23</f>
        <v>BEELI s.r.o., Bojná 329, 956 01 Bojná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5.6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BEELI s.r.o., Bojná 329, 956 01 Bojná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141</v>
      </c>
      <c r="D96" s="142"/>
      <c r="E96" s="142"/>
      <c r="F96" s="142"/>
      <c r="G96" s="142"/>
      <c r="H96" s="142"/>
      <c r="I96" s="142"/>
      <c r="J96" s="151" t="s">
        <v>142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143</v>
      </c>
      <c r="D98" s="34"/>
      <c r="E98" s="34"/>
      <c r="F98" s="34"/>
      <c r="G98" s="34"/>
      <c r="H98" s="34"/>
      <c r="I98" s="34"/>
      <c r="J98" s="97">
        <f>J129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144</v>
      </c>
    </row>
    <row r="99" s="9" customFormat="1" ht="24.96" customHeight="1">
      <c r="A99" s="9"/>
      <c r="B99" s="153"/>
      <c r="C99" s="9"/>
      <c r="D99" s="154" t="s">
        <v>145</v>
      </c>
      <c r="E99" s="155"/>
      <c r="F99" s="155"/>
      <c r="G99" s="155"/>
      <c r="H99" s="155"/>
      <c r="I99" s="155"/>
      <c r="J99" s="156">
        <f>J130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7"/>
      <c r="C100" s="10"/>
      <c r="D100" s="158" t="s">
        <v>146</v>
      </c>
      <c r="E100" s="159"/>
      <c r="F100" s="159"/>
      <c r="G100" s="159"/>
      <c r="H100" s="159"/>
      <c r="I100" s="159"/>
      <c r="J100" s="160">
        <f>J131</f>
        <v>0</v>
      </c>
      <c r="K100" s="10"/>
      <c r="L100" s="15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7"/>
      <c r="C101" s="10"/>
      <c r="D101" s="158" t="s">
        <v>147</v>
      </c>
      <c r="E101" s="159"/>
      <c r="F101" s="159"/>
      <c r="G101" s="159"/>
      <c r="H101" s="159"/>
      <c r="I101" s="159"/>
      <c r="J101" s="160">
        <f>J137</f>
        <v>0</v>
      </c>
      <c r="K101" s="10"/>
      <c r="L101" s="15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7"/>
      <c r="C102" s="10"/>
      <c r="D102" s="158" t="s">
        <v>148</v>
      </c>
      <c r="E102" s="159"/>
      <c r="F102" s="159"/>
      <c r="G102" s="159"/>
      <c r="H102" s="159"/>
      <c r="I102" s="159"/>
      <c r="J102" s="160">
        <f>J159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53"/>
      <c r="C103" s="9"/>
      <c r="D103" s="154" t="s">
        <v>149</v>
      </c>
      <c r="E103" s="155"/>
      <c r="F103" s="155"/>
      <c r="G103" s="155"/>
      <c r="H103" s="155"/>
      <c r="I103" s="155"/>
      <c r="J103" s="156">
        <f>J161</f>
        <v>0</v>
      </c>
      <c r="K103" s="9"/>
      <c r="L103" s="15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57"/>
      <c r="C104" s="10"/>
      <c r="D104" s="158" t="s">
        <v>152</v>
      </c>
      <c r="E104" s="159"/>
      <c r="F104" s="159"/>
      <c r="G104" s="159"/>
      <c r="H104" s="159"/>
      <c r="I104" s="159"/>
      <c r="J104" s="160">
        <f>J162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7"/>
      <c r="C105" s="10"/>
      <c r="D105" s="158" t="s">
        <v>411</v>
      </c>
      <c r="E105" s="159"/>
      <c r="F105" s="159"/>
      <c r="G105" s="159"/>
      <c r="H105" s="159"/>
      <c r="I105" s="159"/>
      <c r="J105" s="160">
        <f>J167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7"/>
      <c r="C106" s="10"/>
      <c r="D106" s="158" t="s">
        <v>412</v>
      </c>
      <c r="E106" s="159"/>
      <c r="F106" s="159"/>
      <c r="G106" s="159"/>
      <c r="H106" s="159"/>
      <c r="I106" s="159"/>
      <c r="J106" s="160">
        <f>J187</f>
        <v>0</v>
      </c>
      <c r="K106" s="10"/>
      <c r="L106" s="15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7"/>
      <c r="C107" s="10"/>
      <c r="D107" s="158" t="s">
        <v>413</v>
      </c>
      <c r="E107" s="159"/>
      <c r="F107" s="159"/>
      <c r="G107" s="159"/>
      <c r="H107" s="159"/>
      <c r="I107" s="159"/>
      <c r="J107" s="160">
        <f>J191</f>
        <v>0</v>
      </c>
      <c r="K107" s="10"/>
      <c r="L107" s="15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="2" customFormat="1" ht="6.96" customHeight="1">
      <c r="A113" s="34"/>
      <c r="B113" s="63"/>
      <c r="C113" s="64"/>
      <c r="D113" s="64"/>
      <c r="E113" s="64"/>
      <c r="F113" s="64"/>
      <c r="G113" s="64"/>
      <c r="H113" s="64"/>
      <c r="I113" s="64"/>
      <c r="J113" s="64"/>
      <c r="K113" s="6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4.96" customHeight="1">
      <c r="A114" s="34"/>
      <c r="B114" s="35"/>
      <c r="C114" s="19" t="s">
        <v>154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15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6.25" customHeight="1">
      <c r="A117" s="34"/>
      <c r="B117" s="35"/>
      <c r="C117" s="34"/>
      <c r="D117" s="34"/>
      <c r="E117" s="131" t="str">
        <f>E7</f>
        <v>Zníženie energetickej náročnosti budovy telocvične ZŠ a MŠ Pod Papierňou, Bardejov</v>
      </c>
      <c r="F117" s="28"/>
      <c r="G117" s="28"/>
      <c r="H117" s="28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1" customFormat="1" ht="12" customHeight="1">
      <c r="B118" s="18"/>
      <c r="C118" s="28" t="s">
        <v>136</v>
      </c>
      <c r="L118" s="18"/>
    </row>
    <row r="119" s="2" customFormat="1" ht="23.25" customHeight="1">
      <c r="A119" s="34"/>
      <c r="B119" s="35"/>
      <c r="C119" s="34"/>
      <c r="D119" s="34"/>
      <c r="E119" s="131" t="s">
        <v>137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138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6.5" customHeight="1">
      <c r="A121" s="34"/>
      <c r="B121" s="35"/>
      <c r="C121" s="34"/>
      <c r="D121" s="34"/>
      <c r="E121" s="68" t="str">
        <f>E11</f>
        <v>03 - Výmena výplňových konštrukcií</v>
      </c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19</v>
      </c>
      <c r="D123" s="34"/>
      <c r="E123" s="34"/>
      <c r="F123" s="23" t="str">
        <f>F14</f>
        <v>Pod Papierňou 1555 ; 085 01 Bardejov</v>
      </c>
      <c r="G123" s="34"/>
      <c r="H123" s="34"/>
      <c r="I123" s="28" t="s">
        <v>21</v>
      </c>
      <c r="J123" s="70" t="str">
        <f>IF(J14="","",J14)</f>
        <v>1. 5. 2024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25.65" customHeight="1">
      <c r="A125" s="34"/>
      <c r="B125" s="35"/>
      <c r="C125" s="28" t="s">
        <v>23</v>
      </c>
      <c r="D125" s="34"/>
      <c r="E125" s="34"/>
      <c r="F125" s="23" t="str">
        <f>E17</f>
        <v>Mesto Bardejov, Radničné námestie 16, 085 01</v>
      </c>
      <c r="G125" s="34"/>
      <c r="H125" s="34"/>
      <c r="I125" s="28" t="s">
        <v>29</v>
      </c>
      <c r="J125" s="32" t="str">
        <f>E23</f>
        <v>BEELI s.r.o., Bojná 329, 956 01 Bojná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25.65" customHeight="1">
      <c r="A126" s="34"/>
      <c r="B126" s="35"/>
      <c r="C126" s="28" t="s">
        <v>27</v>
      </c>
      <c r="D126" s="34"/>
      <c r="E126" s="34"/>
      <c r="F126" s="23" t="str">
        <f>IF(E20="","",E20)</f>
        <v>Vyplň údaj</v>
      </c>
      <c r="G126" s="34"/>
      <c r="H126" s="34"/>
      <c r="I126" s="28" t="s">
        <v>32</v>
      </c>
      <c r="J126" s="32" t="str">
        <f>E26</f>
        <v>BEELI s.r.o., Bojná 329, 956 01 Bojná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0.32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11" customFormat="1" ht="29.28" customHeight="1">
      <c r="A128" s="161"/>
      <c r="B128" s="162"/>
      <c r="C128" s="163" t="s">
        <v>155</v>
      </c>
      <c r="D128" s="164" t="s">
        <v>60</v>
      </c>
      <c r="E128" s="164" t="s">
        <v>56</v>
      </c>
      <c r="F128" s="164" t="s">
        <v>57</v>
      </c>
      <c r="G128" s="164" t="s">
        <v>156</v>
      </c>
      <c r="H128" s="164" t="s">
        <v>157</v>
      </c>
      <c r="I128" s="164" t="s">
        <v>158</v>
      </c>
      <c r="J128" s="165" t="s">
        <v>142</v>
      </c>
      <c r="K128" s="166" t="s">
        <v>159</v>
      </c>
      <c r="L128" s="167"/>
      <c r="M128" s="87" t="s">
        <v>1</v>
      </c>
      <c r="N128" s="88" t="s">
        <v>39</v>
      </c>
      <c r="O128" s="88" t="s">
        <v>160</v>
      </c>
      <c r="P128" s="88" t="s">
        <v>161</v>
      </c>
      <c r="Q128" s="88" t="s">
        <v>162</v>
      </c>
      <c r="R128" s="88" t="s">
        <v>163</v>
      </c>
      <c r="S128" s="88" t="s">
        <v>164</v>
      </c>
      <c r="T128" s="89" t="s">
        <v>165</v>
      </c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</row>
    <row r="129" s="2" customFormat="1" ht="22.8" customHeight="1">
      <c r="A129" s="34"/>
      <c r="B129" s="35"/>
      <c r="C129" s="94" t="s">
        <v>143</v>
      </c>
      <c r="D129" s="34"/>
      <c r="E129" s="34"/>
      <c r="F129" s="34"/>
      <c r="G129" s="34"/>
      <c r="H129" s="34"/>
      <c r="I129" s="34"/>
      <c r="J129" s="168">
        <f>BK129</f>
        <v>0</v>
      </c>
      <c r="K129" s="34"/>
      <c r="L129" s="35"/>
      <c r="M129" s="90"/>
      <c r="N129" s="74"/>
      <c r="O129" s="91"/>
      <c r="P129" s="169">
        <f>P130+P161</f>
        <v>0</v>
      </c>
      <c r="Q129" s="91"/>
      <c r="R129" s="169">
        <f>R130+R161</f>
        <v>5.3946963932399994</v>
      </c>
      <c r="S129" s="91"/>
      <c r="T129" s="170">
        <f>T130+T161</f>
        <v>15.000862000000002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5" t="s">
        <v>74</v>
      </c>
      <c r="AU129" s="15" t="s">
        <v>144</v>
      </c>
      <c r="BK129" s="171">
        <f>BK130+BK161</f>
        <v>0</v>
      </c>
    </row>
    <row r="130" s="12" customFormat="1" ht="25.92" customHeight="1">
      <c r="A130" s="12"/>
      <c r="B130" s="172"/>
      <c r="C130" s="12"/>
      <c r="D130" s="173" t="s">
        <v>74</v>
      </c>
      <c r="E130" s="174" t="s">
        <v>166</v>
      </c>
      <c r="F130" s="174" t="s">
        <v>167</v>
      </c>
      <c r="G130" s="12"/>
      <c r="H130" s="12"/>
      <c r="I130" s="175"/>
      <c r="J130" s="176">
        <f>BK130</f>
        <v>0</v>
      </c>
      <c r="K130" s="12"/>
      <c r="L130" s="172"/>
      <c r="M130" s="177"/>
      <c r="N130" s="178"/>
      <c r="O130" s="178"/>
      <c r="P130" s="179">
        <f>P131+P137+P159</f>
        <v>0</v>
      </c>
      <c r="Q130" s="178"/>
      <c r="R130" s="179">
        <f>R131+R137+R159</f>
        <v>4.7865122859999998</v>
      </c>
      <c r="S130" s="178"/>
      <c r="T130" s="180">
        <f>T131+T137+T159</f>
        <v>14.884600000000001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3" t="s">
        <v>82</v>
      </c>
      <c r="AT130" s="181" t="s">
        <v>74</v>
      </c>
      <c r="AU130" s="181" t="s">
        <v>75</v>
      </c>
      <c r="AY130" s="173" t="s">
        <v>168</v>
      </c>
      <c r="BK130" s="182">
        <f>BK131+BK137+BK159</f>
        <v>0</v>
      </c>
    </row>
    <row r="131" s="12" customFormat="1" ht="22.8" customHeight="1">
      <c r="A131" s="12"/>
      <c r="B131" s="172"/>
      <c r="C131" s="12"/>
      <c r="D131" s="173" t="s">
        <v>74</v>
      </c>
      <c r="E131" s="183" t="s">
        <v>169</v>
      </c>
      <c r="F131" s="183" t="s">
        <v>170</v>
      </c>
      <c r="G131" s="12"/>
      <c r="H131" s="12"/>
      <c r="I131" s="175"/>
      <c r="J131" s="184">
        <f>BK131</f>
        <v>0</v>
      </c>
      <c r="K131" s="12"/>
      <c r="L131" s="172"/>
      <c r="M131" s="177"/>
      <c r="N131" s="178"/>
      <c r="O131" s="178"/>
      <c r="P131" s="179">
        <f>SUM(P132:P136)</f>
        <v>0</v>
      </c>
      <c r="Q131" s="178"/>
      <c r="R131" s="179">
        <f>SUM(R132:R136)</f>
        <v>4.7865122859999998</v>
      </c>
      <c r="S131" s="178"/>
      <c r="T131" s="180">
        <f>SUM(T132:T136)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3" t="s">
        <v>82</v>
      </c>
      <c r="AT131" s="181" t="s">
        <v>74</v>
      </c>
      <c r="AU131" s="181" t="s">
        <v>82</v>
      </c>
      <c r="AY131" s="173" t="s">
        <v>168</v>
      </c>
      <c r="BK131" s="182">
        <f>SUM(BK132:BK136)</f>
        <v>0</v>
      </c>
    </row>
    <row r="132" s="2" customFormat="1" ht="24.15" customHeight="1">
      <c r="A132" s="34"/>
      <c r="B132" s="185"/>
      <c r="C132" s="186" t="s">
        <v>82</v>
      </c>
      <c r="D132" s="186" t="s">
        <v>171</v>
      </c>
      <c r="E132" s="187" t="s">
        <v>414</v>
      </c>
      <c r="F132" s="188" t="s">
        <v>415</v>
      </c>
      <c r="G132" s="189" t="s">
        <v>228</v>
      </c>
      <c r="H132" s="190">
        <v>353.92000000000002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41</v>
      </c>
      <c r="O132" s="78"/>
      <c r="P132" s="196">
        <f>O132*H132</f>
        <v>0</v>
      </c>
      <c r="Q132" s="196">
        <v>0.0028</v>
      </c>
      <c r="R132" s="196">
        <f>Q132*H132</f>
        <v>0.99097600000000008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175</v>
      </c>
      <c r="AT132" s="198" t="s">
        <v>171</v>
      </c>
      <c r="AU132" s="198" t="s">
        <v>88</v>
      </c>
      <c r="AY132" s="15" t="s">
        <v>168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88</v>
      </c>
      <c r="BK132" s="199">
        <f>ROUND(I132*H132,2)</f>
        <v>0</v>
      </c>
      <c r="BL132" s="15" t="s">
        <v>175</v>
      </c>
      <c r="BM132" s="198" t="s">
        <v>416</v>
      </c>
    </row>
    <row r="133" s="2" customFormat="1" ht="24.15" customHeight="1">
      <c r="A133" s="34"/>
      <c r="B133" s="185"/>
      <c r="C133" s="186" t="s">
        <v>88</v>
      </c>
      <c r="D133" s="186" t="s">
        <v>171</v>
      </c>
      <c r="E133" s="187" t="s">
        <v>417</v>
      </c>
      <c r="F133" s="188" t="s">
        <v>418</v>
      </c>
      <c r="G133" s="189" t="s">
        <v>174</v>
      </c>
      <c r="H133" s="190">
        <v>79.739999999999995</v>
      </c>
      <c r="I133" s="191"/>
      <c r="J133" s="192">
        <f>ROUND(I133*H133,2)</f>
        <v>0</v>
      </c>
      <c r="K133" s="193"/>
      <c r="L133" s="35"/>
      <c r="M133" s="194" t="s">
        <v>1</v>
      </c>
      <c r="N133" s="195" t="s">
        <v>41</v>
      </c>
      <c r="O133" s="78"/>
      <c r="P133" s="196">
        <f>O133*H133</f>
        <v>0</v>
      </c>
      <c r="Q133" s="196">
        <v>0.00022499999999999999</v>
      </c>
      <c r="R133" s="196">
        <f>Q133*H133</f>
        <v>0.017941499999999999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175</v>
      </c>
      <c r="AT133" s="198" t="s">
        <v>171</v>
      </c>
      <c r="AU133" s="198" t="s">
        <v>88</v>
      </c>
      <c r="AY133" s="15" t="s">
        <v>168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88</v>
      </c>
      <c r="BK133" s="199">
        <f>ROUND(I133*H133,2)</f>
        <v>0</v>
      </c>
      <c r="BL133" s="15" t="s">
        <v>175</v>
      </c>
      <c r="BM133" s="198" t="s">
        <v>419</v>
      </c>
    </row>
    <row r="134" s="2" customFormat="1" ht="24.15" customHeight="1">
      <c r="A134" s="34"/>
      <c r="B134" s="185"/>
      <c r="C134" s="186" t="s">
        <v>113</v>
      </c>
      <c r="D134" s="186" t="s">
        <v>171</v>
      </c>
      <c r="E134" s="187" t="s">
        <v>420</v>
      </c>
      <c r="F134" s="188" t="s">
        <v>421</v>
      </c>
      <c r="G134" s="189" t="s">
        <v>174</v>
      </c>
      <c r="H134" s="190">
        <v>83.727000000000004</v>
      </c>
      <c r="I134" s="191"/>
      <c r="J134" s="192">
        <f>ROUND(I134*H134,2)</f>
        <v>0</v>
      </c>
      <c r="K134" s="193"/>
      <c r="L134" s="35"/>
      <c r="M134" s="194" t="s">
        <v>1</v>
      </c>
      <c r="N134" s="195" t="s">
        <v>41</v>
      </c>
      <c r="O134" s="78"/>
      <c r="P134" s="196">
        <f>O134*H134</f>
        <v>0</v>
      </c>
      <c r="Q134" s="196">
        <v>0.032809999999999999</v>
      </c>
      <c r="R134" s="196">
        <f>Q134*H134</f>
        <v>2.7470828699999998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175</v>
      </c>
      <c r="AT134" s="198" t="s">
        <v>171</v>
      </c>
      <c r="AU134" s="198" t="s">
        <v>88</v>
      </c>
      <c r="AY134" s="15" t="s">
        <v>168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88</v>
      </c>
      <c r="BK134" s="199">
        <f>ROUND(I134*H134,2)</f>
        <v>0</v>
      </c>
      <c r="BL134" s="15" t="s">
        <v>175</v>
      </c>
      <c r="BM134" s="198" t="s">
        <v>422</v>
      </c>
    </row>
    <row r="135" s="2" customFormat="1" ht="24.15" customHeight="1">
      <c r="A135" s="34"/>
      <c r="B135" s="185"/>
      <c r="C135" s="186" t="s">
        <v>175</v>
      </c>
      <c r="D135" s="186" t="s">
        <v>171</v>
      </c>
      <c r="E135" s="187" t="s">
        <v>423</v>
      </c>
      <c r="F135" s="188" t="s">
        <v>424</v>
      </c>
      <c r="G135" s="189" t="s">
        <v>228</v>
      </c>
      <c r="H135" s="190">
        <v>271.11599999999999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41</v>
      </c>
      <c r="O135" s="78"/>
      <c r="P135" s="196">
        <f>O135*H135</f>
        <v>0</v>
      </c>
      <c r="Q135" s="196">
        <v>0.00189</v>
      </c>
      <c r="R135" s="196">
        <f>Q135*H135</f>
        <v>0.51240923999999999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175</v>
      </c>
      <c r="AT135" s="198" t="s">
        <v>171</v>
      </c>
      <c r="AU135" s="198" t="s">
        <v>88</v>
      </c>
      <c r="AY135" s="15" t="s">
        <v>168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88</v>
      </c>
      <c r="BK135" s="199">
        <f>ROUND(I135*H135,2)</f>
        <v>0</v>
      </c>
      <c r="BL135" s="15" t="s">
        <v>175</v>
      </c>
      <c r="BM135" s="198" t="s">
        <v>425</v>
      </c>
    </row>
    <row r="136" s="2" customFormat="1" ht="24.15" customHeight="1">
      <c r="A136" s="34"/>
      <c r="B136" s="185"/>
      <c r="C136" s="186" t="s">
        <v>186</v>
      </c>
      <c r="D136" s="186" t="s">
        <v>171</v>
      </c>
      <c r="E136" s="187" t="s">
        <v>426</v>
      </c>
      <c r="F136" s="188" t="s">
        <v>427</v>
      </c>
      <c r="G136" s="189" t="s">
        <v>228</v>
      </c>
      <c r="H136" s="190">
        <v>271.11599999999999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41</v>
      </c>
      <c r="O136" s="78"/>
      <c r="P136" s="196">
        <f>O136*H136</f>
        <v>0</v>
      </c>
      <c r="Q136" s="196">
        <v>0.0019109999999999999</v>
      </c>
      <c r="R136" s="196">
        <f>Q136*H136</f>
        <v>0.51810267599999993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175</v>
      </c>
      <c r="AT136" s="198" t="s">
        <v>171</v>
      </c>
      <c r="AU136" s="198" t="s">
        <v>88</v>
      </c>
      <c r="AY136" s="15" t="s">
        <v>168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88</v>
      </c>
      <c r="BK136" s="199">
        <f>ROUND(I136*H136,2)</f>
        <v>0</v>
      </c>
      <c r="BL136" s="15" t="s">
        <v>175</v>
      </c>
      <c r="BM136" s="198" t="s">
        <v>428</v>
      </c>
    </row>
    <row r="137" s="12" customFormat="1" ht="22.8" customHeight="1">
      <c r="A137" s="12"/>
      <c r="B137" s="172"/>
      <c r="C137" s="12"/>
      <c r="D137" s="173" t="s">
        <v>74</v>
      </c>
      <c r="E137" s="183" t="s">
        <v>201</v>
      </c>
      <c r="F137" s="183" t="s">
        <v>211</v>
      </c>
      <c r="G137" s="12"/>
      <c r="H137" s="12"/>
      <c r="I137" s="175"/>
      <c r="J137" s="184">
        <f>BK137</f>
        <v>0</v>
      </c>
      <c r="K137" s="12"/>
      <c r="L137" s="172"/>
      <c r="M137" s="177"/>
      <c r="N137" s="178"/>
      <c r="O137" s="178"/>
      <c r="P137" s="179">
        <f>SUM(P138:P158)</f>
        <v>0</v>
      </c>
      <c r="Q137" s="178"/>
      <c r="R137" s="179">
        <f>SUM(R138:R158)</f>
        <v>0</v>
      </c>
      <c r="S137" s="178"/>
      <c r="T137" s="180">
        <f>SUM(T138:T158)</f>
        <v>14.884600000000001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73" t="s">
        <v>82</v>
      </c>
      <c r="AT137" s="181" t="s">
        <v>74</v>
      </c>
      <c r="AU137" s="181" t="s">
        <v>82</v>
      </c>
      <c r="AY137" s="173" t="s">
        <v>168</v>
      </c>
      <c r="BK137" s="182">
        <f>SUM(BK138:BK158)</f>
        <v>0</v>
      </c>
    </row>
    <row r="138" s="2" customFormat="1" ht="24.15" customHeight="1">
      <c r="A138" s="34"/>
      <c r="B138" s="185"/>
      <c r="C138" s="186" t="s">
        <v>169</v>
      </c>
      <c r="D138" s="186" t="s">
        <v>171</v>
      </c>
      <c r="E138" s="187" t="s">
        <v>429</v>
      </c>
      <c r="F138" s="188" t="s">
        <v>430</v>
      </c>
      <c r="G138" s="189" t="s">
        <v>174</v>
      </c>
      <c r="H138" s="190">
        <v>67.980000000000004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0.082000000000000003</v>
      </c>
      <c r="T138" s="197">
        <f>S138*H138</f>
        <v>5.5743600000000004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175</v>
      </c>
      <c r="AT138" s="198" t="s">
        <v>171</v>
      </c>
      <c r="AU138" s="198" t="s">
        <v>88</v>
      </c>
      <c r="AY138" s="15" t="s">
        <v>168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88</v>
      </c>
      <c r="BK138" s="199">
        <f>ROUND(I138*H138,2)</f>
        <v>0</v>
      </c>
      <c r="BL138" s="15" t="s">
        <v>175</v>
      </c>
      <c r="BM138" s="198" t="s">
        <v>431</v>
      </c>
    </row>
    <row r="139" s="2" customFormat="1" ht="24.15" customHeight="1">
      <c r="A139" s="34"/>
      <c r="B139" s="185"/>
      <c r="C139" s="186" t="s">
        <v>193</v>
      </c>
      <c r="D139" s="186" t="s">
        <v>171</v>
      </c>
      <c r="E139" s="187" t="s">
        <v>432</v>
      </c>
      <c r="F139" s="188" t="s">
        <v>433</v>
      </c>
      <c r="G139" s="189" t="s">
        <v>273</v>
      </c>
      <c r="H139" s="190">
        <v>1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0.059999999999999998</v>
      </c>
      <c r="T139" s="197">
        <f>S139*H139</f>
        <v>0.059999999999999998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175</v>
      </c>
      <c r="AT139" s="198" t="s">
        <v>171</v>
      </c>
      <c r="AU139" s="198" t="s">
        <v>88</v>
      </c>
      <c r="AY139" s="15" t="s">
        <v>168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88</v>
      </c>
      <c r="BK139" s="199">
        <f>ROUND(I139*H139,2)</f>
        <v>0</v>
      </c>
      <c r="BL139" s="15" t="s">
        <v>175</v>
      </c>
      <c r="BM139" s="198" t="s">
        <v>434</v>
      </c>
    </row>
    <row r="140" s="2" customFormat="1" ht="21.75" customHeight="1">
      <c r="A140" s="34"/>
      <c r="B140" s="185"/>
      <c r="C140" s="186" t="s">
        <v>197</v>
      </c>
      <c r="D140" s="186" t="s">
        <v>171</v>
      </c>
      <c r="E140" s="187" t="s">
        <v>435</v>
      </c>
      <c r="F140" s="188" t="s">
        <v>436</v>
      </c>
      <c r="G140" s="189" t="s">
        <v>228</v>
      </c>
      <c r="H140" s="190">
        <v>61.640000000000001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0.0050000000000000001</v>
      </c>
      <c r="T140" s="197">
        <f>S140*H140</f>
        <v>0.30820000000000003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175</v>
      </c>
      <c r="AT140" s="198" t="s">
        <v>171</v>
      </c>
      <c r="AU140" s="198" t="s">
        <v>88</v>
      </c>
      <c r="AY140" s="15" t="s">
        <v>168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88</v>
      </c>
      <c r="BK140" s="199">
        <f>ROUND(I140*H140,2)</f>
        <v>0</v>
      </c>
      <c r="BL140" s="15" t="s">
        <v>175</v>
      </c>
      <c r="BM140" s="198" t="s">
        <v>437</v>
      </c>
    </row>
    <row r="141" s="2" customFormat="1" ht="24.15" customHeight="1">
      <c r="A141" s="34"/>
      <c r="B141" s="185"/>
      <c r="C141" s="186" t="s">
        <v>201</v>
      </c>
      <c r="D141" s="186" t="s">
        <v>171</v>
      </c>
      <c r="E141" s="187" t="s">
        <v>438</v>
      </c>
      <c r="F141" s="188" t="s">
        <v>439</v>
      </c>
      <c r="G141" s="189" t="s">
        <v>174</v>
      </c>
      <c r="H141" s="190">
        <v>29.82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0.034000000000000002</v>
      </c>
      <c r="T141" s="197">
        <f>S141*H141</f>
        <v>1.0138800000000001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175</v>
      </c>
      <c r="AT141" s="198" t="s">
        <v>171</v>
      </c>
      <c r="AU141" s="198" t="s">
        <v>88</v>
      </c>
      <c r="AY141" s="15" t="s">
        <v>168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88</v>
      </c>
      <c r="BK141" s="199">
        <f>ROUND(I141*H141,2)</f>
        <v>0</v>
      </c>
      <c r="BL141" s="15" t="s">
        <v>175</v>
      </c>
      <c r="BM141" s="198" t="s">
        <v>440</v>
      </c>
    </row>
    <row r="142" s="2" customFormat="1" ht="24.15" customHeight="1">
      <c r="A142" s="34"/>
      <c r="B142" s="185"/>
      <c r="C142" s="186" t="s">
        <v>121</v>
      </c>
      <c r="D142" s="186" t="s">
        <v>171</v>
      </c>
      <c r="E142" s="187" t="s">
        <v>441</v>
      </c>
      <c r="F142" s="188" t="s">
        <v>442</v>
      </c>
      <c r="G142" s="189" t="s">
        <v>273</v>
      </c>
      <c r="H142" s="190">
        <v>21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0.014</v>
      </c>
      <c r="T142" s="197">
        <f>S142*H142</f>
        <v>0.29399999999999998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175</v>
      </c>
      <c r="AT142" s="198" t="s">
        <v>171</v>
      </c>
      <c r="AU142" s="198" t="s">
        <v>88</v>
      </c>
      <c r="AY142" s="15" t="s">
        <v>168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88</v>
      </c>
      <c r="BK142" s="199">
        <f>ROUND(I142*H142,2)</f>
        <v>0</v>
      </c>
      <c r="BL142" s="15" t="s">
        <v>175</v>
      </c>
      <c r="BM142" s="198" t="s">
        <v>443</v>
      </c>
    </row>
    <row r="143" s="2" customFormat="1" ht="24.15" customHeight="1">
      <c r="A143" s="34"/>
      <c r="B143" s="185"/>
      <c r="C143" s="186" t="s">
        <v>124</v>
      </c>
      <c r="D143" s="186" t="s">
        <v>171</v>
      </c>
      <c r="E143" s="187" t="s">
        <v>444</v>
      </c>
      <c r="F143" s="188" t="s">
        <v>445</v>
      </c>
      <c r="G143" s="189" t="s">
        <v>273</v>
      </c>
      <c r="H143" s="190">
        <v>30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0.02</v>
      </c>
      <c r="T143" s="197">
        <f>S143*H143</f>
        <v>0.59999999999999998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175</v>
      </c>
      <c r="AT143" s="198" t="s">
        <v>171</v>
      </c>
      <c r="AU143" s="198" t="s">
        <v>88</v>
      </c>
      <c r="AY143" s="15" t="s">
        <v>168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88</v>
      </c>
      <c r="BK143" s="199">
        <f>ROUND(I143*H143,2)</f>
        <v>0</v>
      </c>
      <c r="BL143" s="15" t="s">
        <v>175</v>
      </c>
      <c r="BM143" s="198" t="s">
        <v>446</v>
      </c>
    </row>
    <row r="144" s="2" customFormat="1" ht="21.75" customHeight="1">
      <c r="A144" s="34"/>
      <c r="B144" s="185"/>
      <c r="C144" s="186" t="s">
        <v>127</v>
      </c>
      <c r="D144" s="186" t="s">
        <v>171</v>
      </c>
      <c r="E144" s="187" t="s">
        <v>447</v>
      </c>
      <c r="F144" s="188" t="s">
        <v>448</v>
      </c>
      <c r="G144" s="189" t="s">
        <v>228</v>
      </c>
      <c r="H144" s="190">
        <v>267.5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0.0070000000000000001</v>
      </c>
      <c r="T144" s="197">
        <f>S144*H144</f>
        <v>1.8725000000000001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175</v>
      </c>
      <c r="AT144" s="198" t="s">
        <v>171</v>
      </c>
      <c r="AU144" s="198" t="s">
        <v>88</v>
      </c>
      <c r="AY144" s="15" t="s">
        <v>168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88</v>
      </c>
      <c r="BK144" s="199">
        <f>ROUND(I144*H144,2)</f>
        <v>0</v>
      </c>
      <c r="BL144" s="15" t="s">
        <v>175</v>
      </c>
      <c r="BM144" s="198" t="s">
        <v>449</v>
      </c>
    </row>
    <row r="145" s="2" customFormat="1" ht="24.15" customHeight="1">
      <c r="A145" s="34"/>
      <c r="B145" s="185"/>
      <c r="C145" s="186" t="s">
        <v>215</v>
      </c>
      <c r="D145" s="186" t="s">
        <v>171</v>
      </c>
      <c r="E145" s="187" t="s">
        <v>450</v>
      </c>
      <c r="F145" s="188" t="s">
        <v>451</v>
      </c>
      <c r="G145" s="189" t="s">
        <v>228</v>
      </c>
      <c r="H145" s="190">
        <v>7.9400000000000004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41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0.012</v>
      </c>
      <c r="T145" s="197">
        <f>S145*H145</f>
        <v>0.095280000000000004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175</v>
      </c>
      <c r="AT145" s="198" t="s">
        <v>171</v>
      </c>
      <c r="AU145" s="198" t="s">
        <v>88</v>
      </c>
      <c r="AY145" s="15" t="s">
        <v>168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88</v>
      </c>
      <c r="BK145" s="199">
        <f>ROUND(I145*H145,2)</f>
        <v>0</v>
      </c>
      <c r="BL145" s="15" t="s">
        <v>175</v>
      </c>
      <c r="BM145" s="198" t="s">
        <v>452</v>
      </c>
    </row>
    <row r="146" s="2" customFormat="1" ht="24.15" customHeight="1">
      <c r="A146" s="34"/>
      <c r="B146" s="185"/>
      <c r="C146" s="186" t="s">
        <v>129</v>
      </c>
      <c r="D146" s="186" t="s">
        <v>171</v>
      </c>
      <c r="E146" s="187" t="s">
        <v>453</v>
      </c>
      <c r="F146" s="188" t="s">
        <v>454</v>
      </c>
      <c r="G146" s="189" t="s">
        <v>273</v>
      </c>
      <c r="H146" s="190">
        <v>1</v>
      </c>
      <c r="I146" s="191"/>
      <c r="J146" s="192">
        <f>ROUND(I146*H146,2)</f>
        <v>0</v>
      </c>
      <c r="K146" s="193"/>
      <c r="L146" s="35"/>
      <c r="M146" s="194" t="s">
        <v>1</v>
      </c>
      <c r="N146" s="195" t="s">
        <v>41</v>
      </c>
      <c r="O146" s="78"/>
      <c r="P146" s="196">
        <f>O146*H146</f>
        <v>0</v>
      </c>
      <c r="Q146" s="196">
        <v>0</v>
      </c>
      <c r="R146" s="196">
        <f>Q146*H146</f>
        <v>0</v>
      </c>
      <c r="S146" s="196">
        <v>0.029999999999999999</v>
      </c>
      <c r="T146" s="197">
        <f>S146*H146</f>
        <v>0.029999999999999999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175</v>
      </c>
      <c r="AT146" s="198" t="s">
        <v>171</v>
      </c>
      <c r="AU146" s="198" t="s">
        <v>88</v>
      </c>
      <c r="AY146" s="15" t="s">
        <v>168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88</v>
      </c>
      <c r="BK146" s="199">
        <f>ROUND(I146*H146,2)</f>
        <v>0</v>
      </c>
      <c r="BL146" s="15" t="s">
        <v>175</v>
      </c>
      <c r="BM146" s="198" t="s">
        <v>455</v>
      </c>
    </row>
    <row r="147" s="2" customFormat="1" ht="24.15" customHeight="1">
      <c r="A147" s="34"/>
      <c r="B147" s="185"/>
      <c r="C147" s="186" t="s">
        <v>132</v>
      </c>
      <c r="D147" s="186" t="s">
        <v>171</v>
      </c>
      <c r="E147" s="187" t="s">
        <v>456</v>
      </c>
      <c r="F147" s="188" t="s">
        <v>457</v>
      </c>
      <c r="G147" s="189" t="s">
        <v>174</v>
      </c>
      <c r="H147" s="190">
        <v>19.960000000000001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0.059999999999999998</v>
      </c>
      <c r="T147" s="197">
        <f>S147*H147</f>
        <v>1.1976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175</v>
      </c>
      <c r="AT147" s="198" t="s">
        <v>171</v>
      </c>
      <c r="AU147" s="198" t="s">
        <v>88</v>
      </c>
      <c r="AY147" s="15" t="s">
        <v>168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88</v>
      </c>
      <c r="BK147" s="199">
        <f>ROUND(I147*H147,2)</f>
        <v>0</v>
      </c>
      <c r="BL147" s="15" t="s">
        <v>175</v>
      </c>
      <c r="BM147" s="198" t="s">
        <v>458</v>
      </c>
    </row>
    <row r="148" s="2" customFormat="1" ht="24.15" customHeight="1">
      <c r="A148" s="34"/>
      <c r="B148" s="185"/>
      <c r="C148" s="186" t="s">
        <v>225</v>
      </c>
      <c r="D148" s="186" t="s">
        <v>171</v>
      </c>
      <c r="E148" s="187" t="s">
        <v>459</v>
      </c>
      <c r="F148" s="188" t="s">
        <v>460</v>
      </c>
      <c r="G148" s="189" t="s">
        <v>174</v>
      </c>
      <c r="H148" s="190">
        <v>69.125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41</v>
      </c>
      <c r="O148" s="78"/>
      <c r="P148" s="196">
        <f>O148*H148</f>
        <v>0</v>
      </c>
      <c r="Q148" s="196">
        <v>0</v>
      </c>
      <c r="R148" s="196">
        <f>Q148*H148</f>
        <v>0</v>
      </c>
      <c r="S148" s="196">
        <v>0.051999999999999998</v>
      </c>
      <c r="T148" s="197">
        <f>S148*H148</f>
        <v>3.5945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175</v>
      </c>
      <c r="AT148" s="198" t="s">
        <v>171</v>
      </c>
      <c r="AU148" s="198" t="s">
        <v>88</v>
      </c>
      <c r="AY148" s="15" t="s">
        <v>168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88</v>
      </c>
      <c r="BK148" s="199">
        <f>ROUND(I148*H148,2)</f>
        <v>0</v>
      </c>
      <c r="BL148" s="15" t="s">
        <v>175</v>
      </c>
      <c r="BM148" s="198" t="s">
        <v>461</v>
      </c>
    </row>
    <row r="149" s="2" customFormat="1" ht="24.15" customHeight="1">
      <c r="A149" s="34"/>
      <c r="B149" s="185"/>
      <c r="C149" s="186" t="s">
        <v>230</v>
      </c>
      <c r="D149" s="186" t="s">
        <v>171</v>
      </c>
      <c r="E149" s="187" t="s">
        <v>462</v>
      </c>
      <c r="F149" s="188" t="s">
        <v>463</v>
      </c>
      <c r="G149" s="189" t="s">
        <v>174</v>
      </c>
      <c r="H149" s="190">
        <v>3.9399999999999999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41</v>
      </c>
      <c r="O149" s="78"/>
      <c r="P149" s="196">
        <f>O149*H149</f>
        <v>0</v>
      </c>
      <c r="Q149" s="196">
        <v>0</v>
      </c>
      <c r="R149" s="196">
        <f>Q149*H149</f>
        <v>0</v>
      </c>
      <c r="S149" s="196">
        <v>0.062</v>
      </c>
      <c r="T149" s="197">
        <f>S149*H149</f>
        <v>0.24428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175</v>
      </c>
      <c r="AT149" s="198" t="s">
        <v>171</v>
      </c>
      <c r="AU149" s="198" t="s">
        <v>88</v>
      </c>
      <c r="AY149" s="15" t="s">
        <v>168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88</v>
      </c>
      <c r="BK149" s="199">
        <f>ROUND(I149*H149,2)</f>
        <v>0</v>
      </c>
      <c r="BL149" s="15" t="s">
        <v>175</v>
      </c>
      <c r="BM149" s="198" t="s">
        <v>464</v>
      </c>
    </row>
    <row r="150" s="2" customFormat="1" ht="24.15" customHeight="1">
      <c r="A150" s="34"/>
      <c r="B150" s="185"/>
      <c r="C150" s="186" t="s">
        <v>234</v>
      </c>
      <c r="D150" s="186" t="s">
        <v>171</v>
      </c>
      <c r="E150" s="187" t="s">
        <v>250</v>
      </c>
      <c r="F150" s="188" t="s">
        <v>251</v>
      </c>
      <c r="G150" s="189" t="s">
        <v>252</v>
      </c>
      <c r="H150" s="190">
        <v>15.000999999999999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41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175</v>
      </c>
      <c r="AT150" s="198" t="s">
        <v>171</v>
      </c>
      <c r="AU150" s="198" t="s">
        <v>88</v>
      </c>
      <c r="AY150" s="15" t="s">
        <v>168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88</v>
      </c>
      <c r="BK150" s="199">
        <f>ROUND(I150*H150,2)</f>
        <v>0</v>
      </c>
      <c r="BL150" s="15" t="s">
        <v>175</v>
      </c>
      <c r="BM150" s="198" t="s">
        <v>465</v>
      </c>
    </row>
    <row r="151" s="2" customFormat="1" ht="24.15" customHeight="1">
      <c r="A151" s="34"/>
      <c r="B151" s="185"/>
      <c r="C151" s="186" t="s">
        <v>238</v>
      </c>
      <c r="D151" s="186" t="s">
        <v>171</v>
      </c>
      <c r="E151" s="187" t="s">
        <v>255</v>
      </c>
      <c r="F151" s="188" t="s">
        <v>256</v>
      </c>
      <c r="G151" s="189" t="s">
        <v>252</v>
      </c>
      <c r="H151" s="190">
        <v>15.000999999999999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41</v>
      </c>
      <c r="O151" s="78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175</v>
      </c>
      <c r="AT151" s="198" t="s">
        <v>171</v>
      </c>
      <c r="AU151" s="198" t="s">
        <v>88</v>
      </c>
      <c r="AY151" s="15" t="s">
        <v>168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88</v>
      </c>
      <c r="BK151" s="199">
        <f>ROUND(I151*H151,2)</f>
        <v>0</v>
      </c>
      <c r="BL151" s="15" t="s">
        <v>175</v>
      </c>
      <c r="BM151" s="198" t="s">
        <v>466</v>
      </c>
    </row>
    <row r="152" s="2" customFormat="1" ht="21.75" customHeight="1">
      <c r="A152" s="34"/>
      <c r="B152" s="185"/>
      <c r="C152" s="186" t="s">
        <v>7</v>
      </c>
      <c r="D152" s="186" t="s">
        <v>171</v>
      </c>
      <c r="E152" s="187" t="s">
        <v>259</v>
      </c>
      <c r="F152" s="188" t="s">
        <v>260</v>
      </c>
      <c r="G152" s="189" t="s">
        <v>252</v>
      </c>
      <c r="H152" s="190">
        <v>15.000999999999999</v>
      </c>
      <c r="I152" s="191"/>
      <c r="J152" s="192">
        <f>ROUND(I152*H152,2)</f>
        <v>0</v>
      </c>
      <c r="K152" s="193"/>
      <c r="L152" s="35"/>
      <c r="M152" s="194" t="s">
        <v>1</v>
      </c>
      <c r="N152" s="195" t="s">
        <v>41</v>
      </c>
      <c r="O152" s="78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175</v>
      </c>
      <c r="AT152" s="198" t="s">
        <v>171</v>
      </c>
      <c r="AU152" s="198" t="s">
        <v>88</v>
      </c>
      <c r="AY152" s="15" t="s">
        <v>168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88</v>
      </c>
      <c r="BK152" s="199">
        <f>ROUND(I152*H152,2)</f>
        <v>0</v>
      </c>
      <c r="BL152" s="15" t="s">
        <v>175</v>
      </c>
      <c r="BM152" s="198" t="s">
        <v>467</v>
      </c>
    </row>
    <row r="153" s="2" customFormat="1" ht="24.15" customHeight="1">
      <c r="A153" s="34"/>
      <c r="B153" s="185"/>
      <c r="C153" s="186" t="s">
        <v>245</v>
      </c>
      <c r="D153" s="186" t="s">
        <v>171</v>
      </c>
      <c r="E153" s="187" t="s">
        <v>263</v>
      </c>
      <c r="F153" s="188" t="s">
        <v>264</v>
      </c>
      <c r="G153" s="189" t="s">
        <v>252</v>
      </c>
      <c r="H153" s="190">
        <v>360.024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175</v>
      </c>
      <c r="AT153" s="198" t="s">
        <v>171</v>
      </c>
      <c r="AU153" s="198" t="s">
        <v>88</v>
      </c>
      <c r="AY153" s="15" t="s">
        <v>168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88</v>
      </c>
      <c r="BK153" s="199">
        <f>ROUND(I153*H153,2)</f>
        <v>0</v>
      </c>
      <c r="BL153" s="15" t="s">
        <v>175</v>
      </c>
      <c r="BM153" s="198" t="s">
        <v>468</v>
      </c>
    </row>
    <row r="154" s="2" customFormat="1" ht="24.15" customHeight="1">
      <c r="A154" s="34"/>
      <c r="B154" s="185"/>
      <c r="C154" s="186" t="s">
        <v>249</v>
      </c>
      <c r="D154" s="186" t="s">
        <v>171</v>
      </c>
      <c r="E154" s="187" t="s">
        <v>469</v>
      </c>
      <c r="F154" s="188" t="s">
        <v>470</v>
      </c>
      <c r="G154" s="189" t="s">
        <v>252</v>
      </c>
      <c r="H154" s="190">
        <v>15.000999999999999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41</v>
      </c>
      <c r="O154" s="78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175</v>
      </c>
      <c r="AT154" s="198" t="s">
        <v>171</v>
      </c>
      <c r="AU154" s="198" t="s">
        <v>88</v>
      </c>
      <c r="AY154" s="15" t="s">
        <v>168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88</v>
      </c>
      <c r="BK154" s="199">
        <f>ROUND(I154*H154,2)</f>
        <v>0</v>
      </c>
      <c r="BL154" s="15" t="s">
        <v>175</v>
      </c>
      <c r="BM154" s="198" t="s">
        <v>471</v>
      </c>
    </row>
    <row r="155" s="2" customFormat="1" ht="24.15" customHeight="1">
      <c r="A155" s="34"/>
      <c r="B155" s="185"/>
      <c r="C155" s="186" t="s">
        <v>254</v>
      </c>
      <c r="D155" s="186" t="s">
        <v>171</v>
      </c>
      <c r="E155" s="187" t="s">
        <v>472</v>
      </c>
      <c r="F155" s="188" t="s">
        <v>473</v>
      </c>
      <c r="G155" s="189" t="s">
        <v>252</v>
      </c>
      <c r="H155" s="190">
        <v>150.00999999999999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41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175</v>
      </c>
      <c r="AT155" s="198" t="s">
        <v>171</v>
      </c>
      <c r="AU155" s="198" t="s">
        <v>88</v>
      </c>
      <c r="AY155" s="15" t="s">
        <v>168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88</v>
      </c>
      <c r="BK155" s="199">
        <f>ROUND(I155*H155,2)</f>
        <v>0</v>
      </c>
      <c r="BL155" s="15" t="s">
        <v>175</v>
      </c>
      <c r="BM155" s="198" t="s">
        <v>474</v>
      </c>
    </row>
    <row r="156" s="2" customFormat="1" ht="24.15" customHeight="1">
      <c r="A156" s="34"/>
      <c r="B156" s="185"/>
      <c r="C156" s="186" t="s">
        <v>258</v>
      </c>
      <c r="D156" s="186" t="s">
        <v>171</v>
      </c>
      <c r="E156" s="187" t="s">
        <v>267</v>
      </c>
      <c r="F156" s="188" t="s">
        <v>268</v>
      </c>
      <c r="G156" s="189" t="s">
        <v>252</v>
      </c>
      <c r="H156" s="190">
        <v>4.5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41</v>
      </c>
      <c r="O156" s="78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175</v>
      </c>
      <c r="AT156" s="198" t="s">
        <v>171</v>
      </c>
      <c r="AU156" s="198" t="s">
        <v>88</v>
      </c>
      <c r="AY156" s="15" t="s">
        <v>168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88</v>
      </c>
      <c r="BK156" s="199">
        <f>ROUND(I156*H156,2)</f>
        <v>0</v>
      </c>
      <c r="BL156" s="15" t="s">
        <v>175</v>
      </c>
      <c r="BM156" s="198" t="s">
        <v>475</v>
      </c>
    </row>
    <row r="157" s="2" customFormat="1" ht="16.5" customHeight="1">
      <c r="A157" s="34"/>
      <c r="B157" s="185"/>
      <c r="C157" s="186" t="s">
        <v>262</v>
      </c>
      <c r="D157" s="186" t="s">
        <v>171</v>
      </c>
      <c r="E157" s="187" t="s">
        <v>271</v>
      </c>
      <c r="F157" s="188" t="s">
        <v>272</v>
      </c>
      <c r="G157" s="189" t="s">
        <v>273</v>
      </c>
      <c r="H157" s="190">
        <v>3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175</v>
      </c>
      <c r="AT157" s="198" t="s">
        <v>171</v>
      </c>
      <c r="AU157" s="198" t="s">
        <v>88</v>
      </c>
      <c r="AY157" s="15" t="s">
        <v>168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88</v>
      </c>
      <c r="BK157" s="199">
        <f>ROUND(I157*H157,2)</f>
        <v>0</v>
      </c>
      <c r="BL157" s="15" t="s">
        <v>175</v>
      </c>
      <c r="BM157" s="198" t="s">
        <v>476</v>
      </c>
    </row>
    <row r="158" s="2" customFormat="1" ht="24.15" customHeight="1">
      <c r="A158" s="34"/>
      <c r="B158" s="185"/>
      <c r="C158" s="186" t="s">
        <v>266</v>
      </c>
      <c r="D158" s="186" t="s">
        <v>171</v>
      </c>
      <c r="E158" s="187" t="s">
        <v>276</v>
      </c>
      <c r="F158" s="188" t="s">
        <v>277</v>
      </c>
      <c r="G158" s="189" t="s">
        <v>252</v>
      </c>
      <c r="H158" s="190">
        <v>10.500999999999999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41</v>
      </c>
      <c r="O158" s="78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175</v>
      </c>
      <c r="AT158" s="198" t="s">
        <v>171</v>
      </c>
      <c r="AU158" s="198" t="s">
        <v>88</v>
      </c>
      <c r="AY158" s="15" t="s">
        <v>168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88</v>
      </c>
      <c r="BK158" s="199">
        <f>ROUND(I158*H158,2)</f>
        <v>0</v>
      </c>
      <c r="BL158" s="15" t="s">
        <v>175</v>
      </c>
      <c r="BM158" s="198" t="s">
        <v>477</v>
      </c>
    </row>
    <row r="159" s="12" customFormat="1" ht="22.8" customHeight="1">
      <c r="A159" s="12"/>
      <c r="B159" s="172"/>
      <c r="C159" s="12"/>
      <c r="D159" s="173" t="s">
        <v>74</v>
      </c>
      <c r="E159" s="183" t="s">
        <v>279</v>
      </c>
      <c r="F159" s="183" t="s">
        <v>280</v>
      </c>
      <c r="G159" s="12"/>
      <c r="H159" s="12"/>
      <c r="I159" s="175"/>
      <c r="J159" s="184">
        <f>BK159</f>
        <v>0</v>
      </c>
      <c r="K159" s="12"/>
      <c r="L159" s="172"/>
      <c r="M159" s="177"/>
      <c r="N159" s="178"/>
      <c r="O159" s="178"/>
      <c r="P159" s="179">
        <f>P160</f>
        <v>0</v>
      </c>
      <c r="Q159" s="178"/>
      <c r="R159" s="179">
        <f>R160</f>
        <v>0</v>
      </c>
      <c r="S159" s="178"/>
      <c r="T159" s="180">
        <f>T160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73" t="s">
        <v>82</v>
      </c>
      <c r="AT159" s="181" t="s">
        <v>74</v>
      </c>
      <c r="AU159" s="181" t="s">
        <v>82</v>
      </c>
      <c r="AY159" s="173" t="s">
        <v>168</v>
      </c>
      <c r="BK159" s="182">
        <f>BK160</f>
        <v>0</v>
      </c>
    </row>
    <row r="160" s="2" customFormat="1" ht="24.15" customHeight="1">
      <c r="A160" s="34"/>
      <c r="B160" s="185"/>
      <c r="C160" s="186" t="s">
        <v>270</v>
      </c>
      <c r="D160" s="186" t="s">
        <v>171</v>
      </c>
      <c r="E160" s="187" t="s">
        <v>282</v>
      </c>
      <c r="F160" s="188" t="s">
        <v>283</v>
      </c>
      <c r="G160" s="189" t="s">
        <v>252</v>
      </c>
      <c r="H160" s="190">
        <v>4.7869999999999999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41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175</v>
      </c>
      <c r="AT160" s="198" t="s">
        <v>171</v>
      </c>
      <c r="AU160" s="198" t="s">
        <v>88</v>
      </c>
      <c r="AY160" s="15" t="s">
        <v>168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88</v>
      </c>
      <c r="BK160" s="199">
        <f>ROUND(I160*H160,2)</f>
        <v>0</v>
      </c>
      <c r="BL160" s="15" t="s">
        <v>175</v>
      </c>
      <c r="BM160" s="198" t="s">
        <v>478</v>
      </c>
    </row>
    <row r="161" s="12" customFormat="1" ht="25.92" customHeight="1">
      <c r="A161" s="12"/>
      <c r="B161" s="172"/>
      <c r="C161" s="12"/>
      <c r="D161" s="173" t="s">
        <v>74</v>
      </c>
      <c r="E161" s="174" t="s">
        <v>285</v>
      </c>
      <c r="F161" s="174" t="s">
        <v>286</v>
      </c>
      <c r="G161" s="12"/>
      <c r="H161" s="12"/>
      <c r="I161" s="175"/>
      <c r="J161" s="176">
        <f>BK161</f>
        <v>0</v>
      </c>
      <c r="K161" s="12"/>
      <c r="L161" s="172"/>
      <c r="M161" s="177"/>
      <c r="N161" s="178"/>
      <c r="O161" s="178"/>
      <c r="P161" s="179">
        <f>P162+P167+P187+P191</f>
        <v>0</v>
      </c>
      <c r="Q161" s="178"/>
      <c r="R161" s="179">
        <f>R162+R167+R187+R191</f>
        <v>0.60818410723999994</v>
      </c>
      <c r="S161" s="178"/>
      <c r="T161" s="180">
        <f>T162+T167+T187+T191</f>
        <v>0.11626200000000002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73" t="s">
        <v>88</v>
      </c>
      <c r="AT161" s="181" t="s">
        <v>74</v>
      </c>
      <c r="AU161" s="181" t="s">
        <v>75</v>
      </c>
      <c r="AY161" s="173" t="s">
        <v>168</v>
      </c>
      <c r="BK161" s="182">
        <f>BK162+BK167+BK187+BK191</f>
        <v>0</v>
      </c>
    </row>
    <row r="162" s="12" customFormat="1" ht="22.8" customHeight="1">
      <c r="A162" s="12"/>
      <c r="B162" s="172"/>
      <c r="C162" s="12"/>
      <c r="D162" s="173" t="s">
        <v>74</v>
      </c>
      <c r="E162" s="183" t="s">
        <v>346</v>
      </c>
      <c r="F162" s="183" t="s">
        <v>347</v>
      </c>
      <c r="G162" s="12"/>
      <c r="H162" s="12"/>
      <c r="I162" s="175"/>
      <c r="J162" s="184">
        <f>BK162</f>
        <v>0</v>
      </c>
      <c r="K162" s="12"/>
      <c r="L162" s="172"/>
      <c r="M162" s="177"/>
      <c r="N162" s="178"/>
      <c r="O162" s="178"/>
      <c r="P162" s="179">
        <f>SUM(P163:P166)</f>
        <v>0</v>
      </c>
      <c r="Q162" s="178"/>
      <c r="R162" s="179">
        <f>SUM(R163:R166)</f>
        <v>0.25562021999999995</v>
      </c>
      <c r="S162" s="178"/>
      <c r="T162" s="180">
        <f>SUM(T163:T166)</f>
        <v>0.11626200000000002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73" t="s">
        <v>88</v>
      </c>
      <c r="AT162" s="181" t="s">
        <v>74</v>
      </c>
      <c r="AU162" s="181" t="s">
        <v>82</v>
      </c>
      <c r="AY162" s="173" t="s">
        <v>168</v>
      </c>
      <c r="BK162" s="182">
        <f>SUM(BK163:BK166)</f>
        <v>0</v>
      </c>
    </row>
    <row r="163" s="2" customFormat="1" ht="24.15" customHeight="1">
      <c r="A163" s="34"/>
      <c r="B163" s="185"/>
      <c r="C163" s="186" t="s">
        <v>275</v>
      </c>
      <c r="D163" s="186" t="s">
        <v>171</v>
      </c>
      <c r="E163" s="187" t="s">
        <v>479</v>
      </c>
      <c r="F163" s="188" t="s">
        <v>480</v>
      </c>
      <c r="G163" s="189" t="s">
        <v>228</v>
      </c>
      <c r="H163" s="190">
        <v>86.120000000000005</v>
      </c>
      <c r="I163" s="191"/>
      <c r="J163" s="192">
        <f>ROUND(I163*H163,2)</f>
        <v>0</v>
      </c>
      <c r="K163" s="193"/>
      <c r="L163" s="35"/>
      <c r="M163" s="194" t="s">
        <v>1</v>
      </c>
      <c r="N163" s="195" t="s">
        <v>41</v>
      </c>
      <c r="O163" s="78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225</v>
      </c>
      <c r="AT163" s="198" t="s">
        <v>171</v>
      </c>
      <c r="AU163" s="198" t="s">
        <v>88</v>
      </c>
      <c r="AY163" s="15" t="s">
        <v>168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88</v>
      </c>
      <c r="BK163" s="199">
        <f>ROUND(I163*H163,2)</f>
        <v>0</v>
      </c>
      <c r="BL163" s="15" t="s">
        <v>225</v>
      </c>
      <c r="BM163" s="198" t="s">
        <v>481</v>
      </c>
    </row>
    <row r="164" s="2" customFormat="1" ht="33" customHeight="1">
      <c r="A164" s="34"/>
      <c r="B164" s="185"/>
      <c r="C164" s="186" t="s">
        <v>281</v>
      </c>
      <c r="D164" s="186" t="s">
        <v>171</v>
      </c>
      <c r="E164" s="187" t="s">
        <v>482</v>
      </c>
      <c r="F164" s="188" t="s">
        <v>483</v>
      </c>
      <c r="G164" s="189" t="s">
        <v>228</v>
      </c>
      <c r="H164" s="190">
        <v>87.841999999999999</v>
      </c>
      <c r="I164" s="191"/>
      <c r="J164" s="192">
        <f>ROUND(I164*H164,2)</f>
        <v>0</v>
      </c>
      <c r="K164" s="193"/>
      <c r="L164" s="35"/>
      <c r="M164" s="194" t="s">
        <v>1</v>
      </c>
      <c r="N164" s="195" t="s">
        <v>41</v>
      </c>
      <c r="O164" s="78"/>
      <c r="P164" s="196">
        <f>O164*H164</f>
        <v>0</v>
      </c>
      <c r="Q164" s="196">
        <v>0.0029099999999999998</v>
      </c>
      <c r="R164" s="196">
        <f>Q164*H164</f>
        <v>0.25562021999999995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225</v>
      </c>
      <c r="AT164" s="198" t="s">
        <v>171</v>
      </c>
      <c r="AU164" s="198" t="s">
        <v>88</v>
      </c>
      <c r="AY164" s="15" t="s">
        <v>168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88</v>
      </c>
      <c r="BK164" s="199">
        <f>ROUND(I164*H164,2)</f>
        <v>0</v>
      </c>
      <c r="BL164" s="15" t="s">
        <v>225</v>
      </c>
      <c r="BM164" s="198" t="s">
        <v>484</v>
      </c>
    </row>
    <row r="165" s="2" customFormat="1" ht="24.15" customHeight="1">
      <c r="A165" s="34"/>
      <c r="B165" s="185"/>
      <c r="C165" s="186" t="s">
        <v>289</v>
      </c>
      <c r="D165" s="186" t="s">
        <v>171</v>
      </c>
      <c r="E165" s="187" t="s">
        <v>485</v>
      </c>
      <c r="F165" s="188" t="s">
        <v>486</v>
      </c>
      <c r="G165" s="189" t="s">
        <v>228</v>
      </c>
      <c r="H165" s="190">
        <v>86.120000000000005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41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0.0013500000000000001</v>
      </c>
      <c r="T165" s="197">
        <f>S165*H165</f>
        <v>0.11626200000000002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225</v>
      </c>
      <c r="AT165" s="198" t="s">
        <v>171</v>
      </c>
      <c r="AU165" s="198" t="s">
        <v>88</v>
      </c>
      <c r="AY165" s="15" t="s">
        <v>168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88</v>
      </c>
      <c r="BK165" s="199">
        <f>ROUND(I165*H165,2)</f>
        <v>0</v>
      </c>
      <c r="BL165" s="15" t="s">
        <v>225</v>
      </c>
      <c r="BM165" s="198" t="s">
        <v>487</v>
      </c>
    </row>
    <row r="166" s="2" customFormat="1" ht="24.15" customHeight="1">
      <c r="A166" s="34"/>
      <c r="B166" s="185"/>
      <c r="C166" s="186" t="s">
        <v>293</v>
      </c>
      <c r="D166" s="186" t="s">
        <v>171</v>
      </c>
      <c r="E166" s="187" t="s">
        <v>377</v>
      </c>
      <c r="F166" s="188" t="s">
        <v>378</v>
      </c>
      <c r="G166" s="189" t="s">
        <v>309</v>
      </c>
      <c r="H166" s="211"/>
      <c r="I166" s="191"/>
      <c r="J166" s="192">
        <f>ROUND(I166*H166,2)</f>
        <v>0</v>
      </c>
      <c r="K166" s="193"/>
      <c r="L166" s="35"/>
      <c r="M166" s="194" t="s">
        <v>1</v>
      </c>
      <c r="N166" s="195" t="s">
        <v>41</v>
      </c>
      <c r="O166" s="78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225</v>
      </c>
      <c r="AT166" s="198" t="s">
        <v>171</v>
      </c>
      <c r="AU166" s="198" t="s">
        <v>88</v>
      </c>
      <c r="AY166" s="15" t="s">
        <v>168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88</v>
      </c>
      <c r="BK166" s="199">
        <f>ROUND(I166*H166,2)</f>
        <v>0</v>
      </c>
      <c r="BL166" s="15" t="s">
        <v>225</v>
      </c>
      <c r="BM166" s="198" t="s">
        <v>488</v>
      </c>
    </row>
    <row r="167" s="12" customFormat="1" ht="22.8" customHeight="1">
      <c r="A167" s="12"/>
      <c r="B167" s="172"/>
      <c r="C167" s="12"/>
      <c r="D167" s="173" t="s">
        <v>74</v>
      </c>
      <c r="E167" s="183" t="s">
        <v>489</v>
      </c>
      <c r="F167" s="183" t="s">
        <v>490</v>
      </c>
      <c r="G167" s="12"/>
      <c r="H167" s="12"/>
      <c r="I167" s="175"/>
      <c r="J167" s="184">
        <f>BK167</f>
        <v>0</v>
      </c>
      <c r="K167" s="12"/>
      <c r="L167" s="172"/>
      <c r="M167" s="177"/>
      <c r="N167" s="178"/>
      <c r="O167" s="178"/>
      <c r="P167" s="179">
        <f>SUM(P168:P186)</f>
        <v>0</v>
      </c>
      <c r="Q167" s="178"/>
      <c r="R167" s="179">
        <f>SUM(R168:R186)</f>
        <v>0.2057812</v>
      </c>
      <c r="S167" s="178"/>
      <c r="T167" s="180">
        <f>SUM(T168:T186)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73" t="s">
        <v>88</v>
      </c>
      <c r="AT167" s="181" t="s">
        <v>74</v>
      </c>
      <c r="AU167" s="181" t="s">
        <v>82</v>
      </c>
      <c r="AY167" s="173" t="s">
        <v>168</v>
      </c>
      <c r="BK167" s="182">
        <f>SUM(BK168:BK186)</f>
        <v>0</v>
      </c>
    </row>
    <row r="168" s="2" customFormat="1" ht="24.15" customHeight="1">
      <c r="A168" s="34"/>
      <c r="B168" s="185"/>
      <c r="C168" s="186" t="s">
        <v>297</v>
      </c>
      <c r="D168" s="186" t="s">
        <v>171</v>
      </c>
      <c r="E168" s="187" t="s">
        <v>491</v>
      </c>
      <c r="F168" s="188" t="s">
        <v>492</v>
      </c>
      <c r="G168" s="189" t="s">
        <v>228</v>
      </c>
      <c r="H168" s="190">
        <v>286.44</v>
      </c>
      <c r="I168" s="191"/>
      <c r="J168" s="192">
        <f>ROUND(I168*H168,2)</f>
        <v>0</v>
      </c>
      <c r="K168" s="193"/>
      <c r="L168" s="35"/>
      <c r="M168" s="194" t="s">
        <v>1</v>
      </c>
      <c r="N168" s="195" t="s">
        <v>41</v>
      </c>
      <c r="O168" s="78"/>
      <c r="P168" s="196">
        <f>O168*H168</f>
        <v>0</v>
      </c>
      <c r="Q168" s="196">
        <v>0.00022000000000000001</v>
      </c>
      <c r="R168" s="196">
        <f>Q168*H168</f>
        <v>0.063016799999999998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225</v>
      </c>
      <c r="AT168" s="198" t="s">
        <v>171</v>
      </c>
      <c r="AU168" s="198" t="s">
        <v>88</v>
      </c>
      <c r="AY168" s="15" t="s">
        <v>168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88</v>
      </c>
      <c r="BK168" s="199">
        <f>ROUND(I168*H168,2)</f>
        <v>0</v>
      </c>
      <c r="BL168" s="15" t="s">
        <v>225</v>
      </c>
      <c r="BM168" s="198" t="s">
        <v>493</v>
      </c>
    </row>
    <row r="169" s="2" customFormat="1" ht="37.8" customHeight="1">
      <c r="A169" s="34"/>
      <c r="B169" s="185"/>
      <c r="C169" s="200" t="s">
        <v>302</v>
      </c>
      <c r="D169" s="200" t="s">
        <v>294</v>
      </c>
      <c r="E169" s="201" t="s">
        <v>494</v>
      </c>
      <c r="F169" s="202" t="s">
        <v>495</v>
      </c>
      <c r="G169" s="203" t="s">
        <v>228</v>
      </c>
      <c r="H169" s="204">
        <v>300.762</v>
      </c>
      <c r="I169" s="205"/>
      <c r="J169" s="206">
        <f>ROUND(I169*H169,2)</f>
        <v>0</v>
      </c>
      <c r="K169" s="207"/>
      <c r="L169" s="208"/>
      <c r="M169" s="209" t="s">
        <v>1</v>
      </c>
      <c r="N169" s="210" t="s">
        <v>41</v>
      </c>
      <c r="O169" s="78"/>
      <c r="P169" s="196">
        <f>O169*H169</f>
        <v>0</v>
      </c>
      <c r="Q169" s="196">
        <v>0.00010000000000000001</v>
      </c>
      <c r="R169" s="196">
        <f>Q169*H169</f>
        <v>0.030076200000000001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297</v>
      </c>
      <c r="AT169" s="198" t="s">
        <v>294</v>
      </c>
      <c r="AU169" s="198" t="s">
        <v>88</v>
      </c>
      <c r="AY169" s="15" t="s">
        <v>168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88</v>
      </c>
      <c r="BK169" s="199">
        <f>ROUND(I169*H169,2)</f>
        <v>0</v>
      </c>
      <c r="BL169" s="15" t="s">
        <v>225</v>
      </c>
      <c r="BM169" s="198" t="s">
        <v>496</v>
      </c>
    </row>
    <row r="170" s="2" customFormat="1" ht="37.8" customHeight="1">
      <c r="A170" s="34"/>
      <c r="B170" s="185"/>
      <c r="C170" s="200" t="s">
        <v>306</v>
      </c>
      <c r="D170" s="200" t="s">
        <v>294</v>
      </c>
      <c r="E170" s="201" t="s">
        <v>497</v>
      </c>
      <c r="F170" s="202" t="s">
        <v>498</v>
      </c>
      <c r="G170" s="203" t="s">
        <v>228</v>
      </c>
      <c r="H170" s="204">
        <v>300.762</v>
      </c>
      <c r="I170" s="205"/>
      <c r="J170" s="206">
        <f>ROUND(I170*H170,2)</f>
        <v>0</v>
      </c>
      <c r="K170" s="207"/>
      <c r="L170" s="208"/>
      <c r="M170" s="209" t="s">
        <v>1</v>
      </c>
      <c r="N170" s="210" t="s">
        <v>41</v>
      </c>
      <c r="O170" s="78"/>
      <c r="P170" s="196">
        <f>O170*H170</f>
        <v>0</v>
      </c>
      <c r="Q170" s="196">
        <v>0.00010000000000000001</v>
      </c>
      <c r="R170" s="196">
        <f>Q170*H170</f>
        <v>0.030076200000000001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297</v>
      </c>
      <c r="AT170" s="198" t="s">
        <v>294</v>
      </c>
      <c r="AU170" s="198" t="s">
        <v>88</v>
      </c>
      <c r="AY170" s="15" t="s">
        <v>168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88</v>
      </c>
      <c r="BK170" s="199">
        <f>ROUND(I170*H170,2)</f>
        <v>0</v>
      </c>
      <c r="BL170" s="15" t="s">
        <v>225</v>
      </c>
      <c r="BM170" s="198" t="s">
        <v>499</v>
      </c>
    </row>
    <row r="171" s="2" customFormat="1" ht="24.15" customHeight="1">
      <c r="A171" s="34"/>
      <c r="B171" s="185"/>
      <c r="C171" s="200" t="s">
        <v>313</v>
      </c>
      <c r="D171" s="200" t="s">
        <v>294</v>
      </c>
      <c r="E171" s="201" t="s">
        <v>500</v>
      </c>
      <c r="F171" s="202" t="s">
        <v>501</v>
      </c>
      <c r="G171" s="203" t="s">
        <v>273</v>
      </c>
      <c r="H171" s="204">
        <v>9</v>
      </c>
      <c r="I171" s="205"/>
      <c r="J171" s="206">
        <f>ROUND(I171*H171,2)</f>
        <v>0</v>
      </c>
      <c r="K171" s="207"/>
      <c r="L171" s="208"/>
      <c r="M171" s="209" t="s">
        <v>1</v>
      </c>
      <c r="N171" s="210" t="s">
        <v>41</v>
      </c>
      <c r="O171" s="78"/>
      <c r="P171" s="196">
        <f>O171*H171</f>
        <v>0</v>
      </c>
      <c r="Q171" s="196">
        <v>0</v>
      </c>
      <c r="R171" s="196">
        <f>Q171*H171</f>
        <v>0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297</v>
      </c>
      <c r="AT171" s="198" t="s">
        <v>294</v>
      </c>
      <c r="AU171" s="198" t="s">
        <v>88</v>
      </c>
      <c r="AY171" s="15" t="s">
        <v>168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88</v>
      </c>
      <c r="BK171" s="199">
        <f>ROUND(I171*H171,2)</f>
        <v>0</v>
      </c>
      <c r="BL171" s="15" t="s">
        <v>225</v>
      </c>
      <c r="BM171" s="198" t="s">
        <v>502</v>
      </c>
    </row>
    <row r="172" s="2" customFormat="1" ht="24.15" customHeight="1">
      <c r="A172" s="34"/>
      <c r="B172" s="185"/>
      <c r="C172" s="200" t="s">
        <v>317</v>
      </c>
      <c r="D172" s="200" t="s">
        <v>294</v>
      </c>
      <c r="E172" s="201" t="s">
        <v>503</v>
      </c>
      <c r="F172" s="202" t="s">
        <v>504</v>
      </c>
      <c r="G172" s="203" t="s">
        <v>273</v>
      </c>
      <c r="H172" s="204">
        <v>26</v>
      </c>
      <c r="I172" s="205"/>
      <c r="J172" s="206">
        <f>ROUND(I172*H172,2)</f>
        <v>0</v>
      </c>
      <c r="K172" s="207"/>
      <c r="L172" s="208"/>
      <c r="M172" s="209" t="s">
        <v>1</v>
      </c>
      <c r="N172" s="210" t="s">
        <v>41</v>
      </c>
      <c r="O172" s="78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297</v>
      </c>
      <c r="AT172" s="198" t="s">
        <v>294</v>
      </c>
      <c r="AU172" s="198" t="s">
        <v>88</v>
      </c>
      <c r="AY172" s="15" t="s">
        <v>168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88</v>
      </c>
      <c r="BK172" s="199">
        <f>ROUND(I172*H172,2)</f>
        <v>0</v>
      </c>
      <c r="BL172" s="15" t="s">
        <v>225</v>
      </c>
      <c r="BM172" s="198" t="s">
        <v>505</v>
      </c>
    </row>
    <row r="173" s="2" customFormat="1" ht="24.15" customHeight="1">
      <c r="A173" s="34"/>
      <c r="B173" s="185"/>
      <c r="C173" s="200" t="s">
        <v>322</v>
      </c>
      <c r="D173" s="200" t="s">
        <v>294</v>
      </c>
      <c r="E173" s="201" t="s">
        <v>506</v>
      </c>
      <c r="F173" s="202" t="s">
        <v>507</v>
      </c>
      <c r="G173" s="203" t="s">
        <v>273</v>
      </c>
      <c r="H173" s="204">
        <v>2</v>
      </c>
      <c r="I173" s="205"/>
      <c r="J173" s="206">
        <f>ROUND(I173*H173,2)</f>
        <v>0</v>
      </c>
      <c r="K173" s="207"/>
      <c r="L173" s="208"/>
      <c r="M173" s="209" t="s">
        <v>1</v>
      </c>
      <c r="N173" s="210" t="s">
        <v>41</v>
      </c>
      <c r="O173" s="78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297</v>
      </c>
      <c r="AT173" s="198" t="s">
        <v>294</v>
      </c>
      <c r="AU173" s="198" t="s">
        <v>88</v>
      </c>
      <c r="AY173" s="15" t="s">
        <v>168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88</v>
      </c>
      <c r="BK173" s="199">
        <f>ROUND(I173*H173,2)</f>
        <v>0</v>
      </c>
      <c r="BL173" s="15" t="s">
        <v>225</v>
      </c>
      <c r="BM173" s="198" t="s">
        <v>508</v>
      </c>
    </row>
    <row r="174" s="2" customFormat="1" ht="24.15" customHeight="1">
      <c r="A174" s="34"/>
      <c r="B174" s="185"/>
      <c r="C174" s="200" t="s">
        <v>326</v>
      </c>
      <c r="D174" s="200" t="s">
        <v>294</v>
      </c>
      <c r="E174" s="201" t="s">
        <v>509</v>
      </c>
      <c r="F174" s="202" t="s">
        <v>510</v>
      </c>
      <c r="G174" s="203" t="s">
        <v>273</v>
      </c>
      <c r="H174" s="204">
        <v>8</v>
      </c>
      <c r="I174" s="205"/>
      <c r="J174" s="206">
        <f>ROUND(I174*H174,2)</f>
        <v>0</v>
      </c>
      <c r="K174" s="207"/>
      <c r="L174" s="208"/>
      <c r="M174" s="209" t="s">
        <v>1</v>
      </c>
      <c r="N174" s="210" t="s">
        <v>41</v>
      </c>
      <c r="O174" s="78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297</v>
      </c>
      <c r="AT174" s="198" t="s">
        <v>294</v>
      </c>
      <c r="AU174" s="198" t="s">
        <v>88</v>
      </c>
      <c r="AY174" s="15" t="s">
        <v>168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88</v>
      </c>
      <c r="BK174" s="199">
        <f>ROUND(I174*H174,2)</f>
        <v>0</v>
      </c>
      <c r="BL174" s="15" t="s">
        <v>225</v>
      </c>
      <c r="BM174" s="198" t="s">
        <v>511</v>
      </c>
    </row>
    <row r="175" s="2" customFormat="1" ht="24.15" customHeight="1">
      <c r="A175" s="34"/>
      <c r="B175" s="185"/>
      <c r="C175" s="200" t="s">
        <v>330</v>
      </c>
      <c r="D175" s="200" t="s">
        <v>294</v>
      </c>
      <c r="E175" s="201" t="s">
        <v>512</v>
      </c>
      <c r="F175" s="202" t="s">
        <v>513</v>
      </c>
      <c r="G175" s="203" t="s">
        <v>273</v>
      </c>
      <c r="H175" s="204">
        <v>4</v>
      </c>
      <c r="I175" s="205"/>
      <c r="J175" s="206">
        <f>ROUND(I175*H175,2)</f>
        <v>0</v>
      </c>
      <c r="K175" s="207"/>
      <c r="L175" s="208"/>
      <c r="M175" s="209" t="s">
        <v>1</v>
      </c>
      <c r="N175" s="210" t="s">
        <v>41</v>
      </c>
      <c r="O175" s="78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297</v>
      </c>
      <c r="AT175" s="198" t="s">
        <v>294</v>
      </c>
      <c r="AU175" s="198" t="s">
        <v>88</v>
      </c>
      <c r="AY175" s="15" t="s">
        <v>168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88</v>
      </c>
      <c r="BK175" s="199">
        <f>ROUND(I175*H175,2)</f>
        <v>0</v>
      </c>
      <c r="BL175" s="15" t="s">
        <v>225</v>
      </c>
      <c r="BM175" s="198" t="s">
        <v>514</v>
      </c>
    </row>
    <row r="176" s="2" customFormat="1" ht="24.15" customHeight="1">
      <c r="A176" s="34"/>
      <c r="B176" s="185"/>
      <c r="C176" s="200" t="s">
        <v>334</v>
      </c>
      <c r="D176" s="200" t="s">
        <v>294</v>
      </c>
      <c r="E176" s="201" t="s">
        <v>515</v>
      </c>
      <c r="F176" s="202" t="s">
        <v>507</v>
      </c>
      <c r="G176" s="203" t="s">
        <v>273</v>
      </c>
      <c r="H176" s="204">
        <v>2</v>
      </c>
      <c r="I176" s="205"/>
      <c r="J176" s="206">
        <f>ROUND(I176*H176,2)</f>
        <v>0</v>
      </c>
      <c r="K176" s="207"/>
      <c r="L176" s="208"/>
      <c r="M176" s="209" t="s">
        <v>1</v>
      </c>
      <c r="N176" s="210" t="s">
        <v>41</v>
      </c>
      <c r="O176" s="78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297</v>
      </c>
      <c r="AT176" s="198" t="s">
        <v>294</v>
      </c>
      <c r="AU176" s="198" t="s">
        <v>88</v>
      </c>
      <c r="AY176" s="15" t="s">
        <v>168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88</v>
      </c>
      <c r="BK176" s="199">
        <f>ROUND(I176*H176,2)</f>
        <v>0</v>
      </c>
      <c r="BL176" s="15" t="s">
        <v>225</v>
      </c>
      <c r="BM176" s="198" t="s">
        <v>516</v>
      </c>
    </row>
    <row r="177" s="2" customFormat="1" ht="24.15" customHeight="1">
      <c r="A177" s="34"/>
      <c r="B177" s="185"/>
      <c r="C177" s="200" t="s">
        <v>338</v>
      </c>
      <c r="D177" s="200" t="s">
        <v>294</v>
      </c>
      <c r="E177" s="201" t="s">
        <v>517</v>
      </c>
      <c r="F177" s="202" t="s">
        <v>518</v>
      </c>
      <c r="G177" s="203" t="s">
        <v>273</v>
      </c>
      <c r="H177" s="204">
        <v>1</v>
      </c>
      <c r="I177" s="205"/>
      <c r="J177" s="206">
        <f>ROUND(I177*H177,2)</f>
        <v>0</v>
      </c>
      <c r="K177" s="207"/>
      <c r="L177" s="208"/>
      <c r="M177" s="209" t="s">
        <v>1</v>
      </c>
      <c r="N177" s="210" t="s">
        <v>41</v>
      </c>
      <c r="O177" s="78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297</v>
      </c>
      <c r="AT177" s="198" t="s">
        <v>294</v>
      </c>
      <c r="AU177" s="198" t="s">
        <v>88</v>
      </c>
      <c r="AY177" s="15" t="s">
        <v>168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88</v>
      </c>
      <c r="BK177" s="199">
        <f>ROUND(I177*H177,2)</f>
        <v>0</v>
      </c>
      <c r="BL177" s="15" t="s">
        <v>225</v>
      </c>
      <c r="BM177" s="198" t="s">
        <v>519</v>
      </c>
    </row>
    <row r="178" s="2" customFormat="1" ht="24.15" customHeight="1">
      <c r="A178" s="34"/>
      <c r="B178" s="185"/>
      <c r="C178" s="200" t="s">
        <v>342</v>
      </c>
      <c r="D178" s="200" t="s">
        <v>294</v>
      </c>
      <c r="E178" s="201" t="s">
        <v>520</v>
      </c>
      <c r="F178" s="202" t="s">
        <v>521</v>
      </c>
      <c r="G178" s="203" t="s">
        <v>273</v>
      </c>
      <c r="H178" s="204">
        <v>1</v>
      </c>
      <c r="I178" s="205"/>
      <c r="J178" s="206">
        <f>ROUND(I178*H178,2)</f>
        <v>0</v>
      </c>
      <c r="K178" s="207"/>
      <c r="L178" s="208"/>
      <c r="M178" s="209" t="s">
        <v>1</v>
      </c>
      <c r="N178" s="210" t="s">
        <v>41</v>
      </c>
      <c r="O178" s="78"/>
      <c r="P178" s="196">
        <f>O178*H178</f>
        <v>0</v>
      </c>
      <c r="Q178" s="196">
        <v>0</v>
      </c>
      <c r="R178" s="196">
        <f>Q178*H178</f>
        <v>0</v>
      </c>
      <c r="S178" s="196">
        <v>0</v>
      </c>
      <c r="T178" s="19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8" t="s">
        <v>297</v>
      </c>
      <c r="AT178" s="198" t="s">
        <v>294</v>
      </c>
      <c r="AU178" s="198" t="s">
        <v>88</v>
      </c>
      <c r="AY178" s="15" t="s">
        <v>168</v>
      </c>
      <c r="BE178" s="199">
        <f>IF(N178="základná",J178,0)</f>
        <v>0</v>
      </c>
      <c r="BF178" s="199">
        <f>IF(N178="znížená",J178,0)</f>
        <v>0</v>
      </c>
      <c r="BG178" s="199">
        <f>IF(N178="zákl. prenesená",J178,0)</f>
        <v>0</v>
      </c>
      <c r="BH178" s="199">
        <f>IF(N178="zníž. prenesená",J178,0)</f>
        <v>0</v>
      </c>
      <c r="BI178" s="199">
        <f>IF(N178="nulová",J178,0)</f>
        <v>0</v>
      </c>
      <c r="BJ178" s="15" t="s">
        <v>88</v>
      </c>
      <c r="BK178" s="199">
        <f>ROUND(I178*H178,2)</f>
        <v>0</v>
      </c>
      <c r="BL178" s="15" t="s">
        <v>225</v>
      </c>
      <c r="BM178" s="198" t="s">
        <v>522</v>
      </c>
    </row>
    <row r="179" s="2" customFormat="1" ht="24.15" customHeight="1">
      <c r="A179" s="34"/>
      <c r="B179" s="185"/>
      <c r="C179" s="186" t="s">
        <v>348</v>
      </c>
      <c r="D179" s="186" t="s">
        <v>171</v>
      </c>
      <c r="E179" s="187" t="s">
        <v>523</v>
      </c>
      <c r="F179" s="188" t="s">
        <v>524</v>
      </c>
      <c r="G179" s="189" t="s">
        <v>273</v>
      </c>
      <c r="H179" s="190">
        <v>21</v>
      </c>
      <c r="I179" s="191"/>
      <c r="J179" s="192">
        <f>ROUND(I179*H179,2)</f>
        <v>0</v>
      </c>
      <c r="K179" s="193"/>
      <c r="L179" s="35"/>
      <c r="M179" s="194" t="s">
        <v>1</v>
      </c>
      <c r="N179" s="195" t="s">
        <v>41</v>
      </c>
      <c r="O179" s="78"/>
      <c r="P179" s="196">
        <f>O179*H179</f>
        <v>0</v>
      </c>
      <c r="Q179" s="196">
        <v>0.00025000000000000001</v>
      </c>
      <c r="R179" s="196">
        <f>Q179*H179</f>
        <v>0.0052500000000000003</v>
      </c>
      <c r="S179" s="196">
        <v>0</v>
      </c>
      <c r="T179" s="197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8" t="s">
        <v>225</v>
      </c>
      <c r="AT179" s="198" t="s">
        <v>171</v>
      </c>
      <c r="AU179" s="198" t="s">
        <v>88</v>
      </c>
      <c r="AY179" s="15" t="s">
        <v>168</v>
      </c>
      <c r="BE179" s="199">
        <f>IF(N179="základná",J179,0)</f>
        <v>0</v>
      </c>
      <c r="BF179" s="199">
        <f>IF(N179="znížená",J179,0)</f>
        <v>0</v>
      </c>
      <c r="BG179" s="199">
        <f>IF(N179="zákl. prenesená",J179,0)</f>
        <v>0</v>
      </c>
      <c r="BH179" s="199">
        <f>IF(N179="zníž. prenesená",J179,0)</f>
        <v>0</v>
      </c>
      <c r="BI179" s="199">
        <f>IF(N179="nulová",J179,0)</f>
        <v>0</v>
      </c>
      <c r="BJ179" s="15" t="s">
        <v>88</v>
      </c>
      <c r="BK179" s="199">
        <f>ROUND(I179*H179,2)</f>
        <v>0</v>
      </c>
      <c r="BL179" s="15" t="s">
        <v>225</v>
      </c>
      <c r="BM179" s="198" t="s">
        <v>525</v>
      </c>
    </row>
    <row r="180" s="2" customFormat="1" ht="37.8" customHeight="1">
      <c r="A180" s="34"/>
      <c r="B180" s="185"/>
      <c r="C180" s="200" t="s">
        <v>352</v>
      </c>
      <c r="D180" s="200" t="s">
        <v>294</v>
      </c>
      <c r="E180" s="201" t="s">
        <v>526</v>
      </c>
      <c r="F180" s="202" t="s">
        <v>527</v>
      </c>
      <c r="G180" s="203" t="s">
        <v>228</v>
      </c>
      <c r="H180" s="204">
        <v>16.800000000000001</v>
      </c>
      <c r="I180" s="205"/>
      <c r="J180" s="206">
        <f>ROUND(I180*H180,2)</f>
        <v>0</v>
      </c>
      <c r="K180" s="207"/>
      <c r="L180" s="208"/>
      <c r="M180" s="209" t="s">
        <v>1</v>
      </c>
      <c r="N180" s="210" t="s">
        <v>41</v>
      </c>
      <c r="O180" s="78"/>
      <c r="P180" s="196">
        <f>O180*H180</f>
        <v>0</v>
      </c>
      <c r="Q180" s="196">
        <v>0.00114</v>
      </c>
      <c r="R180" s="196">
        <f>Q180*H180</f>
        <v>0.019151999999999999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297</v>
      </c>
      <c r="AT180" s="198" t="s">
        <v>294</v>
      </c>
      <c r="AU180" s="198" t="s">
        <v>88</v>
      </c>
      <c r="AY180" s="15" t="s">
        <v>168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88</v>
      </c>
      <c r="BK180" s="199">
        <f>ROUND(I180*H180,2)</f>
        <v>0</v>
      </c>
      <c r="BL180" s="15" t="s">
        <v>225</v>
      </c>
      <c r="BM180" s="198" t="s">
        <v>528</v>
      </c>
    </row>
    <row r="181" s="2" customFormat="1" ht="24.15" customHeight="1">
      <c r="A181" s="34"/>
      <c r="B181" s="185"/>
      <c r="C181" s="186" t="s">
        <v>356</v>
      </c>
      <c r="D181" s="186" t="s">
        <v>171</v>
      </c>
      <c r="E181" s="187" t="s">
        <v>529</v>
      </c>
      <c r="F181" s="188" t="s">
        <v>530</v>
      </c>
      <c r="G181" s="189" t="s">
        <v>273</v>
      </c>
      <c r="H181" s="190">
        <v>26</v>
      </c>
      <c r="I181" s="191"/>
      <c r="J181" s="192">
        <f>ROUND(I181*H181,2)</f>
        <v>0</v>
      </c>
      <c r="K181" s="193"/>
      <c r="L181" s="35"/>
      <c r="M181" s="194" t="s">
        <v>1</v>
      </c>
      <c r="N181" s="195" t="s">
        <v>41</v>
      </c>
      <c r="O181" s="78"/>
      <c r="P181" s="196">
        <f>O181*H181</f>
        <v>0</v>
      </c>
      <c r="Q181" s="196">
        <v>0.00026400000000000002</v>
      </c>
      <c r="R181" s="196">
        <f>Q181*H181</f>
        <v>0.0068640000000000003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225</v>
      </c>
      <c r="AT181" s="198" t="s">
        <v>171</v>
      </c>
      <c r="AU181" s="198" t="s">
        <v>88</v>
      </c>
      <c r="AY181" s="15" t="s">
        <v>168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88</v>
      </c>
      <c r="BK181" s="199">
        <f>ROUND(I181*H181,2)</f>
        <v>0</v>
      </c>
      <c r="BL181" s="15" t="s">
        <v>225</v>
      </c>
      <c r="BM181" s="198" t="s">
        <v>531</v>
      </c>
    </row>
    <row r="182" s="2" customFormat="1" ht="37.8" customHeight="1">
      <c r="A182" s="34"/>
      <c r="B182" s="185"/>
      <c r="C182" s="200" t="s">
        <v>360</v>
      </c>
      <c r="D182" s="200" t="s">
        <v>294</v>
      </c>
      <c r="E182" s="201" t="s">
        <v>526</v>
      </c>
      <c r="F182" s="202" t="s">
        <v>527</v>
      </c>
      <c r="G182" s="203" t="s">
        <v>228</v>
      </c>
      <c r="H182" s="204">
        <v>29.899999999999999</v>
      </c>
      <c r="I182" s="205"/>
      <c r="J182" s="206">
        <f>ROUND(I182*H182,2)</f>
        <v>0</v>
      </c>
      <c r="K182" s="207"/>
      <c r="L182" s="208"/>
      <c r="M182" s="209" t="s">
        <v>1</v>
      </c>
      <c r="N182" s="210" t="s">
        <v>41</v>
      </c>
      <c r="O182" s="78"/>
      <c r="P182" s="196">
        <f>O182*H182</f>
        <v>0</v>
      </c>
      <c r="Q182" s="196">
        <v>0.00114</v>
      </c>
      <c r="R182" s="196">
        <f>Q182*H182</f>
        <v>0.034085999999999998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297</v>
      </c>
      <c r="AT182" s="198" t="s">
        <v>294</v>
      </c>
      <c r="AU182" s="198" t="s">
        <v>88</v>
      </c>
      <c r="AY182" s="15" t="s">
        <v>168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88</v>
      </c>
      <c r="BK182" s="199">
        <f>ROUND(I182*H182,2)</f>
        <v>0</v>
      </c>
      <c r="BL182" s="15" t="s">
        <v>225</v>
      </c>
      <c r="BM182" s="198" t="s">
        <v>532</v>
      </c>
    </row>
    <row r="183" s="2" customFormat="1" ht="24.15" customHeight="1">
      <c r="A183" s="34"/>
      <c r="B183" s="185"/>
      <c r="C183" s="186" t="s">
        <v>364</v>
      </c>
      <c r="D183" s="186" t="s">
        <v>171</v>
      </c>
      <c r="E183" s="187" t="s">
        <v>533</v>
      </c>
      <c r="F183" s="188" t="s">
        <v>534</v>
      </c>
      <c r="G183" s="189" t="s">
        <v>273</v>
      </c>
      <c r="H183" s="190">
        <v>4</v>
      </c>
      <c r="I183" s="191"/>
      <c r="J183" s="192">
        <f>ROUND(I183*H183,2)</f>
        <v>0</v>
      </c>
      <c r="K183" s="193"/>
      <c r="L183" s="35"/>
      <c r="M183" s="194" t="s">
        <v>1</v>
      </c>
      <c r="N183" s="195" t="s">
        <v>41</v>
      </c>
      <c r="O183" s="78"/>
      <c r="P183" s="196">
        <f>O183*H183</f>
        <v>0</v>
      </c>
      <c r="Q183" s="196">
        <v>0.00030400000000000002</v>
      </c>
      <c r="R183" s="196">
        <f>Q183*H183</f>
        <v>0.0012160000000000001</v>
      </c>
      <c r="S183" s="196">
        <v>0</v>
      </c>
      <c r="T183" s="19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225</v>
      </c>
      <c r="AT183" s="198" t="s">
        <v>171</v>
      </c>
      <c r="AU183" s="198" t="s">
        <v>88</v>
      </c>
      <c r="AY183" s="15" t="s">
        <v>168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88</v>
      </c>
      <c r="BK183" s="199">
        <f>ROUND(I183*H183,2)</f>
        <v>0</v>
      </c>
      <c r="BL183" s="15" t="s">
        <v>225</v>
      </c>
      <c r="BM183" s="198" t="s">
        <v>535</v>
      </c>
    </row>
    <row r="184" s="2" customFormat="1" ht="37.8" customHeight="1">
      <c r="A184" s="34"/>
      <c r="B184" s="185"/>
      <c r="C184" s="200" t="s">
        <v>368</v>
      </c>
      <c r="D184" s="200" t="s">
        <v>294</v>
      </c>
      <c r="E184" s="201" t="s">
        <v>526</v>
      </c>
      <c r="F184" s="202" t="s">
        <v>527</v>
      </c>
      <c r="G184" s="203" t="s">
        <v>228</v>
      </c>
      <c r="H184" s="204">
        <v>9.5999999999999996</v>
      </c>
      <c r="I184" s="205"/>
      <c r="J184" s="206">
        <f>ROUND(I184*H184,2)</f>
        <v>0</v>
      </c>
      <c r="K184" s="207"/>
      <c r="L184" s="208"/>
      <c r="M184" s="209" t="s">
        <v>1</v>
      </c>
      <c r="N184" s="210" t="s">
        <v>41</v>
      </c>
      <c r="O184" s="78"/>
      <c r="P184" s="196">
        <f>O184*H184</f>
        <v>0</v>
      </c>
      <c r="Q184" s="196">
        <v>0.00114</v>
      </c>
      <c r="R184" s="196">
        <f>Q184*H184</f>
        <v>0.010943999999999999</v>
      </c>
      <c r="S184" s="196">
        <v>0</v>
      </c>
      <c r="T184" s="197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297</v>
      </c>
      <c r="AT184" s="198" t="s">
        <v>294</v>
      </c>
      <c r="AU184" s="198" t="s">
        <v>88</v>
      </c>
      <c r="AY184" s="15" t="s">
        <v>168</v>
      </c>
      <c r="BE184" s="199">
        <f>IF(N184="základná",J184,0)</f>
        <v>0</v>
      </c>
      <c r="BF184" s="199">
        <f>IF(N184="znížená",J184,0)</f>
        <v>0</v>
      </c>
      <c r="BG184" s="199">
        <f>IF(N184="zákl. prenesená",J184,0)</f>
        <v>0</v>
      </c>
      <c r="BH184" s="199">
        <f>IF(N184="zníž. prenesená",J184,0)</f>
        <v>0</v>
      </c>
      <c r="BI184" s="199">
        <f>IF(N184="nulová",J184,0)</f>
        <v>0</v>
      </c>
      <c r="BJ184" s="15" t="s">
        <v>88</v>
      </c>
      <c r="BK184" s="199">
        <f>ROUND(I184*H184,2)</f>
        <v>0</v>
      </c>
      <c r="BL184" s="15" t="s">
        <v>225</v>
      </c>
      <c r="BM184" s="198" t="s">
        <v>536</v>
      </c>
    </row>
    <row r="185" s="2" customFormat="1" ht="33" customHeight="1">
      <c r="A185" s="34"/>
      <c r="B185" s="185"/>
      <c r="C185" s="200" t="s">
        <v>372</v>
      </c>
      <c r="D185" s="200" t="s">
        <v>294</v>
      </c>
      <c r="E185" s="201" t="s">
        <v>537</v>
      </c>
      <c r="F185" s="202" t="s">
        <v>538</v>
      </c>
      <c r="G185" s="203" t="s">
        <v>273</v>
      </c>
      <c r="H185" s="204">
        <v>51</v>
      </c>
      <c r="I185" s="205"/>
      <c r="J185" s="206">
        <f>ROUND(I185*H185,2)</f>
        <v>0</v>
      </c>
      <c r="K185" s="207"/>
      <c r="L185" s="208"/>
      <c r="M185" s="209" t="s">
        <v>1</v>
      </c>
      <c r="N185" s="210" t="s">
        <v>41</v>
      </c>
      <c r="O185" s="78"/>
      <c r="P185" s="196">
        <f>O185*H185</f>
        <v>0</v>
      </c>
      <c r="Q185" s="196">
        <v>0.00010000000000000001</v>
      </c>
      <c r="R185" s="196">
        <f>Q185*H185</f>
        <v>0.0051000000000000004</v>
      </c>
      <c r="S185" s="196">
        <v>0</v>
      </c>
      <c r="T185" s="197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8" t="s">
        <v>297</v>
      </c>
      <c r="AT185" s="198" t="s">
        <v>294</v>
      </c>
      <c r="AU185" s="198" t="s">
        <v>88</v>
      </c>
      <c r="AY185" s="15" t="s">
        <v>168</v>
      </c>
      <c r="BE185" s="199">
        <f>IF(N185="základná",J185,0)</f>
        <v>0</v>
      </c>
      <c r="BF185" s="199">
        <f>IF(N185="znížená",J185,0)</f>
        <v>0</v>
      </c>
      <c r="BG185" s="199">
        <f>IF(N185="zákl. prenesená",J185,0)</f>
        <v>0</v>
      </c>
      <c r="BH185" s="199">
        <f>IF(N185="zníž. prenesená",J185,0)</f>
        <v>0</v>
      </c>
      <c r="BI185" s="199">
        <f>IF(N185="nulová",J185,0)</f>
        <v>0</v>
      </c>
      <c r="BJ185" s="15" t="s">
        <v>88</v>
      </c>
      <c r="BK185" s="199">
        <f>ROUND(I185*H185,2)</f>
        <v>0</v>
      </c>
      <c r="BL185" s="15" t="s">
        <v>225</v>
      </c>
      <c r="BM185" s="198" t="s">
        <v>539</v>
      </c>
    </row>
    <row r="186" s="2" customFormat="1" ht="24.15" customHeight="1">
      <c r="A186" s="34"/>
      <c r="B186" s="185"/>
      <c r="C186" s="186" t="s">
        <v>376</v>
      </c>
      <c r="D186" s="186" t="s">
        <v>171</v>
      </c>
      <c r="E186" s="187" t="s">
        <v>540</v>
      </c>
      <c r="F186" s="188" t="s">
        <v>541</v>
      </c>
      <c r="G186" s="189" t="s">
        <v>309</v>
      </c>
      <c r="H186" s="211"/>
      <c r="I186" s="191"/>
      <c r="J186" s="192">
        <f>ROUND(I186*H186,2)</f>
        <v>0</v>
      </c>
      <c r="K186" s="193"/>
      <c r="L186" s="35"/>
      <c r="M186" s="194" t="s">
        <v>1</v>
      </c>
      <c r="N186" s="195" t="s">
        <v>41</v>
      </c>
      <c r="O186" s="78"/>
      <c r="P186" s="196">
        <f>O186*H186</f>
        <v>0</v>
      </c>
      <c r="Q186" s="196">
        <v>0</v>
      </c>
      <c r="R186" s="196">
        <f>Q186*H186</f>
        <v>0</v>
      </c>
      <c r="S186" s="196">
        <v>0</v>
      </c>
      <c r="T186" s="197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8" t="s">
        <v>225</v>
      </c>
      <c r="AT186" s="198" t="s">
        <v>171</v>
      </c>
      <c r="AU186" s="198" t="s">
        <v>88</v>
      </c>
      <c r="AY186" s="15" t="s">
        <v>168</v>
      </c>
      <c r="BE186" s="199">
        <f>IF(N186="základná",J186,0)</f>
        <v>0</v>
      </c>
      <c r="BF186" s="199">
        <f>IF(N186="znížená",J186,0)</f>
        <v>0</v>
      </c>
      <c r="BG186" s="199">
        <f>IF(N186="zákl. prenesená",J186,0)</f>
        <v>0</v>
      </c>
      <c r="BH186" s="199">
        <f>IF(N186="zníž. prenesená",J186,0)</f>
        <v>0</v>
      </c>
      <c r="BI186" s="199">
        <f>IF(N186="nulová",J186,0)</f>
        <v>0</v>
      </c>
      <c r="BJ186" s="15" t="s">
        <v>88</v>
      </c>
      <c r="BK186" s="199">
        <f>ROUND(I186*H186,2)</f>
        <v>0</v>
      </c>
      <c r="BL186" s="15" t="s">
        <v>225</v>
      </c>
      <c r="BM186" s="198" t="s">
        <v>542</v>
      </c>
    </row>
    <row r="187" s="12" customFormat="1" ht="22.8" customHeight="1">
      <c r="A187" s="12"/>
      <c r="B187" s="172"/>
      <c r="C187" s="12"/>
      <c r="D187" s="173" t="s">
        <v>74</v>
      </c>
      <c r="E187" s="183" t="s">
        <v>543</v>
      </c>
      <c r="F187" s="183" t="s">
        <v>544</v>
      </c>
      <c r="G187" s="12"/>
      <c r="H187" s="12"/>
      <c r="I187" s="175"/>
      <c r="J187" s="184">
        <f>BK187</f>
        <v>0</v>
      </c>
      <c r="K187" s="12"/>
      <c r="L187" s="172"/>
      <c r="M187" s="177"/>
      <c r="N187" s="178"/>
      <c r="O187" s="178"/>
      <c r="P187" s="179">
        <f>SUM(P188:P190)</f>
        <v>0</v>
      </c>
      <c r="Q187" s="178"/>
      <c r="R187" s="179">
        <f>SUM(R188:R190)</f>
        <v>0.047395600000000003</v>
      </c>
      <c r="S187" s="178"/>
      <c r="T187" s="180">
        <f>SUM(T188:T190)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73" t="s">
        <v>88</v>
      </c>
      <c r="AT187" s="181" t="s">
        <v>74</v>
      </c>
      <c r="AU187" s="181" t="s">
        <v>82</v>
      </c>
      <c r="AY187" s="173" t="s">
        <v>168</v>
      </c>
      <c r="BK187" s="182">
        <f>SUM(BK188:BK190)</f>
        <v>0</v>
      </c>
    </row>
    <row r="188" s="2" customFormat="1" ht="24.15" customHeight="1">
      <c r="A188" s="34"/>
      <c r="B188" s="185"/>
      <c r="C188" s="186" t="s">
        <v>382</v>
      </c>
      <c r="D188" s="186" t="s">
        <v>171</v>
      </c>
      <c r="E188" s="187" t="s">
        <v>545</v>
      </c>
      <c r="F188" s="188" t="s">
        <v>546</v>
      </c>
      <c r="G188" s="189" t="s">
        <v>228</v>
      </c>
      <c r="H188" s="190">
        <v>69.980000000000004</v>
      </c>
      <c r="I188" s="191"/>
      <c r="J188" s="192">
        <f>ROUND(I188*H188,2)</f>
        <v>0</v>
      </c>
      <c r="K188" s="193"/>
      <c r="L188" s="35"/>
      <c r="M188" s="194" t="s">
        <v>1</v>
      </c>
      <c r="N188" s="195" t="s">
        <v>41</v>
      </c>
      <c r="O188" s="78"/>
      <c r="P188" s="196">
        <f>O188*H188</f>
        <v>0</v>
      </c>
      <c r="Q188" s="196">
        <v>0.00022000000000000001</v>
      </c>
      <c r="R188" s="196">
        <f>Q188*H188</f>
        <v>0.015395600000000001</v>
      </c>
      <c r="S188" s="196">
        <v>0</v>
      </c>
      <c r="T188" s="197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8" t="s">
        <v>225</v>
      </c>
      <c r="AT188" s="198" t="s">
        <v>171</v>
      </c>
      <c r="AU188" s="198" t="s">
        <v>88</v>
      </c>
      <c r="AY188" s="15" t="s">
        <v>168</v>
      </c>
      <c r="BE188" s="199">
        <f>IF(N188="základná",J188,0)</f>
        <v>0</v>
      </c>
      <c r="BF188" s="199">
        <f>IF(N188="znížená",J188,0)</f>
        <v>0</v>
      </c>
      <c r="BG188" s="199">
        <f>IF(N188="zákl. prenesená",J188,0)</f>
        <v>0</v>
      </c>
      <c r="BH188" s="199">
        <f>IF(N188="zníž. prenesená",J188,0)</f>
        <v>0</v>
      </c>
      <c r="BI188" s="199">
        <f>IF(N188="nulová",J188,0)</f>
        <v>0</v>
      </c>
      <c r="BJ188" s="15" t="s">
        <v>88</v>
      </c>
      <c r="BK188" s="199">
        <f>ROUND(I188*H188,2)</f>
        <v>0</v>
      </c>
      <c r="BL188" s="15" t="s">
        <v>225</v>
      </c>
      <c r="BM188" s="198" t="s">
        <v>547</v>
      </c>
    </row>
    <row r="189" s="2" customFormat="1" ht="33" customHeight="1">
      <c r="A189" s="34"/>
      <c r="B189" s="185"/>
      <c r="C189" s="200" t="s">
        <v>548</v>
      </c>
      <c r="D189" s="200" t="s">
        <v>294</v>
      </c>
      <c r="E189" s="201" t="s">
        <v>549</v>
      </c>
      <c r="F189" s="202" t="s">
        <v>550</v>
      </c>
      <c r="G189" s="203" t="s">
        <v>273</v>
      </c>
      <c r="H189" s="204">
        <v>1</v>
      </c>
      <c r="I189" s="205"/>
      <c r="J189" s="206">
        <f>ROUND(I189*H189,2)</f>
        <v>0</v>
      </c>
      <c r="K189" s="207"/>
      <c r="L189" s="208"/>
      <c r="M189" s="209" t="s">
        <v>1</v>
      </c>
      <c r="N189" s="210" t="s">
        <v>41</v>
      </c>
      <c r="O189" s="78"/>
      <c r="P189" s="196">
        <f>O189*H189</f>
        <v>0</v>
      </c>
      <c r="Q189" s="196">
        <v>0.032000000000000001</v>
      </c>
      <c r="R189" s="196">
        <f>Q189*H189</f>
        <v>0.032000000000000001</v>
      </c>
      <c r="S189" s="196">
        <v>0</v>
      </c>
      <c r="T189" s="197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8" t="s">
        <v>297</v>
      </c>
      <c r="AT189" s="198" t="s">
        <v>294</v>
      </c>
      <c r="AU189" s="198" t="s">
        <v>88</v>
      </c>
      <c r="AY189" s="15" t="s">
        <v>168</v>
      </c>
      <c r="BE189" s="199">
        <f>IF(N189="základná",J189,0)</f>
        <v>0</v>
      </c>
      <c r="BF189" s="199">
        <f>IF(N189="znížená",J189,0)</f>
        <v>0</v>
      </c>
      <c r="BG189" s="199">
        <f>IF(N189="zákl. prenesená",J189,0)</f>
        <v>0</v>
      </c>
      <c r="BH189" s="199">
        <f>IF(N189="zníž. prenesená",J189,0)</f>
        <v>0</v>
      </c>
      <c r="BI189" s="199">
        <f>IF(N189="nulová",J189,0)</f>
        <v>0</v>
      </c>
      <c r="BJ189" s="15" t="s">
        <v>88</v>
      </c>
      <c r="BK189" s="199">
        <f>ROUND(I189*H189,2)</f>
        <v>0</v>
      </c>
      <c r="BL189" s="15" t="s">
        <v>225</v>
      </c>
      <c r="BM189" s="198" t="s">
        <v>551</v>
      </c>
    </row>
    <row r="190" s="2" customFormat="1" ht="24.15" customHeight="1">
      <c r="A190" s="34"/>
      <c r="B190" s="185"/>
      <c r="C190" s="186" t="s">
        <v>552</v>
      </c>
      <c r="D190" s="186" t="s">
        <v>171</v>
      </c>
      <c r="E190" s="187" t="s">
        <v>553</v>
      </c>
      <c r="F190" s="188" t="s">
        <v>554</v>
      </c>
      <c r="G190" s="189" t="s">
        <v>309</v>
      </c>
      <c r="H190" s="211"/>
      <c r="I190" s="191"/>
      <c r="J190" s="192">
        <f>ROUND(I190*H190,2)</f>
        <v>0</v>
      </c>
      <c r="K190" s="193"/>
      <c r="L190" s="35"/>
      <c r="M190" s="194" t="s">
        <v>1</v>
      </c>
      <c r="N190" s="195" t="s">
        <v>41</v>
      </c>
      <c r="O190" s="78"/>
      <c r="P190" s="196">
        <f>O190*H190</f>
        <v>0</v>
      </c>
      <c r="Q190" s="196">
        <v>0</v>
      </c>
      <c r="R190" s="196">
        <f>Q190*H190</f>
        <v>0</v>
      </c>
      <c r="S190" s="196">
        <v>0</v>
      </c>
      <c r="T190" s="197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8" t="s">
        <v>225</v>
      </c>
      <c r="AT190" s="198" t="s">
        <v>171</v>
      </c>
      <c r="AU190" s="198" t="s">
        <v>88</v>
      </c>
      <c r="AY190" s="15" t="s">
        <v>168</v>
      </c>
      <c r="BE190" s="199">
        <f>IF(N190="základná",J190,0)</f>
        <v>0</v>
      </c>
      <c r="BF190" s="199">
        <f>IF(N190="znížená",J190,0)</f>
        <v>0</v>
      </c>
      <c r="BG190" s="199">
        <f>IF(N190="zákl. prenesená",J190,0)</f>
        <v>0</v>
      </c>
      <c r="BH190" s="199">
        <f>IF(N190="zníž. prenesená",J190,0)</f>
        <v>0</v>
      </c>
      <c r="BI190" s="199">
        <f>IF(N190="nulová",J190,0)</f>
        <v>0</v>
      </c>
      <c r="BJ190" s="15" t="s">
        <v>88</v>
      </c>
      <c r="BK190" s="199">
        <f>ROUND(I190*H190,2)</f>
        <v>0</v>
      </c>
      <c r="BL190" s="15" t="s">
        <v>225</v>
      </c>
      <c r="BM190" s="198" t="s">
        <v>555</v>
      </c>
    </row>
    <row r="191" s="12" customFormat="1" ht="22.8" customHeight="1">
      <c r="A191" s="12"/>
      <c r="B191" s="172"/>
      <c r="C191" s="12"/>
      <c r="D191" s="173" t="s">
        <v>74</v>
      </c>
      <c r="E191" s="183" t="s">
        <v>556</v>
      </c>
      <c r="F191" s="183" t="s">
        <v>557</v>
      </c>
      <c r="G191" s="12"/>
      <c r="H191" s="12"/>
      <c r="I191" s="175"/>
      <c r="J191" s="184">
        <f>BK191</f>
        <v>0</v>
      </c>
      <c r="K191" s="12"/>
      <c r="L191" s="172"/>
      <c r="M191" s="177"/>
      <c r="N191" s="178"/>
      <c r="O191" s="178"/>
      <c r="P191" s="179">
        <f>SUM(P192:P195)</f>
        <v>0</v>
      </c>
      <c r="Q191" s="178"/>
      <c r="R191" s="179">
        <f>SUM(R192:R195)</f>
        <v>0.099387087240000005</v>
      </c>
      <c r="S191" s="178"/>
      <c r="T191" s="180">
        <f>SUM(T192:T195)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73" t="s">
        <v>88</v>
      </c>
      <c r="AT191" s="181" t="s">
        <v>74</v>
      </c>
      <c r="AU191" s="181" t="s">
        <v>82</v>
      </c>
      <c r="AY191" s="173" t="s">
        <v>168</v>
      </c>
      <c r="BK191" s="182">
        <f>SUM(BK192:BK195)</f>
        <v>0</v>
      </c>
    </row>
    <row r="192" s="2" customFormat="1" ht="24.15" customHeight="1">
      <c r="A192" s="34"/>
      <c r="B192" s="185"/>
      <c r="C192" s="186" t="s">
        <v>558</v>
      </c>
      <c r="D192" s="186" t="s">
        <v>171</v>
      </c>
      <c r="E192" s="187" t="s">
        <v>559</v>
      </c>
      <c r="F192" s="188" t="s">
        <v>560</v>
      </c>
      <c r="G192" s="189" t="s">
        <v>174</v>
      </c>
      <c r="H192" s="190">
        <v>185.916</v>
      </c>
      <c r="I192" s="191"/>
      <c r="J192" s="192">
        <f>ROUND(I192*H192,2)</f>
        <v>0</v>
      </c>
      <c r="K192" s="193"/>
      <c r="L192" s="35"/>
      <c r="M192" s="194" t="s">
        <v>1</v>
      </c>
      <c r="N192" s="195" t="s">
        <v>41</v>
      </c>
      <c r="O192" s="78"/>
      <c r="P192" s="196">
        <f>O192*H192</f>
        <v>0</v>
      </c>
      <c r="Q192" s="196">
        <v>0.00016574999999999999</v>
      </c>
      <c r="R192" s="196">
        <f>Q192*H192</f>
        <v>0.030815576999999997</v>
      </c>
      <c r="S192" s="196">
        <v>0</v>
      </c>
      <c r="T192" s="197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8" t="s">
        <v>225</v>
      </c>
      <c r="AT192" s="198" t="s">
        <v>171</v>
      </c>
      <c r="AU192" s="198" t="s">
        <v>88</v>
      </c>
      <c r="AY192" s="15" t="s">
        <v>168</v>
      </c>
      <c r="BE192" s="199">
        <f>IF(N192="základná",J192,0)</f>
        <v>0</v>
      </c>
      <c r="BF192" s="199">
        <f>IF(N192="znížená",J192,0)</f>
        <v>0</v>
      </c>
      <c r="BG192" s="199">
        <f>IF(N192="zákl. prenesená",J192,0)</f>
        <v>0</v>
      </c>
      <c r="BH192" s="199">
        <f>IF(N192="zníž. prenesená",J192,0)</f>
        <v>0</v>
      </c>
      <c r="BI192" s="199">
        <f>IF(N192="nulová",J192,0)</f>
        <v>0</v>
      </c>
      <c r="BJ192" s="15" t="s">
        <v>88</v>
      </c>
      <c r="BK192" s="199">
        <f>ROUND(I192*H192,2)</f>
        <v>0</v>
      </c>
      <c r="BL192" s="15" t="s">
        <v>225</v>
      </c>
      <c r="BM192" s="198" t="s">
        <v>561</v>
      </c>
    </row>
    <row r="193" s="2" customFormat="1" ht="24.15" customHeight="1">
      <c r="A193" s="34"/>
      <c r="B193" s="185"/>
      <c r="C193" s="186" t="s">
        <v>562</v>
      </c>
      <c r="D193" s="186" t="s">
        <v>171</v>
      </c>
      <c r="E193" s="187" t="s">
        <v>563</v>
      </c>
      <c r="F193" s="188" t="s">
        <v>564</v>
      </c>
      <c r="G193" s="189" t="s">
        <v>174</v>
      </c>
      <c r="H193" s="190">
        <v>185.916</v>
      </c>
      <c r="I193" s="191"/>
      <c r="J193" s="192">
        <f>ROUND(I193*H193,2)</f>
        <v>0</v>
      </c>
      <c r="K193" s="193"/>
      <c r="L193" s="35"/>
      <c r="M193" s="194" t="s">
        <v>1</v>
      </c>
      <c r="N193" s="195" t="s">
        <v>41</v>
      </c>
      <c r="O193" s="78"/>
      <c r="P193" s="196">
        <f>O193*H193</f>
        <v>0</v>
      </c>
      <c r="Q193" s="196">
        <v>1.0000000000000001E-05</v>
      </c>
      <c r="R193" s="196">
        <f>Q193*H193</f>
        <v>0.0018591600000000001</v>
      </c>
      <c r="S193" s="196">
        <v>0</v>
      </c>
      <c r="T193" s="197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8" t="s">
        <v>225</v>
      </c>
      <c r="AT193" s="198" t="s">
        <v>171</v>
      </c>
      <c r="AU193" s="198" t="s">
        <v>88</v>
      </c>
      <c r="AY193" s="15" t="s">
        <v>168</v>
      </c>
      <c r="BE193" s="199">
        <f>IF(N193="základná",J193,0)</f>
        <v>0</v>
      </c>
      <c r="BF193" s="199">
        <f>IF(N193="znížená",J193,0)</f>
        <v>0</v>
      </c>
      <c r="BG193" s="199">
        <f>IF(N193="zákl. prenesená",J193,0)</f>
        <v>0</v>
      </c>
      <c r="BH193" s="199">
        <f>IF(N193="zníž. prenesená",J193,0)</f>
        <v>0</v>
      </c>
      <c r="BI193" s="199">
        <f>IF(N193="nulová",J193,0)</f>
        <v>0</v>
      </c>
      <c r="BJ193" s="15" t="s">
        <v>88</v>
      </c>
      <c r="BK193" s="199">
        <f>ROUND(I193*H193,2)</f>
        <v>0</v>
      </c>
      <c r="BL193" s="15" t="s">
        <v>225</v>
      </c>
      <c r="BM193" s="198" t="s">
        <v>565</v>
      </c>
    </row>
    <row r="194" s="2" customFormat="1" ht="24.15" customHeight="1">
      <c r="A194" s="34"/>
      <c r="B194" s="185"/>
      <c r="C194" s="186" t="s">
        <v>566</v>
      </c>
      <c r="D194" s="186" t="s">
        <v>171</v>
      </c>
      <c r="E194" s="187" t="s">
        <v>567</v>
      </c>
      <c r="F194" s="188" t="s">
        <v>568</v>
      </c>
      <c r="G194" s="189" t="s">
        <v>174</v>
      </c>
      <c r="H194" s="190">
        <v>254.69399999999999</v>
      </c>
      <c r="I194" s="191"/>
      <c r="J194" s="192">
        <f>ROUND(I194*H194,2)</f>
        <v>0</v>
      </c>
      <c r="K194" s="193"/>
      <c r="L194" s="35"/>
      <c r="M194" s="194" t="s">
        <v>1</v>
      </c>
      <c r="N194" s="195" t="s">
        <v>41</v>
      </c>
      <c r="O194" s="78"/>
      <c r="P194" s="196">
        <f>O194*H194</f>
        <v>0</v>
      </c>
      <c r="Q194" s="196">
        <v>0.00016000000000000001</v>
      </c>
      <c r="R194" s="196">
        <f>Q194*H194</f>
        <v>0.040751040000000002</v>
      </c>
      <c r="S194" s="196">
        <v>0</v>
      </c>
      <c r="T194" s="197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8" t="s">
        <v>225</v>
      </c>
      <c r="AT194" s="198" t="s">
        <v>171</v>
      </c>
      <c r="AU194" s="198" t="s">
        <v>88</v>
      </c>
      <c r="AY194" s="15" t="s">
        <v>168</v>
      </c>
      <c r="BE194" s="199">
        <f>IF(N194="základná",J194,0)</f>
        <v>0</v>
      </c>
      <c r="BF194" s="199">
        <f>IF(N194="znížená",J194,0)</f>
        <v>0</v>
      </c>
      <c r="BG194" s="199">
        <f>IF(N194="zákl. prenesená",J194,0)</f>
        <v>0</v>
      </c>
      <c r="BH194" s="199">
        <f>IF(N194="zníž. prenesená",J194,0)</f>
        <v>0</v>
      </c>
      <c r="BI194" s="199">
        <f>IF(N194="nulová",J194,0)</f>
        <v>0</v>
      </c>
      <c r="BJ194" s="15" t="s">
        <v>88</v>
      </c>
      <c r="BK194" s="199">
        <f>ROUND(I194*H194,2)</f>
        <v>0</v>
      </c>
      <c r="BL194" s="15" t="s">
        <v>225</v>
      </c>
      <c r="BM194" s="198" t="s">
        <v>569</v>
      </c>
    </row>
    <row r="195" s="2" customFormat="1" ht="37.8" customHeight="1">
      <c r="A195" s="34"/>
      <c r="B195" s="185"/>
      <c r="C195" s="186" t="s">
        <v>570</v>
      </c>
      <c r="D195" s="186" t="s">
        <v>171</v>
      </c>
      <c r="E195" s="187" t="s">
        <v>571</v>
      </c>
      <c r="F195" s="188" t="s">
        <v>572</v>
      </c>
      <c r="G195" s="189" t="s">
        <v>174</v>
      </c>
      <c r="H195" s="190">
        <v>185.916</v>
      </c>
      <c r="I195" s="191"/>
      <c r="J195" s="192">
        <f>ROUND(I195*H195,2)</f>
        <v>0</v>
      </c>
      <c r="K195" s="193"/>
      <c r="L195" s="35"/>
      <c r="M195" s="212" t="s">
        <v>1</v>
      </c>
      <c r="N195" s="213" t="s">
        <v>41</v>
      </c>
      <c r="O195" s="214"/>
      <c r="P195" s="215">
        <f>O195*H195</f>
        <v>0</v>
      </c>
      <c r="Q195" s="215">
        <v>0.00013964000000000001</v>
      </c>
      <c r="R195" s="215">
        <f>Q195*H195</f>
        <v>0.02596131024</v>
      </c>
      <c r="S195" s="215">
        <v>0</v>
      </c>
      <c r="T195" s="216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8" t="s">
        <v>225</v>
      </c>
      <c r="AT195" s="198" t="s">
        <v>171</v>
      </c>
      <c r="AU195" s="198" t="s">
        <v>88</v>
      </c>
      <c r="AY195" s="15" t="s">
        <v>168</v>
      </c>
      <c r="BE195" s="199">
        <f>IF(N195="základná",J195,0)</f>
        <v>0</v>
      </c>
      <c r="BF195" s="199">
        <f>IF(N195="znížená",J195,0)</f>
        <v>0</v>
      </c>
      <c r="BG195" s="199">
        <f>IF(N195="zákl. prenesená",J195,0)</f>
        <v>0</v>
      </c>
      <c r="BH195" s="199">
        <f>IF(N195="zníž. prenesená",J195,0)</f>
        <v>0</v>
      </c>
      <c r="BI195" s="199">
        <f>IF(N195="nulová",J195,0)</f>
        <v>0</v>
      </c>
      <c r="BJ195" s="15" t="s">
        <v>88</v>
      </c>
      <c r="BK195" s="199">
        <f>ROUND(I195*H195,2)</f>
        <v>0</v>
      </c>
      <c r="BL195" s="15" t="s">
        <v>225</v>
      </c>
      <c r="BM195" s="198" t="s">
        <v>573</v>
      </c>
    </row>
    <row r="196" s="2" customFormat="1" ht="6.96" customHeight="1">
      <c r="A196" s="34"/>
      <c r="B196" s="61"/>
      <c r="C196" s="62"/>
      <c r="D196" s="62"/>
      <c r="E196" s="62"/>
      <c r="F196" s="62"/>
      <c r="G196" s="62"/>
      <c r="H196" s="62"/>
      <c r="I196" s="62"/>
      <c r="J196" s="62"/>
      <c r="K196" s="62"/>
      <c r="L196" s="35"/>
      <c r="M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</row>
  </sheetData>
  <autoFilter ref="C128:K19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135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Zníženie energetickej náročnosti budovy telocvične ZŠ a MŠ Pod Papierňou, Bardejov</v>
      </c>
      <c r="F7" s="28"/>
      <c r="G7" s="28"/>
      <c r="H7" s="28"/>
      <c r="L7" s="18"/>
    </row>
    <row r="8" s="1" customFormat="1" ht="12" customHeight="1">
      <c r="B8" s="18"/>
      <c r="D8" s="28" t="s">
        <v>136</v>
      </c>
      <c r="L8" s="18"/>
    </row>
    <row r="9" s="2" customFormat="1" ht="23.25" customHeight="1">
      <c r="A9" s="34"/>
      <c r="B9" s="35"/>
      <c r="C9" s="34"/>
      <c r="D9" s="34"/>
      <c r="E9" s="131" t="s">
        <v>137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574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1. 5. 2024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30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2"/>
      <c r="B29" s="133"/>
      <c r="C29" s="132"/>
      <c r="D29" s="132"/>
      <c r="E29" s="32" t="s">
        <v>1</v>
      </c>
      <c r="F29" s="32"/>
      <c r="G29" s="32"/>
      <c r="H29" s="32"/>
      <c r="I29" s="132"/>
      <c r="J29" s="132"/>
      <c r="K29" s="132"/>
      <c r="L29" s="134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5" t="s">
        <v>35</v>
      </c>
      <c r="E32" s="34"/>
      <c r="F32" s="34"/>
      <c r="G32" s="34"/>
      <c r="H32" s="34"/>
      <c r="I32" s="34"/>
      <c r="J32" s="97">
        <f>ROUND(J130,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6" t="s">
        <v>39</v>
      </c>
      <c r="E35" s="41" t="s">
        <v>40</v>
      </c>
      <c r="F35" s="137">
        <f>ROUND((SUM(BE130:BE199)),  2)</f>
        <v>0</v>
      </c>
      <c r="G35" s="138"/>
      <c r="H35" s="138"/>
      <c r="I35" s="139">
        <v>0.20000000000000001</v>
      </c>
      <c r="J35" s="137">
        <f>ROUND(((SUM(BE130:BE199))*I35),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ROUND((SUM(BF130:BF199)),  2)</f>
        <v>0</v>
      </c>
      <c r="G36" s="138"/>
      <c r="H36" s="138"/>
      <c r="I36" s="139">
        <v>0.20000000000000001</v>
      </c>
      <c r="J36" s="137">
        <f>ROUND(((SUM(BF130:BF199))*I36),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ROUND((SUM(BG130:BG199)),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ROUND((SUM(BH130:BH199)),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ROUND((SUM(BI130:BI199)),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Zníženie energetickej náročnosti budovy telocvične ZŠ a MŠ Pod Papierňou, Bardejov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136</v>
      </c>
      <c r="L86" s="18"/>
    </row>
    <row r="87" s="2" customFormat="1" ht="23.25" customHeight="1">
      <c r="A87" s="34"/>
      <c r="B87" s="35"/>
      <c r="C87" s="34"/>
      <c r="D87" s="34"/>
      <c r="E87" s="131" t="s">
        <v>137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05 - Iná modernizácia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Pod Papierňou 1555 ; 085 01 Bardejov</v>
      </c>
      <c r="G91" s="34"/>
      <c r="H91" s="34"/>
      <c r="I91" s="28" t="s">
        <v>21</v>
      </c>
      <c r="J91" s="70" t="str">
        <f>IF(J14="","",J14)</f>
        <v>1. 5. 2024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Mesto Bardejov, Radničné námestie 16, 085 01</v>
      </c>
      <c r="G93" s="34"/>
      <c r="H93" s="34"/>
      <c r="I93" s="28" t="s">
        <v>29</v>
      </c>
      <c r="J93" s="32" t="str">
        <f>E23</f>
        <v>BEELI s.r.o., Bojná 329, 956 01 Bojná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5.6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BEELI s.r.o., Bojná 329, 956 01 Bojná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141</v>
      </c>
      <c r="D96" s="142"/>
      <c r="E96" s="142"/>
      <c r="F96" s="142"/>
      <c r="G96" s="142"/>
      <c r="H96" s="142"/>
      <c r="I96" s="142"/>
      <c r="J96" s="151" t="s">
        <v>142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143</v>
      </c>
      <c r="D98" s="34"/>
      <c r="E98" s="34"/>
      <c r="F98" s="34"/>
      <c r="G98" s="34"/>
      <c r="H98" s="34"/>
      <c r="I98" s="34"/>
      <c r="J98" s="97">
        <f>J130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144</v>
      </c>
    </row>
    <row r="99" s="9" customFormat="1" ht="24.96" customHeight="1">
      <c r="A99" s="9"/>
      <c r="B99" s="153"/>
      <c r="C99" s="9"/>
      <c r="D99" s="154" t="s">
        <v>145</v>
      </c>
      <c r="E99" s="155"/>
      <c r="F99" s="155"/>
      <c r="G99" s="155"/>
      <c r="H99" s="155"/>
      <c r="I99" s="155"/>
      <c r="J99" s="156">
        <f>J131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7"/>
      <c r="C100" s="10"/>
      <c r="D100" s="158" t="s">
        <v>575</v>
      </c>
      <c r="E100" s="159"/>
      <c r="F100" s="159"/>
      <c r="G100" s="159"/>
      <c r="H100" s="159"/>
      <c r="I100" s="159"/>
      <c r="J100" s="160">
        <f>J132</f>
        <v>0</v>
      </c>
      <c r="K100" s="10"/>
      <c r="L100" s="15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7"/>
      <c r="C101" s="10"/>
      <c r="D101" s="158" t="s">
        <v>576</v>
      </c>
      <c r="E101" s="159"/>
      <c r="F101" s="159"/>
      <c r="G101" s="159"/>
      <c r="H101" s="159"/>
      <c r="I101" s="159"/>
      <c r="J101" s="160">
        <f>J139</f>
        <v>0</v>
      </c>
      <c r="K101" s="10"/>
      <c r="L101" s="15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7"/>
      <c r="C102" s="10"/>
      <c r="D102" s="158" t="s">
        <v>577</v>
      </c>
      <c r="E102" s="159"/>
      <c r="F102" s="159"/>
      <c r="G102" s="159"/>
      <c r="H102" s="159"/>
      <c r="I102" s="159"/>
      <c r="J102" s="160">
        <f>J143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7"/>
      <c r="C103" s="10"/>
      <c r="D103" s="158" t="s">
        <v>147</v>
      </c>
      <c r="E103" s="159"/>
      <c r="F103" s="159"/>
      <c r="G103" s="159"/>
      <c r="H103" s="159"/>
      <c r="I103" s="159"/>
      <c r="J103" s="160">
        <f>J149</f>
        <v>0</v>
      </c>
      <c r="K103" s="10"/>
      <c r="L103" s="15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7"/>
      <c r="C104" s="10"/>
      <c r="D104" s="158" t="s">
        <v>148</v>
      </c>
      <c r="E104" s="159"/>
      <c r="F104" s="159"/>
      <c r="G104" s="159"/>
      <c r="H104" s="159"/>
      <c r="I104" s="159"/>
      <c r="J104" s="160">
        <f>J161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53"/>
      <c r="C105" s="9"/>
      <c r="D105" s="154" t="s">
        <v>149</v>
      </c>
      <c r="E105" s="155"/>
      <c r="F105" s="155"/>
      <c r="G105" s="155"/>
      <c r="H105" s="155"/>
      <c r="I105" s="155"/>
      <c r="J105" s="156">
        <f>J163</f>
        <v>0</v>
      </c>
      <c r="K105" s="9"/>
      <c r="L105" s="15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57"/>
      <c r="C106" s="10"/>
      <c r="D106" s="158" t="s">
        <v>152</v>
      </c>
      <c r="E106" s="159"/>
      <c r="F106" s="159"/>
      <c r="G106" s="159"/>
      <c r="H106" s="159"/>
      <c r="I106" s="159"/>
      <c r="J106" s="160">
        <f>J164</f>
        <v>0</v>
      </c>
      <c r="K106" s="10"/>
      <c r="L106" s="15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7"/>
      <c r="C107" s="10"/>
      <c r="D107" s="158" t="s">
        <v>412</v>
      </c>
      <c r="E107" s="159"/>
      <c r="F107" s="159"/>
      <c r="G107" s="159"/>
      <c r="H107" s="159"/>
      <c r="I107" s="159"/>
      <c r="J107" s="160">
        <f>J176</f>
        <v>0</v>
      </c>
      <c r="K107" s="10"/>
      <c r="L107" s="15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53"/>
      <c r="C108" s="9"/>
      <c r="D108" s="154" t="s">
        <v>578</v>
      </c>
      <c r="E108" s="155"/>
      <c r="F108" s="155"/>
      <c r="G108" s="155"/>
      <c r="H108" s="155"/>
      <c r="I108" s="155"/>
      <c r="J108" s="156">
        <f>J198</f>
        <v>0</v>
      </c>
      <c r="K108" s="9"/>
      <c r="L108" s="153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2" customFormat="1" ht="21.84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4" s="2" customFormat="1" ht="6.96" customHeight="1">
      <c r="A114" s="34"/>
      <c r="B114" s="63"/>
      <c r="C114" s="64"/>
      <c r="D114" s="64"/>
      <c r="E114" s="64"/>
      <c r="F114" s="64"/>
      <c r="G114" s="64"/>
      <c r="H114" s="64"/>
      <c r="I114" s="64"/>
      <c r="J114" s="64"/>
      <c r="K114" s="6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24.96" customHeight="1">
      <c r="A115" s="34"/>
      <c r="B115" s="35"/>
      <c r="C115" s="19" t="s">
        <v>154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15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26.25" customHeight="1">
      <c r="A118" s="34"/>
      <c r="B118" s="35"/>
      <c r="C118" s="34"/>
      <c r="D118" s="34"/>
      <c r="E118" s="131" t="str">
        <f>E7</f>
        <v>Zníženie energetickej náročnosti budovy telocvične ZŠ a MŠ Pod Papierňou, Bardejov</v>
      </c>
      <c r="F118" s="28"/>
      <c r="G118" s="28"/>
      <c r="H118" s="28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1" customFormat="1" ht="12" customHeight="1">
      <c r="B119" s="18"/>
      <c r="C119" s="28" t="s">
        <v>136</v>
      </c>
      <c r="L119" s="18"/>
    </row>
    <row r="120" s="2" customFormat="1" ht="23.25" customHeight="1">
      <c r="A120" s="34"/>
      <c r="B120" s="35"/>
      <c r="C120" s="34"/>
      <c r="D120" s="34"/>
      <c r="E120" s="131" t="s">
        <v>137</v>
      </c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138</v>
      </c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6.5" customHeight="1">
      <c r="A122" s="34"/>
      <c r="B122" s="35"/>
      <c r="C122" s="34"/>
      <c r="D122" s="34"/>
      <c r="E122" s="68" t="str">
        <f>E11</f>
        <v>05 - Iná modernizácia</v>
      </c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6.96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2" customHeight="1">
      <c r="A124" s="34"/>
      <c r="B124" s="35"/>
      <c r="C124" s="28" t="s">
        <v>19</v>
      </c>
      <c r="D124" s="34"/>
      <c r="E124" s="34"/>
      <c r="F124" s="23" t="str">
        <f>F14</f>
        <v>Pod Papierňou 1555 ; 085 01 Bardejov</v>
      </c>
      <c r="G124" s="34"/>
      <c r="H124" s="34"/>
      <c r="I124" s="28" t="s">
        <v>21</v>
      </c>
      <c r="J124" s="70" t="str">
        <f>IF(J14="","",J14)</f>
        <v>1. 5. 2024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6.96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25.65" customHeight="1">
      <c r="A126" s="34"/>
      <c r="B126" s="35"/>
      <c r="C126" s="28" t="s">
        <v>23</v>
      </c>
      <c r="D126" s="34"/>
      <c r="E126" s="34"/>
      <c r="F126" s="23" t="str">
        <f>E17</f>
        <v>Mesto Bardejov, Radničné námestie 16, 085 01</v>
      </c>
      <c r="G126" s="34"/>
      <c r="H126" s="34"/>
      <c r="I126" s="28" t="s">
        <v>29</v>
      </c>
      <c r="J126" s="32" t="str">
        <f>E23</f>
        <v>BEELI s.r.o., Bojná 329, 956 01 Bojná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25.65" customHeight="1">
      <c r="A127" s="34"/>
      <c r="B127" s="35"/>
      <c r="C127" s="28" t="s">
        <v>27</v>
      </c>
      <c r="D127" s="34"/>
      <c r="E127" s="34"/>
      <c r="F127" s="23" t="str">
        <f>IF(E20="","",E20)</f>
        <v>Vyplň údaj</v>
      </c>
      <c r="G127" s="34"/>
      <c r="H127" s="34"/>
      <c r="I127" s="28" t="s">
        <v>32</v>
      </c>
      <c r="J127" s="32" t="str">
        <f>E26</f>
        <v>BEELI s.r.o., Bojná 329, 956 01 Bojná</v>
      </c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0.32" customHeight="1">
      <c r="A128" s="34"/>
      <c r="B128" s="35"/>
      <c r="C128" s="34"/>
      <c r="D128" s="34"/>
      <c r="E128" s="34"/>
      <c r="F128" s="34"/>
      <c r="G128" s="34"/>
      <c r="H128" s="34"/>
      <c r="I128" s="34"/>
      <c r="J128" s="34"/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11" customFormat="1" ht="29.28" customHeight="1">
      <c r="A129" s="161"/>
      <c r="B129" s="162"/>
      <c r="C129" s="163" t="s">
        <v>155</v>
      </c>
      <c r="D129" s="164" t="s">
        <v>60</v>
      </c>
      <c r="E129" s="164" t="s">
        <v>56</v>
      </c>
      <c r="F129" s="164" t="s">
        <v>57</v>
      </c>
      <c r="G129" s="164" t="s">
        <v>156</v>
      </c>
      <c r="H129" s="164" t="s">
        <v>157</v>
      </c>
      <c r="I129" s="164" t="s">
        <v>158</v>
      </c>
      <c r="J129" s="165" t="s">
        <v>142</v>
      </c>
      <c r="K129" s="166" t="s">
        <v>159</v>
      </c>
      <c r="L129" s="167"/>
      <c r="M129" s="87" t="s">
        <v>1</v>
      </c>
      <c r="N129" s="88" t="s">
        <v>39</v>
      </c>
      <c r="O129" s="88" t="s">
        <v>160</v>
      </c>
      <c r="P129" s="88" t="s">
        <v>161</v>
      </c>
      <c r="Q129" s="88" t="s">
        <v>162</v>
      </c>
      <c r="R129" s="88" t="s">
        <v>163</v>
      </c>
      <c r="S129" s="88" t="s">
        <v>164</v>
      </c>
      <c r="T129" s="89" t="s">
        <v>165</v>
      </c>
      <c r="U129" s="161"/>
      <c r="V129" s="161"/>
      <c r="W129" s="161"/>
      <c r="X129" s="161"/>
      <c r="Y129" s="161"/>
      <c r="Z129" s="161"/>
      <c r="AA129" s="161"/>
      <c r="AB129" s="161"/>
      <c r="AC129" s="161"/>
      <c r="AD129" s="161"/>
      <c r="AE129" s="161"/>
    </row>
    <row r="130" s="2" customFormat="1" ht="22.8" customHeight="1">
      <c r="A130" s="34"/>
      <c r="B130" s="35"/>
      <c r="C130" s="94" t="s">
        <v>143</v>
      </c>
      <c r="D130" s="34"/>
      <c r="E130" s="34"/>
      <c r="F130" s="34"/>
      <c r="G130" s="34"/>
      <c r="H130" s="34"/>
      <c r="I130" s="34"/>
      <c r="J130" s="168">
        <f>BK130</f>
        <v>0</v>
      </c>
      <c r="K130" s="34"/>
      <c r="L130" s="35"/>
      <c r="M130" s="90"/>
      <c r="N130" s="74"/>
      <c r="O130" s="91"/>
      <c r="P130" s="169">
        <f>P131+P163+P198</f>
        <v>0</v>
      </c>
      <c r="Q130" s="91"/>
      <c r="R130" s="169">
        <f>R131+R163+R198</f>
        <v>23.152001490079996</v>
      </c>
      <c r="S130" s="91"/>
      <c r="T130" s="170">
        <f>T131+T163+T198</f>
        <v>1.2469359999999998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5" t="s">
        <v>74</v>
      </c>
      <c r="AU130" s="15" t="s">
        <v>144</v>
      </c>
      <c r="BK130" s="171">
        <f>BK131+BK163+BK198</f>
        <v>0</v>
      </c>
    </row>
    <row r="131" s="12" customFormat="1" ht="25.92" customHeight="1">
      <c r="A131" s="12"/>
      <c r="B131" s="172"/>
      <c r="C131" s="12"/>
      <c r="D131" s="173" t="s">
        <v>74</v>
      </c>
      <c r="E131" s="174" t="s">
        <v>166</v>
      </c>
      <c r="F131" s="174" t="s">
        <v>167</v>
      </c>
      <c r="G131" s="12"/>
      <c r="H131" s="12"/>
      <c r="I131" s="175"/>
      <c r="J131" s="176">
        <f>BK131</f>
        <v>0</v>
      </c>
      <c r="K131" s="12"/>
      <c r="L131" s="172"/>
      <c r="M131" s="177"/>
      <c r="N131" s="178"/>
      <c r="O131" s="178"/>
      <c r="P131" s="179">
        <f>P132+P139+P143+P149+P161</f>
        <v>0</v>
      </c>
      <c r="Q131" s="178"/>
      <c r="R131" s="179">
        <f>R132+R139+R143+R149+R161</f>
        <v>22.449877552299995</v>
      </c>
      <c r="S131" s="178"/>
      <c r="T131" s="180">
        <f>T132+T139+T143+T149+T161</f>
        <v>0.87796799999999997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3" t="s">
        <v>82</v>
      </c>
      <c r="AT131" s="181" t="s">
        <v>74</v>
      </c>
      <c r="AU131" s="181" t="s">
        <v>75</v>
      </c>
      <c r="AY131" s="173" t="s">
        <v>168</v>
      </c>
      <c r="BK131" s="182">
        <f>BK132+BK139+BK143+BK149+BK161</f>
        <v>0</v>
      </c>
    </row>
    <row r="132" s="12" customFormat="1" ht="22.8" customHeight="1">
      <c r="A132" s="12"/>
      <c r="B132" s="172"/>
      <c r="C132" s="12"/>
      <c r="D132" s="173" t="s">
        <v>74</v>
      </c>
      <c r="E132" s="183" t="s">
        <v>82</v>
      </c>
      <c r="F132" s="183" t="s">
        <v>579</v>
      </c>
      <c r="G132" s="12"/>
      <c r="H132" s="12"/>
      <c r="I132" s="175"/>
      <c r="J132" s="184">
        <f>BK132</f>
        <v>0</v>
      </c>
      <c r="K132" s="12"/>
      <c r="L132" s="172"/>
      <c r="M132" s="177"/>
      <c r="N132" s="178"/>
      <c r="O132" s="178"/>
      <c r="P132" s="179">
        <f>SUM(P133:P138)</f>
        <v>0</v>
      </c>
      <c r="Q132" s="178"/>
      <c r="R132" s="179">
        <f>SUM(R133:R138)</f>
        <v>0</v>
      </c>
      <c r="S132" s="178"/>
      <c r="T132" s="180">
        <f>SUM(T133:T138)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73" t="s">
        <v>82</v>
      </c>
      <c r="AT132" s="181" t="s">
        <v>74</v>
      </c>
      <c r="AU132" s="181" t="s">
        <v>82</v>
      </c>
      <c r="AY132" s="173" t="s">
        <v>168</v>
      </c>
      <c r="BK132" s="182">
        <f>SUM(BK133:BK138)</f>
        <v>0</v>
      </c>
    </row>
    <row r="133" s="2" customFormat="1" ht="21.75" customHeight="1">
      <c r="A133" s="34"/>
      <c r="B133" s="185"/>
      <c r="C133" s="186" t="s">
        <v>82</v>
      </c>
      <c r="D133" s="186" t="s">
        <v>171</v>
      </c>
      <c r="E133" s="187" t="s">
        <v>580</v>
      </c>
      <c r="F133" s="188" t="s">
        <v>581</v>
      </c>
      <c r="G133" s="189" t="s">
        <v>320</v>
      </c>
      <c r="H133" s="190">
        <v>8.8300000000000001</v>
      </c>
      <c r="I133" s="191"/>
      <c r="J133" s="192">
        <f>ROUND(I133*H133,2)</f>
        <v>0</v>
      </c>
      <c r="K133" s="193"/>
      <c r="L133" s="35"/>
      <c r="M133" s="194" t="s">
        <v>1</v>
      </c>
      <c r="N133" s="195" t="s">
        <v>41</v>
      </c>
      <c r="O133" s="78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175</v>
      </c>
      <c r="AT133" s="198" t="s">
        <v>171</v>
      </c>
      <c r="AU133" s="198" t="s">
        <v>88</v>
      </c>
      <c r="AY133" s="15" t="s">
        <v>168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88</v>
      </c>
      <c r="BK133" s="199">
        <f>ROUND(I133*H133,2)</f>
        <v>0</v>
      </c>
      <c r="BL133" s="15" t="s">
        <v>175</v>
      </c>
      <c r="BM133" s="198" t="s">
        <v>582</v>
      </c>
    </row>
    <row r="134" s="2" customFormat="1" ht="24.15" customHeight="1">
      <c r="A134" s="34"/>
      <c r="B134" s="185"/>
      <c r="C134" s="186" t="s">
        <v>88</v>
      </c>
      <c r="D134" s="186" t="s">
        <v>171</v>
      </c>
      <c r="E134" s="187" t="s">
        <v>583</v>
      </c>
      <c r="F134" s="188" t="s">
        <v>584</v>
      </c>
      <c r="G134" s="189" t="s">
        <v>320</v>
      </c>
      <c r="H134" s="190">
        <v>4.415</v>
      </c>
      <c r="I134" s="191"/>
      <c r="J134" s="192">
        <f>ROUND(I134*H134,2)</f>
        <v>0</v>
      </c>
      <c r="K134" s="193"/>
      <c r="L134" s="35"/>
      <c r="M134" s="194" t="s">
        <v>1</v>
      </c>
      <c r="N134" s="195" t="s">
        <v>41</v>
      </c>
      <c r="O134" s="78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175</v>
      </c>
      <c r="AT134" s="198" t="s">
        <v>171</v>
      </c>
      <c r="AU134" s="198" t="s">
        <v>88</v>
      </c>
      <c r="AY134" s="15" t="s">
        <v>168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88</v>
      </c>
      <c r="BK134" s="199">
        <f>ROUND(I134*H134,2)</f>
        <v>0</v>
      </c>
      <c r="BL134" s="15" t="s">
        <v>175</v>
      </c>
      <c r="BM134" s="198" t="s">
        <v>585</v>
      </c>
    </row>
    <row r="135" s="2" customFormat="1" ht="33" customHeight="1">
      <c r="A135" s="34"/>
      <c r="B135" s="185"/>
      <c r="C135" s="186" t="s">
        <v>113</v>
      </c>
      <c r="D135" s="186" t="s">
        <v>171</v>
      </c>
      <c r="E135" s="187" t="s">
        <v>586</v>
      </c>
      <c r="F135" s="188" t="s">
        <v>587</v>
      </c>
      <c r="G135" s="189" t="s">
        <v>320</v>
      </c>
      <c r="H135" s="190">
        <v>8.8300000000000001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41</v>
      </c>
      <c r="O135" s="78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175</v>
      </c>
      <c r="AT135" s="198" t="s">
        <v>171</v>
      </c>
      <c r="AU135" s="198" t="s">
        <v>88</v>
      </c>
      <c r="AY135" s="15" t="s">
        <v>168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88</v>
      </c>
      <c r="BK135" s="199">
        <f>ROUND(I135*H135,2)</f>
        <v>0</v>
      </c>
      <c r="BL135" s="15" t="s">
        <v>175</v>
      </c>
      <c r="BM135" s="198" t="s">
        <v>588</v>
      </c>
    </row>
    <row r="136" s="2" customFormat="1" ht="37.8" customHeight="1">
      <c r="A136" s="34"/>
      <c r="B136" s="185"/>
      <c r="C136" s="186" t="s">
        <v>175</v>
      </c>
      <c r="D136" s="186" t="s">
        <v>171</v>
      </c>
      <c r="E136" s="187" t="s">
        <v>589</v>
      </c>
      <c r="F136" s="188" t="s">
        <v>590</v>
      </c>
      <c r="G136" s="189" t="s">
        <v>320</v>
      </c>
      <c r="H136" s="190">
        <v>211.91999999999999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41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175</v>
      </c>
      <c r="AT136" s="198" t="s">
        <v>171</v>
      </c>
      <c r="AU136" s="198" t="s">
        <v>88</v>
      </c>
      <c r="AY136" s="15" t="s">
        <v>168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88</v>
      </c>
      <c r="BK136" s="199">
        <f>ROUND(I136*H136,2)</f>
        <v>0</v>
      </c>
      <c r="BL136" s="15" t="s">
        <v>175</v>
      </c>
      <c r="BM136" s="198" t="s">
        <v>591</v>
      </c>
    </row>
    <row r="137" s="2" customFormat="1" ht="24.15" customHeight="1">
      <c r="A137" s="34"/>
      <c r="B137" s="185"/>
      <c r="C137" s="186" t="s">
        <v>186</v>
      </c>
      <c r="D137" s="186" t="s">
        <v>171</v>
      </c>
      <c r="E137" s="187" t="s">
        <v>592</v>
      </c>
      <c r="F137" s="188" t="s">
        <v>593</v>
      </c>
      <c r="G137" s="189" t="s">
        <v>320</v>
      </c>
      <c r="H137" s="190">
        <v>8.8300000000000001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175</v>
      </c>
      <c r="AT137" s="198" t="s">
        <v>171</v>
      </c>
      <c r="AU137" s="198" t="s">
        <v>88</v>
      </c>
      <c r="AY137" s="15" t="s">
        <v>168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88</v>
      </c>
      <c r="BK137" s="199">
        <f>ROUND(I137*H137,2)</f>
        <v>0</v>
      </c>
      <c r="BL137" s="15" t="s">
        <v>175</v>
      </c>
      <c r="BM137" s="198" t="s">
        <v>594</v>
      </c>
    </row>
    <row r="138" s="2" customFormat="1" ht="24.15" customHeight="1">
      <c r="A138" s="34"/>
      <c r="B138" s="185"/>
      <c r="C138" s="186" t="s">
        <v>169</v>
      </c>
      <c r="D138" s="186" t="s">
        <v>171</v>
      </c>
      <c r="E138" s="187" t="s">
        <v>595</v>
      </c>
      <c r="F138" s="188" t="s">
        <v>596</v>
      </c>
      <c r="G138" s="189" t="s">
        <v>252</v>
      </c>
      <c r="H138" s="190">
        <v>15.894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175</v>
      </c>
      <c r="AT138" s="198" t="s">
        <v>171</v>
      </c>
      <c r="AU138" s="198" t="s">
        <v>88</v>
      </c>
      <c r="AY138" s="15" t="s">
        <v>168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88</v>
      </c>
      <c r="BK138" s="199">
        <f>ROUND(I138*H138,2)</f>
        <v>0</v>
      </c>
      <c r="BL138" s="15" t="s">
        <v>175</v>
      </c>
      <c r="BM138" s="198" t="s">
        <v>597</v>
      </c>
    </row>
    <row r="139" s="12" customFormat="1" ht="22.8" customHeight="1">
      <c r="A139" s="12"/>
      <c r="B139" s="172"/>
      <c r="C139" s="12"/>
      <c r="D139" s="173" t="s">
        <v>74</v>
      </c>
      <c r="E139" s="183" t="s">
        <v>88</v>
      </c>
      <c r="F139" s="183" t="s">
        <v>598</v>
      </c>
      <c r="G139" s="12"/>
      <c r="H139" s="12"/>
      <c r="I139" s="175"/>
      <c r="J139" s="184">
        <f>BK139</f>
        <v>0</v>
      </c>
      <c r="K139" s="12"/>
      <c r="L139" s="172"/>
      <c r="M139" s="177"/>
      <c r="N139" s="178"/>
      <c r="O139" s="178"/>
      <c r="P139" s="179">
        <f>SUM(P140:P142)</f>
        <v>0</v>
      </c>
      <c r="Q139" s="178"/>
      <c r="R139" s="179">
        <f>SUM(R140:R142)</f>
        <v>20.610012454299994</v>
      </c>
      <c r="S139" s="178"/>
      <c r="T139" s="180">
        <f>SUM(T140:T142)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73" t="s">
        <v>82</v>
      </c>
      <c r="AT139" s="181" t="s">
        <v>74</v>
      </c>
      <c r="AU139" s="181" t="s">
        <v>82</v>
      </c>
      <c r="AY139" s="173" t="s">
        <v>168</v>
      </c>
      <c r="BK139" s="182">
        <f>SUM(BK140:BK142)</f>
        <v>0</v>
      </c>
    </row>
    <row r="140" s="2" customFormat="1" ht="16.5" customHeight="1">
      <c r="A140" s="34"/>
      <c r="B140" s="185"/>
      <c r="C140" s="186" t="s">
        <v>193</v>
      </c>
      <c r="D140" s="186" t="s">
        <v>171</v>
      </c>
      <c r="E140" s="187" t="s">
        <v>599</v>
      </c>
      <c r="F140" s="188" t="s">
        <v>600</v>
      </c>
      <c r="G140" s="189" t="s">
        <v>320</v>
      </c>
      <c r="H140" s="190">
        <v>5.5759999999999996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2.2151299999999998</v>
      </c>
      <c r="R140" s="196">
        <f>Q140*H140</f>
        <v>12.351564879999998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175</v>
      </c>
      <c r="AT140" s="198" t="s">
        <v>171</v>
      </c>
      <c r="AU140" s="198" t="s">
        <v>88</v>
      </c>
      <c r="AY140" s="15" t="s">
        <v>168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88</v>
      </c>
      <c r="BK140" s="199">
        <f>ROUND(I140*H140,2)</f>
        <v>0</v>
      </c>
      <c r="BL140" s="15" t="s">
        <v>175</v>
      </c>
      <c r="BM140" s="198" t="s">
        <v>601</v>
      </c>
    </row>
    <row r="141" s="2" customFormat="1" ht="24.15" customHeight="1">
      <c r="A141" s="34"/>
      <c r="B141" s="185"/>
      <c r="C141" s="186" t="s">
        <v>197</v>
      </c>
      <c r="D141" s="186" t="s">
        <v>171</v>
      </c>
      <c r="E141" s="187" t="s">
        <v>602</v>
      </c>
      <c r="F141" s="188" t="s">
        <v>603</v>
      </c>
      <c r="G141" s="189" t="s">
        <v>320</v>
      </c>
      <c r="H141" s="190">
        <v>3.6960000000000002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2.2151299999999998</v>
      </c>
      <c r="R141" s="196">
        <f>Q141*H141</f>
        <v>8.187120479999999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175</v>
      </c>
      <c r="AT141" s="198" t="s">
        <v>171</v>
      </c>
      <c r="AU141" s="198" t="s">
        <v>88</v>
      </c>
      <c r="AY141" s="15" t="s">
        <v>168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88</v>
      </c>
      <c r="BK141" s="199">
        <f>ROUND(I141*H141,2)</f>
        <v>0</v>
      </c>
      <c r="BL141" s="15" t="s">
        <v>175</v>
      </c>
      <c r="BM141" s="198" t="s">
        <v>604</v>
      </c>
    </row>
    <row r="142" s="2" customFormat="1" ht="16.5" customHeight="1">
      <c r="A142" s="34"/>
      <c r="B142" s="185"/>
      <c r="C142" s="186" t="s">
        <v>201</v>
      </c>
      <c r="D142" s="186" t="s">
        <v>171</v>
      </c>
      <c r="E142" s="187" t="s">
        <v>605</v>
      </c>
      <c r="F142" s="188" t="s">
        <v>606</v>
      </c>
      <c r="G142" s="189" t="s">
        <v>252</v>
      </c>
      <c r="H142" s="190">
        <v>0.070000000000000007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1.0189584899999999</v>
      </c>
      <c r="R142" s="196">
        <f>Q142*H142</f>
        <v>0.071327094300000005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175</v>
      </c>
      <c r="AT142" s="198" t="s">
        <v>171</v>
      </c>
      <c r="AU142" s="198" t="s">
        <v>88</v>
      </c>
      <c r="AY142" s="15" t="s">
        <v>168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88</v>
      </c>
      <c r="BK142" s="199">
        <f>ROUND(I142*H142,2)</f>
        <v>0</v>
      </c>
      <c r="BL142" s="15" t="s">
        <v>175</v>
      </c>
      <c r="BM142" s="198" t="s">
        <v>607</v>
      </c>
    </row>
    <row r="143" s="12" customFormat="1" ht="22.8" customHeight="1">
      <c r="A143" s="12"/>
      <c r="B143" s="172"/>
      <c r="C143" s="12"/>
      <c r="D143" s="173" t="s">
        <v>74</v>
      </c>
      <c r="E143" s="183" t="s">
        <v>113</v>
      </c>
      <c r="F143" s="183" t="s">
        <v>608</v>
      </c>
      <c r="G143" s="12"/>
      <c r="H143" s="12"/>
      <c r="I143" s="175"/>
      <c r="J143" s="184">
        <f>BK143</f>
        <v>0</v>
      </c>
      <c r="K143" s="12"/>
      <c r="L143" s="172"/>
      <c r="M143" s="177"/>
      <c r="N143" s="178"/>
      <c r="O143" s="178"/>
      <c r="P143" s="179">
        <f>SUM(P144:P148)</f>
        <v>0</v>
      </c>
      <c r="Q143" s="178"/>
      <c r="R143" s="179">
        <f>SUM(R144:R148)</f>
        <v>1.839865098</v>
      </c>
      <c r="S143" s="178"/>
      <c r="T143" s="180">
        <f>SUM(T144:T148)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73" t="s">
        <v>82</v>
      </c>
      <c r="AT143" s="181" t="s">
        <v>74</v>
      </c>
      <c r="AU143" s="181" t="s">
        <v>82</v>
      </c>
      <c r="AY143" s="173" t="s">
        <v>168</v>
      </c>
      <c r="BK143" s="182">
        <f>SUM(BK144:BK148)</f>
        <v>0</v>
      </c>
    </row>
    <row r="144" s="2" customFormat="1" ht="24.15" customHeight="1">
      <c r="A144" s="34"/>
      <c r="B144" s="185"/>
      <c r="C144" s="186" t="s">
        <v>121</v>
      </c>
      <c r="D144" s="186" t="s">
        <v>171</v>
      </c>
      <c r="E144" s="187" t="s">
        <v>609</v>
      </c>
      <c r="F144" s="188" t="s">
        <v>610</v>
      </c>
      <c r="G144" s="189" t="s">
        <v>174</v>
      </c>
      <c r="H144" s="190">
        <v>1.9370000000000001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0.108124</v>
      </c>
      <c r="R144" s="196">
        <f>Q144*H144</f>
        <v>0.209436188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175</v>
      </c>
      <c r="AT144" s="198" t="s">
        <v>171</v>
      </c>
      <c r="AU144" s="198" t="s">
        <v>88</v>
      </c>
      <c r="AY144" s="15" t="s">
        <v>168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88</v>
      </c>
      <c r="BK144" s="199">
        <f>ROUND(I144*H144,2)</f>
        <v>0</v>
      </c>
      <c r="BL144" s="15" t="s">
        <v>175</v>
      </c>
      <c r="BM144" s="198" t="s">
        <v>611</v>
      </c>
    </row>
    <row r="145" s="2" customFormat="1" ht="33" customHeight="1">
      <c r="A145" s="34"/>
      <c r="B145" s="185"/>
      <c r="C145" s="186" t="s">
        <v>124</v>
      </c>
      <c r="D145" s="186" t="s">
        <v>171</v>
      </c>
      <c r="E145" s="187" t="s">
        <v>612</v>
      </c>
      <c r="F145" s="188" t="s">
        <v>613</v>
      </c>
      <c r="G145" s="189" t="s">
        <v>228</v>
      </c>
      <c r="H145" s="190">
        <v>5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41</v>
      </c>
      <c r="O145" s="78"/>
      <c r="P145" s="196">
        <f>O145*H145</f>
        <v>0</v>
      </c>
      <c r="Q145" s="196">
        <v>8.0000000000000007E-05</v>
      </c>
      <c r="R145" s="196">
        <f>Q145*H145</f>
        <v>0.00040000000000000002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175</v>
      </c>
      <c r="AT145" s="198" t="s">
        <v>171</v>
      </c>
      <c r="AU145" s="198" t="s">
        <v>88</v>
      </c>
      <c r="AY145" s="15" t="s">
        <v>168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88</v>
      </c>
      <c r="BK145" s="199">
        <f>ROUND(I145*H145,2)</f>
        <v>0</v>
      </c>
      <c r="BL145" s="15" t="s">
        <v>175</v>
      </c>
      <c r="BM145" s="198" t="s">
        <v>614</v>
      </c>
    </row>
    <row r="146" s="2" customFormat="1" ht="33" customHeight="1">
      <c r="A146" s="34"/>
      <c r="B146" s="185"/>
      <c r="C146" s="186" t="s">
        <v>127</v>
      </c>
      <c r="D146" s="186" t="s">
        <v>171</v>
      </c>
      <c r="E146" s="187" t="s">
        <v>615</v>
      </c>
      <c r="F146" s="188" t="s">
        <v>616</v>
      </c>
      <c r="G146" s="189" t="s">
        <v>174</v>
      </c>
      <c r="H146" s="190">
        <v>4.2949999999999999</v>
      </c>
      <c r="I146" s="191"/>
      <c r="J146" s="192">
        <f>ROUND(I146*H146,2)</f>
        <v>0</v>
      </c>
      <c r="K146" s="193"/>
      <c r="L146" s="35"/>
      <c r="M146" s="194" t="s">
        <v>1</v>
      </c>
      <c r="N146" s="195" t="s">
        <v>41</v>
      </c>
      <c r="O146" s="78"/>
      <c r="P146" s="196">
        <f>O146*H146</f>
        <v>0</v>
      </c>
      <c r="Q146" s="196">
        <v>0.056129999999999999</v>
      </c>
      <c r="R146" s="196">
        <f>Q146*H146</f>
        <v>0.24107835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175</v>
      </c>
      <c r="AT146" s="198" t="s">
        <v>171</v>
      </c>
      <c r="AU146" s="198" t="s">
        <v>88</v>
      </c>
      <c r="AY146" s="15" t="s">
        <v>168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88</v>
      </c>
      <c r="BK146" s="199">
        <f>ROUND(I146*H146,2)</f>
        <v>0</v>
      </c>
      <c r="BL146" s="15" t="s">
        <v>175</v>
      </c>
      <c r="BM146" s="198" t="s">
        <v>617</v>
      </c>
    </row>
    <row r="147" s="2" customFormat="1" ht="33" customHeight="1">
      <c r="A147" s="34"/>
      <c r="B147" s="185"/>
      <c r="C147" s="186" t="s">
        <v>215</v>
      </c>
      <c r="D147" s="186" t="s">
        <v>171</v>
      </c>
      <c r="E147" s="187" t="s">
        <v>618</v>
      </c>
      <c r="F147" s="188" t="s">
        <v>619</v>
      </c>
      <c r="G147" s="189" t="s">
        <v>174</v>
      </c>
      <c r="H147" s="190">
        <v>12.414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0.11124000000000001</v>
      </c>
      <c r="R147" s="196">
        <f>Q147*H147</f>
        <v>1.38093336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175</v>
      </c>
      <c r="AT147" s="198" t="s">
        <v>171</v>
      </c>
      <c r="AU147" s="198" t="s">
        <v>88</v>
      </c>
      <c r="AY147" s="15" t="s">
        <v>168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88</v>
      </c>
      <c r="BK147" s="199">
        <f>ROUND(I147*H147,2)</f>
        <v>0</v>
      </c>
      <c r="BL147" s="15" t="s">
        <v>175</v>
      </c>
      <c r="BM147" s="198" t="s">
        <v>620</v>
      </c>
    </row>
    <row r="148" s="2" customFormat="1" ht="24.15" customHeight="1">
      <c r="A148" s="34"/>
      <c r="B148" s="185"/>
      <c r="C148" s="186" t="s">
        <v>129</v>
      </c>
      <c r="D148" s="186" t="s">
        <v>171</v>
      </c>
      <c r="E148" s="187" t="s">
        <v>621</v>
      </c>
      <c r="F148" s="188" t="s">
        <v>622</v>
      </c>
      <c r="G148" s="189" t="s">
        <v>228</v>
      </c>
      <c r="H148" s="190">
        <v>15.720000000000001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41</v>
      </c>
      <c r="O148" s="78"/>
      <c r="P148" s="196">
        <f>O148*H148</f>
        <v>0</v>
      </c>
      <c r="Q148" s="196">
        <v>0.00051000000000000004</v>
      </c>
      <c r="R148" s="196">
        <f>Q148*H148</f>
        <v>0.0080172000000000004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175</v>
      </c>
      <c r="AT148" s="198" t="s">
        <v>171</v>
      </c>
      <c r="AU148" s="198" t="s">
        <v>88</v>
      </c>
      <c r="AY148" s="15" t="s">
        <v>168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88</v>
      </c>
      <c r="BK148" s="199">
        <f>ROUND(I148*H148,2)</f>
        <v>0</v>
      </c>
      <c r="BL148" s="15" t="s">
        <v>175</v>
      </c>
      <c r="BM148" s="198" t="s">
        <v>623</v>
      </c>
    </row>
    <row r="149" s="12" customFormat="1" ht="22.8" customHeight="1">
      <c r="A149" s="12"/>
      <c r="B149" s="172"/>
      <c r="C149" s="12"/>
      <c r="D149" s="173" t="s">
        <v>74</v>
      </c>
      <c r="E149" s="183" t="s">
        <v>201</v>
      </c>
      <c r="F149" s="183" t="s">
        <v>211</v>
      </c>
      <c r="G149" s="12"/>
      <c r="H149" s="12"/>
      <c r="I149" s="175"/>
      <c r="J149" s="184">
        <f>BK149</f>
        <v>0</v>
      </c>
      <c r="K149" s="12"/>
      <c r="L149" s="172"/>
      <c r="M149" s="177"/>
      <c r="N149" s="178"/>
      <c r="O149" s="178"/>
      <c r="P149" s="179">
        <f>SUM(P150:P160)</f>
        <v>0</v>
      </c>
      <c r="Q149" s="178"/>
      <c r="R149" s="179">
        <f>SUM(R150:R160)</f>
        <v>0</v>
      </c>
      <c r="S149" s="178"/>
      <c r="T149" s="180">
        <f>SUM(T150:T160)</f>
        <v>0.87796799999999997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73" t="s">
        <v>82</v>
      </c>
      <c r="AT149" s="181" t="s">
        <v>74</v>
      </c>
      <c r="AU149" s="181" t="s">
        <v>82</v>
      </c>
      <c r="AY149" s="173" t="s">
        <v>168</v>
      </c>
      <c r="BK149" s="182">
        <f>SUM(BK150:BK160)</f>
        <v>0</v>
      </c>
    </row>
    <row r="150" s="2" customFormat="1" ht="37.8" customHeight="1">
      <c r="A150" s="34"/>
      <c r="B150" s="185"/>
      <c r="C150" s="186" t="s">
        <v>132</v>
      </c>
      <c r="D150" s="186" t="s">
        <v>171</v>
      </c>
      <c r="E150" s="187" t="s">
        <v>624</v>
      </c>
      <c r="F150" s="188" t="s">
        <v>625</v>
      </c>
      <c r="G150" s="189" t="s">
        <v>174</v>
      </c>
      <c r="H150" s="190">
        <v>4.2839999999999998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41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0.19600000000000001</v>
      </c>
      <c r="T150" s="197">
        <f>S150*H150</f>
        <v>0.83966399999999997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175</v>
      </c>
      <c r="AT150" s="198" t="s">
        <v>171</v>
      </c>
      <c r="AU150" s="198" t="s">
        <v>88</v>
      </c>
      <c r="AY150" s="15" t="s">
        <v>168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88</v>
      </c>
      <c r="BK150" s="199">
        <f>ROUND(I150*H150,2)</f>
        <v>0</v>
      </c>
      <c r="BL150" s="15" t="s">
        <v>175</v>
      </c>
      <c r="BM150" s="198" t="s">
        <v>626</v>
      </c>
    </row>
    <row r="151" s="2" customFormat="1" ht="33" customHeight="1">
      <c r="A151" s="34"/>
      <c r="B151" s="185"/>
      <c r="C151" s="186" t="s">
        <v>225</v>
      </c>
      <c r="D151" s="186" t="s">
        <v>171</v>
      </c>
      <c r="E151" s="187" t="s">
        <v>627</v>
      </c>
      <c r="F151" s="188" t="s">
        <v>628</v>
      </c>
      <c r="G151" s="189" t="s">
        <v>174</v>
      </c>
      <c r="H151" s="190">
        <v>0.67200000000000004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41</v>
      </c>
      <c r="O151" s="78"/>
      <c r="P151" s="196">
        <f>O151*H151</f>
        <v>0</v>
      </c>
      <c r="Q151" s="196">
        <v>0</v>
      </c>
      <c r="R151" s="196">
        <f>Q151*H151</f>
        <v>0</v>
      </c>
      <c r="S151" s="196">
        <v>0.057000000000000002</v>
      </c>
      <c r="T151" s="197">
        <f>S151*H151</f>
        <v>0.038304000000000005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175</v>
      </c>
      <c r="AT151" s="198" t="s">
        <v>171</v>
      </c>
      <c r="AU151" s="198" t="s">
        <v>88</v>
      </c>
      <c r="AY151" s="15" t="s">
        <v>168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88</v>
      </c>
      <c r="BK151" s="199">
        <f>ROUND(I151*H151,2)</f>
        <v>0</v>
      </c>
      <c r="BL151" s="15" t="s">
        <v>175</v>
      </c>
      <c r="BM151" s="198" t="s">
        <v>629</v>
      </c>
    </row>
    <row r="152" s="2" customFormat="1" ht="24.15" customHeight="1">
      <c r="A152" s="34"/>
      <c r="B152" s="185"/>
      <c r="C152" s="186" t="s">
        <v>230</v>
      </c>
      <c r="D152" s="186" t="s">
        <v>171</v>
      </c>
      <c r="E152" s="187" t="s">
        <v>250</v>
      </c>
      <c r="F152" s="188" t="s">
        <v>251</v>
      </c>
      <c r="G152" s="189" t="s">
        <v>252</v>
      </c>
      <c r="H152" s="190">
        <v>1.2470000000000001</v>
      </c>
      <c r="I152" s="191"/>
      <c r="J152" s="192">
        <f>ROUND(I152*H152,2)</f>
        <v>0</v>
      </c>
      <c r="K152" s="193"/>
      <c r="L152" s="35"/>
      <c r="M152" s="194" t="s">
        <v>1</v>
      </c>
      <c r="N152" s="195" t="s">
        <v>41</v>
      </c>
      <c r="O152" s="78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175</v>
      </c>
      <c r="AT152" s="198" t="s">
        <v>171</v>
      </c>
      <c r="AU152" s="198" t="s">
        <v>88</v>
      </c>
      <c r="AY152" s="15" t="s">
        <v>168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88</v>
      </c>
      <c r="BK152" s="199">
        <f>ROUND(I152*H152,2)</f>
        <v>0</v>
      </c>
      <c r="BL152" s="15" t="s">
        <v>175</v>
      </c>
      <c r="BM152" s="198" t="s">
        <v>630</v>
      </c>
    </row>
    <row r="153" s="2" customFormat="1" ht="24.15" customHeight="1">
      <c r="A153" s="34"/>
      <c r="B153" s="185"/>
      <c r="C153" s="186" t="s">
        <v>234</v>
      </c>
      <c r="D153" s="186" t="s">
        <v>171</v>
      </c>
      <c r="E153" s="187" t="s">
        <v>255</v>
      </c>
      <c r="F153" s="188" t="s">
        <v>256</v>
      </c>
      <c r="G153" s="189" t="s">
        <v>252</v>
      </c>
      <c r="H153" s="190">
        <v>1.2470000000000001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175</v>
      </c>
      <c r="AT153" s="198" t="s">
        <v>171</v>
      </c>
      <c r="AU153" s="198" t="s">
        <v>88</v>
      </c>
      <c r="AY153" s="15" t="s">
        <v>168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88</v>
      </c>
      <c r="BK153" s="199">
        <f>ROUND(I153*H153,2)</f>
        <v>0</v>
      </c>
      <c r="BL153" s="15" t="s">
        <v>175</v>
      </c>
      <c r="BM153" s="198" t="s">
        <v>631</v>
      </c>
    </row>
    <row r="154" s="2" customFormat="1" ht="21.75" customHeight="1">
      <c r="A154" s="34"/>
      <c r="B154" s="185"/>
      <c r="C154" s="186" t="s">
        <v>238</v>
      </c>
      <c r="D154" s="186" t="s">
        <v>171</v>
      </c>
      <c r="E154" s="187" t="s">
        <v>259</v>
      </c>
      <c r="F154" s="188" t="s">
        <v>260</v>
      </c>
      <c r="G154" s="189" t="s">
        <v>252</v>
      </c>
      <c r="H154" s="190">
        <v>1.2470000000000001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41</v>
      </c>
      <c r="O154" s="78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175</v>
      </c>
      <c r="AT154" s="198" t="s">
        <v>171</v>
      </c>
      <c r="AU154" s="198" t="s">
        <v>88</v>
      </c>
      <c r="AY154" s="15" t="s">
        <v>168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88</v>
      </c>
      <c r="BK154" s="199">
        <f>ROUND(I154*H154,2)</f>
        <v>0</v>
      </c>
      <c r="BL154" s="15" t="s">
        <v>175</v>
      </c>
      <c r="BM154" s="198" t="s">
        <v>632</v>
      </c>
    </row>
    <row r="155" s="2" customFormat="1" ht="24.15" customHeight="1">
      <c r="A155" s="34"/>
      <c r="B155" s="185"/>
      <c r="C155" s="186" t="s">
        <v>7</v>
      </c>
      <c r="D155" s="186" t="s">
        <v>171</v>
      </c>
      <c r="E155" s="187" t="s">
        <v>263</v>
      </c>
      <c r="F155" s="188" t="s">
        <v>264</v>
      </c>
      <c r="G155" s="189" t="s">
        <v>252</v>
      </c>
      <c r="H155" s="190">
        <v>29.928000000000001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41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175</v>
      </c>
      <c r="AT155" s="198" t="s">
        <v>171</v>
      </c>
      <c r="AU155" s="198" t="s">
        <v>88</v>
      </c>
      <c r="AY155" s="15" t="s">
        <v>168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88</v>
      </c>
      <c r="BK155" s="199">
        <f>ROUND(I155*H155,2)</f>
        <v>0</v>
      </c>
      <c r="BL155" s="15" t="s">
        <v>175</v>
      </c>
      <c r="BM155" s="198" t="s">
        <v>633</v>
      </c>
    </row>
    <row r="156" s="2" customFormat="1" ht="24.15" customHeight="1">
      <c r="A156" s="34"/>
      <c r="B156" s="185"/>
      <c r="C156" s="186" t="s">
        <v>245</v>
      </c>
      <c r="D156" s="186" t="s">
        <v>171</v>
      </c>
      <c r="E156" s="187" t="s">
        <v>469</v>
      </c>
      <c r="F156" s="188" t="s">
        <v>470</v>
      </c>
      <c r="G156" s="189" t="s">
        <v>252</v>
      </c>
      <c r="H156" s="190">
        <v>1.2470000000000001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41</v>
      </c>
      <c r="O156" s="78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175</v>
      </c>
      <c r="AT156" s="198" t="s">
        <v>171</v>
      </c>
      <c r="AU156" s="198" t="s">
        <v>88</v>
      </c>
      <c r="AY156" s="15" t="s">
        <v>168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88</v>
      </c>
      <c r="BK156" s="199">
        <f>ROUND(I156*H156,2)</f>
        <v>0</v>
      </c>
      <c r="BL156" s="15" t="s">
        <v>175</v>
      </c>
      <c r="BM156" s="198" t="s">
        <v>634</v>
      </c>
    </row>
    <row r="157" s="2" customFormat="1" ht="24.15" customHeight="1">
      <c r="A157" s="34"/>
      <c r="B157" s="185"/>
      <c r="C157" s="186" t="s">
        <v>249</v>
      </c>
      <c r="D157" s="186" t="s">
        <v>171</v>
      </c>
      <c r="E157" s="187" t="s">
        <v>472</v>
      </c>
      <c r="F157" s="188" t="s">
        <v>473</v>
      </c>
      <c r="G157" s="189" t="s">
        <v>252</v>
      </c>
      <c r="H157" s="190">
        <v>12.470000000000001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175</v>
      </c>
      <c r="AT157" s="198" t="s">
        <v>171</v>
      </c>
      <c r="AU157" s="198" t="s">
        <v>88</v>
      </c>
      <c r="AY157" s="15" t="s">
        <v>168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88</v>
      </c>
      <c r="BK157" s="199">
        <f>ROUND(I157*H157,2)</f>
        <v>0</v>
      </c>
      <c r="BL157" s="15" t="s">
        <v>175</v>
      </c>
      <c r="BM157" s="198" t="s">
        <v>635</v>
      </c>
    </row>
    <row r="158" s="2" customFormat="1" ht="24.15" customHeight="1">
      <c r="A158" s="34"/>
      <c r="B158" s="185"/>
      <c r="C158" s="186" t="s">
        <v>254</v>
      </c>
      <c r="D158" s="186" t="s">
        <v>171</v>
      </c>
      <c r="E158" s="187" t="s">
        <v>267</v>
      </c>
      <c r="F158" s="188" t="s">
        <v>268</v>
      </c>
      <c r="G158" s="189" t="s">
        <v>252</v>
      </c>
      <c r="H158" s="190">
        <v>0.374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41</v>
      </c>
      <c r="O158" s="78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175</v>
      </c>
      <c r="AT158" s="198" t="s">
        <v>171</v>
      </c>
      <c r="AU158" s="198" t="s">
        <v>88</v>
      </c>
      <c r="AY158" s="15" t="s">
        <v>168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88</v>
      </c>
      <c r="BK158" s="199">
        <f>ROUND(I158*H158,2)</f>
        <v>0</v>
      </c>
      <c r="BL158" s="15" t="s">
        <v>175</v>
      </c>
      <c r="BM158" s="198" t="s">
        <v>636</v>
      </c>
    </row>
    <row r="159" s="2" customFormat="1" ht="16.5" customHeight="1">
      <c r="A159" s="34"/>
      <c r="B159" s="185"/>
      <c r="C159" s="186" t="s">
        <v>258</v>
      </c>
      <c r="D159" s="186" t="s">
        <v>171</v>
      </c>
      <c r="E159" s="187" t="s">
        <v>271</v>
      </c>
      <c r="F159" s="188" t="s">
        <v>272</v>
      </c>
      <c r="G159" s="189" t="s">
        <v>273</v>
      </c>
      <c r="H159" s="190">
        <v>1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41</v>
      </c>
      <c r="O159" s="78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175</v>
      </c>
      <c r="AT159" s="198" t="s">
        <v>171</v>
      </c>
      <c r="AU159" s="198" t="s">
        <v>88</v>
      </c>
      <c r="AY159" s="15" t="s">
        <v>168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88</v>
      </c>
      <c r="BK159" s="199">
        <f>ROUND(I159*H159,2)</f>
        <v>0</v>
      </c>
      <c r="BL159" s="15" t="s">
        <v>175</v>
      </c>
      <c r="BM159" s="198" t="s">
        <v>637</v>
      </c>
    </row>
    <row r="160" s="2" customFormat="1" ht="24.15" customHeight="1">
      <c r="A160" s="34"/>
      <c r="B160" s="185"/>
      <c r="C160" s="186" t="s">
        <v>262</v>
      </c>
      <c r="D160" s="186" t="s">
        <v>171</v>
      </c>
      <c r="E160" s="187" t="s">
        <v>276</v>
      </c>
      <c r="F160" s="188" t="s">
        <v>277</v>
      </c>
      <c r="G160" s="189" t="s">
        <v>252</v>
      </c>
      <c r="H160" s="190">
        <v>0.873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41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175</v>
      </c>
      <c r="AT160" s="198" t="s">
        <v>171</v>
      </c>
      <c r="AU160" s="198" t="s">
        <v>88</v>
      </c>
      <c r="AY160" s="15" t="s">
        <v>168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88</v>
      </c>
      <c r="BK160" s="199">
        <f>ROUND(I160*H160,2)</f>
        <v>0</v>
      </c>
      <c r="BL160" s="15" t="s">
        <v>175</v>
      </c>
      <c r="BM160" s="198" t="s">
        <v>638</v>
      </c>
    </row>
    <row r="161" s="12" customFormat="1" ht="22.8" customHeight="1">
      <c r="A161" s="12"/>
      <c r="B161" s="172"/>
      <c r="C161" s="12"/>
      <c r="D161" s="173" t="s">
        <v>74</v>
      </c>
      <c r="E161" s="183" t="s">
        <v>279</v>
      </c>
      <c r="F161" s="183" t="s">
        <v>280</v>
      </c>
      <c r="G161" s="12"/>
      <c r="H161" s="12"/>
      <c r="I161" s="175"/>
      <c r="J161" s="184">
        <f>BK161</f>
        <v>0</v>
      </c>
      <c r="K161" s="12"/>
      <c r="L161" s="172"/>
      <c r="M161" s="177"/>
      <c r="N161" s="178"/>
      <c r="O161" s="178"/>
      <c r="P161" s="179">
        <f>P162</f>
        <v>0</v>
      </c>
      <c r="Q161" s="178"/>
      <c r="R161" s="179">
        <f>R162</f>
        <v>0</v>
      </c>
      <c r="S161" s="178"/>
      <c r="T161" s="180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73" t="s">
        <v>82</v>
      </c>
      <c r="AT161" s="181" t="s">
        <v>74</v>
      </c>
      <c r="AU161" s="181" t="s">
        <v>82</v>
      </c>
      <c r="AY161" s="173" t="s">
        <v>168</v>
      </c>
      <c r="BK161" s="182">
        <f>BK162</f>
        <v>0</v>
      </c>
    </row>
    <row r="162" s="2" customFormat="1" ht="24.15" customHeight="1">
      <c r="A162" s="34"/>
      <c r="B162" s="185"/>
      <c r="C162" s="186" t="s">
        <v>266</v>
      </c>
      <c r="D162" s="186" t="s">
        <v>171</v>
      </c>
      <c r="E162" s="187" t="s">
        <v>282</v>
      </c>
      <c r="F162" s="188" t="s">
        <v>283</v>
      </c>
      <c r="G162" s="189" t="s">
        <v>252</v>
      </c>
      <c r="H162" s="190">
        <v>22.521000000000001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41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175</v>
      </c>
      <c r="AT162" s="198" t="s">
        <v>171</v>
      </c>
      <c r="AU162" s="198" t="s">
        <v>88</v>
      </c>
      <c r="AY162" s="15" t="s">
        <v>168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88</v>
      </c>
      <c r="BK162" s="199">
        <f>ROUND(I162*H162,2)</f>
        <v>0</v>
      </c>
      <c r="BL162" s="15" t="s">
        <v>175</v>
      </c>
      <c r="BM162" s="198" t="s">
        <v>639</v>
      </c>
    </row>
    <row r="163" s="12" customFormat="1" ht="25.92" customHeight="1">
      <c r="A163" s="12"/>
      <c r="B163" s="172"/>
      <c r="C163" s="12"/>
      <c r="D163" s="173" t="s">
        <v>74</v>
      </c>
      <c r="E163" s="174" t="s">
        <v>285</v>
      </c>
      <c r="F163" s="174" t="s">
        <v>286</v>
      </c>
      <c r="G163" s="12"/>
      <c r="H163" s="12"/>
      <c r="I163" s="175"/>
      <c r="J163" s="176">
        <f>BK163</f>
        <v>0</v>
      </c>
      <c r="K163" s="12"/>
      <c r="L163" s="172"/>
      <c r="M163" s="177"/>
      <c r="N163" s="178"/>
      <c r="O163" s="178"/>
      <c r="P163" s="179">
        <f>P164+P176</f>
        <v>0</v>
      </c>
      <c r="Q163" s="178"/>
      <c r="R163" s="179">
        <f>R164+R176</f>
        <v>0.70212393777999993</v>
      </c>
      <c r="S163" s="178"/>
      <c r="T163" s="180">
        <f>T164+T176</f>
        <v>0.36896799999999996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73" t="s">
        <v>88</v>
      </c>
      <c r="AT163" s="181" t="s">
        <v>74</v>
      </c>
      <c r="AU163" s="181" t="s">
        <v>75</v>
      </c>
      <c r="AY163" s="173" t="s">
        <v>168</v>
      </c>
      <c r="BK163" s="182">
        <f>BK164+BK176</f>
        <v>0</v>
      </c>
    </row>
    <row r="164" s="12" customFormat="1" ht="22.8" customHeight="1">
      <c r="A164" s="12"/>
      <c r="B164" s="172"/>
      <c r="C164" s="12"/>
      <c r="D164" s="173" t="s">
        <v>74</v>
      </c>
      <c r="E164" s="183" t="s">
        <v>346</v>
      </c>
      <c r="F164" s="183" t="s">
        <v>347</v>
      </c>
      <c r="G164" s="12"/>
      <c r="H164" s="12"/>
      <c r="I164" s="175"/>
      <c r="J164" s="184">
        <f>BK164</f>
        <v>0</v>
      </c>
      <c r="K164" s="12"/>
      <c r="L164" s="172"/>
      <c r="M164" s="177"/>
      <c r="N164" s="178"/>
      <c r="O164" s="178"/>
      <c r="P164" s="179">
        <f>SUM(P165:P175)</f>
        <v>0</v>
      </c>
      <c r="Q164" s="178"/>
      <c r="R164" s="179">
        <f>SUM(R165:R175)</f>
        <v>0.11515893778000001</v>
      </c>
      <c r="S164" s="178"/>
      <c r="T164" s="180">
        <f>SUM(T165:T175)</f>
        <v>0.018967999999999999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73" t="s">
        <v>88</v>
      </c>
      <c r="AT164" s="181" t="s">
        <v>74</v>
      </c>
      <c r="AU164" s="181" t="s">
        <v>82</v>
      </c>
      <c r="AY164" s="173" t="s">
        <v>168</v>
      </c>
      <c r="BK164" s="182">
        <f>SUM(BK165:BK175)</f>
        <v>0</v>
      </c>
    </row>
    <row r="165" s="2" customFormat="1" ht="24.15" customHeight="1">
      <c r="A165" s="34"/>
      <c r="B165" s="185"/>
      <c r="C165" s="186" t="s">
        <v>270</v>
      </c>
      <c r="D165" s="186" t="s">
        <v>171</v>
      </c>
      <c r="E165" s="187" t="s">
        <v>479</v>
      </c>
      <c r="F165" s="188" t="s">
        <v>480</v>
      </c>
      <c r="G165" s="189" t="s">
        <v>228</v>
      </c>
      <c r="H165" s="190">
        <v>3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41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225</v>
      </c>
      <c r="AT165" s="198" t="s">
        <v>171</v>
      </c>
      <c r="AU165" s="198" t="s">
        <v>88</v>
      </c>
      <c r="AY165" s="15" t="s">
        <v>168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88</v>
      </c>
      <c r="BK165" s="199">
        <f>ROUND(I165*H165,2)</f>
        <v>0</v>
      </c>
      <c r="BL165" s="15" t="s">
        <v>225</v>
      </c>
      <c r="BM165" s="198" t="s">
        <v>640</v>
      </c>
    </row>
    <row r="166" s="2" customFormat="1" ht="24.15" customHeight="1">
      <c r="A166" s="34"/>
      <c r="B166" s="185"/>
      <c r="C166" s="186" t="s">
        <v>275</v>
      </c>
      <c r="D166" s="186" t="s">
        <v>171</v>
      </c>
      <c r="E166" s="187" t="s">
        <v>641</v>
      </c>
      <c r="F166" s="188" t="s">
        <v>642</v>
      </c>
      <c r="G166" s="189" t="s">
        <v>174</v>
      </c>
      <c r="H166" s="190">
        <v>8.6600000000000001</v>
      </c>
      <c r="I166" s="191"/>
      <c r="J166" s="192">
        <f>ROUND(I166*H166,2)</f>
        <v>0</v>
      </c>
      <c r="K166" s="193"/>
      <c r="L166" s="35"/>
      <c r="M166" s="194" t="s">
        <v>1</v>
      </c>
      <c r="N166" s="195" t="s">
        <v>41</v>
      </c>
      <c r="O166" s="78"/>
      <c r="P166" s="196">
        <f>O166*H166</f>
        <v>0</v>
      </c>
      <c r="Q166" s="196">
        <v>0.0091120000000000003</v>
      </c>
      <c r="R166" s="196">
        <f>Q166*H166</f>
        <v>0.078909920000000008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225</v>
      </c>
      <c r="AT166" s="198" t="s">
        <v>171</v>
      </c>
      <c r="AU166" s="198" t="s">
        <v>88</v>
      </c>
      <c r="AY166" s="15" t="s">
        <v>168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88</v>
      </c>
      <c r="BK166" s="199">
        <f>ROUND(I166*H166,2)</f>
        <v>0</v>
      </c>
      <c r="BL166" s="15" t="s">
        <v>225</v>
      </c>
      <c r="BM166" s="198" t="s">
        <v>643</v>
      </c>
    </row>
    <row r="167" s="2" customFormat="1" ht="33" customHeight="1">
      <c r="A167" s="34"/>
      <c r="B167" s="185"/>
      <c r="C167" s="186" t="s">
        <v>281</v>
      </c>
      <c r="D167" s="186" t="s">
        <v>171</v>
      </c>
      <c r="E167" s="187" t="s">
        <v>644</v>
      </c>
      <c r="F167" s="188" t="s">
        <v>645</v>
      </c>
      <c r="G167" s="189" t="s">
        <v>228</v>
      </c>
      <c r="H167" s="190">
        <v>3.0600000000000001</v>
      </c>
      <c r="I167" s="191"/>
      <c r="J167" s="192">
        <f>ROUND(I167*H167,2)</f>
        <v>0</v>
      </c>
      <c r="K167" s="193"/>
      <c r="L167" s="35"/>
      <c r="M167" s="194" t="s">
        <v>1</v>
      </c>
      <c r="N167" s="195" t="s">
        <v>41</v>
      </c>
      <c r="O167" s="78"/>
      <c r="P167" s="196">
        <f>O167*H167</f>
        <v>0</v>
      </c>
      <c r="Q167" s="196">
        <v>0.0028112499999999999</v>
      </c>
      <c r="R167" s="196">
        <f>Q167*H167</f>
        <v>0.0086024250000000003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225</v>
      </c>
      <c r="AT167" s="198" t="s">
        <v>171</v>
      </c>
      <c r="AU167" s="198" t="s">
        <v>88</v>
      </c>
      <c r="AY167" s="15" t="s">
        <v>168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88</v>
      </c>
      <c r="BK167" s="199">
        <f>ROUND(I167*H167,2)</f>
        <v>0</v>
      </c>
      <c r="BL167" s="15" t="s">
        <v>225</v>
      </c>
      <c r="BM167" s="198" t="s">
        <v>646</v>
      </c>
    </row>
    <row r="168" s="2" customFormat="1" ht="33" customHeight="1">
      <c r="A168" s="34"/>
      <c r="B168" s="185"/>
      <c r="C168" s="186" t="s">
        <v>289</v>
      </c>
      <c r="D168" s="186" t="s">
        <v>171</v>
      </c>
      <c r="E168" s="187" t="s">
        <v>353</v>
      </c>
      <c r="F168" s="188" t="s">
        <v>354</v>
      </c>
      <c r="G168" s="189" t="s">
        <v>228</v>
      </c>
      <c r="H168" s="190">
        <v>3</v>
      </c>
      <c r="I168" s="191"/>
      <c r="J168" s="192">
        <f>ROUND(I168*H168,2)</f>
        <v>0</v>
      </c>
      <c r="K168" s="193"/>
      <c r="L168" s="35"/>
      <c r="M168" s="194" t="s">
        <v>1</v>
      </c>
      <c r="N168" s="195" t="s">
        <v>41</v>
      </c>
      <c r="O168" s="78"/>
      <c r="P168" s="196">
        <f>O168*H168</f>
        <v>0</v>
      </c>
      <c r="Q168" s="196">
        <v>0</v>
      </c>
      <c r="R168" s="196">
        <f>Q168*H168</f>
        <v>0</v>
      </c>
      <c r="S168" s="196">
        <v>0.00347</v>
      </c>
      <c r="T168" s="197">
        <f>S168*H168</f>
        <v>0.010409999999999999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225</v>
      </c>
      <c r="AT168" s="198" t="s">
        <v>171</v>
      </c>
      <c r="AU168" s="198" t="s">
        <v>88</v>
      </c>
      <c r="AY168" s="15" t="s">
        <v>168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88</v>
      </c>
      <c r="BK168" s="199">
        <f>ROUND(I168*H168,2)</f>
        <v>0</v>
      </c>
      <c r="BL168" s="15" t="s">
        <v>225</v>
      </c>
      <c r="BM168" s="198" t="s">
        <v>647</v>
      </c>
    </row>
    <row r="169" s="2" customFormat="1" ht="24.15" customHeight="1">
      <c r="A169" s="34"/>
      <c r="B169" s="185"/>
      <c r="C169" s="186" t="s">
        <v>293</v>
      </c>
      <c r="D169" s="186" t="s">
        <v>171</v>
      </c>
      <c r="E169" s="187" t="s">
        <v>357</v>
      </c>
      <c r="F169" s="188" t="s">
        <v>358</v>
      </c>
      <c r="G169" s="189" t="s">
        <v>228</v>
      </c>
      <c r="H169" s="190">
        <v>3.0600000000000001</v>
      </c>
      <c r="I169" s="191"/>
      <c r="J169" s="192">
        <f>ROUND(I169*H169,2)</f>
        <v>0</v>
      </c>
      <c r="K169" s="193"/>
      <c r="L169" s="35"/>
      <c r="M169" s="194" t="s">
        <v>1</v>
      </c>
      <c r="N169" s="195" t="s">
        <v>41</v>
      </c>
      <c r="O169" s="78"/>
      <c r="P169" s="196">
        <f>O169*H169</f>
        <v>0</v>
      </c>
      <c r="Q169" s="196">
        <v>0.00216</v>
      </c>
      <c r="R169" s="196">
        <f>Q169*H169</f>
        <v>0.0066096000000000002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225</v>
      </c>
      <c r="AT169" s="198" t="s">
        <v>171</v>
      </c>
      <c r="AU169" s="198" t="s">
        <v>88</v>
      </c>
      <c r="AY169" s="15" t="s">
        <v>168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88</v>
      </c>
      <c r="BK169" s="199">
        <f>ROUND(I169*H169,2)</f>
        <v>0</v>
      </c>
      <c r="BL169" s="15" t="s">
        <v>225</v>
      </c>
      <c r="BM169" s="198" t="s">
        <v>648</v>
      </c>
    </row>
    <row r="170" s="2" customFormat="1" ht="33" customHeight="1">
      <c r="A170" s="34"/>
      <c r="B170" s="185"/>
      <c r="C170" s="186" t="s">
        <v>297</v>
      </c>
      <c r="D170" s="186" t="s">
        <v>171</v>
      </c>
      <c r="E170" s="187" t="s">
        <v>361</v>
      </c>
      <c r="F170" s="188" t="s">
        <v>362</v>
      </c>
      <c r="G170" s="189" t="s">
        <v>273</v>
      </c>
      <c r="H170" s="190">
        <v>1</v>
      </c>
      <c r="I170" s="191"/>
      <c r="J170" s="192">
        <f>ROUND(I170*H170,2)</f>
        <v>0</v>
      </c>
      <c r="K170" s="193"/>
      <c r="L170" s="35"/>
      <c r="M170" s="194" t="s">
        <v>1</v>
      </c>
      <c r="N170" s="195" t="s">
        <v>41</v>
      </c>
      <c r="O170" s="78"/>
      <c r="P170" s="196">
        <f>O170*H170</f>
        <v>0</v>
      </c>
      <c r="Q170" s="196">
        <v>0.00157</v>
      </c>
      <c r="R170" s="196">
        <f>Q170*H170</f>
        <v>0.00157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225</v>
      </c>
      <c r="AT170" s="198" t="s">
        <v>171</v>
      </c>
      <c r="AU170" s="198" t="s">
        <v>88</v>
      </c>
      <c r="AY170" s="15" t="s">
        <v>168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88</v>
      </c>
      <c r="BK170" s="199">
        <f>ROUND(I170*H170,2)</f>
        <v>0</v>
      </c>
      <c r="BL170" s="15" t="s">
        <v>225</v>
      </c>
      <c r="BM170" s="198" t="s">
        <v>649</v>
      </c>
    </row>
    <row r="171" s="2" customFormat="1" ht="24.15" customHeight="1">
      <c r="A171" s="34"/>
      <c r="B171" s="185"/>
      <c r="C171" s="186" t="s">
        <v>302</v>
      </c>
      <c r="D171" s="186" t="s">
        <v>171</v>
      </c>
      <c r="E171" s="187" t="s">
        <v>365</v>
      </c>
      <c r="F171" s="188" t="s">
        <v>366</v>
      </c>
      <c r="G171" s="189" t="s">
        <v>273</v>
      </c>
      <c r="H171" s="190">
        <v>1</v>
      </c>
      <c r="I171" s="191"/>
      <c r="J171" s="192">
        <f>ROUND(I171*H171,2)</f>
        <v>0</v>
      </c>
      <c r="K171" s="193"/>
      <c r="L171" s="35"/>
      <c r="M171" s="194" t="s">
        <v>1</v>
      </c>
      <c r="N171" s="195" t="s">
        <v>41</v>
      </c>
      <c r="O171" s="78"/>
      <c r="P171" s="196">
        <f>O171*H171</f>
        <v>0</v>
      </c>
      <c r="Q171" s="196">
        <v>0</v>
      </c>
      <c r="R171" s="196">
        <f>Q171*H171</f>
        <v>0</v>
      </c>
      <c r="S171" s="196">
        <v>0.0011000000000000001</v>
      </c>
      <c r="T171" s="197">
        <f>S171*H171</f>
        <v>0.0011000000000000001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225</v>
      </c>
      <c r="AT171" s="198" t="s">
        <v>171</v>
      </c>
      <c r="AU171" s="198" t="s">
        <v>88</v>
      </c>
      <c r="AY171" s="15" t="s">
        <v>168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88</v>
      </c>
      <c r="BK171" s="199">
        <f>ROUND(I171*H171,2)</f>
        <v>0</v>
      </c>
      <c r="BL171" s="15" t="s">
        <v>225</v>
      </c>
      <c r="BM171" s="198" t="s">
        <v>650</v>
      </c>
    </row>
    <row r="172" s="2" customFormat="1" ht="24.15" customHeight="1">
      <c r="A172" s="34"/>
      <c r="B172" s="185"/>
      <c r="C172" s="186" t="s">
        <v>306</v>
      </c>
      <c r="D172" s="186" t="s">
        <v>171</v>
      </c>
      <c r="E172" s="187" t="s">
        <v>651</v>
      </c>
      <c r="F172" s="188" t="s">
        <v>652</v>
      </c>
      <c r="G172" s="189" t="s">
        <v>228</v>
      </c>
      <c r="H172" s="190">
        <v>5.7729999999999997</v>
      </c>
      <c r="I172" s="191"/>
      <c r="J172" s="192">
        <f>ROUND(I172*H172,2)</f>
        <v>0</v>
      </c>
      <c r="K172" s="193"/>
      <c r="L172" s="35"/>
      <c r="M172" s="194" t="s">
        <v>1</v>
      </c>
      <c r="N172" s="195" t="s">
        <v>41</v>
      </c>
      <c r="O172" s="78"/>
      <c r="P172" s="196">
        <f>O172*H172</f>
        <v>0</v>
      </c>
      <c r="Q172" s="196">
        <v>0.00216526</v>
      </c>
      <c r="R172" s="196">
        <f>Q172*H172</f>
        <v>0.012500045979999999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225</v>
      </c>
      <c r="AT172" s="198" t="s">
        <v>171</v>
      </c>
      <c r="AU172" s="198" t="s">
        <v>88</v>
      </c>
      <c r="AY172" s="15" t="s">
        <v>168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88</v>
      </c>
      <c r="BK172" s="199">
        <f>ROUND(I172*H172,2)</f>
        <v>0</v>
      </c>
      <c r="BL172" s="15" t="s">
        <v>225</v>
      </c>
      <c r="BM172" s="198" t="s">
        <v>653</v>
      </c>
    </row>
    <row r="173" s="2" customFormat="1" ht="24.15" customHeight="1">
      <c r="A173" s="34"/>
      <c r="B173" s="185"/>
      <c r="C173" s="186" t="s">
        <v>313</v>
      </c>
      <c r="D173" s="186" t="s">
        <v>171</v>
      </c>
      <c r="E173" s="187" t="s">
        <v>369</v>
      </c>
      <c r="F173" s="188" t="s">
        <v>370</v>
      </c>
      <c r="G173" s="189" t="s">
        <v>228</v>
      </c>
      <c r="H173" s="190">
        <v>3.3660000000000001</v>
      </c>
      <c r="I173" s="191"/>
      <c r="J173" s="192">
        <f>ROUND(I173*H173,2)</f>
        <v>0</v>
      </c>
      <c r="K173" s="193"/>
      <c r="L173" s="35"/>
      <c r="M173" s="194" t="s">
        <v>1</v>
      </c>
      <c r="N173" s="195" t="s">
        <v>41</v>
      </c>
      <c r="O173" s="78"/>
      <c r="P173" s="196">
        <f>O173*H173</f>
        <v>0</v>
      </c>
      <c r="Q173" s="196">
        <v>0.0020698000000000001</v>
      </c>
      <c r="R173" s="196">
        <f>Q173*H173</f>
        <v>0.0069669468000000002</v>
      </c>
      <c r="S173" s="196">
        <v>0</v>
      </c>
      <c r="T173" s="19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225</v>
      </c>
      <c r="AT173" s="198" t="s">
        <v>171</v>
      </c>
      <c r="AU173" s="198" t="s">
        <v>88</v>
      </c>
      <c r="AY173" s="15" t="s">
        <v>168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88</v>
      </c>
      <c r="BK173" s="199">
        <f>ROUND(I173*H173,2)</f>
        <v>0</v>
      </c>
      <c r="BL173" s="15" t="s">
        <v>225</v>
      </c>
      <c r="BM173" s="198" t="s">
        <v>654</v>
      </c>
    </row>
    <row r="174" s="2" customFormat="1" ht="24.15" customHeight="1">
      <c r="A174" s="34"/>
      <c r="B174" s="185"/>
      <c r="C174" s="186" t="s">
        <v>317</v>
      </c>
      <c r="D174" s="186" t="s">
        <v>171</v>
      </c>
      <c r="E174" s="187" t="s">
        <v>373</v>
      </c>
      <c r="F174" s="188" t="s">
        <v>374</v>
      </c>
      <c r="G174" s="189" t="s">
        <v>228</v>
      </c>
      <c r="H174" s="190">
        <v>3.2999999999999998</v>
      </c>
      <c r="I174" s="191"/>
      <c r="J174" s="192">
        <f>ROUND(I174*H174,2)</f>
        <v>0</v>
      </c>
      <c r="K174" s="193"/>
      <c r="L174" s="35"/>
      <c r="M174" s="194" t="s">
        <v>1</v>
      </c>
      <c r="N174" s="195" t="s">
        <v>41</v>
      </c>
      <c r="O174" s="78"/>
      <c r="P174" s="196">
        <f>O174*H174</f>
        <v>0</v>
      </c>
      <c r="Q174" s="196">
        <v>0</v>
      </c>
      <c r="R174" s="196">
        <f>Q174*H174</f>
        <v>0</v>
      </c>
      <c r="S174" s="196">
        <v>0.0022599999999999999</v>
      </c>
      <c r="T174" s="197">
        <f>S174*H174</f>
        <v>0.0074579999999999994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8" t="s">
        <v>225</v>
      </c>
      <c r="AT174" s="198" t="s">
        <v>171</v>
      </c>
      <c r="AU174" s="198" t="s">
        <v>88</v>
      </c>
      <c r="AY174" s="15" t="s">
        <v>168</v>
      </c>
      <c r="BE174" s="199">
        <f>IF(N174="základná",J174,0)</f>
        <v>0</v>
      </c>
      <c r="BF174" s="199">
        <f>IF(N174="znížená",J174,0)</f>
        <v>0</v>
      </c>
      <c r="BG174" s="199">
        <f>IF(N174="zákl. prenesená",J174,0)</f>
        <v>0</v>
      </c>
      <c r="BH174" s="199">
        <f>IF(N174="zníž. prenesená",J174,0)</f>
        <v>0</v>
      </c>
      <c r="BI174" s="199">
        <f>IF(N174="nulová",J174,0)</f>
        <v>0</v>
      </c>
      <c r="BJ174" s="15" t="s">
        <v>88</v>
      </c>
      <c r="BK174" s="199">
        <f>ROUND(I174*H174,2)</f>
        <v>0</v>
      </c>
      <c r="BL174" s="15" t="s">
        <v>225</v>
      </c>
      <c r="BM174" s="198" t="s">
        <v>655</v>
      </c>
    </row>
    <row r="175" s="2" customFormat="1" ht="24.15" customHeight="1">
      <c r="A175" s="34"/>
      <c r="B175" s="185"/>
      <c r="C175" s="186" t="s">
        <v>322</v>
      </c>
      <c r="D175" s="186" t="s">
        <v>171</v>
      </c>
      <c r="E175" s="187" t="s">
        <v>377</v>
      </c>
      <c r="F175" s="188" t="s">
        <v>378</v>
      </c>
      <c r="G175" s="189" t="s">
        <v>309</v>
      </c>
      <c r="H175" s="211"/>
      <c r="I175" s="191"/>
      <c r="J175" s="192">
        <f>ROUND(I175*H175,2)</f>
        <v>0</v>
      </c>
      <c r="K175" s="193"/>
      <c r="L175" s="35"/>
      <c r="M175" s="194" t="s">
        <v>1</v>
      </c>
      <c r="N175" s="195" t="s">
        <v>41</v>
      </c>
      <c r="O175" s="78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225</v>
      </c>
      <c r="AT175" s="198" t="s">
        <v>171</v>
      </c>
      <c r="AU175" s="198" t="s">
        <v>88</v>
      </c>
      <c r="AY175" s="15" t="s">
        <v>168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88</v>
      </c>
      <c r="BK175" s="199">
        <f>ROUND(I175*H175,2)</f>
        <v>0</v>
      </c>
      <c r="BL175" s="15" t="s">
        <v>225</v>
      </c>
      <c r="BM175" s="198" t="s">
        <v>656</v>
      </c>
    </row>
    <row r="176" s="12" customFormat="1" ht="22.8" customHeight="1">
      <c r="A176" s="12"/>
      <c r="B176" s="172"/>
      <c r="C176" s="12"/>
      <c r="D176" s="173" t="s">
        <v>74</v>
      </c>
      <c r="E176" s="183" t="s">
        <v>543</v>
      </c>
      <c r="F176" s="183" t="s">
        <v>544</v>
      </c>
      <c r="G176" s="12"/>
      <c r="H176" s="12"/>
      <c r="I176" s="175"/>
      <c r="J176" s="184">
        <f>BK176</f>
        <v>0</v>
      </c>
      <c r="K176" s="12"/>
      <c r="L176" s="172"/>
      <c r="M176" s="177"/>
      <c r="N176" s="178"/>
      <c r="O176" s="178"/>
      <c r="P176" s="179">
        <f>SUM(P177:P197)</f>
        <v>0</v>
      </c>
      <c r="Q176" s="178"/>
      <c r="R176" s="179">
        <f>SUM(R177:R197)</f>
        <v>0.58696499999999996</v>
      </c>
      <c r="S176" s="178"/>
      <c r="T176" s="180">
        <f>SUM(T177:T197)</f>
        <v>0.34999999999999998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73" t="s">
        <v>88</v>
      </c>
      <c r="AT176" s="181" t="s">
        <v>74</v>
      </c>
      <c r="AU176" s="181" t="s">
        <v>82</v>
      </c>
      <c r="AY176" s="173" t="s">
        <v>168</v>
      </c>
      <c r="BK176" s="182">
        <f>SUM(BK177:BK197)</f>
        <v>0</v>
      </c>
    </row>
    <row r="177" s="2" customFormat="1" ht="24.15" customHeight="1">
      <c r="A177" s="34"/>
      <c r="B177" s="185"/>
      <c r="C177" s="186" t="s">
        <v>326</v>
      </c>
      <c r="D177" s="186" t="s">
        <v>171</v>
      </c>
      <c r="E177" s="187" t="s">
        <v>657</v>
      </c>
      <c r="F177" s="188" t="s">
        <v>658</v>
      </c>
      <c r="G177" s="189" t="s">
        <v>228</v>
      </c>
      <c r="H177" s="190">
        <v>2.5</v>
      </c>
      <c r="I177" s="191"/>
      <c r="J177" s="192">
        <f>ROUND(I177*H177,2)</f>
        <v>0</v>
      </c>
      <c r="K177" s="193"/>
      <c r="L177" s="35"/>
      <c r="M177" s="194" t="s">
        <v>1</v>
      </c>
      <c r="N177" s="195" t="s">
        <v>41</v>
      </c>
      <c r="O177" s="78"/>
      <c r="P177" s="196">
        <f>O177*H177</f>
        <v>0</v>
      </c>
      <c r="Q177" s="196">
        <v>0.00172</v>
      </c>
      <c r="R177" s="196">
        <f>Q177*H177</f>
        <v>0.0043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225</v>
      </c>
      <c r="AT177" s="198" t="s">
        <v>171</v>
      </c>
      <c r="AU177" s="198" t="s">
        <v>88</v>
      </c>
      <c r="AY177" s="15" t="s">
        <v>168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88</v>
      </c>
      <c r="BK177" s="199">
        <f>ROUND(I177*H177,2)</f>
        <v>0</v>
      </c>
      <c r="BL177" s="15" t="s">
        <v>225</v>
      </c>
      <c r="BM177" s="198" t="s">
        <v>659</v>
      </c>
    </row>
    <row r="178" s="2" customFormat="1" ht="33" customHeight="1">
      <c r="A178" s="34"/>
      <c r="B178" s="185"/>
      <c r="C178" s="200" t="s">
        <v>330</v>
      </c>
      <c r="D178" s="200" t="s">
        <v>294</v>
      </c>
      <c r="E178" s="201" t="s">
        <v>660</v>
      </c>
      <c r="F178" s="202" t="s">
        <v>661</v>
      </c>
      <c r="G178" s="203" t="s">
        <v>228</v>
      </c>
      <c r="H178" s="204">
        <v>2.5</v>
      </c>
      <c r="I178" s="205"/>
      <c r="J178" s="206">
        <f>ROUND(I178*H178,2)</f>
        <v>0</v>
      </c>
      <c r="K178" s="207"/>
      <c r="L178" s="208"/>
      <c r="M178" s="209" t="s">
        <v>1</v>
      </c>
      <c r="N178" s="210" t="s">
        <v>41</v>
      </c>
      <c r="O178" s="78"/>
      <c r="P178" s="196">
        <f>O178*H178</f>
        <v>0</v>
      </c>
      <c r="Q178" s="196">
        <v>0.0050000000000000001</v>
      </c>
      <c r="R178" s="196">
        <f>Q178*H178</f>
        <v>0.012500000000000001</v>
      </c>
      <c r="S178" s="196">
        <v>0</v>
      </c>
      <c r="T178" s="19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8" t="s">
        <v>297</v>
      </c>
      <c r="AT178" s="198" t="s">
        <v>294</v>
      </c>
      <c r="AU178" s="198" t="s">
        <v>88</v>
      </c>
      <c r="AY178" s="15" t="s">
        <v>168</v>
      </c>
      <c r="BE178" s="199">
        <f>IF(N178="základná",J178,0)</f>
        <v>0</v>
      </c>
      <c r="BF178" s="199">
        <f>IF(N178="znížená",J178,0)</f>
        <v>0</v>
      </c>
      <c r="BG178" s="199">
        <f>IF(N178="zákl. prenesená",J178,0)</f>
        <v>0</v>
      </c>
      <c r="BH178" s="199">
        <f>IF(N178="zníž. prenesená",J178,0)</f>
        <v>0</v>
      </c>
      <c r="BI178" s="199">
        <f>IF(N178="nulová",J178,0)</f>
        <v>0</v>
      </c>
      <c r="BJ178" s="15" t="s">
        <v>88</v>
      </c>
      <c r="BK178" s="199">
        <f>ROUND(I178*H178,2)</f>
        <v>0</v>
      </c>
      <c r="BL178" s="15" t="s">
        <v>225</v>
      </c>
      <c r="BM178" s="198" t="s">
        <v>662</v>
      </c>
    </row>
    <row r="179" s="2" customFormat="1" ht="21.75" customHeight="1">
      <c r="A179" s="34"/>
      <c r="B179" s="185"/>
      <c r="C179" s="186" t="s">
        <v>334</v>
      </c>
      <c r="D179" s="186" t="s">
        <v>171</v>
      </c>
      <c r="E179" s="187" t="s">
        <v>663</v>
      </c>
      <c r="F179" s="188" t="s">
        <v>664</v>
      </c>
      <c r="G179" s="189" t="s">
        <v>228</v>
      </c>
      <c r="H179" s="190">
        <v>63.600000000000001</v>
      </c>
      <c r="I179" s="191"/>
      <c r="J179" s="192">
        <f>ROUND(I179*H179,2)</f>
        <v>0</v>
      </c>
      <c r="K179" s="193"/>
      <c r="L179" s="35"/>
      <c r="M179" s="194" t="s">
        <v>1</v>
      </c>
      <c r="N179" s="195" t="s">
        <v>41</v>
      </c>
      <c r="O179" s="78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8" t="s">
        <v>175</v>
      </c>
      <c r="AT179" s="198" t="s">
        <v>171</v>
      </c>
      <c r="AU179" s="198" t="s">
        <v>88</v>
      </c>
      <c r="AY179" s="15" t="s">
        <v>168</v>
      </c>
      <c r="BE179" s="199">
        <f>IF(N179="základná",J179,0)</f>
        <v>0</v>
      </c>
      <c r="BF179" s="199">
        <f>IF(N179="znížená",J179,0)</f>
        <v>0</v>
      </c>
      <c r="BG179" s="199">
        <f>IF(N179="zákl. prenesená",J179,0)</f>
        <v>0</v>
      </c>
      <c r="BH179" s="199">
        <f>IF(N179="zníž. prenesená",J179,0)</f>
        <v>0</v>
      </c>
      <c r="BI179" s="199">
        <f>IF(N179="nulová",J179,0)</f>
        <v>0</v>
      </c>
      <c r="BJ179" s="15" t="s">
        <v>88</v>
      </c>
      <c r="BK179" s="199">
        <f>ROUND(I179*H179,2)</f>
        <v>0</v>
      </c>
      <c r="BL179" s="15" t="s">
        <v>175</v>
      </c>
      <c r="BM179" s="198" t="s">
        <v>665</v>
      </c>
    </row>
    <row r="180" s="2" customFormat="1" ht="24.15" customHeight="1">
      <c r="A180" s="34"/>
      <c r="B180" s="185"/>
      <c r="C180" s="200" t="s">
        <v>338</v>
      </c>
      <c r="D180" s="200" t="s">
        <v>294</v>
      </c>
      <c r="E180" s="201" t="s">
        <v>666</v>
      </c>
      <c r="F180" s="202" t="s">
        <v>667</v>
      </c>
      <c r="G180" s="203" t="s">
        <v>273</v>
      </c>
      <c r="H180" s="204">
        <v>2.544</v>
      </c>
      <c r="I180" s="205"/>
      <c r="J180" s="206">
        <f>ROUND(I180*H180,2)</f>
        <v>0</v>
      </c>
      <c r="K180" s="207"/>
      <c r="L180" s="208"/>
      <c r="M180" s="209" t="s">
        <v>1</v>
      </c>
      <c r="N180" s="210" t="s">
        <v>41</v>
      </c>
      <c r="O180" s="78"/>
      <c r="P180" s="196">
        <f>O180*H180</f>
        <v>0</v>
      </c>
      <c r="Q180" s="196">
        <v>0.028000000000000001</v>
      </c>
      <c r="R180" s="196">
        <f>Q180*H180</f>
        <v>0.071232000000000004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197</v>
      </c>
      <c r="AT180" s="198" t="s">
        <v>294</v>
      </c>
      <c r="AU180" s="198" t="s">
        <v>88</v>
      </c>
      <c r="AY180" s="15" t="s">
        <v>168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88</v>
      </c>
      <c r="BK180" s="199">
        <f>ROUND(I180*H180,2)</f>
        <v>0</v>
      </c>
      <c r="BL180" s="15" t="s">
        <v>175</v>
      </c>
      <c r="BM180" s="198" t="s">
        <v>668</v>
      </c>
    </row>
    <row r="181" s="2" customFormat="1" ht="16.5" customHeight="1">
      <c r="A181" s="34"/>
      <c r="B181" s="185"/>
      <c r="C181" s="186" t="s">
        <v>342</v>
      </c>
      <c r="D181" s="186" t="s">
        <v>171</v>
      </c>
      <c r="E181" s="187" t="s">
        <v>669</v>
      </c>
      <c r="F181" s="188" t="s">
        <v>670</v>
      </c>
      <c r="G181" s="189" t="s">
        <v>228</v>
      </c>
      <c r="H181" s="190">
        <v>190.80000000000001</v>
      </c>
      <c r="I181" s="191"/>
      <c r="J181" s="192">
        <f>ROUND(I181*H181,2)</f>
        <v>0</v>
      </c>
      <c r="K181" s="193"/>
      <c r="L181" s="35"/>
      <c r="M181" s="194" t="s">
        <v>1</v>
      </c>
      <c r="N181" s="195" t="s">
        <v>41</v>
      </c>
      <c r="O181" s="78"/>
      <c r="P181" s="196">
        <f>O181*H181</f>
        <v>0</v>
      </c>
      <c r="Q181" s="196">
        <v>0</v>
      </c>
      <c r="R181" s="196">
        <f>Q181*H181</f>
        <v>0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225</v>
      </c>
      <c r="AT181" s="198" t="s">
        <v>171</v>
      </c>
      <c r="AU181" s="198" t="s">
        <v>88</v>
      </c>
      <c r="AY181" s="15" t="s">
        <v>168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88</v>
      </c>
      <c r="BK181" s="199">
        <f>ROUND(I181*H181,2)</f>
        <v>0</v>
      </c>
      <c r="BL181" s="15" t="s">
        <v>225</v>
      </c>
      <c r="BM181" s="198" t="s">
        <v>671</v>
      </c>
    </row>
    <row r="182" s="2" customFormat="1" ht="21.75" customHeight="1">
      <c r="A182" s="34"/>
      <c r="B182" s="185"/>
      <c r="C182" s="200" t="s">
        <v>348</v>
      </c>
      <c r="D182" s="200" t="s">
        <v>294</v>
      </c>
      <c r="E182" s="201" t="s">
        <v>672</v>
      </c>
      <c r="F182" s="202" t="s">
        <v>673</v>
      </c>
      <c r="G182" s="203" t="s">
        <v>273</v>
      </c>
      <c r="H182" s="204">
        <v>2.48</v>
      </c>
      <c r="I182" s="205"/>
      <c r="J182" s="206">
        <f>ROUND(I182*H182,2)</f>
        <v>0</v>
      </c>
      <c r="K182" s="207"/>
      <c r="L182" s="208"/>
      <c r="M182" s="209" t="s">
        <v>1</v>
      </c>
      <c r="N182" s="210" t="s">
        <v>41</v>
      </c>
      <c r="O182" s="78"/>
      <c r="P182" s="196">
        <f>O182*H182</f>
        <v>0</v>
      </c>
      <c r="Q182" s="196">
        <v>0.0033</v>
      </c>
      <c r="R182" s="196">
        <f>Q182*H182</f>
        <v>0.0081840000000000003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297</v>
      </c>
      <c r="AT182" s="198" t="s">
        <v>294</v>
      </c>
      <c r="AU182" s="198" t="s">
        <v>88</v>
      </c>
      <c r="AY182" s="15" t="s">
        <v>168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88</v>
      </c>
      <c r="BK182" s="199">
        <f>ROUND(I182*H182,2)</f>
        <v>0</v>
      </c>
      <c r="BL182" s="15" t="s">
        <v>225</v>
      </c>
      <c r="BM182" s="198" t="s">
        <v>674</v>
      </c>
    </row>
    <row r="183" s="2" customFormat="1" ht="24.15" customHeight="1">
      <c r="A183" s="34"/>
      <c r="B183" s="185"/>
      <c r="C183" s="200" t="s">
        <v>352</v>
      </c>
      <c r="D183" s="200" t="s">
        <v>294</v>
      </c>
      <c r="E183" s="201" t="s">
        <v>675</v>
      </c>
      <c r="F183" s="202" t="s">
        <v>676</v>
      </c>
      <c r="G183" s="203" t="s">
        <v>273</v>
      </c>
      <c r="H183" s="204">
        <v>190.80000000000001</v>
      </c>
      <c r="I183" s="205"/>
      <c r="J183" s="206">
        <f>ROUND(I183*H183,2)</f>
        <v>0</v>
      </c>
      <c r="K183" s="207"/>
      <c r="L183" s="208"/>
      <c r="M183" s="209" t="s">
        <v>1</v>
      </c>
      <c r="N183" s="210" t="s">
        <v>41</v>
      </c>
      <c r="O183" s="78"/>
      <c r="P183" s="196">
        <f>O183*H183</f>
        <v>0</v>
      </c>
      <c r="Q183" s="196">
        <v>0.00012999999999999999</v>
      </c>
      <c r="R183" s="196">
        <f>Q183*H183</f>
        <v>0.024804</v>
      </c>
      <c r="S183" s="196">
        <v>0</v>
      </c>
      <c r="T183" s="19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8" t="s">
        <v>297</v>
      </c>
      <c r="AT183" s="198" t="s">
        <v>294</v>
      </c>
      <c r="AU183" s="198" t="s">
        <v>88</v>
      </c>
      <c r="AY183" s="15" t="s">
        <v>168</v>
      </c>
      <c r="BE183" s="199">
        <f>IF(N183="základná",J183,0)</f>
        <v>0</v>
      </c>
      <c r="BF183" s="199">
        <f>IF(N183="znížená",J183,0)</f>
        <v>0</v>
      </c>
      <c r="BG183" s="199">
        <f>IF(N183="zákl. prenesená",J183,0)</f>
        <v>0</v>
      </c>
      <c r="BH183" s="199">
        <f>IF(N183="zníž. prenesená",J183,0)</f>
        <v>0</v>
      </c>
      <c r="BI183" s="199">
        <f>IF(N183="nulová",J183,0)</f>
        <v>0</v>
      </c>
      <c r="BJ183" s="15" t="s">
        <v>88</v>
      </c>
      <c r="BK183" s="199">
        <f>ROUND(I183*H183,2)</f>
        <v>0</v>
      </c>
      <c r="BL183" s="15" t="s">
        <v>225</v>
      </c>
      <c r="BM183" s="198" t="s">
        <v>677</v>
      </c>
    </row>
    <row r="184" s="2" customFormat="1" ht="21.75" customHeight="1">
      <c r="A184" s="34"/>
      <c r="B184" s="185"/>
      <c r="C184" s="186" t="s">
        <v>356</v>
      </c>
      <c r="D184" s="186" t="s">
        <v>171</v>
      </c>
      <c r="E184" s="187" t="s">
        <v>678</v>
      </c>
      <c r="F184" s="188" t="s">
        <v>679</v>
      </c>
      <c r="G184" s="189" t="s">
        <v>273</v>
      </c>
      <c r="H184" s="190">
        <v>33</v>
      </c>
      <c r="I184" s="191"/>
      <c r="J184" s="192">
        <f>ROUND(I184*H184,2)</f>
        <v>0</v>
      </c>
      <c r="K184" s="193"/>
      <c r="L184" s="35"/>
      <c r="M184" s="194" t="s">
        <v>1</v>
      </c>
      <c r="N184" s="195" t="s">
        <v>41</v>
      </c>
      <c r="O184" s="78"/>
      <c r="P184" s="196">
        <f>O184*H184</f>
        <v>0</v>
      </c>
      <c r="Q184" s="196">
        <v>0.0044600000000000004</v>
      </c>
      <c r="R184" s="196">
        <f>Q184*H184</f>
        <v>0.14718000000000001</v>
      </c>
      <c r="S184" s="196">
        <v>0</v>
      </c>
      <c r="T184" s="197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225</v>
      </c>
      <c r="AT184" s="198" t="s">
        <v>171</v>
      </c>
      <c r="AU184" s="198" t="s">
        <v>88</v>
      </c>
      <c r="AY184" s="15" t="s">
        <v>168</v>
      </c>
      <c r="BE184" s="199">
        <f>IF(N184="základná",J184,0)</f>
        <v>0</v>
      </c>
      <c r="BF184" s="199">
        <f>IF(N184="znížená",J184,0)</f>
        <v>0</v>
      </c>
      <c r="BG184" s="199">
        <f>IF(N184="zákl. prenesená",J184,0)</f>
        <v>0</v>
      </c>
      <c r="BH184" s="199">
        <f>IF(N184="zníž. prenesená",J184,0)</f>
        <v>0</v>
      </c>
      <c r="BI184" s="199">
        <f>IF(N184="nulová",J184,0)</f>
        <v>0</v>
      </c>
      <c r="BJ184" s="15" t="s">
        <v>88</v>
      </c>
      <c r="BK184" s="199">
        <f>ROUND(I184*H184,2)</f>
        <v>0</v>
      </c>
      <c r="BL184" s="15" t="s">
        <v>225</v>
      </c>
      <c r="BM184" s="198" t="s">
        <v>680</v>
      </c>
    </row>
    <row r="185" s="2" customFormat="1" ht="33" customHeight="1">
      <c r="A185" s="34"/>
      <c r="B185" s="185"/>
      <c r="C185" s="200" t="s">
        <v>360</v>
      </c>
      <c r="D185" s="200" t="s">
        <v>294</v>
      </c>
      <c r="E185" s="201" t="s">
        <v>681</v>
      </c>
      <c r="F185" s="202" t="s">
        <v>682</v>
      </c>
      <c r="G185" s="203" t="s">
        <v>273</v>
      </c>
      <c r="H185" s="204">
        <v>33</v>
      </c>
      <c r="I185" s="205"/>
      <c r="J185" s="206">
        <f>ROUND(I185*H185,2)</f>
        <v>0</v>
      </c>
      <c r="K185" s="207"/>
      <c r="L185" s="208"/>
      <c r="M185" s="209" t="s">
        <v>1</v>
      </c>
      <c r="N185" s="210" t="s">
        <v>41</v>
      </c>
      <c r="O185" s="78"/>
      <c r="P185" s="196">
        <f>O185*H185</f>
        <v>0</v>
      </c>
      <c r="Q185" s="196">
        <v>0.0035000000000000001</v>
      </c>
      <c r="R185" s="196">
        <f>Q185*H185</f>
        <v>0.11550000000000001</v>
      </c>
      <c r="S185" s="196">
        <v>0</v>
      </c>
      <c r="T185" s="197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8" t="s">
        <v>297</v>
      </c>
      <c r="AT185" s="198" t="s">
        <v>294</v>
      </c>
      <c r="AU185" s="198" t="s">
        <v>88</v>
      </c>
      <c r="AY185" s="15" t="s">
        <v>168</v>
      </c>
      <c r="BE185" s="199">
        <f>IF(N185="základná",J185,0)</f>
        <v>0</v>
      </c>
      <c r="BF185" s="199">
        <f>IF(N185="znížená",J185,0)</f>
        <v>0</v>
      </c>
      <c r="BG185" s="199">
        <f>IF(N185="zákl. prenesená",J185,0)</f>
        <v>0</v>
      </c>
      <c r="BH185" s="199">
        <f>IF(N185="zníž. prenesená",J185,0)</f>
        <v>0</v>
      </c>
      <c r="BI185" s="199">
        <f>IF(N185="nulová",J185,0)</f>
        <v>0</v>
      </c>
      <c r="BJ185" s="15" t="s">
        <v>88</v>
      </c>
      <c r="BK185" s="199">
        <f>ROUND(I185*H185,2)</f>
        <v>0</v>
      </c>
      <c r="BL185" s="15" t="s">
        <v>225</v>
      </c>
      <c r="BM185" s="198" t="s">
        <v>683</v>
      </c>
    </row>
    <row r="186" s="2" customFormat="1" ht="16.5" customHeight="1">
      <c r="A186" s="34"/>
      <c r="B186" s="185"/>
      <c r="C186" s="186" t="s">
        <v>364</v>
      </c>
      <c r="D186" s="186" t="s">
        <v>171</v>
      </c>
      <c r="E186" s="187" t="s">
        <v>684</v>
      </c>
      <c r="F186" s="188" t="s">
        <v>685</v>
      </c>
      <c r="G186" s="189" t="s">
        <v>273</v>
      </c>
      <c r="H186" s="190">
        <v>26</v>
      </c>
      <c r="I186" s="191"/>
      <c r="J186" s="192">
        <f>ROUND(I186*H186,2)</f>
        <v>0</v>
      </c>
      <c r="K186" s="193"/>
      <c r="L186" s="35"/>
      <c r="M186" s="194" t="s">
        <v>1</v>
      </c>
      <c r="N186" s="195" t="s">
        <v>41</v>
      </c>
      <c r="O186" s="78"/>
      <c r="P186" s="196">
        <f>O186*H186</f>
        <v>0</v>
      </c>
      <c r="Q186" s="196">
        <v>0.0044000000000000003</v>
      </c>
      <c r="R186" s="196">
        <f>Q186*H186</f>
        <v>0.1144</v>
      </c>
      <c r="S186" s="196">
        <v>0</v>
      </c>
      <c r="T186" s="197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8" t="s">
        <v>225</v>
      </c>
      <c r="AT186" s="198" t="s">
        <v>171</v>
      </c>
      <c r="AU186" s="198" t="s">
        <v>88</v>
      </c>
      <c r="AY186" s="15" t="s">
        <v>168</v>
      </c>
      <c r="BE186" s="199">
        <f>IF(N186="základná",J186,0)</f>
        <v>0</v>
      </c>
      <c r="BF186" s="199">
        <f>IF(N186="znížená",J186,0)</f>
        <v>0</v>
      </c>
      <c r="BG186" s="199">
        <f>IF(N186="zákl. prenesená",J186,0)</f>
        <v>0</v>
      </c>
      <c r="BH186" s="199">
        <f>IF(N186="zníž. prenesená",J186,0)</f>
        <v>0</v>
      </c>
      <c r="BI186" s="199">
        <f>IF(N186="nulová",J186,0)</f>
        <v>0</v>
      </c>
      <c r="BJ186" s="15" t="s">
        <v>88</v>
      </c>
      <c r="BK186" s="199">
        <f>ROUND(I186*H186,2)</f>
        <v>0</v>
      </c>
      <c r="BL186" s="15" t="s">
        <v>225</v>
      </c>
      <c r="BM186" s="198" t="s">
        <v>686</v>
      </c>
    </row>
    <row r="187" s="2" customFormat="1" ht="24.15" customHeight="1">
      <c r="A187" s="34"/>
      <c r="B187" s="185"/>
      <c r="C187" s="200" t="s">
        <v>368</v>
      </c>
      <c r="D187" s="200" t="s">
        <v>294</v>
      </c>
      <c r="E187" s="201" t="s">
        <v>687</v>
      </c>
      <c r="F187" s="202" t="s">
        <v>688</v>
      </c>
      <c r="G187" s="203" t="s">
        <v>273</v>
      </c>
      <c r="H187" s="204">
        <v>26</v>
      </c>
      <c r="I187" s="205"/>
      <c r="J187" s="206">
        <f>ROUND(I187*H187,2)</f>
        <v>0</v>
      </c>
      <c r="K187" s="207"/>
      <c r="L187" s="208"/>
      <c r="M187" s="209" t="s">
        <v>1</v>
      </c>
      <c r="N187" s="210" t="s">
        <v>41</v>
      </c>
      <c r="O187" s="78"/>
      <c r="P187" s="196">
        <f>O187*H187</f>
        <v>0</v>
      </c>
      <c r="Q187" s="196">
        <v>0.0028</v>
      </c>
      <c r="R187" s="196">
        <f>Q187*H187</f>
        <v>0.072800000000000004</v>
      </c>
      <c r="S187" s="196">
        <v>0</v>
      </c>
      <c r="T187" s="197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8" t="s">
        <v>297</v>
      </c>
      <c r="AT187" s="198" t="s">
        <v>294</v>
      </c>
      <c r="AU187" s="198" t="s">
        <v>88</v>
      </c>
      <c r="AY187" s="15" t="s">
        <v>168</v>
      </c>
      <c r="BE187" s="199">
        <f>IF(N187="základná",J187,0)</f>
        <v>0</v>
      </c>
      <c r="BF187" s="199">
        <f>IF(N187="znížená",J187,0)</f>
        <v>0</v>
      </c>
      <c r="BG187" s="199">
        <f>IF(N187="zákl. prenesená",J187,0)</f>
        <v>0</v>
      </c>
      <c r="BH187" s="199">
        <f>IF(N187="zníž. prenesená",J187,0)</f>
        <v>0</v>
      </c>
      <c r="BI187" s="199">
        <f>IF(N187="nulová",J187,0)</f>
        <v>0</v>
      </c>
      <c r="BJ187" s="15" t="s">
        <v>88</v>
      </c>
      <c r="BK187" s="199">
        <f>ROUND(I187*H187,2)</f>
        <v>0</v>
      </c>
      <c r="BL187" s="15" t="s">
        <v>225</v>
      </c>
      <c r="BM187" s="198" t="s">
        <v>689</v>
      </c>
    </row>
    <row r="188" s="2" customFormat="1" ht="33" customHeight="1">
      <c r="A188" s="34"/>
      <c r="B188" s="185"/>
      <c r="C188" s="186" t="s">
        <v>372</v>
      </c>
      <c r="D188" s="186" t="s">
        <v>171</v>
      </c>
      <c r="E188" s="187" t="s">
        <v>690</v>
      </c>
      <c r="F188" s="188" t="s">
        <v>691</v>
      </c>
      <c r="G188" s="189" t="s">
        <v>273</v>
      </c>
      <c r="H188" s="190">
        <v>2</v>
      </c>
      <c r="I188" s="191"/>
      <c r="J188" s="192">
        <f>ROUND(I188*H188,2)</f>
        <v>0</v>
      </c>
      <c r="K188" s="193"/>
      <c r="L188" s="35"/>
      <c r="M188" s="194" t="s">
        <v>1</v>
      </c>
      <c r="N188" s="195" t="s">
        <v>41</v>
      </c>
      <c r="O188" s="78"/>
      <c r="P188" s="196">
        <f>O188*H188</f>
        <v>0</v>
      </c>
      <c r="Q188" s="196">
        <v>0</v>
      </c>
      <c r="R188" s="196">
        <f>Q188*H188</f>
        <v>0</v>
      </c>
      <c r="S188" s="196">
        <v>0</v>
      </c>
      <c r="T188" s="197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8" t="s">
        <v>225</v>
      </c>
      <c r="AT188" s="198" t="s">
        <v>171</v>
      </c>
      <c r="AU188" s="198" t="s">
        <v>88</v>
      </c>
      <c r="AY188" s="15" t="s">
        <v>168</v>
      </c>
      <c r="BE188" s="199">
        <f>IF(N188="základná",J188,0)</f>
        <v>0</v>
      </c>
      <c r="BF188" s="199">
        <f>IF(N188="znížená",J188,0)</f>
        <v>0</v>
      </c>
      <c r="BG188" s="199">
        <f>IF(N188="zákl. prenesená",J188,0)</f>
        <v>0</v>
      </c>
      <c r="BH188" s="199">
        <f>IF(N188="zníž. prenesená",J188,0)</f>
        <v>0</v>
      </c>
      <c r="BI188" s="199">
        <f>IF(N188="nulová",J188,0)</f>
        <v>0</v>
      </c>
      <c r="BJ188" s="15" t="s">
        <v>88</v>
      </c>
      <c r="BK188" s="199">
        <f>ROUND(I188*H188,2)</f>
        <v>0</v>
      </c>
      <c r="BL188" s="15" t="s">
        <v>225</v>
      </c>
      <c r="BM188" s="198" t="s">
        <v>692</v>
      </c>
    </row>
    <row r="189" s="2" customFormat="1" ht="16.5" customHeight="1">
      <c r="A189" s="34"/>
      <c r="B189" s="185"/>
      <c r="C189" s="200" t="s">
        <v>376</v>
      </c>
      <c r="D189" s="200" t="s">
        <v>294</v>
      </c>
      <c r="E189" s="201" t="s">
        <v>693</v>
      </c>
      <c r="F189" s="202" t="s">
        <v>694</v>
      </c>
      <c r="G189" s="203" t="s">
        <v>273</v>
      </c>
      <c r="H189" s="204">
        <v>2</v>
      </c>
      <c r="I189" s="205"/>
      <c r="J189" s="206">
        <f>ROUND(I189*H189,2)</f>
        <v>0</v>
      </c>
      <c r="K189" s="207"/>
      <c r="L189" s="208"/>
      <c r="M189" s="209" t="s">
        <v>1</v>
      </c>
      <c r="N189" s="210" t="s">
        <v>41</v>
      </c>
      <c r="O189" s="78"/>
      <c r="P189" s="196">
        <f>O189*H189</f>
        <v>0</v>
      </c>
      <c r="Q189" s="196">
        <v>0</v>
      </c>
      <c r="R189" s="196">
        <f>Q189*H189</f>
        <v>0</v>
      </c>
      <c r="S189" s="196">
        <v>0</v>
      </c>
      <c r="T189" s="197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8" t="s">
        <v>297</v>
      </c>
      <c r="AT189" s="198" t="s">
        <v>294</v>
      </c>
      <c r="AU189" s="198" t="s">
        <v>88</v>
      </c>
      <c r="AY189" s="15" t="s">
        <v>168</v>
      </c>
      <c r="BE189" s="199">
        <f>IF(N189="základná",J189,0)</f>
        <v>0</v>
      </c>
      <c r="BF189" s="199">
        <f>IF(N189="znížená",J189,0)</f>
        <v>0</v>
      </c>
      <c r="BG189" s="199">
        <f>IF(N189="zákl. prenesená",J189,0)</f>
        <v>0</v>
      </c>
      <c r="BH189" s="199">
        <f>IF(N189="zníž. prenesená",J189,0)</f>
        <v>0</v>
      </c>
      <c r="BI189" s="199">
        <f>IF(N189="nulová",J189,0)</f>
        <v>0</v>
      </c>
      <c r="BJ189" s="15" t="s">
        <v>88</v>
      </c>
      <c r="BK189" s="199">
        <f>ROUND(I189*H189,2)</f>
        <v>0</v>
      </c>
      <c r="BL189" s="15" t="s">
        <v>225</v>
      </c>
      <c r="BM189" s="198" t="s">
        <v>695</v>
      </c>
    </row>
    <row r="190" s="2" customFormat="1" ht="33" customHeight="1">
      <c r="A190" s="34"/>
      <c r="B190" s="185"/>
      <c r="C190" s="186" t="s">
        <v>382</v>
      </c>
      <c r="D190" s="186" t="s">
        <v>171</v>
      </c>
      <c r="E190" s="187" t="s">
        <v>696</v>
      </c>
      <c r="F190" s="188" t="s">
        <v>697</v>
      </c>
      <c r="G190" s="189" t="s">
        <v>385</v>
      </c>
      <c r="H190" s="190">
        <v>1</v>
      </c>
      <c r="I190" s="191"/>
      <c r="J190" s="192">
        <f>ROUND(I190*H190,2)</f>
        <v>0</v>
      </c>
      <c r="K190" s="193"/>
      <c r="L190" s="35"/>
      <c r="M190" s="194" t="s">
        <v>1</v>
      </c>
      <c r="N190" s="195" t="s">
        <v>41</v>
      </c>
      <c r="O190" s="78"/>
      <c r="P190" s="196">
        <f>O190*H190</f>
        <v>0</v>
      </c>
      <c r="Q190" s="196">
        <v>0</v>
      </c>
      <c r="R190" s="196">
        <f>Q190*H190</f>
        <v>0</v>
      </c>
      <c r="S190" s="196">
        <v>0</v>
      </c>
      <c r="T190" s="197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8" t="s">
        <v>225</v>
      </c>
      <c r="AT190" s="198" t="s">
        <v>171</v>
      </c>
      <c r="AU190" s="198" t="s">
        <v>88</v>
      </c>
      <c r="AY190" s="15" t="s">
        <v>168</v>
      </c>
      <c r="BE190" s="199">
        <f>IF(N190="základná",J190,0)</f>
        <v>0</v>
      </c>
      <c r="BF190" s="199">
        <f>IF(N190="znížená",J190,0)</f>
        <v>0</v>
      </c>
      <c r="BG190" s="199">
        <f>IF(N190="zákl. prenesená",J190,0)</f>
        <v>0</v>
      </c>
      <c r="BH190" s="199">
        <f>IF(N190="zníž. prenesená",J190,0)</f>
        <v>0</v>
      </c>
      <c r="BI190" s="199">
        <f>IF(N190="nulová",J190,0)</f>
        <v>0</v>
      </c>
      <c r="BJ190" s="15" t="s">
        <v>88</v>
      </c>
      <c r="BK190" s="199">
        <f>ROUND(I190*H190,2)</f>
        <v>0</v>
      </c>
      <c r="BL190" s="15" t="s">
        <v>225</v>
      </c>
      <c r="BM190" s="198" t="s">
        <v>698</v>
      </c>
    </row>
    <row r="191" s="2" customFormat="1" ht="24.15" customHeight="1">
      <c r="A191" s="34"/>
      <c r="B191" s="185"/>
      <c r="C191" s="186" t="s">
        <v>548</v>
      </c>
      <c r="D191" s="186" t="s">
        <v>171</v>
      </c>
      <c r="E191" s="187" t="s">
        <v>699</v>
      </c>
      <c r="F191" s="188" t="s">
        <v>700</v>
      </c>
      <c r="G191" s="189" t="s">
        <v>385</v>
      </c>
      <c r="H191" s="190">
        <v>1</v>
      </c>
      <c r="I191" s="191"/>
      <c r="J191" s="192">
        <f>ROUND(I191*H191,2)</f>
        <v>0</v>
      </c>
      <c r="K191" s="193"/>
      <c r="L191" s="35"/>
      <c r="M191" s="194" t="s">
        <v>1</v>
      </c>
      <c r="N191" s="195" t="s">
        <v>41</v>
      </c>
      <c r="O191" s="78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8" t="s">
        <v>225</v>
      </c>
      <c r="AT191" s="198" t="s">
        <v>171</v>
      </c>
      <c r="AU191" s="198" t="s">
        <v>88</v>
      </c>
      <c r="AY191" s="15" t="s">
        <v>168</v>
      </c>
      <c r="BE191" s="199">
        <f>IF(N191="základná",J191,0)</f>
        <v>0</v>
      </c>
      <c r="BF191" s="199">
        <f>IF(N191="znížená",J191,0)</f>
        <v>0</v>
      </c>
      <c r="BG191" s="199">
        <f>IF(N191="zákl. prenesená",J191,0)</f>
        <v>0</v>
      </c>
      <c r="BH191" s="199">
        <f>IF(N191="zníž. prenesená",J191,0)</f>
        <v>0</v>
      </c>
      <c r="BI191" s="199">
        <f>IF(N191="nulová",J191,0)</f>
        <v>0</v>
      </c>
      <c r="BJ191" s="15" t="s">
        <v>88</v>
      </c>
      <c r="BK191" s="199">
        <f>ROUND(I191*H191,2)</f>
        <v>0</v>
      </c>
      <c r="BL191" s="15" t="s">
        <v>225</v>
      </c>
      <c r="BM191" s="198" t="s">
        <v>701</v>
      </c>
    </row>
    <row r="192" s="2" customFormat="1" ht="33" customHeight="1">
      <c r="A192" s="34"/>
      <c r="B192" s="185"/>
      <c r="C192" s="186" t="s">
        <v>552</v>
      </c>
      <c r="D192" s="186" t="s">
        <v>171</v>
      </c>
      <c r="E192" s="187" t="s">
        <v>702</v>
      </c>
      <c r="F192" s="188" t="s">
        <v>703</v>
      </c>
      <c r="G192" s="189" t="s">
        <v>385</v>
      </c>
      <c r="H192" s="190">
        <v>1</v>
      </c>
      <c r="I192" s="191"/>
      <c r="J192" s="192">
        <f>ROUND(I192*H192,2)</f>
        <v>0</v>
      </c>
      <c r="K192" s="193"/>
      <c r="L192" s="35"/>
      <c r="M192" s="194" t="s">
        <v>1</v>
      </c>
      <c r="N192" s="195" t="s">
        <v>41</v>
      </c>
      <c r="O192" s="78"/>
      <c r="P192" s="196">
        <f>O192*H192</f>
        <v>0</v>
      </c>
      <c r="Q192" s="196">
        <v>0</v>
      </c>
      <c r="R192" s="196">
        <f>Q192*H192</f>
        <v>0</v>
      </c>
      <c r="S192" s="196">
        <v>0</v>
      </c>
      <c r="T192" s="197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8" t="s">
        <v>225</v>
      </c>
      <c r="AT192" s="198" t="s">
        <v>171</v>
      </c>
      <c r="AU192" s="198" t="s">
        <v>88</v>
      </c>
      <c r="AY192" s="15" t="s">
        <v>168</v>
      </c>
      <c r="BE192" s="199">
        <f>IF(N192="základná",J192,0)</f>
        <v>0</v>
      </c>
      <c r="BF192" s="199">
        <f>IF(N192="znížená",J192,0)</f>
        <v>0</v>
      </c>
      <c r="BG192" s="199">
        <f>IF(N192="zákl. prenesená",J192,0)</f>
        <v>0</v>
      </c>
      <c r="BH192" s="199">
        <f>IF(N192="zníž. prenesená",J192,0)</f>
        <v>0</v>
      </c>
      <c r="BI192" s="199">
        <f>IF(N192="nulová",J192,0)</f>
        <v>0</v>
      </c>
      <c r="BJ192" s="15" t="s">
        <v>88</v>
      </c>
      <c r="BK192" s="199">
        <f>ROUND(I192*H192,2)</f>
        <v>0</v>
      </c>
      <c r="BL192" s="15" t="s">
        <v>225</v>
      </c>
      <c r="BM192" s="198" t="s">
        <v>704</v>
      </c>
    </row>
    <row r="193" s="2" customFormat="1" ht="33" customHeight="1">
      <c r="A193" s="34"/>
      <c r="B193" s="185"/>
      <c r="C193" s="186" t="s">
        <v>558</v>
      </c>
      <c r="D193" s="186" t="s">
        <v>171</v>
      </c>
      <c r="E193" s="187" t="s">
        <v>705</v>
      </c>
      <c r="F193" s="188" t="s">
        <v>706</v>
      </c>
      <c r="G193" s="189" t="s">
        <v>385</v>
      </c>
      <c r="H193" s="190">
        <v>1</v>
      </c>
      <c r="I193" s="191"/>
      <c r="J193" s="192">
        <f>ROUND(I193*H193,2)</f>
        <v>0</v>
      </c>
      <c r="K193" s="193"/>
      <c r="L193" s="35"/>
      <c r="M193" s="194" t="s">
        <v>1</v>
      </c>
      <c r="N193" s="195" t="s">
        <v>41</v>
      </c>
      <c r="O193" s="78"/>
      <c r="P193" s="196">
        <f>O193*H193</f>
        <v>0</v>
      </c>
      <c r="Q193" s="196">
        <v>0</v>
      </c>
      <c r="R193" s="196">
        <f>Q193*H193</f>
        <v>0</v>
      </c>
      <c r="S193" s="196">
        <v>0</v>
      </c>
      <c r="T193" s="197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8" t="s">
        <v>225</v>
      </c>
      <c r="AT193" s="198" t="s">
        <v>171</v>
      </c>
      <c r="AU193" s="198" t="s">
        <v>88</v>
      </c>
      <c r="AY193" s="15" t="s">
        <v>168</v>
      </c>
      <c r="BE193" s="199">
        <f>IF(N193="základná",J193,0)</f>
        <v>0</v>
      </c>
      <c r="BF193" s="199">
        <f>IF(N193="znížená",J193,0)</f>
        <v>0</v>
      </c>
      <c r="BG193" s="199">
        <f>IF(N193="zákl. prenesená",J193,0)</f>
        <v>0</v>
      </c>
      <c r="BH193" s="199">
        <f>IF(N193="zníž. prenesená",J193,0)</f>
        <v>0</v>
      </c>
      <c r="BI193" s="199">
        <f>IF(N193="nulová",J193,0)</f>
        <v>0</v>
      </c>
      <c r="BJ193" s="15" t="s">
        <v>88</v>
      </c>
      <c r="BK193" s="199">
        <f>ROUND(I193*H193,2)</f>
        <v>0</v>
      </c>
      <c r="BL193" s="15" t="s">
        <v>225</v>
      </c>
      <c r="BM193" s="198" t="s">
        <v>707</v>
      </c>
    </row>
    <row r="194" s="2" customFormat="1" ht="33" customHeight="1">
      <c r="A194" s="34"/>
      <c r="B194" s="185"/>
      <c r="C194" s="186" t="s">
        <v>562</v>
      </c>
      <c r="D194" s="186" t="s">
        <v>171</v>
      </c>
      <c r="E194" s="187" t="s">
        <v>708</v>
      </c>
      <c r="F194" s="188" t="s">
        <v>709</v>
      </c>
      <c r="G194" s="189" t="s">
        <v>385</v>
      </c>
      <c r="H194" s="190">
        <v>1</v>
      </c>
      <c r="I194" s="191"/>
      <c r="J194" s="192">
        <f>ROUND(I194*H194,2)</f>
        <v>0</v>
      </c>
      <c r="K194" s="193"/>
      <c r="L194" s="35"/>
      <c r="M194" s="194" t="s">
        <v>1</v>
      </c>
      <c r="N194" s="195" t="s">
        <v>41</v>
      </c>
      <c r="O194" s="78"/>
      <c r="P194" s="196">
        <f>O194*H194</f>
        <v>0</v>
      </c>
      <c r="Q194" s="196">
        <v>0</v>
      </c>
      <c r="R194" s="196">
        <f>Q194*H194</f>
        <v>0</v>
      </c>
      <c r="S194" s="196">
        <v>0</v>
      </c>
      <c r="T194" s="197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8" t="s">
        <v>225</v>
      </c>
      <c r="AT194" s="198" t="s">
        <v>171</v>
      </c>
      <c r="AU194" s="198" t="s">
        <v>88</v>
      </c>
      <c r="AY194" s="15" t="s">
        <v>168</v>
      </c>
      <c r="BE194" s="199">
        <f>IF(N194="základná",J194,0)</f>
        <v>0</v>
      </c>
      <c r="BF194" s="199">
        <f>IF(N194="znížená",J194,0)</f>
        <v>0</v>
      </c>
      <c r="BG194" s="199">
        <f>IF(N194="zákl. prenesená",J194,0)</f>
        <v>0</v>
      </c>
      <c r="BH194" s="199">
        <f>IF(N194="zníž. prenesená",J194,0)</f>
        <v>0</v>
      </c>
      <c r="BI194" s="199">
        <f>IF(N194="nulová",J194,0)</f>
        <v>0</v>
      </c>
      <c r="BJ194" s="15" t="s">
        <v>88</v>
      </c>
      <c r="BK194" s="199">
        <f>ROUND(I194*H194,2)</f>
        <v>0</v>
      </c>
      <c r="BL194" s="15" t="s">
        <v>225</v>
      </c>
      <c r="BM194" s="198" t="s">
        <v>710</v>
      </c>
    </row>
    <row r="195" s="2" customFormat="1" ht="33" customHeight="1">
      <c r="A195" s="34"/>
      <c r="B195" s="185"/>
      <c r="C195" s="186" t="s">
        <v>566</v>
      </c>
      <c r="D195" s="186" t="s">
        <v>171</v>
      </c>
      <c r="E195" s="187" t="s">
        <v>711</v>
      </c>
      <c r="F195" s="188" t="s">
        <v>712</v>
      </c>
      <c r="G195" s="189" t="s">
        <v>713</v>
      </c>
      <c r="H195" s="190">
        <v>100</v>
      </c>
      <c r="I195" s="191"/>
      <c r="J195" s="192">
        <f>ROUND(I195*H195,2)</f>
        <v>0</v>
      </c>
      <c r="K195" s="193"/>
      <c r="L195" s="35"/>
      <c r="M195" s="194" t="s">
        <v>1</v>
      </c>
      <c r="N195" s="195" t="s">
        <v>41</v>
      </c>
      <c r="O195" s="78"/>
      <c r="P195" s="196">
        <f>O195*H195</f>
        <v>0</v>
      </c>
      <c r="Q195" s="196">
        <v>4.5899999999999998E-05</v>
      </c>
      <c r="R195" s="196">
        <f>Q195*H195</f>
        <v>0.0045899999999999995</v>
      </c>
      <c r="S195" s="196">
        <v>0.001</v>
      </c>
      <c r="T195" s="197">
        <f>S195*H195</f>
        <v>0.10000000000000001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8" t="s">
        <v>225</v>
      </c>
      <c r="AT195" s="198" t="s">
        <v>171</v>
      </c>
      <c r="AU195" s="198" t="s">
        <v>88</v>
      </c>
      <c r="AY195" s="15" t="s">
        <v>168</v>
      </c>
      <c r="BE195" s="199">
        <f>IF(N195="základná",J195,0)</f>
        <v>0</v>
      </c>
      <c r="BF195" s="199">
        <f>IF(N195="znížená",J195,0)</f>
        <v>0</v>
      </c>
      <c r="BG195" s="199">
        <f>IF(N195="zákl. prenesená",J195,0)</f>
        <v>0</v>
      </c>
      <c r="BH195" s="199">
        <f>IF(N195="zníž. prenesená",J195,0)</f>
        <v>0</v>
      </c>
      <c r="BI195" s="199">
        <f>IF(N195="nulová",J195,0)</f>
        <v>0</v>
      </c>
      <c r="BJ195" s="15" t="s">
        <v>88</v>
      </c>
      <c r="BK195" s="199">
        <f>ROUND(I195*H195,2)</f>
        <v>0</v>
      </c>
      <c r="BL195" s="15" t="s">
        <v>225</v>
      </c>
      <c r="BM195" s="198" t="s">
        <v>714</v>
      </c>
    </row>
    <row r="196" s="2" customFormat="1" ht="33" customHeight="1">
      <c r="A196" s="34"/>
      <c r="B196" s="185"/>
      <c r="C196" s="186" t="s">
        <v>570</v>
      </c>
      <c r="D196" s="186" t="s">
        <v>171</v>
      </c>
      <c r="E196" s="187" t="s">
        <v>715</v>
      </c>
      <c r="F196" s="188" t="s">
        <v>716</v>
      </c>
      <c r="G196" s="189" t="s">
        <v>713</v>
      </c>
      <c r="H196" s="190">
        <v>250</v>
      </c>
      <c r="I196" s="191"/>
      <c r="J196" s="192">
        <f>ROUND(I196*H196,2)</f>
        <v>0</v>
      </c>
      <c r="K196" s="193"/>
      <c r="L196" s="35"/>
      <c r="M196" s="194" t="s">
        <v>1</v>
      </c>
      <c r="N196" s="195" t="s">
        <v>41</v>
      </c>
      <c r="O196" s="78"/>
      <c r="P196" s="196">
        <f>O196*H196</f>
        <v>0</v>
      </c>
      <c r="Q196" s="196">
        <v>4.5899999999999998E-05</v>
      </c>
      <c r="R196" s="196">
        <f>Q196*H196</f>
        <v>0.011474999999999999</v>
      </c>
      <c r="S196" s="196">
        <v>0.001</v>
      </c>
      <c r="T196" s="197">
        <f>S196*H196</f>
        <v>0.25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8" t="s">
        <v>225</v>
      </c>
      <c r="AT196" s="198" t="s">
        <v>171</v>
      </c>
      <c r="AU196" s="198" t="s">
        <v>88</v>
      </c>
      <c r="AY196" s="15" t="s">
        <v>168</v>
      </c>
      <c r="BE196" s="199">
        <f>IF(N196="základná",J196,0)</f>
        <v>0</v>
      </c>
      <c r="BF196" s="199">
        <f>IF(N196="znížená",J196,0)</f>
        <v>0</v>
      </c>
      <c r="BG196" s="199">
        <f>IF(N196="zákl. prenesená",J196,0)</f>
        <v>0</v>
      </c>
      <c r="BH196" s="199">
        <f>IF(N196="zníž. prenesená",J196,0)</f>
        <v>0</v>
      </c>
      <c r="BI196" s="199">
        <f>IF(N196="nulová",J196,0)</f>
        <v>0</v>
      </c>
      <c r="BJ196" s="15" t="s">
        <v>88</v>
      </c>
      <c r="BK196" s="199">
        <f>ROUND(I196*H196,2)</f>
        <v>0</v>
      </c>
      <c r="BL196" s="15" t="s">
        <v>225</v>
      </c>
      <c r="BM196" s="198" t="s">
        <v>717</v>
      </c>
    </row>
    <row r="197" s="2" customFormat="1" ht="24.15" customHeight="1">
      <c r="A197" s="34"/>
      <c r="B197" s="185"/>
      <c r="C197" s="186" t="s">
        <v>718</v>
      </c>
      <c r="D197" s="186" t="s">
        <v>171</v>
      </c>
      <c r="E197" s="187" t="s">
        <v>553</v>
      </c>
      <c r="F197" s="188" t="s">
        <v>554</v>
      </c>
      <c r="G197" s="189" t="s">
        <v>309</v>
      </c>
      <c r="H197" s="211"/>
      <c r="I197" s="191"/>
      <c r="J197" s="192">
        <f>ROUND(I197*H197,2)</f>
        <v>0</v>
      </c>
      <c r="K197" s="193"/>
      <c r="L197" s="35"/>
      <c r="M197" s="194" t="s">
        <v>1</v>
      </c>
      <c r="N197" s="195" t="s">
        <v>41</v>
      </c>
      <c r="O197" s="78"/>
      <c r="P197" s="196">
        <f>O197*H197</f>
        <v>0</v>
      </c>
      <c r="Q197" s="196">
        <v>0</v>
      </c>
      <c r="R197" s="196">
        <f>Q197*H197</f>
        <v>0</v>
      </c>
      <c r="S197" s="196">
        <v>0</v>
      </c>
      <c r="T197" s="197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8" t="s">
        <v>225</v>
      </c>
      <c r="AT197" s="198" t="s">
        <v>171</v>
      </c>
      <c r="AU197" s="198" t="s">
        <v>88</v>
      </c>
      <c r="AY197" s="15" t="s">
        <v>168</v>
      </c>
      <c r="BE197" s="199">
        <f>IF(N197="základná",J197,0)</f>
        <v>0</v>
      </c>
      <c r="BF197" s="199">
        <f>IF(N197="znížená",J197,0)</f>
        <v>0</v>
      </c>
      <c r="BG197" s="199">
        <f>IF(N197="zákl. prenesená",J197,0)</f>
        <v>0</v>
      </c>
      <c r="BH197" s="199">
        <f>IF(N197="zníž. prenesená",J197,0)</f>
        <v>0</v>
      </c>
      <c r="BI197" s="199">
        <f>IF(N197="nulová",J197,0)</f>
        <v>0</v>
      </c>
      <c r="BJ197" s="15" t="s">
        <v>88</v>
      </c>
      <c r="BK197" s="199">
        <f>ROUND(I197*H197,2)</f>
        <v>0</v>
      </c>
      <c r="BL197" s="15" t="s">
        <v>225</v>
      </c>
      <c r="BM197" s="198" t="s">
        <v>719</v>
      </c>
    </row>
    <row r="198" s="12" customFormat="1" ht="25.92" customHeight="1">
      <c r="A198" s="12"/>
      <c r="B198" s="172"/>
      <c r="C198" s="12"/>
      <c r="D198" s="173" t="s">
        <v>74</v>
      </c>
      <c r="E198" s="174" t="s">
        <v>720</v>
      </c>
      <c r="F198" s="174" t="s">
        <v>721</v>
      </c>
      <c r="G198" s="12"/>
      <c r="H198" s="12"/>
      <c r="I198" s="175"/>
      <c r="J198" s="176">
        <f>BK198</f>
        <v>0</v>
      </c>
      <c r="K198" s="12"/>
      <c r="L198" s="172"/>
      <c r="M198" s="177"/>
      <c r="N198" s="178"/>
      <c r="O198" s="178"/>
      <c r="P198" s="179">
        <f>P199</f>
        <v>0</v>
      </c>
      <c r="Q198" s="178"/>
      <c r="R198" s="179">
        <f>R199</f>
        <v>0</v>
      </c>
      <c r="S198" s="178"/>
      <c r="T198" s="180">
        <f>T199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73" t="s">
        <v>175</v>
      </c>
      <c r="AT198" s="181" t="s">
        <v>74</v>
      </c>
      <c r="AU198" s="181" t="s">
        <v>75</v>
      </c>
      <c r="AY198" s="173" t="s">
        <v>168</v>
      </c>
      <c r="BK198" s="182">
        <f>BK199</f>
        <v>0</v>
      </c>
    </row>
    <row r="199" s="2" customFormat="1" ht="16.5" customHeight="1">
      <c r="A199" s="34"/>
      <c r="B199" s="185"/>
      <c r="C199" s="186" t="s">
        <v>722</v>
      </c>
      <c r="D199" s="186" t="s">
        <v>171</v>
      </c>
      <c r="E199" s="187" t="s">
        <v>723</v>
      </c>
      <c r="F199" s="188" t="s">
        <v>724</v>
      </c>
      <c r="G199" s="189" t="s">
        <v>385</v>
      </c>
      <c r="H199" s="190">
        <v>1</v>
      </c>
      <c r="I199" s="191"/>
      <c r="J199" s="192">
        <f>ROUND(I199*H199,2)</f>
        <v>0</v>
      </c>
      <c r="K199" s="193"/>
      <c r="L199" s="35"/>
      <c r="M199" s="212" t="s">
        <v>1</v>
      </c>
      <c r="N199" s="213" t="s">
        <v>41</v>
      </c>
      <c r="O199" s="214"/>
      <c r="P199" s="215">
        <f>O199*H199</f>
        <v>0</v>
      </c>
      <c r="Q199" s="215">
        <v>0</v>
      </c>
      <c r="R199" s="215">
        <f>Q199*H199</f>
        <v>0</v>
      </c>
      <c r="S199" s="215">
        <v>0</v>
      </c>
      <c r="T199" s="216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8" t="s">
        <v>725</v>
      </c>
      <c r="AT199" s="198" t="s">
        <v>171</v>
      </c>
      <c r="AU199" s="198" t="s">
        <v>82</v>
      </c>
      <c r="AY199" s="15" t="s">
        <v>168</v>
      </c>
      <c r="BE199" s="199">
        <f>IF(N199="základná",J199,0)</f>
        <v>0</v>
      </c>
      <c r="BF199" s="199">
        <f>IF(N199="znížená",J199,0)</f>
        <v>0</v>
      </c>
      <c r="BG199" s="199">
        <f>IF(N199="zákl. prenesená",J199,0)</f>
        <v>0</v>
      </c>
      <c r="BH199" s="199">
        <f>IF(N199="zníž. prenesená",J199,0)</f>
        <v>0</v>
      </c>
      <c r="BI199" s="199">
        <f>IF(N199="nulová",J199,0)</f>
        <v>0</v>
      </c>
      <c r="BJ199" s="15" t="s">
        <v>88</v>
      </c>
      <c r="BK199" s="199">
        <f>ROUND(I199*H199,2)</f>
        <v>0</v>
      </c>
      <c r="BL199" s="15" t="s">
        <v>725</v>
      </c>
      <c r="BM199" s="198" t="s">
        <v>726</v>
      </c>
    </row>
    <row r="200" s="2" customFormat="1" ht="6.96" customHeight="1">
      <c r="A200" s="34"/>
      <c r="B200" s="61"/>
      <c r="C200" s="62"/>
      <c r="D200" s="62"/>
      <c r="E200" s="62"/>
      <c r="F200" s="62"/>
      <c r="G200" s="62"/>
      <c r="H200" s="62"/>
      <c r="I200" s="62"/>
      <c r="J200" s="62"/>
      <c r="K200" s="62"/>
      <c r="L200" s="35"/>
      <c r="M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</row>
  </sheetData>
  <autoFilter ref="C129:K19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8:H11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101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135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Zníženie energetickej náročnosti budovy telocvične ZŠ a MŠ Pod Papierňou, Bardejov</v>
      </c>
      <c r="F7" s="28"/>
      <c r="G7" s="28"/>
      <c r="H7" s="28"/>
      <c r="L7" s="18"/>
    </row>
    <row r="8" s="1" customFormat="1" ht="12" customHeight="1">
      <c r="B8" s="18"/>
      <c r="D8" s="28" t="s">
        <v>136</v>
      </c>
      <c r="L8" s="18"/>
    </row>
    <row r="9" s="2" customFormat="1" ht="23.25" customHeight="1">
      <c r="A9" s="34"/>
      <c r="B9" s="35"/>
      <c r="C9" s="34"/>
      <c r="D9" s="34"/>
      <c r="E9" s="131" t="s">
        <v>137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727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1. 5. 2024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30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2"/>
      <c r="B29" s="133"/>
      <c r="C29" s="132"/>
      <c r="D29" s="132"/>
      <c r="E29" s="32" t="s">
        <v>1</v>
      </c>
      <c r="F29" s="32"/>
      <c r="G29" s="32"/>
      <c r="H29" s="32"/>
      <c r="I29" s="132"/>
      <c r="J29" s="132"/>
      <c r="K29" s="132"/>
      <c r="L29" s="134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5" t="s">
        <v>35</v>
      </c>
      <c r="E32" s="34"/>
      <c r="F32" s="34"/>
      <c r="G32" s="34"/>
      <c r="H32" s="34"/>
      <c r="I32" s="34"/>
      <c r="J32" s="97">
        <f>ROUND(J127,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6" t="s">
        <v>39</v>
      </c>
      <c r="E35" s="41" t="s">
        <v>40</v>
      </c>
      <c r="F35" s="137">
        <f>ROUND((SUM(BE127:BE156)),  2)</f>
        <v>0</v>
      </c>
      <c r="G35" s="138"/>
      <c r="H35" s="138"/>
      <c r="I35" s="139">
        <v>0.20000000000000001</v>
      </c>
      <c r="J35" s="137">
        <f>ROUND(((SUM(BE127:BE156))*I35),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ROUND((SUM(BF127:BF156)),  2)</f>
        <v>0</v>
      </c>
      <c r="G36" s="138"/>
      <c r="H36" s="138"/>
      <c r="I36" s="139">
        <v>0.20000000000000001</v>
      </c>
      <c r="J36" s="137">
        <f>ROUND(((SUM(BF127:BF156))*I36),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ROUND((SUM(BG127:BG156)),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ROUND((SUM(BH127:BH156)),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ROUND((SUM(BI127:BI156)),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Zníženie energetickej náročnosti budovy telocvične ZŠ a MŠ Pod Papierňou, Bardejov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136</v>
      </c>
      <c r="L86" s="18"/>
    </row>
    <row r="87" s="2" customFormat="1" ht="23.25" customHeight="1">
      <c r="A87" s="34"/>
      <c r="B87" s="35"/>
      <c r="C87" s="34"/>
      <c r="D87" s="34"/>
      <c r="E87" s="131" t="s">
        <v>137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06 - Výmena nášlapných vrstiev podlahy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Pod Papierňou 1555 ; 085 01 Bardejov</v>
      </c>
      <c r="G91" s="34"/>
      <c r="H91" s="34"/>
      <c r="I91" s="28" t="s">
        <v>21</v>
      </c>
      <c r="J91" s="70" t="str">
        <f>IF(J14="","",J14)</f>
        <v>1. 5. 2024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Mesto Bardejov, Radničné námestie 16, 085 01</v>
      </c>
      <c r="G93" s="34"/>
      <c r="H93" s="34"/>
      <c r="I93" s="28" t="s">
        <v>29</v>
      </c>
      <c r="J93" s="32" t="str">
        <f>E23</f>
        <v>BEELI s.r.o., Bojná 329, 956 01 Bojná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5.6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BEELI s.r.o., Bojná 329, 956 01 Bojná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141</v>
      </c>
      <c r="D96" s="142"/>
      <c r="E96" s="142"/>
      <c r="F96" s="142"/>
      <c r="G96" s="142"/>
      <c r="H96" s="142"/>
      <c r="I96" s="142"/>
      <c r="J96" s="151" t="s">
        <v>142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143</v>
      </c>
      <c r="D98" s="34"/>
      <c r="E98" s="34"/>
      <c r="F98" s="34"/>
      <c r="G98" s="34"/>
      <c r="H98" s="34"/>
      <c r="I98" s="34"/>
      <c r="J98" s="97">
        <f>J127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144</v>
      </c>
    </row>
    <row r="99" s="9" customFormat="1" ht="24.96" customHeight="1">
      <c r="A99" s="9"/>
      <c r="B99" s="153"/>
      <c r="C99" s="9"/>
      <c r="D99" s="154" t="s">
        <v>145</v>
      </c>
      <c r="E99" s="155"/>
      <c r="F99" s="155"/>
      <c r="G99" s="155"/>
      <c r="H99" s="155"/>
      <c r="I99" s="155"/>
      <c r="J99" s="156">
        <f>J128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7"/>
      <c r="C100" s="10"/>
      <c r="D100" s="158" t="s">
        <v>146</v>
      </c>
      <c r="E100" s="159"/>
      <c r="F100" s="159"/>
      <c r="G100" s="159"/>
      <c r="H100" s="159"/>
      <c r="I100" s="159"/>
      <c r="J100" s="160">
        <f>J129</f>
        <v>0</v>
      </c>
      <c r="K100" s="10"/>
      <c r="L100" s="15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7"/>
      <c r="C101" s="10"/>
      <c r="D101" s="158" t="s">
        <v>147</v>
      </c>
      <c r="E101" s="159"/>
      <c r="F101" s="159"/>
      <c r="G101" s="159"/>
      <c r="H101" s="159"/>
      <c r="I101" s="159"/>
      <c r="J101" s="160">
        <f>J133</f>
        <v>0</v>
      </c>
      <c r="K101" s="10"/>
      <c r="L101" s="15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7"/>
      <c r="C102" s="10"/>
      <c r="D102" s="158" t="s">
        <v>148</v>
      </c>
      <c r="E102" s="159"/>
      <c r="F102" s="159"/>
      <c r="G102" s="159"/>
      <c r="H102" s="159"/>
      <c r="I102" s="159"/>
      <c r="J102" s="160">
        <f>J146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53"/>
      <c r="C103" s="9"/>
      <c r="D103" s="154" t="s">
        <v>149</v>
      </c>
      <c r="E103" s="155"/>
      <c r="F103" s="155"/>
      <c r="G103" s="155"/>
      <c r="H103" s="155"/>
      <c r="I103" s="155"/>
      <c r="J103" s="156">
        <f>J148</f>
        <v>0</v>
      </c>
      <c r="K103" s="9"/>
      <c r="L103" s="15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57"/>
      <c r="C104" s="10"/>
      <c r="D104" s="158" t="s">
        <v>150</v>
      </c>
      <c r="E104" s="159"/>
      <c r="F104" s="159"/>
      <c r="G104" s="159"/>
      <c r="H104" s="159"/>
      <c r="I104" s="159"/>
      <c r="J104" s="160">
        <f>J149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7"/>
      <c r="C105" s="10"/>
      <c r="D105" s="158" t="s">
        <v>728</v>
      </c>
      <c r="E105" s="159"/>
      <c r="F105" s="159"/>
      <c r="G105" s="159"/>
      <c r="H105" s="159"/>
      <c r="I105" s="159"/>
      <c r="J105" s="160">
        <f>J152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11" s="2" customFormat="1" ht="6.96" customHeight="1">
      <c r="A111" s="34"/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4.96" customHeight="1">
      <c r="A112" s="34"/>
      <c r="B112" s="35"/>
      <c r="C112" s="19" t="s">
        <v>154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15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26.25" customHeight="1">
      <c r="A115" s="34"/>
      <c r="B115" s="35"/>
      <c r="C115" s="34"/>
      <c r="D115" s="34"/>
      <c r="E115" s="131" t="str">
        <f>E7</f>
        <v>Zníženie energetickej náročnosti budovy telocvične ZŠ a MŠ Pod Papierňou, Bardejov</v>
      </c>
      <c r="F115" s="28"/>
      <c r="G115" s="28"/>
      <c r="H115" s="28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1" customFormat="1" ht="12" customHeight="1">
      <c r="B116" s="18"/>
      <c r="C116" s="28" t="s">
        <v>136</v>
      </c>
      <c r="L116" s="18"/>
    </row>
    <row r="117" s="2" customFormat="1" ht="23.25" customHeight="1">
      <c r="A117" s="34"/>
      <c r="B117" s="35"/>
      <c r="C117" s="34"/>
      <c r="D117" s="34"/>
      <c r="E117" s="131" t="s">
        <v>137</v>
      </c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138</v>
      </c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6.5" customHeight="1">
      <c r="A119" s="34"/>
      <c r="B119" s="35"/>
      <c r="C119" s="34"/>
      <c r="D119" s="34"/>
      <c r="E119" s="68" t="str">
        <f>E11</f>
        <v>06 - Výmena nášlapných vrstiev podlahy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19</v>
      </c>
      <c r="D121" s="34"/>
      <c r="E121" s="34"/>
      <c r="F121" s="23" t="str">
        <f>F14</f>
        <v>Pod Papierňou 1555 ; 085 01 Bardejov</v>
      </c>
      <c r="G121" s="34"/>
      <c r="H121" s="34"/>
      <c r="I121" s="28" t="s">
        <v>21</v>
      </c>
      <c r="J121" s="70" t="str">
        <f>IF(J14="","",J14)</f>
        <v>1. 5. 2024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25.65" customHeight="1">
      <c r="A123" s="34"/>
      <c r="B123" s="35"/>
      <c r="C123" s="28" t="s">
        <v>23</v>
      </c>
      <c r="D123" s="34"/>
      <c r="E123" s="34"/>
      <c r="F123" s="23" t="str">
        <f>E17</f>
        <v>Mesto Bardejov, Radničné námestie 16, 085 01</v>
      </c>
      <c r="G123" s="34"/>
      <c r="H123" s="34"/>
      <c r="I123" s="28" t="s">
        <v>29</v>
      </c>
      <c r="J123" s="32" t="str">
        <f>E23</f>
        <v>BEELI s.r.o., Bojná 329, 956 01 Bojná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25.65" customHeight="1">
      <c r="A124" s="34"/>
      <c r="B124" s="35"/>
      <c r="C124" s="28" t="s">
        <v>27</v>
      </c>
      <c r="D124" s="34"/>
      <c r="E124" s="34"/>
      <c r="F124" s="23" t="str">
        <f>IF(E20="","",E20)</f>
        <v>Vyplň údaj</v>
      </c>
      <c r="G124" s="34"/>
      <c r="H124" s="34"/>
      <c r="I124" s="28" t="s">
        <v>32</v>
      </c>
      <c r="J124" s="32" t="str">
        <f>E26</f>
        <v>BEELI s.r.o., Bojná 329, 956 01 Bojná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0.32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11" customFormat="1" ht="29.28" customHeight="1">
      <c r="A126" s="161"/>
      <c r="B126" s="162"/>
      <c r="C126" s="163" t="s">
        <v>155</v>
      </c>
      <c r="D126" s="164" t="s">
        <v>60</v>
      </c>
      <c r="E126" s="164" t="s">
        <v>56</v>
      </c>
      <c r="F126" s="164" t="s">
        <v>57</v>
      </c>
      <c r="G126" s="164" t="s">
        <v>156</v>
      </c>
      <c r="H126" s="164" t="s">
        <v>157</v>
      </c>
      <c r="I126" s="164" t="s">
        <v>158</v>
      </c>
      <c r="J126" s="165" t="s">
        <v>142</v>
      </c>
      <c r="K126" s="166" t="s">
        <v>159</v>
      </c>
      <c r="L126" s="167"/>
      <c r="M126" s="87" t="s">
        <v>1</v>
      </c>
      <c r="N126" s="88" t="s">
        <v>39</v>
      </c>
      <c r="O126" s="88" t="s">
        <v>160</v>
      </c>
      <c r="P126" s="88" t="s">
        <v>161</v>
      </c>
      <c r="Q126" s="88" t="s">
        <v>162</v>
      </c>
      <c r="R126" s="88" t="s">
        <v>163</v>
      </c>
      <c r="S126" s="88" t="s">
        <v>164</v>
      </c>
      <c r="T126" s="89" t="s">
        <v>165</v>
      </c>
      <c r="U126" s="161"/>
      <c r="V126" s="161"/>
      <c r="W126" s="161"/>
      <c r="X126" s="161"/>
      <c r="Y126" s="161"/>
      <c r="Z126" s="161"/>
      <c r="AA126" s="161"/>
      <c r="AB126" s="161"/>
      <c r="AC126" s="161"/>
      <c r="AD126" s="161"/>
      <c r="AE126" s="161"/>
    </row>
    <row r="127" s="2" customFormat="1" ht="22.8" customHeight="1">
      <c r="A127" s="34"/>
      <c r="B127" s="35"/>
      <c r="C127" s="94" t="s">
        <v>143</v>
      </c>
      <c r="D127" s="34"/>
      <c r="E127" s="34"/>
      <c r="F127" s="34"/>
      <c r="G127" s="34"/>
      <c r="H127" s="34"/>
      <c r="I127" s="34"/>
      <c r="J127" s="168">
        <f>BK127</f>
        <v>0</v>
      </c>
      <c r="K127" s="34"/>
      <c r="L127" s="35"/>
      <c r="M127" s="90"/>
      <c r="N127" s="74"/>
      <c r="O127" s="91"/>
      <c r="P127" s="169">
        <f>P128+P148</f>
        <v>0</v>
      </c>
      <c r="Q127" s="91"/>
      <c r="R127" s="169">
        <f>R128+R148</f>
        <v>3.1222854</v>
      </c>
      <c r="S127" s="91"/>
      <c r="T127" s="170">
        <f>T128+T148</f>
        <v>0.86320000000000008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5" t="s">
        <v>74</v>
      </c>
      <c r="AU127" s="15" t="s">
        <v>144</v>
      </c>
      <c r="BK127" s="171">
        <f>BK128+BK148</f>
        <v>0</v>
      </c>
    </row>
    <row r="128" s="12" customFormat="1" ht="25.92" customHeight="1">
      <c r="A128" s="12"/>
      <c r="B128" s="172"/>
      <c r="C128" s="12"/>
      <c r="D128" s="173" t="s">
        <v>74</v>
      </c>
      <c r="E128" s="174" t="s">
        <v>166</v>
      </c>
      <c r="F128" s="174" t="s">
        <v>167</v>
      </c>
      <c r="G128" s="12"/>
      <c r="H128" s="12"/>
      <c r="I128" s="175"/>
      <c r="J128" s="176">
        <f>BK128</f>
        <v>0</v>
      </c>
      <c r="K128" s="12"/>
      <c r="L128" s="172"/>
      <c r="M128" s="177"/>
      <c r="N128" s="178"/>
      <c r="O128" s="178"/>
      <c r="P128" s="179">
        <f>P129+P133+P146</f>
        <v>0</v>
      </c>
      <c r="Q128" s="178"/>
      <c r="R128" s="179">
        <f>R129+R133+R146</f>
        <v>0.90451339999999991</v>
      </c>
      <c r="S128" s="178"/>
      <c r="T128" s="180">
        <f>T129+T133+T146</f>
        <v>0.86320000000000008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73" t="s">
        <v>82</v>
      </c>
      <c r="AT128" s="181" t="s">
        <v>74</v>
      </c>
      <c r="AU128" s="181" t="s">
        <v>75</v>
      </c>
      <c r="AY128" s="173" t="s">
        <v>168</v>
      </c>
      <c r="BK128" s="182">
        <f>BK129+BK133+BK146</f>
        <v>0</v>
      </c>
    </row>
    <row r="129" s="12" customFormat="1" ht="22.8" customHeight="1">
      <c r="A129" s="12"/>
      <c r="B129" s="172"/>
      <c r="C129" s="12"/>
      <c r="D129" s="173" t="s">
        <v>74</v>
      </c>
      <c r="E129" s="183" t="s">
        <v>169</v>
      </c>
      <c r="F129" s="183" t="s">
        <v>170</v>
      </c>
      <c r="G129" s="12"/>
      <c r="H129" s="12"/>
      <c r="I129" s="175"/>
      <c r="J129" s="184">
        <f>BK129</f>
        <v>0</v>
      </c>
      <c r="K129" s="12"/>
      <c r="L129" s="172"/>
      <c r="M129" s="177"/>
      <c r="N129" s="178"/>
      <c r="O129" s="178"/>
      <c r="P129" s="179">
        <f>SUM(P130:P132)</f>
        <v>0</v>
      </c>
      <c r="Q129" s="178"/>
      <c r="R129" s="179">
        <f>SUM(R130:R132)</f>
        <v>0.90254139999999994</v>
      </c>
      <c r="S129" s="178"/>
      <c r="T129" s="180">
        <f>SUM(T130:T132)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3" t="s">
        <v>82</v>
      </c>
      <c r="AT129" s="181" t="s">
        <v>74</v>
      </c>
      <c r="AU129" s="181" t="s">
        <v>82</v>
      </c>
      <c r="AY129" s="173" t="s">
        <v>168</v>
      </c>
      <c r="BK129" s="182">
        <f>SUM(BK130:BK132)</f>
        <v>0</v>
      </c>
    </row>
    <row r="130" s="2" customFormat="1" ht="24.15" customHeight="1">
      <c r="A130" s="34"/>
      <c r="B130" s="185"/>
      <c r="C130" s="186" t="s">
        <v>82</v>
      </c>
      <c r="D130" s="186" t="s">
        <v>171</v>
      </c>
      <c r="E130" s="187" t="s">
        <v>729</v>
      </c>
      <c r="F130" s="188" t="s">
        <v>730</v>
      </c>
      <c r="G130" s="189" t="s">
        <v>174</v>
      </c>
      <c r="H130" s="190">
        <v>32.799999999999997</v>
      </c>
      <c r="I130" s="191"/>
      <c r="J130" s="192">
        <f>ROUND(I130*H130,2)</f>
        <v>0</v>
      </c>
      <c r="K130" s="193"/>
      <c r="L130" s="35"/>
      <c r="M130" s="194" t="s">
        <v>1</v>
      </c>
      <c r="N130" s="195" t="s">
        <v>41</v>
      </c>
      <c r="O130" s="78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8" t="s">
        <v>175</v>
      </c>
      <c r="AT130" s="198" t="s">
        <v>171</v>
      </c>
      <c r="AU130" s="198" t="s">
        <v>88</v>
      </c>
      <c r="AY130" s="15" t="s">
        <v>168</v>
      </c>
      <c r="BE130" s="199">
        <f>IF(N130="základná",J130,0)</f>
        <v>0</v>
      </c>
      <c r="BF130" s="199">
        <f>IF(N130="znížená",J130,0)</f>
        <v>0</v>
      </c>
      <c r="BG130" s="199">
        <f>IF(N130="zákl. prenesená",J130,0)</f>
        <v>0</v>
      </c>
      <c r="BH130" s="199">
        <f>IF(N130="zníž. prenesená",J130,0)</f>
        <v>0</v>
      </c>
      <c r="BI130" s="199">
        <f>IF(N130="nulová",J130,0)</f>
        <v>0</v>
      </c>
      <c r="BJ130" s="15" t="s">
        <v>88</v>
      </c>
      <c r="BK130" s="199">
        <f>ROUND(I130*H130,2)</f>
        <v>0</v>
      </c>
      <c r="BL130" s="15" t="s">
        <v>175</v>
      </c>
      <c r="BM130" s="198" t="s">
        <v>731</v>
      </c>
    </row>
    <row r="131" s="2" customFormat="1" ht="24.15" customHeight="1">
      <c r="A131" s="34"/>
      <c r="B131" s="185"/>
      <c r="C131" s="200" t="s">
        <v>88</v>
      </c>
      <c r="D131" s="200" t="s">
        <v>294</v>
      </c>
      <c r="E131" s="201" t="s">
        <v>732</v>
      </c>
      <c r="F131" s="202" t="s">
        <v>733</v>
      </c>
      <c r="G131" s="203" t="s">
        <v>713</v>
      </c>
      <c r="H131" s="204">
        <v>6.7569999999999997</v>
      </c>
      <c r="I131" s="205"/>
      <c r="J131" s="206">
        <f>ROUND(I131*H131,2)</f>
        <v>0</v>
      </c>
      <c r="K131" s="207"/>
      <c r="L131" s="208"/>
      <c r="M131" s="209" t="s">
        <v>1</v>
      </c>
      <c r="N131" s="210" t="s">
        <v>41</v>
      </c>
      <c r="O131" s="78"/>
      <c r="P131" s="196">
        <f>O131*H131</f>
        <v>0</v>
      </c>
      <c r="Q131" s="196">
        <v>0.001</v>
      </c>
      <c r="R131" s="196">
        <f>Q131*H131</f>
        <v>0.006757</v>
      </c>
      <c r="S131" s="196">
        <v>0</v>
      </c>
      <c r="T131" s="19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197</v>
      </c>
      <c r="AT131" s="198" t="s">
        <v>294</v>
      </c>
      <c r="AU131" s="198" t="s">
        <v>88</v>
      </c>
      <c r="AY131" s="15" t="s">
        <v>168</v>
      </c>
      <c r="BE131" s="199">
        <f>IF(N131="základná",J131,0)</f>
        <v>0</v>
      </c>
      <c r="BF131" s="199">
        <f>IF(N131="znížená",J131,0)</f>
        <v>0</v>
      </c>
      <c r="BG131" s="199">
        <f>IF(N131="zákl. prenesená",J131,0)</f>
        <v>0</v>
      </c>
      <c r="BH131" s="199">
        <f>IF(N131="zníž. prenesená",J131,0)</f>
        <v>0</v>
      </c>
      <c r="BI131" s="199">
        <f>IF(N131="nulová",J131,0)</f>
        <v>0</v>
      </c>
      <c r="BJ131" s="15" t="s">
        <v>88</v>
      </c>
      <c r="BK131" s="199">
        <f>ROUND(I131*H131,2)</f>
        <v>0</v>
      </c>
      <c r="BL131" s="15" t="s">
        <v>175</v>
      </c>
      <c r="BM131" s="198" t="s">
        <v>734</v>
      </c>
    </row>
    <row r="132" s="2" customFormat="1" ht="24.15" customHeight="1">
      <c r="A132" s="34"/>
      <c r="B132" s="185"/>
      <c r="C132" s="186" t="s">
        <v>113</v>
      </c>
      <c r="D132" s="186" t="s">
        <v>171</v>
      </c>
      <c r="E132" s="187" t="s">
        <v>735</v>
      </c>
      <c r="F132" s="188" t="s">
        <v>736</v>
      </c>
      <c r="G132" s="189" t="s">
        <v>174</v>
      </c>
      <c r="H132" s="190">
        <v>34.439999999999998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41</v>
      </c>
      <c r="O132" s="78"/>
      <c r="P132" s="196">
        <f>O132*H132</f>
        <v>0</v>
      </c>
      <c r="Q132" s="196">
        <v>0.026009999999999998</v>
      </c>
      <c r="R132" s="196">
        <f>Q132*H132</f>
        <v>0.89578439999999993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175</v>
      </c>
      <c r="AT132" s="198" t="s">
        <v>171</v>
      </c>
      <c r="AU132" s="198" t="s">
        <v>88</v>
      </c>
      <c r="AY132" s="15" t="s">
        <v>168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88</v>
      </c>
      <c r="BK132" s="199">
        <f>ROUND(I132*H132,2)</f>
        <v>0</v>
      </c>
      <c r="BL132" s="15" t="s">
        <v>175</v>
      </c>
      <c r="BM132" s="198" t="s">
        <v>737</v>
      </c>
    </row>
    <row r="133" s="12" customFormat="1" ht="22.8" customHeight="1">
      <c r="A133" s="12"/>
      <c r="B133" s="172"/>
      <c r="C133" s="12"/>
      <c r="D133" s="173" t="s">
        <v>74</v>
      </c>
      <c r="E133" s="183" t="s">
        <v>201</v>
      </c>
      <c r="F133" s="183" t="s">
        <v>211</v>
      </c>
      <c r="G133" s="12"/>
      <c r="H133" s="12"/>
      <c r="I133" s="175"/>
      <c r="J133" s="184">
        <f>BK133</f>
        <v>0</v>
      </c>
      <c r="K133" s="12"/>
      <c r="L133" s="172"/>
      <c r="M133" s="177"/>
      <c r="N133" s="178"/>
      <c r="O133" s="178"/>
      <c r="P133" s="179">
        <f>SUM(P134:P145)</f>
        <v>0</v>
      </c>
      <c r="Q133" s="178"/>
      <c r="R133" s="179">
        <f>SUM(R134:R145)</f>
        <v>0.0019719999999999998</v>
      </c>
      <c r="S133" s="178"/>
      <c r="T133" s="180">
        <f>SUM(T134:T145)</f>
        <v>0.86320000000000008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73" t="s">
        <v>82</v>
      </c>
      <c r="AT133" s="181" t="s">
        <v>74</v>
      </c>
      <c r="AU133" s="181" t="s">
        <v>82</v>
      </c>
      <c r="AY133" s="173" t="s">
        <v>168</v>
      </c>
      <c r="BK133" s="182">
        <f>SUM(BK134:BK145)</f>
        <v>0</v>
      </c>
    </row>
    <row r="134" s="2" customFormat="1" ht="16.5" customHeight="1">
      <c r="A134" s="34"/>
      <c r="B134" s="185"/>
      <c r="C134" s="186" t="s">
        <v>175</v>
      </c>
      <c r="D134" s="186" t="s">
        <v>171</v>
      </c>
      <c r="E134" s="187" t="s">
        <v>738</v>
      </c>
      <c r="F134" s="188" t="s">
        <v>739</v>
      </c>
      <c r="G134" s="189" t="s">
        <v>174</v>
      </c>
      <c r="H134" s="190">
        <v>32.799999999999997</v>
      </c>
      <c r="I134" s="191"/>
      <c r="J134" s="192">
        <f>ROUND(I134*H134,2)</f>
        <v>0</v>
      </c>
      <c r="K134" s="193"/>
      <c r="L134" s="35"/>
      <c r="M134" s="194" t="s">
        <v>1</v>
      </c>
      <c r="N134" s="195" t="s">
        <v>41</v>
      </c>
      <c r="O134" s="78"/>
      <c r="P134" s="196">
        <f>O134*H134</f>
        <v>0</v>
      </c>
      <c r="Q134" s="196">
        <v>5.0000000000000002E-05</v>
      </c>
      <c r="R134" s="196">
        <f>Q134*H134</f>
        <v>0.00164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175</v>
      </c>
      <c r="AT134" s="198" t="s">
        <v>171</v>
      </c>
      <c r="AU134" s="198" t="s">
        <v>88</v>
      </c>
      <c r="AY134" s="15" t="s">
        <v>168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88</v>
      </c>
      <c r="BK134" s="199">
        <f>ROUND(I134*H134,2)</f>
        <v>0</v>
      </c>
      <c r="BL134" s="15" t="s">
        <v>175</v>
      </c>
      <c r="BM134" s="198" t="s">
        <v>740</v>
      </c>
    </row>
    <row r="135" s="2" customFormat="1" ht="24.15" customHeight="1">
      <c r="A135" s="34"/>
      <c r="B135" s="185"/>
      <c r="C135" s="186" t="s">
        <v>186</v>
      </c>
      <c r="D135" s="186" t="s">
        <v>171</v>
      </c>
      <c r="E135" s="187" t="s">
        <v>741</v>
      </c>
      <c r="F135" s="188" t="s">
        <v>742</v>
      </c>
      <c r="G135" s="189" t="s">
        <v>174</v>
      </c>
      <c r="H135" s="190">
        <v>33.200000000000003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41</v>
      </c>
      <c r="O135" s="78"/>
      <c r="P135" s="196">
        <f>O135*H135</f>
        <v>0</v>
      </c>
      <c r="Q135" s="196">
        <v>1.0000000000000001E-05</v>
      </c>
      <c r="R135" s="196">
        <f>Q135*H135</f>
        <v>0.00033200000000000005</v>
      </c>
      <c r="S135" s="196">
        <v>0.0060000000000000001</v>
      </c>
      <c r="T135" s="197">
        <f>S135*H135</f>
        <v>0.19920000000000002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175</v>
      </c>
      <c r="AT135" s="198" t="s">
        <v>171</v>
      </c>
      <c r="AU135" s="198" t="s">
        <v>88</v>
      </c>
      <c r="AY135" s="15" t="s">
        <v>168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88</v>
      </c>
      <c r="BK135" s="199">
        <f>ROUND(I135*H135,2)</f>
        <v>0</v>
      </c>
      <c r="BL135" s="15" t="s">
        <v>175</v>
      </c>
      <c r="BM135" s="198" t="s">
        <v>743</v>
      </c>
    </row>
    <row r="136" s="2" customFormat="1" ht="33" customHeight="1">
      <c r="A136" s="34"/>
      <c r="B136" s="185"/>
      <c r="C136" s="186" t="s">
        <v>169</v>
      </c>
      <c r="D136" s="186" t="s">
        <v>171</v>
      </c>
      <c r="E136" s="187" t="s">
        <v>744</v>
      </c>
      <c r="F136" s="188" t="s">
        <v>745</v>
      </c>
      <c r="G136" s="189" t="s">
        <v>174</v>
      </c>
      <c r="H136" s="190">
        <v>33.200000000000003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41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0.02</v>
      </c>
      <c r="T136" s="197">
        <f>S136*H136</f>
        <v>0.66400000000000003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175</v>
      </c>
      <c r="AT136" s="198" t="s">
        <v>171</v>
      </c>
      <c r="AU136" s="198" t="s">
        <v>88</v>
      </c>
      <c r="AY136" s="15" t="s">
        <v>168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88</v>
      </c>
      <c r="BK136" s="199">
        <f>ROUND(I136*H136,2)</f>
        <v>0</v>
      </c>
      <c r="BL136" s="15" t="s">
        <v>175</v>
      </c>
      <c r="BM136" s="198" t="s">
        <v>746</v>
      </c>
    </row>
    <row r="137" s="2" customFormat="1" ht="24.15" customHeight="1">
      <c r="A137" s="34"/>
      <c r="B137" s="185"/>
      <c r="C137" s="186" t="s">
        <v>193</v>
      </c>
      <c r="D137" s="186" t="s">
        <v>171</v>
      </c>
      <c r="E137" s="187" t="s">
        <v>250</v>
      </c>
      <c r="F137" s="188" t="s">
        <v>251</v>
      </c>
      <c r="G137" s="189" t="s">
        <v>252</v>
      </c>
      <c r="H137" s="190">
        <v>0.86299999999999999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175</v>
      </c>
      <c r="AT137" s="198" t="s">
        <v>171</v>
      </c>
      <c r="AU137" s="198" t="s">
        <v>88</v>
      </c>
      <c r="AY137" s="15" t="s">
        <v>168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88</v>
      </c>
      <c r="BK137" s="199">
        <f>ROUND(I137*H137,2)</f>
        <v>0</v>
      </c>
      <c r="BL137" s="15" t="s">
        <v>175</v>
      </c>
      <c r="BM137" s="198" t="s">
        <v>747</v>
      </c>
    </row>
    <row r="138" s="2" customFormat="1" ht="24.15" customHeight="1">
      <c r="A138" s="34"/>
      <c r="B138" s="185"/>
      <c r="C138" s="186" t="s">
        <v>197</v>
      </c>
      <c r="D138" s="186" t="s">
        <v>171</v>
      </c>
      <c r="E138" s="187" t="s">
        <v>255</v>
      </c>
      <c r="F138" s="188" t="s">
        <v>256</v>
      </c>
      <c r="G138" s="189" t="s">
        <v>252</v>
      </c>
      <c r="H138" s="190">
        <v>0.86299999999999999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175</v>
      </c>
      <c r="AT138" s="198" t="s">
        <v>171</v>
      </c>
      <c r="AU138" s="198" t="s">
        <v>88</v>
      </c>
      <c r="AY138" s="15" t="s">
        <v>168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88</v>
      </c>
      <c r="BK138" s="199">
        <f>ROUND(I138*H138,2)</f>
        <v>0</v>
      </c>
      <c r="BL138" s="15" t="s">
        <v>175</v>
      </c>
      <c r="BM138" s="198" t="s">
        <v>748</v>
      </c>
    </row>
    <row r="139" s="2" customFormat="1" ht="21.75" customHeight="1">
      <c r="A139" s="34"/>
      <c r="B139" s="185"/>
      <c r="C139" s="186" t="s">
        <v>201</v>
      </c>
      <c r="D139" s="186" t="s">
        <v>171</v>
      </c>
      <c r="E139" s="187" t="s">
        <v>259</v>
      </c>
      <c r="F139" s="188" t="s">
        <v>260</v>
      </c>
      <c r="G139" s="189" t="s">
        <v>252</v>
      </c>
      <c r="H139" s="190">
        <v>0.86299999999999999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175</v>
      </c>
      <c r="AT139" s="198" t="s">
        <v>171</v>
      </c>
      <c r="AU139" s="198" t="s">
        <v>88</v>
      </c>
      <c r="AY139" s="15" t="s">
        <v>168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88</v>
      </c>
      <c r="BK139" s="199">
        <f>ROUND(I139*H139,2)</f>
        <v>0</v>
      </c>
      <c r="BL139" s="15" t="s">
        <v>175</v>
      </c>
      <c r="BM139" s="198" t="s">
        <v>749</v>
      </c>
    </row>
    <row r="140" s="2" customFormat="1" ht="24.15" customHeight="1">
      <c r="A140" s="34"/>
      <c r="B140" s="185"/>
      <c r="C140" s="186" t="s">
        <v>121</v>
      </c>
      <c r="D140" s="186" t="s">
        <v>171</v>
      </c>
      <c r="E140" s="187" t="s">
        <v>263</v>
      </c>
      <c r="F140" s="188" t="s">
        <v>264</v>
      </c>
      <c r="G140" s="189" t="s">
        <v>252</v>
      </c>
      <c r="H140" s="190">
        <v>20.712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175</v>
      </c>
      <c r="AT140" s="198" t="s">
        <v>171</v>
      </c>
      <c r="AU140" s="198" t="s">
        <v>88</v>
      </c>
      <c r="AY140" s="15" t="s">
        <v>168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88</v>
      </c>
      <c r="BK140" s="199">
        <f>ROUND(I140*H140,2)</f>
        <v>0</v>
      </c>
      <c r="BL140" s="15" t="s">
        <v>175</v>
      </c>
      <c r="BM140" s="198" t="s">
        <v>750</v>
      </c>
    </row>
    <row r="141" s="2" customFormat="1" ht="24.15" customHeight="1">
      <c r="A141" s="34"/>
      <c r="B141" s="185"/>
      <c r="C141" s="186" t="s">
        <v>124</v>
      </c>
      <c r="D141" s="186" t="s">
        <v>171</v>
      </c>
      <c r="E141" s="187" t="s">
        <v>469</v>
      </c>
      <c r="F141" s="188" t="s">
        <v>470</v>
      </c>
      <c r="G141" s="189" t="s">
        <v>252</v>
      </c>
      <c r="H141" s="190">
        <v>0.86299999999999999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175</v>
      </c>
      <c r="AT141" s="198" t="s">
        <v>171</v>
      </c>
      <c r="AU141" s="198" t="s">
        <v>88</v>
      </c>
      <c r="AY141" s="15" t="s">
        <v>168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88</v>
      </c>
      <c r="BK141" s="199">
        <f>ROUND(I141*H141,2)</f>
        <v>0</v>
      </c>
      <c r="BL141" s="15" t="s">
        <v>175</v>
      </c>
      <c r="BM141" s="198" t="s">
        <v>751</v>
      </c>
    </row>
    <row r="142" s="2" customFormat="1" ht="24.15" customHeight="1">
      <c r="A142" s="34"/>
      <c r="B142" s="185"/>
      <c r="C142" s="186" t="s">
        <v>127</v>
      </c>
      <c r="D142" s="186" t="s">
        <v>171</v>
      </c>
      <c r="E142" s="187" t="s">
        <v>472</v>
      </c>
      <c r="F142" s="188" t="s">
        <v>473</v>
      </c>
      <c r="G142" s="189" t="s">
        <v>252</v>
      </c>
      <c r="H142" s="190">
        <v>8.6300000000000008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175</v>
      </c>
      <c r="AT142" s="198" t="s">
        <v>171</v>
      </c>
      <c r="AU142" s="198" t="s">
        <v>88</v>
      </c>
      <c r="AY142" s="15" t="s">
        <v>168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88</v>
      </c>
      <c r="BK142" s="199">
        <f>ROUND(I142*H142,2)</f>
        <v>0</v>
      </c>
      <c r="BL142" s="15" t="s">
        <v>175</v>
      </c>
      <c r="BM142" s="198" t="s">
        <v>752</v>
      </c>
    </row>
    <row r="143" s="2" customFormat="1" ht="24.15" customHeight="1">
      <c r="A143" s="34"/>
      <c r="B143" s="185"/>
      <c r="C143" s="186" t="s">
        <v>215</v>
      </c>
      <c r="D143" s="186" t="s">
        <v>171</v>
      </c>
      <c r="E143" s="187" t="s">
        <v>267</v>
      </c>
      <c r="F143" s="188" t="s">
        <v>268</v>
      </c>
      <c r="G143" s="189" t="s">
        <v>252</v>
      </c>
      <c r="H143" s="190">
        <v>0.25900000000000001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175</v>
      </c>
      <c r="AT143" s="198" t="s">
        <v>171</v>
      </c>
      <c r="AU143" s="198" t="s">
        <v>88</v>
      </c>
      <c r="AY143" s="15" t="s">
        <v>168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88</v>
      </c>
      <c r="BK143" s="199">
        <f>ROUND(I143*H143,2)</f>
        <v>0</v>
      </c>
      <c r="BL143" s="15" t="s">
        <v>175</v>
      </c>
      <c r="BM143" s="198" t="s">
        <v>753</v>
      </c>
    </row>
    <row r="144" s="2" customFormat="1" ht="16.5" customHeight="1">
      <c r="A144" s="34"/>
      <c r="B144" s="185"/>
      <c r="C144" s="186" t="s">
        <v>129</v>
      </c>
      <c r="D144" s="186" t="s">
        <v>171</v>
      </c>
      <c r="E144" s="187" t="s">
        <v>271</v>
      </c>
      <c r="F144" s="188" t="s">
        <v>272</v>
      </c>
      <c r="G144" s="189" t="s">
        <v>273</v>
      </c>
      <c r="H144" s="190">
        <v>1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175</v>
      </c>
      <c r="AT144" s="198" t="s">
        <v>171</v>
      </c>
      <c r="AU144" s="198" t="s">
        <v>88</v>
      </c>
      <c r="AY144" s="15" t="s">
        <v>168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88</v>
      </c>
      <c r="BK144" s="199">
        <f>ROUND(I144*H144,2)</f>
        <v>0</v>
      </c>
      <c r="BL144" s="15" t="s">
        <v>175</v>
      </c>
      <c r="BM144" s="198" t="s">
        <v>754</v>
      </c>
    </row>
    <row r="145" s="2" customFormat="1" ht="24.15" customHeight="1">
      <c r="A145" s="34"/>
      <c r="B145" s="185"/>
      <c r="C145" s="186" t="s">
        <v>132</v>
      </c>
      <c r="D145" s="186" t="s">
        <v>171</v>
      </c>
      <c r="E145" s="187" t="s">
        <v>276</v>
      </c>
      <c r="F145" s="188" t="s">
        <v>277</v>
      </c>
      <c r="G145" s="189" t="s">
        <v>252</v>
      </c>
      <c r="H145" s="190">
        <v>0.60399999999999998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41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175</v>
      </c>
      <c r="AT145" s="198" t="s">
        <v>171</v>
      </c>
      <c r="AU145" s="198" t="s">
        <v>88</v>
      </c>
      <c r="AY145" s="15" t="s">
        <v>168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88</v>
      </c>
      <c r="BK145" s="199">
        <f>ROUND(I145*H145,2)</f>
        <v>0</v>
      </c>
      <c r="BL145" s="15" t="s">
        <v>175</v>
      </c>
      <c r="BM145" s="198" t="s">
        <v>755</v>
      </c>
    </row>
    <row r="146" s="12" customFormat="1" ht="22.8" customHeight="1">
      <c r="A146" s="12"/>
      <c r="B146" s="172"/>
      <c r="C146" s="12"/>
      <c r="D146" s="173" t="s">
        <v>74</v>
      </c>
      <c r="E146" s="183" t="s">
        <v>279</v>
      </c>
      <c r="F146" s="183" t="s">
        <v>280</v>
      </c>
      <c r="G146" s="12"/>
      <c r="H146" s="12"/>
      <c r="I146" s="175"/>
      <c r="J146" s="184">
        <f>BK146</f>
        <v>0</v>
      </c>
      <c r="K146" s="12"/>
      <c r="L146" s="172"/>
      <c r="M146" s="177"/>
      <c r="N146" s="178"/>
      <c r="O146" s="178"/>
      <c r="P146" s="179">
        <f>P147</f>
        <v>0</v>
      </c>
      <c r="Q146" s="178"/>
      <c r="R146" s="179">
        <f>R147</f>
        <v>0</v>
      </c>
      <c r="S146" s="178"/>
      <c r="T146" s="180">
        <f>T147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73" t="s">
        <v>82</v>
      </c>
      <c r="AT146" s="181" t="s">
        <v>74</v>
      </c>
      <c r="AU146" s="181" t="s">
        <v>82</v>
      </c>
      <c r="AY146" s="173" t="s">
        <v>168</v>
      </c>
      <c r="BK146" s="182">
        <f>BK147</f>
        <v>0</v>
      </c>
    </row>
    <row r="147" s="2" customFormat="1" ht="24.15" customHeight="1">
      <c r="A147" s="34"/>
      <c r="B147" s="185"/>
      <c r="C147" s="186" t="s">
        <v>225</v>
      </c>
      <c r="D147" s="186" t="s">
        <v>171</v>
      </c>
      <c r="E147" s="187" t="s">
        <v>282</v>
      </c>
      <c r="F147" s="188" t="s">
        <v>283</v>
      </c>
      <c r="G147" s="189" t="s">
        <v>252</v>
      </c>
      <c r="H147" s="190">
        <v>0.90500000000000003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175</v>
      </c>
      <c r="AT147" s="198" t="s">
        <v>171</v>
      </c>
      <c r="AU147" s="198" t="s">
        <v>88</v>
      </c>
      <c r="AY147" s="15" t="s">
        <v>168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88</v>
      </c>
      <c r="BK147" s="199">
        <f>ROUND(I147*H147,2)</f>
        <v>0</v>
      </c>
      <c r="BL147" s="15" t="s">
        <v>175</v>
      </c>
      <c r="BM147" s="198" t="s">
        <v>756</v>
      </c>
    </row>
    <row r="148" s="12" customFormat="1" ht="25.92" customHeight="1">
      <c r="A148" s="12"/>
      <c r="B148" s="172"/>
      <c r="C148" s="12"/>
      <c r="D148" s="173" t="s">
        <v>74</v>
      </c>
      <c r="E148" s="174" t="s">
        <v>285</v>
      </c>
      <c r="F148" s="174" t="s">
        <v>286</v>
      </c>
      <c r="G148" s="12"/>
      <c r="H148" s="12"/>
      <c r="I148" s="175"/>
      <c r="J148" s="176">
        <f>BK148</f>
        <v>0</v>
      </c>
      <c r="K148" s="12"/>
      <c r="L148" s="172"/>
      <c r="M148" s="177"/>
      <c r="N148" s="178"/>
      <c r="O148" s="178"/>
      <c r="P148" s="179">
        <f>P149+P152</f>
        <v>0</v>
      </c>
      <c r="Q148" s="178"/>
      <c r="R148" s="179">
        <f>R149+R152</f>
        <v>2.2177720000000001</v>
      </c>
      <c r="S148" s="178"/>
      <c r="T148" s="180">
        <f>T149+T152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73" t="s">
        <v>88</v>
      </c>
      <c r="AT148" s="181" t="s">
        <v>74</v>
      </c>
      <c r="AU148" s="181" t="s">
        <v>75</v>
      </c>
      <c r="AY148" s="173" t="s">
        <v>168</v>
      </c>
      <c r="BK148" s="182">
        <f>BK149+BK152</f>
        <v>0</v>
      </c>
    </row>
    <row r="149" s="12" customFormat="1" ht="22.8" customHeight="1">
      <c r="A149" s="12"/>
      <c r="B149" s="172"/>
      <c r="C149" s="12"/>
      <c r="D149" s="173" t="s">
        <v>74</v>
      </c>
      <c r="E149" s="183" t="s">
        <v>287</v>
      </c>
      <c r="F149" s="183" t="s">
        <v>288</v>
      </c>
      <c r="G149" s="12"/>
      <c r="H149" s="12"/>
      <c r="I149" s="175"/>
      <c r="J149" s="184">
        <f>BK149</f>
        <v>0</v>
      </c>
      <c r="K149" s="12"/>
      <c r="L149" s="172"/>
      <c r="M149" s="177"/>
      <c r="N149" s="178"/>
      <c r="O149" s="178"/>
      <c r="P149" s="179">
        <f>SUM(P150:P151)</f>
        <v>0</v>
      </c>
      <c r="Q149" s="178"/>
      <c r="R149" s="179">
        <f>SUM(R150:R151)</f>
        <v>0.14842</v>
      </c>
      <c r="S149" s="178"/>
      <c r="T149" s="180">
        <f>SUM(T150:T151)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73" t="s">
        <v>88</v>
      </c>
      <c r="AT149" s="181" t="s">
        <v>74</v>
      </c>
      <c r="AU149" s="181" t="s">
        <v>82</v>
      </c>
      <c r="AY149" s="173" t="s">
        <v>168</v>
      </c>
      <c r="BK149" s="182">
        <f>SUM(BK150:BK151)</f>
        <v>0</v>
      </c>
    </row>
    <row r="150" s="2" customFormat="1" ht="44.25" customHeight="1">
      <c r="A150" s="34"/>
      <c r="B150" s="185"/>
      <c r="C150" s="186" t="s">
        <v>230</v>
      </c>
      <c r="D150" s="186" t="s">
        <v>171</v>
      </c>
      <c r="E150" s="187" t="s">
        <v>757</v>
      </c>
      <c r="F150" s="188" t="s">
        <v>758</v>
      </c>
      <c r="G150" s="189" t="s">
        <v>174</v>
      </c>
      <c r="H150" s="190">
        <v>32.799999999999997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41</v>
      </c>
      <c r="O150" s="78"/>
      <c r="P150" s="196">
        <f>O150*H150</f>
        <v>0</v>
      </c>
      <c r="Q150" s="196">
        <v>0.0045250000000000004</v>
      </c>
      <c r="R150" s="196">
        <f>Q150*H150</f>
        <v>0.14842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225</v>
      </c>
      <c r="AT150" s="198" t="s">
        <v>171</v>
      </c>
      <c r="AU150" s="198" t="s">
        <v>88</v>
      </c>
      <c r="AY150" s="15" t="s">
        <v>168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88</v>
      </c>
      <c r="BK150" s="199">
        <f>ROUND(I150*H150,2)</f>
        <v>0</v>
      </c>
      <c r="BL150" s="15" t="s">
        <v>225</v>
      </c>
      <c r="BM150" s="198" t="s">
        <v>759</v>
      </c>
    </row>
    <row r="151" s="2" customFormat="1" ht="24.15" customHeight="1">
      <c r="A151" s="34"/>
      <c r="B151" s="185"/>
      <c r="C151" s="186" t="s">
        <v>234</v>
      </c>
      <c r="D151" s="186" t="s">
        <v>171</v>
      </c>
      <c r="E151" s="187" t="s">
        <v>307</v>
      </c>
      <c r="F151" s="188" t="s">
        <v>308</v>
      </c>
      <c r="G151" s="189" t="s">
        <v>309</v>
      </c>
      <c r="H151" s="211"/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41</v>
      </c>
      <c r="O151" s="78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225</v>
      </c>
      <c r="AT151" s="198" t="s">
        <v>171</v>
      </c>
      <c r="AU151" s="198" t="s">
        <v>88</v>
      </c>
      <c r="AY151" s="15" t="s">
        <v>168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88</v>
      </c>
      <c r="BK151" s="199">
        <f>ROUND(I151*H151,2)</f>
        <v>0</v>
      </c>
      <c r="BL151" s="15" t="s">
        <v>225</v>
      </c>
      <c r="BM151" s="198" t="s">
        <v>760</v>
      </c>
    </row>
    <row r="152" s="12" customFormat="1" ht="22.8" customHeight="1">
      <c r="A152" s="12"/>
      <c r="B152" s="172"/>
      <c r="C152" s="12"/>
      <c r="D152" s="173" t="s">
        <v>74</v>
      </c>
      <c r="E152" s="183" t="s">
        <v>761</v>
      </c>
      <c r="F152" s="183" t="s">
        <v>762</v>
      </c>
      <c r="G152" s="12"/>
      <c r="H152" s="12"/>
      <c r="I152" s="175"/>
      <c r="J152" s="184">
        <f>BK152</f>
        <v>0</v>
      </c>
      <c r="K152" s="12"/>
      <c r="L152" s="172"/>
      <c r="M152" s="177"/>
      <c r="N152" s="178"/>
      <c r="O152" s="178"/>
      <c r="P152" s="179">
        <f>SUM(P153:P156)</f>
        <v>0</v>
      </c>
      <c r="Q152" s="178"/>
      <c r="R152" s="179">
        <f>SUM(R153:R156)</f>
        <v>2.0693519999999999</v>
      </c>
      <c r="S152" s="178"/>
      <c r="T152" s="180">
        <f>SUM(T153:T156)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73" t="s">
        <v>88</v>
      </c>
      <c r="AT152" s="181" t="s">
        <v>74</v>
      </c>
      <c r="AU152" s="181" t="s">
        <v>82</v>
      </c>
      <c r="AY152" s="173" t="s">
        <v>168</v>
      </c>
      <c r="BK152" s="182">
        <f>SUM(BK153:BK156)</f>
        <v>0</v>
      </c>
    </row>
    <row r="153" s="2" customFormat="1" ht="24.15" customHeight="1">
      <c r="A153" s="34"/>
      <c r="B153" s="185"/>
      <c r="C153" s="186" t="s">
        <v>238</v>
      </c>
      <c r="D153" s="186" t="s">
        <v>171</v>
      </c>
      <c r="E153" s="187" t="s">
        <v>763</v>
      </c>
      <c r="F153" s="188" t="s">
        <v>764</v>
      </c>
      <c r="G153" s="189" t="s">
        <v>228</v>
      </c>
      <c r="H153" s="190">
        <v>119.40000000000001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225</v>
      </c>
      <c r="AT153" s="198" t="s">
        <v>171</v>
      </c>
      <c r="AU153" s="198" t="s">
        <v>88</v>
      </c>
      <c r="AY153" s="15" t="s">
        <v>168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88</v>
      </c>
      <c r="BK153" s="199">
        <f>ROUND(I153*H153,2)</f>
        <v>0</v>
      </c>
      <c r="BL153" s="15" t="s">
        <v>225</v>
      </c>
      <c r="BM153" s="198" t="s">
        <v>765</v>
      </c>
    </row>
    <row r="154" s="2" customFormat="1" ht="24.15" customHeight="1">
      <c r="A154" s="34"/>
      <c r="B154" s="185"/>
      <c r="C154" s="186" t="s">
        <v>7</v>
      </c>
      <c r="D154" s="186" t="s">
        <v>171</v>
      </c>
      <c r="E154" s="187" t="s">
        <v>766</v>
      </c>
      <c r="F154" s="188" t="s">
        <v>767</v>
      </c>
      <c r="G154" s="189" t="s">
        <v>174</v>
      </c>
      <c r="H154" s="190">
        <v>32.799999999999997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41</v>
      </c>
      <c r="O154" s="78"/>
      <c r="P154" s="196">
        <f>O154*H154</f>
        <v>0</v>
      </c>
      <c r="Q154" s="196">
        <v>0.044400000000000002</v>
      </c>
      <c r="R154" s="196">
        <f>Q154*H154</f>
        <v>1.4563199999999998</v>
      </c>
      <c r="S154" s="196">
        <v>0</v>
      </c>
      <c r="T154" s="19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225</v>
      </c>
      <c r="AT154" s="198" t="s">
        <v>171</v>
      </c>
      <c r="AU154" s="198" t="s">
        <v>88</v>
      </c>
      <c r="AY154" s="15" t="s">
        <v>168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88</v>
      </c>
      <c r="BK154" s="199">
        <f>ROUND(I154*H154,2)</f>
        <v>0</v>
      </c>
      <c r="BL154" s="15" t="s">
        <v>225</v>
      </c>
      <c r="BM154" s="198" t="s">
        <v>768</v>
      </c>
    </row>
    <row r="155" s="2" customFormat="1" ht="33" customHeight="1">
      <c r="A155" s="34"/>
      <c r="B155" s="185"/>
      <c r="C155" s="200" t="s">
        <v>245</v>
      </c>
      <c r="D155" s="200" t="s">
        <v>294</v>
      </c>
      <c r="E155" s="201" t="s">
        <v>769</v>
      </c>
      <c r="F155" s="202" t="s">
        <v>770</v>
      </c>
      <c r="G155" s="203" t="s">
        <v>174</v>
      </c>
      <c r="H155" s="204">
        <v>34.439999999999998</v>
      </c>
      <c r="I155" s="205"/>
      <c r="J155" s="206">
        <f>ROUND(I155*H155,2)</f>
        <v>0</v>
      </c>
      <c r="K155" s="207"/>
      <c r="L155" s="208"/>
      <c r="M155" s="209" t="s">
        <v>1</v>
      </c>
      <c r="N155" s="210" t="s">
        <v>41</v>
      </c>
      <c r="O155" s="78"/>
      <c r="P155" s="196">
        <f>O155*H155</f>
        <v>0</v>
      </c>
      <c r="Q155" s="196">
        <v>0.0178</v>
      </c>
      <c r="R155" s="196">
        <f>Q155*H155</f>
        <v>0.61303199999999991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297</v>
      </c>
      <c r="AT155" s="198" t="s">
        <v>294</v>
      </c>
      <c r="AU155" s="198" t="s">
        <v>88</v>
      </c>
      <c r="AY155" s="15" t="s">
        <v>168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88</v>
      </c>
      <c r="BK155" s="199">
        <f>ROUND(I155*H155,2)</f>
        <v>0</v>
      </c>
      <c r="BL155" s="15" t="s">
        <v>225</v>
      </c>
      <c r="BM155" s="198" t="s">
        <v>771</v>
      </c>
    </row>
    <row r="156" s="2" customFormat="1" ht="24.15" customHeight="1">
      <c r="A156" s="34"/>
      <c r="B156" s="185"/>
      <c r="C156" s="186" t="s">
        <v>249</v>
      </c>
      <c r="D156" s="186" t="s">
        <v>171</v>
      </c>
      <c r="E156" s="187" t="s">
        <v>772</v>
      </c>
      <c r="F156" s="188" t="s">
        <v>773</v>
      </c>
      <c r="G156" s="189" t="s">
        <v>309</v>
      </c>
      <c r="H156" s="211"/>
      <c r="I156" s="191"/>
      <c r="J156" s="192">
        <f>ROUND(I156*H156,2)</f>
        <v>0</v>
      </c>
      <c r="K156" s="193"/>
      <c r="L156" s="35"/>
      <c r="M156" s="212" t="s">
        <v>1</v>
      </c>
      <c r="N156" s="213" t="s">
        <v>41</v>
      </c>
      <c r="O156" s="214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225</v>
      </c>
      <c r="AT156" s="198" t="s">
        <v>171</v>
      </c>
      <c r="AU156" s="198" t="s">
        <v>88</v>
      </c>
      <c r="AY156" s="15" t="s">
        <v>168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88</v>
      </c>
      <c r="BK156" s="199">
        <f>ROUND(I156*H156,2)</f>
        <v>0</v>
      </c>
      <c r="BL156" s="15" t="s">
        <v>225</v>
      </c>
      <c r="BM156" s="198" t="s">
        <v>774</v>
      </c>
    </row>
    <row r="157" s="2" customFormat="1" ht="6.96" customHeight="1">
      <c r="A157" s="34"/>
      <c r="B157" s="61"/>
      <c r="C157" s="62"/>
      <c r="D157" s="62"/>
      <c r="E157" s="62"/>
      <c r="F157" s="62"/>
      <c r="G157" s="62"/>
      <c r="H157" s="62"/>
      <c r="I157" s="62"/>
      <c r="J157" s="62"/>
      <c r="K157" s="62"/>
      <c r="L157" s="35"/>
      <c r="M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</row>
  </sheetData>
  <autoFilter ref="C126:K15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135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Zníženie energetickej náročnosti budovy telocvične ZŠ a MŠ Pod Papierňou, Bardejov</v>
      </c>
      <c r="F7" s="28"/>
      <c r="G7" s="28"/>
      <c r="H7" s="28"/>
      <c r="L7" s="18"/>
    </row>
    <row r="8" s="1" customFormat="1" ht="12" customHeight="1">
      <c r="B8" s="18"/>
      <c r="D8" s="28" t="s">
        <v>136</v>
      </c>
      <c r="L8" s="18"/>
    </row>
    <row r="9" s="2" customFormat="1" ht="23.25" customHeight="1">
      <c r="A9" s="34"/>
      <c r="B9" s="35"/>
      <c r="C9" s="34"/>
      <c r="D9" s="34"/>
      <c r="E9" s="131" t="s">
        <v>137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775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1. 5. 2024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30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2"/>
      <c r="B29" s="133"/>
      <c r="C29" s="132"/>
      <c r="D29" s="132"/>
      <c r="E29" s="32" t="s">
        <v>1</v>
      </c>
      <c r="F29" s="32"/>
      <c r="G29" s="32"/>
      <c r="H29" s="32"/>
      <c r="I29" s="132"/>
      <c r="J29" s="132"/>
      <c r="K29" s="132"/>
      <c r="L29" s="134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5" t="s">
        <v>35</v>
      </c>
      <c r="E32" s="34"/>
      <c r="F32" s="34"/>
      <c r="G32" s="34"/>
      <c r="H32" s="34"/>
      <c r="I32" s="34"/>
      <c r="J32" s="97">
        <f>ROUND(J129,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6" t="s">
        <v>39</v>
      </c>
      <c r="E35" s="41" t="s">
        <v>40</v>
      </c>
      <c r="F35" s="137">
        <f>ROUND((SUM(BE129:BE173)),  2)</f>
        <v>0</v>
      </c>
      <c r="G35" s="138"/>
      <c r="H35" s="138"/>
      <c r="I35" s="139">
        <v>0.20000000000000001</v>
      </c>
      <c r="J35" s="137">
        <f>ROUND(((SUM(BE129:BE173))*I35),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ROUND((SUM(BF129:BF173)),  2)</f>
        <v>0</v>
      </c>
      <c r="G36" s="138"/>
      <c r="H36" s="138"/>
      <c r="I36" s="139">
        <v>0.20000000000000001</v>
      </c>
      <c r="J36" s="137">
        <f>ROUND(((SUM(BF129:BF173))*I36),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ROUND((SUM(BG129:BG173)),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ROUND((SUM(BH129:BH173)),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ROUND((SUM(BI129:BI173)),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Zníženie energetickej náročnosti budovy telocvične ZŠ a MŠ Pod Papierňou, Bardejov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136</v>
      </c>
      <c r="L86" s="18"/>
    </row>
    <row r="87" s="2" customFormat="1" ht="23.25" customHeight="1">
      <c r="A87" s="34"/>
      <c r="B87" s="35"/>
      <c r="C87" s="34"/>
      <c r="D87" s="34"/>
      <c r="E87" s="131" t="s">
        <v>137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07 - Oprava omietok stien, keramický obklad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Pod Papierňou 1555 ; 085 01 Bardejov</v>
      </c>
      <c r="G91" s="34"/>
      <c r="H91" s="34"/>
      <c r="I91" s="28" t="s">
        <v>21</v>
      </c>
      <c r="J91" s="70" t="str">
        <f>IF(J14="","",J14)</f>
        <v>1. 5. 2024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Mesto Bardejov, Radničné námestie 16, 085 01</v>
      </c>
      <c r="G93" s="34"/>
      <c r="H93" s="34"/>
      <c r="I93" s="28" t="s">
        <v>29</v>
      </c>
      <c r="J93" s="32" t="str">
        <f>E23</f>
        <v>BEELI s.r.o., Bojná 329, 956 01 Bojná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5.6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BEELI s.r.o., Bojná 329, 956 01 Bojná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141</v>
      </c>
      <c r="D96" s="142"/>
      <c r="E96" s="142"/>
      <c r="F96" s="142"/>
      <c r="G96" s="142"/>
      <c r="H96" s="142"/>
      <c r="I96" s="142"/>
      <c r="J96" s="151" t="s">
        <v>142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143</v>
      </c>
      <c r="D98" s="34"/>
      <c r="E98" s="34"/>
      <c r="F98" s="34"/>
      <c r="G98" s="34"/>
      <c r="H98" s="34"/>
      <c r="I98" s="34"/>
      <c r="J98" s="97">
        <f>J129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144</v>
      </c>
    </row>
    <row r="99" s="9" customFormat="1" ht="24.96" customHeight="1">
      <c r="A99" s="9"/>
      <c r="B99" s="153"/>
      <c r="C99" s="9"/>
      <c r="D99" s="154" t="s">
        <v>145</v>
      </c>
      <c r="E99" s="155"/>
      <c r="F99" s="155"/>
      <c r="G99" s="155"/>
      <c r="H99" s="155"/>
      <c r="I99" s="155"/>
      <c r="J99" s="156">
        <f>J130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7"/>
      <c r="C100" s="10"/>
      <c r="D100" s="158" t="s">
        <v>146</v>
      </c>
      <c r="E100" s="159"/>
      <c r="F100" s="159"/>
      <c r="G100" s="159"/>
      <c r="H100" s="159"/>
      <c r="I100" s="159"/>
      <c r="J100" s="160">
        <f>J131</f>
        <v>0</v>
      </c>
      <c r="K100" s="10"/>
      <c r="L100" s="15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7"/>
      <c r="C101" s="10"/>
      <c r="D101" s="158" t="s">
        <v>147</v>
      </c>
      <c r="E101" s="159"/>
      <c r="F101" s="159"/>
      <c r="G101" s="159"/>
      <c r="H101" s="159"/>
      <c r="I101" s="159"/>
      <c r="J101" s="160">
        <f>J135</f>
        <v>0</v>
      </c>
      <c r="K101" s="10"/>
      <c r="L101" s="15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7"/>
      <c r="C102" s="10"/>
      <c r="D102" s="158" t="s">
        <v>148</v>
      </c>
      <c r="E102" s="159"/>
      <c r="F102" s="159"/>
      <c r="G102" s="159"/>
      <c r="H102" s="159"/>
      <c r="I102" s="159"/>
      <c r="J102" s="160">
        <f>J148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53"/>
      <c r="C103" s="9"/>
      <c r="D103" s="154" t="s">
        <v>149</v>
      </c>
      <c r="E103" s="155"/>
      <c r="F103" s="155"/>
      <c r="G103" s="155"/>
      <c r="H103" s="155"/>
      <c r="I103" s="155"/>
      <c r="J103" s="156">
        <f>J150</f>
        <v>0</v>
      </c>
      <c r="K103" s="9"/>
      <c r="L103" s="15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57"/>
      <c r="C104" s="10"/>
      <c r="D104" s="158" t="s">
        <v>150</v>
      </c>
      <c r="E104" s="159"/>
      <c r="F104" s="159"/>
      <c r="G104" s="159"/>
      <c r="H104" s="159"/>
      <c r="I104" s="159"/>
      <c r="J104" s="160">
        <f>J151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7"/>
      <c r="C105" s="10"/>
      <c r="D105" s="158" t="s">
        <v>776</v>
      </c>
      <c r="E105" s="159"/>
      <c r="F105" s="159"/>
      <c r="G105" s="159"/>
      <c r="H105" s="159"/>
      <c r="I105" s="159"/>
      <c r="J105" s="160">
        <f>J154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7"/>
      <c r="C106" s="10"/>
      <c r="D106" s="158" t="s">
        <v>777</v>
      </c>
      <c r="E106" s="159"/>
      <c r="F106" s="159"/>
      <c r="G106" s="159"/>
      <c r="H106" s="159"/>
      <c r="I106" s="159"/>
      <c r="J106" s="160">
        <f>J161</f>
        <v>0</v>
      </c>
      <c r="K106" s="10"/>
      <c r="L106" s="15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7"/>
      <c r="C107" s="10"/>
      <c r="D107" s="158" t="s">
        <v>413</v>
      </c>
      <c r="E107" s="159"/>
      <c r="F107" s="159"/>
      <c r="G107" s="159"/>
      <c r="H107" s="159"/>
      <c r="I107" s="159"/>
      <c r="J107" s="160">
        <f>J168</f>
        <v>0</v>
      </c>
      <c r="K107" s="10"/>
      <c r="L107" s="15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="2" customFormat="1" ht="6.96" customHeight="1">
      <c r="A113" s="34"/>
      <c r="B113" s="63"/>
      <c r="C113" s="64"/>
      <c r="D113" s="64"/>
      <c r="E113" s="64"/>
      <c r="F113" s="64"/>
      <c r="G113" s="64"/>
      <c r="H113" s="64"/>
      <c r="I113" s="64"/>
      <c r="J113" s="64"/>
      <c r="K113" s="6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4.96" customHeight="1">
      <c r="A114" s="34"/>
      <c r="B114" s="35"/>
      <c r="C114" s="19" t="s">
        <v>154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15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6.25" customHeight="1">
      <c r="A117" s="34"/>
      <c r="B117" s="35"/>
      <c r="C117" s="34"/>
      <c r="D117" s="34"/>
      <c r="E117" s="131" t="str">
        <f>E7</f>
        <v>Zníženie energetickej náročnosti budovy telocvične ZŠ a MŠ Pod Papierňou, Bardejov</v>
      </c>
      <c r="F117" s="28"/>
      <c r="G117" s="28"/>
      <c r="H117" s="28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1" customFormat="1" ht="12" customHeight="1">
      <c r="B118" s="18"/>
      <c r="C118" s="28" t="s">
        <v>136</v>
      </c>
      <c r="L118" s="18"/>
    </row>
    <row r="119" s="2" customFormat="1" ht="23.25" customHeight="1">
      <c r="A119" s="34"/>
      <c r="B119" s="35"/>
      <c r="C119" s="34"/>
      <c r="D119" s="34"/>
      <c r="E119" s="131" t="s">
        <v>137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138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6.5" customHeight="1">
      <c r="A121" s="34"/>
      <c r="B121" s="35"/>
      <c r="C121" s="34"/>
      <c r="D121" s="34"/>
      <c r="E121" s="68" t="str">
        <f>E11</f>
        <v>07 - Oprava omietok stien, keramický obklad</v>
      </c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19</v>
      </c>
      <c r="D123" s="34"/>
      <c r="E123" s="34"/>
      <c r="F123" s="23" t="str">
        <f>F14</f>
        <v>Pod Papierňou 1555 ; 085 01 Bardejov</v>
      </c>
      <c r="G123" s="34"/>
      <c r="H123" s="34"/>
      <c r="I123" s="28" t="s">
        <v>21</v>
      </c>
      <c r="J123" s="70" t="str">
        <f>IF(J14="","",J14)</f>
        <v>1. 5. 2024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25.65" customHeight="1">
      <c r="A125" s="34"/>
      <c r="B125" s="35"/>
      <c r="C125" s="28" t="s">
        <v>23</v>
      </c>
      <c r="D125" s="34"/>
      <c r="E125" s="34"/>
      <c r="F125" s="23" t="str">
        <f>E17</f>
        <v>Mesto Bardejov, Radničné námestie 16, 085 01</v>
      </c>
      <c r="G125" s="34"/>
      <c r="H125" s="34"/>
      <c r="I125" s="28" t="s">
        <v>29</v>
      </c>
      <c r="J125" s="32" t="str">
        <f>E23</f>
        <v>BEELI s.r.o., Bojná 329, 956 01 Bojná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25.65" customHeight="1">
      <c r="A126" s="34"/>
      <c r="B126" s="35"/>
      <c r="C126" s="28" t="s">
        <v>27</v>
      </c>
      <c r="D126" s="34"/>
      <c r="E126" s="34"/>
      <c r="F126" s="23" t="str">
        <f>IF(E20="","",E20)</f>
        <v>Vyplň údaj</v>
      </c>
      <c r="G126" s="34"/>
      <c r="H126" s="34"/>
      <c r="I126" s="28" t="s">
        <v>32</v>
      </c>
      <c r="J126" s="32" t="str">
        <f>E26</f>
        <v>BEELI s.r.o., Bojná 329, 956 01 Bojná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0.32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11" customFormat="1" ht="29.28" customHeight="1">
      <c r="A128" s="161"/>
      <c r="B128" s="162"/>
      <c r="C128" s="163" t="s">
        <v>155</v>
      </c>
      <c r="D128" s="164" t="s">
        <v>60</v>
      </c>
      <c r="E128" s="164" t="s">
        <v>56</v>
      </c>
      <c r="F128" s="164" t="s">
        <v>57</v>
      </c>
      <c r="G128" s="164" t="s">
        <v>156</v>
      </c>
      <c r="H128" s="164" t="s">
        <v>157</v>
      </c>
      <c r="I128" s="164" t="s">
        <v>158</v>
      </c>
      <c r="J128" s="165" t="s">
        <v>142</v>
      </c>
      <c r="K128" s="166" t="s">
        <v>159</v>
      </c>
      <c r="L128" s="167"/>
      <c r="M128" s="87" t="s">
        <v>1</v>
      </c>
      <c r="N128" s="88" t="s">
        <v>39</v>
      </c>
      <c r="O128" s="88" t="s">
        <v>160</v>
      </c>
      <c r="P128" s="88" t="s">
        <v>161</v>
      </c>
      <c r="Q128" s="88" t="s">
        <v>162</v>
      </c>
      <c r="R128" s="88" t="s">
        <v>163</v>
      </c>
      <c r="S128" s="88" t="s">
        <v>164</v>
      </c>
      <c r="T128" s="89" t="s">
        <v>165</v>
      </c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</row>
    <row r="129" s="2" customFormat="1" ht="22.8" customHeight="1">
      <c r="A129" s="34"/>
      <c r="B129" s="35"/>
      <c r="C129" s="94" t="s">
        <v>143</v>
      </c>
      <c r="D129" s="34"/>
      <c r="E129" s="34"/>
      <c r="F129" s="34"/>
      <c r="G129" s="34"/>
      <c r="H129" s="34"/>
      <c r="I129" s="34"/>
      <c r="J129" s="168">
        <f>BK129</f>
        <v>0</v>
      </c>
      <c r="K129" s="34"/>
      <c r="L129" s="35"/>
      <c r="M129" s="90"/>
      <c r="N129" s="74"/>
      <c r="O129" s="91"/>
      <c r="P129" s="169">
        <f>P130+P150</f>
        <v>0</v>
      </c>
      <c r="Q129" s="91"/>
      <c r="R129" s="169">
        <f>R130+R150</f>
        <v>18.79796743096</v>
      </c>
      <c r="S129" s="91"/>
      <c r="T129" s="170">
        <f>T130+T150</f>
        <v>10.063320000000001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5" t="s">
        <v>74</v>
      </c>
      <c r="AU129" s="15" t="s">
        <v>144</v>
      </c>
      <c r="BK129" s="171">
        <f>BK130+BK150</f>
        <v>0</v>
      </c>
    </row>
    <row r="130" s="12" customFormat="1" ht="25.92" customHeight="1">
      <c r="A130" s="12"/>
      <c r="B130" s="172"/>
      <c r="C130" s="12"/>
      <c r="D130" s="173" t="s">
        <v>74</v>
      </c>
      <c r="E130" s="174" t="s">
        <v>166</v>
      </c>
      <c r="F130" s="174" t="s">
        <v>167</v>
      </c>
      <c r="G130" s="12"/>
      <c r="H130" s="12"/>
      <c r="I130" s="175"/>
      <c r="J130" s="176">
        <f>BK130</f>
        <v>0</v>
      </c>
      <c r="K130" s="12"/>
      <c r="L130" s="172"/>
      <c r="M130" s="177"/>
      <c r="N130" s="178"/>
      <c r="O130" s="178"/>
      <c r="P130" s="179">
        <f>P131+P135+P148</f>
        <v>0</v>
      </c>
      <c r="Q130" s="178"/>
      <c r="R130" s="179">
        <f>R131+R135+R148</f>
        <v>3.6536771144000006</v>
      </c>
      <c r="S130" s="178"/>
      <c r="T130" s="180">
        <f>T131+T135+T148</f>
        <v>10.063320000000001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3" t="s">
        <v>82</v>
      </c>
      <c r="AT130" s="181" t="s">
        <v>74</v>
      </c>
      <c r="AU130" s="181" t="s">
        <v>75</v>
      </c>
      <c r="AY130" s="173" t="s">
        <v>168</v>
      </c>
      <c r="BK130" s="182">
        <f>BK131+BK135+BK148</f>
        <v>0</v>
      </c>
    </row>
    <row r="131" s="12" customFormat="1" ht="22.8" customHeight="1">
      <c r="A131" s="12"/>
      <c r="B131" s="172"/>
      <c r="C131" s="12"/>
      <c r="D131" s="173" t="s">
        <v>74</v>
      </c>
      <c r="E131" s="183" t="s">
        <v>169</v>
      </c>
      <c r="F131" s="183" t="s">
        <v>170</v>
      </c>
      <c r="G131" s="12"/>
      <c r="H131" s="12"/>
      <c r="I131" s="175"/>
      <c r="J131" s="184">
        <f>BK131</f>
        <v>0</v>
      </c>
      <c r="K131" s="12"/>
      <c r="L131" s="172"/>
      <c r="M131" s="177"/>
      <c r="N131" s="178"/>
      <c r="O131" s="178"/>
      <c r="P131" s="179">
        <f>SUM(P132:P134)</f>
        <v>0</v>
      </c>
      <c r="Q131" s="178"/>
      <c r="R131" s="179">
        <f>SUM(R132:R134)</f>
        <v>2.8149931144000004</v>
      </c>
      <c r="S131" s="178"/>
      <c r="T131" s="180">
        <f>SUM(T132:T134)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3" t="s">
        <v>82</v>
      </c>
      <c r="AT131" s="181" t="s">
        <v>74</v>
      </c>
      <c r="AU131" s="181" t="s">
        <v>82</v>
      </c>
      <c r="AY131" s="173" t="s">
        <v>168</v>
      </c>
      <c r="BK131" s="182">
        <f>SUM(BK132:BK134)</f>
        <v>0</v>
      </c>
    </row>
    <row r="132" s="2" customFormat="1" ht="24.15" customHeight="1">
      <c r="A132" s="34"/>
      <c r="B132" s="185"/>
      <c r="C132" s="186" t="s">
        <v>82</v>
      </c>
      <c r="D132" s="186" t="s">
        <v>171</v>
      </c>
      <c r="E132" s="187" t="s">
        <v>778</v>
      </c>
      <c r="F132" s="188" t="s">
        <v>779</v>
      </c>
      <c r="G132" s="189" t="s">
        <v>174</v>
      </c>
      <c r="H132" s="190">
        <v>254.69399999999999</v>
      </c>
      <c r="I132" s="191"/>
      <c r="J132" s="192">
        <f>ROUND(I132*H132,2)</f>
        <v>0</v>
      </c>
      <c r="K132" s="193"/>
      <c r="L132" s="35"/>
      <c r="M132" s="194" t="s">
        <v>1</v>
      </c>
      <c r="N132" s="195" t="s">
        <v>41</v>
      </c>
      <c r="O132" s="78"/>
      <c r="P132" s="196">
        <f>O132*H132</f>
        <v>0</v>
      </c>
      <c r="Q132" s="196">
        <v>0.00019000000000000001</v>
      </c>
      <c r="R132" s="196">
        <f>Q132*H132</f>
        <v>0.048391860000000002</v>
      </c>
      <c r="S132" s="196">
        <v>0</v>
      </c>
      <c r="T132" s="19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8" t="s">
        <v>175</v>
      </c>
      <c r="AT132" s="198" t="s">
        <v>171</v>
      </c>
      <c r="AU132" s="198" t="s">
        <v>88</v>
      </c>
      <c r="AY132" s="15" t="s">
        <v>168</v>
      </c>
      <c r="BE132" s="199">
        <f>IF(N132="základná",J132,0)</f>
        <v>0</v>
      </c>
      <c r="BF132" s="199">
        <f>IF(N132="znížená",J132,0)</f>
        <v>0</v>
      </c>
      <c r="BG132" s="199">
        <f>IF(N132="zákl. prenesená",J132,0)</f>
        <v>0</v>
      </c>
      <c r="BH132" s="199">
        <f>IF(N132="zníž. prenesená",J132,0)</f>
        <v>0</v>
      </c>
      <c r="BI132" s="199">
        <f>IF(N132="nulová",J132,0)</f>
        <v>0</v>
      </c>
      <c r="BJ132" s="15" t="s">
        <v>88</v>
      </c>
      <c r="BK132" s="199">
        <f>ROUND(I132*H132,2)</f>
        <v>0</v>
      </c>
      <c r="BL132" s="15" t="s">
        <v>175</v>
      </c>
      <c r="BM132" s="198" t="s">
        <v>780</v>
      </c>
    </row>
    <row r="133" s="2" customFormat="1" ht="33" customHeight="1">
      <c r="A133" s="34"/>
      <c r="B133" s="185"/>
      <c r="C133" s="186" t="s">
        <v>88</v>
      </c>
      <c r="D133" s="186" t="s">
        <v>171</v>
      </c>
      <c r="E133" s="187" t="s">
        <v>781</v>
      </c>
      <c r="F133" s="188" t="s">
        <v>782</v>
      </c>
      <c r="G133" s="189" t="s">
        <v>174</v>
      </c>
      <c r="H133" s="190">
        <v>36.048000000000002</v>
      </c>
      <c r="I133" s="191"/>
      <c r="J133" s="192">
        <f>ROUND(I133*H133,2)</f>
        <v>0</v>
      </c>
      <c r="K133" s="193"/>
      <c r="L133" s="35"/>
      <c r="M133" s="194" t="s">
        <v>1</v>
      </c>
      <c r="N133" s="195" t="s">
        <v>41</v>
      </c>
      <c r="O133" s="78"/>
      <c r="P133" s="196">
        <f>O133*H133</f>
        <v>0</v>
      </c>
      <c r="Q133" s="196">
        <v>0.0021128000000000002</v>
      </c>
      <c r="R133" s="196">
        <f>Q133*H133</f>
        <v>0.076162214400000011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175</v>
      </c>
      <c r="AT133" s="198" t="s">
        <v>171</v>
      </c>
      <c r="AU133" s="198" t="s">
        <v>88</v>
      </c>
      <c r="AY133" s="15" t="s">
        <v>168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88</v>
      </c>
      <c r="BK133" s="199">
        <f>ROUND(I133*H133,2)</f>
        <v>0</v>
      </c>
      <c r="BL133" s="15" t="s">
        <v>175</v>
      </c>
      <c r="BM133" s="198" t="s">
        <v>783</v>
      </c>
    </row>
    <row r="134" s="2" customFormat="1" ht="37.8" customHeight="1">
      <c r="A134" s="34"/>
      <c r="B134" s="185"/>
      <c r="C134" s="186" t="s">
        <v>113</v>
      </c>
      <c r="D134" s="186" t="s">
        <v>171</v>
      </c>
      <c r="E134" s="187" t="s">
        <v>784</v>
      </c>
      <c r="F134" s="188" t="s">
        <v>785</v>
      </c>
      <c r="G134" s="189" t="s">
        <v>174</v>
      </c>
      <c r="H134" s="190">
        <v>247.28299999999999</v>
      </c>
      <c r="I134" s="191"/>
      <c r="J134" s="192">
        <f>ROUND(I134*H134,2)</f>
        <v>0</v>
      </c>
      <c r="K134" s="193"/>
      <c r="L134" s="35"/>
      <c r="M134" s="194" t="s">
        <v>1</v>
      </c>
      <c r="N134" s="195" t="s">
        <v>41</v>
      </c>
      <c r="O134" s="78"/>
      <c r="P134" s="196">
        <f>O134*H134</f>
        <v>0</v>
      </c>
      <c r="Q134" s="196">
        <v>0.010880000000000001</v>
      </c>
      <c r="R134" s="196">
        <f>Q134*H134</f>
        <v>2.6904390400000002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175</v>
      </c>
      <c r="AT134" s="198" t="s">
        <v>171</v>
      </c>
      <c r="AU134" s="198" t="s">
        <v>88</v>
      </c>
      <c r="AY134" s="15" t="s">
        <v>168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88</v>
      </c>
      <c r="BK134" s="199">
        <f>ROUND(I134*H134,2)</f>
        <v>0</v>
      </c>
      <c r="BL134" s="15" t="s">
        <v>175</v>
      </c>
      <c r="BM134" s="198" t="s">
        <v>786</v>
      </c>
    </row>
    <row r="135" s="12" customFormat="1" ht="22.8" customHeight="1">
      <c r="A135" s="12"/>
      <c r="B135" s="172"/>
      <c r="C135" s="12"/>
      <c r="D135" s="173" t="s">
        <v>74</v>
      </c>
      <c r="E135" s="183" t="s">
        <v>201</v>
      </c>
      <c r="F135" s="183" t="s">
        <v>211</v>
      </c>
      <c r="G135" s="12"/>
      <c r="H135" s="12"/>
      <c r="I135" s="175"/>
      <c r="J135" s="184">
        <f>BK135</f>
        <v>0</v>
      </c>
      <c r="K135" s="12"/>
      <c r="L135" s="172"/>
      <c r="M135" s="177"/>
      <c r="N135" s="178"/>
      <c r="O135" s="178"/>
      <c r="P135" s="179">
        <f>SUM(P136:P147)</f>
        <v>0</v>
      </c>
      <c r="Q135" s="178"/>
      <c r="R135" s="179">
        <f>SUM(R136:R147)</f>
        <v>0.83868399999999999</v>
      </c>
      <c r="S135" s="178"/>
      <c r="T135" s="180">
        <f>SUM(T136:T147)</f>
        <v>10.063320000000001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73" t="s">
        <v>82</v>
      </c>
      <c r="AT135" s="181" t="s">
        <v>74</v>
      </c>
      <c r="AU135" s="181" t="s">
        <v>82</v>
      </c>
      <c r="AY135" s="173" t="s">
        <v>168</v>
      </c>
      <c r="BK135" s="182">
        <f>SUM(BK136:BK147)</f>
        <v>0</v>
      </c>
    </row>
    <row r="136" s="2" customFormat="1" ht="24.15" customHeight="1">
      <c r="A136" s="34"/>
      <c r="B136" s="185"/>
      <c r="C136" s="186" t="s">
        <v>175</v>
      </c>
      <c r="D136" s="186" t="s">
        <v>171</v>
      </c>
      <c r="E136" s="187" t="s">
        <v>787</v>
      </c>
      <c r="F136" s="188" t="s">
        <v>788</v>
      </c>
      <c r="G136" s="189" t="s">
        <v>174</v>
      </c>
      <c r="H136" s="190">
        <v>510.10000000000002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41</v>
      </c>
      <c r="O136" s="78"/>
      <c r="P136" s="196">
        <f>O136*H136</f>
        <v>0</v>
      </c>
      <c r="Q136" s="196">
        <v>0.0015299999999999999</v>
      </c>
      <c r="R136" s="196">
        <f>Q136*H136</f>
        <v>0.78045299999999995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175</v>
      </c>
      <c r="AT136" s="198" t="s">
        <v>171</v>
      </c>
      <c r="AU136" s="198" t="s">
        <v>88</v>
      </c>
      <c r="AY136" s="15" t="s">
        <v>168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88</v>
      </c>
      <c r="BK136" s="199">
        <f>ROUND(I136*H136,2)</f>
        <v>0</v>
      </c>
      <c r="BL136" s="15" t="s">
        <v>175</v>
      </c>
      <c r="BM136" s="198" t="s">
        <v>789</v>
      </c>
    </row>
    <row r="137" s="2" customFormat="1" ht="16.5" customHeight="1">
      <c r="A137" s="34"/>
      <c r="B137" s="185"/>
      <c r="C137" s="186" t="s">
        <v>186</v>
      </c>
      <c r="D137" s="186" t="s">
        <v>171</v>
      </c>
      <c r="E137" s="187" t="s">
        <v>738</v>
      </c>
      <c r="F137" s="188" t="s">
        <v>739</v>
      </c>
      <c r="G137" s="189" t="s">
        <v>174</v>
      </c>
      <c r="H137" s="190">
        <v>1164.6199999999999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41</v>
      </c>
      <c r="O137" s="78"/>
      <c r="P137" s="196">
        <f>O137*H137</f>
        <v>0</v>
      </c>
      <c r="Q137" s="196">
        <v>5.0000000000000002E-05</v>
      </c>
      <c r="R137" s="196">
        <f>Q137*H137</f>
        <v>0.058230999999999998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175</v>
      </c>
      <c r="AT137" s="198" t="s">
        <v>171</v>
      </c>
      <c r="AU137" s="198" t="s">
        <v>88</v>
      </c>
      <c r="AY137" s="15" t="s">
        <v>168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88</v>
      </c>
      <c r="BK137" s="199">
        <f>ROUND(I137*H137,2)</f>
        <v>0</v>
      </c>
      <c r="BL137" s="15" t="s">
        <v>175</v>
      </c>
      <c r="BM137" s="198" t="s">
        <v>790</v>
      </c>
    </row>
    <row r="138" s="2" customFormat="1" ht="37.8" customHeight="1">
      <c r="A138" s="34"/>
      <c r="B138" s="185"/>
      <c r="C138" s="186" t="s">
        <v>169</v>
      </c>
      <c r="D138" s="186" t="s">
        <v>171</v>
      </c>
      <c r="E138" s="187" t="s">
        <v>791</v>
      </c>
      <c r="F138" s="188" t="s">
        <v>792</v>
      </c>
      <c r="G138" s="189" t="s">
        <v>174</v>
      </c>
      <c r="H138" s="190">
        <v>147.99000000000001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0.068000000000000005</v>
      </c>
      <c r="T138" s="197">
        <f>S138*H138</f>
        <v>10.063320000000001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175</v>
      </c>
      <c r="AT138" s="198" t="s">
        <v>171</v>
      </c>
      <c r="AU138" s="198" t="s">
        <v>88</v>
      </c>
      <c r="AY138" s="15" t="s">
        <v>168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88</v>
      </c>
      <c r="BK138" s="199">
        <f>ROUND(I138*H138,2)</f>
        <v>0</v>
      </c>
      <c r="BL138" s="15" t="s">
        <v>175</v>
      </c>
      <c r="BM138" s="198" t="s">
        <v>793</v>
      </c>
    </row>
    <row r="139" s="2" customFormat="1" ht="24.15" customHeight="1">
      <c r="A139" s="34"/>
      <c r="B139" s="185"/>
      <c r="C139" s="186" t="s">
        <v>193</v>
      </c>
      <c r="D139" s="186" t="s">
        <v>171</v>
      </c>
      <c r="E139" s="187" t="s">
        <v>250</v>
      </c>
      <c r="F139" s="188" t="s">
        <v>251</v>
      </c>
      <c r="G139" s="189" t="s">
        <v>252</v>
      </c>
      <c r="H139" s="190">
        <v>10.063000000000001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175</v>
      </c>
      <c r="AT139" s="198" t="s">
        <v>171</v>
      </c>
      <c r="AU139" s="198" t="s">
        <v>88</v>
      </c>
      <c r="AY139" s="15" t="s">
        <v>168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88</v>
      </c>
      <c r="BK139" s="199">
        <f>ROUND(I139*H139,2)</f>
        <v>0</v>
      </c>
      <c r="BL139" s="15" t="s">
        <v>175</v>
      </c>
      <c r="BM139" s="198" t="s">
        <v>794</v>
      </c>
    </row>
    <row r="140" s="2" customFormat="1" ht="24.15" customHeight="1">
      <c r="A140" s="34"/>
      <c r="B140" s="185"/>
      <c r="C140" s="186" t="s">
        <v>197</v>
      </c>
      <c r="D140" s="186" t="s">
        <v>171</v>
      </c>
      <c r="E140" s="187" t="s">
        <v>255</v>
      </c>
      <c r="F140" s="188" t="s">
        <v>256</v>
      </c>
      <c r="G140" s="189" t="s">
        <v>252</v>
      </c>
      <c r="H140" s="190">
        <v>10.063000000000001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175</v>
      </c>
      <c r="AT140" s="198" t="s">
        <v>171</v>
      </c>
      <c r="AU140" s="198" t="s">
        <v>88</v>
      </c>
      <c r="AY140" s="15" t="s">
        <v>168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88</v>
      </c>
      <c r="BK140" s="199">
        <f>ROUND(I140*H140,2)</f>
        <v>0</v>
      </c>
      <c r="BL140" s="15" t="s">
        <v>175</v>
      </c>
      <c r="BM140" s="198" t="s">
        <v>795</v>
      </c>
    </row>
    <row r="141" s="2" customFormat="1" ht="21.75" customHeight="1">
      <c r="A141" s="34"/>
      <c r="B141" s="185"/>
      <c r="C141" s="186" t="s">
        <v>201</v>
      </c>
      <c r="D141" s="186" t="s">
        <v>171</v>
      </c>
      <c r="E141" s="187" t="s">
        <v>259</v>
      </c>
      <c r="F141" s="188" t="s">
        <v>260</v>
      </c>
      <c r="G141" s="189" t="s">
        <v>252</v>
      </c>
      <c r="H141" s="190">
        <v>10.063000000000001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175</v>
      </c>
      <c r="AT141" s="198" t="s">
        <v>171</v>
      </c>
      <c r="AU141" s="198" t="s">
        <v>88</v>
      </c>
      <c r="AY141" s="15" t="s">
        <v>168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88</v>
      </c>
      <c r="BK141" s="199">
        <f>ROUND(I141*H141,2)</f>
        <v>0</v>
      </c>
      <c r="BL141" s="15" t="s">
        <v>175</v>
      </c>
      <c r="BM141" s="198" t="s">
        <v>796</v>
      </c>
    </row>
    <row r="142" s="2" customFormat="1" ht="24.15" customHeight="1">
      <c r="A142" s="34"/>
      <c r="B142" s="185"/>
      <c r="C142" s="186" t="s">
        <v>121</v>
      </c>
      <c r="D142" s="186" t="s">
        <v>171</v>
      </c>
      <c r="E142" s="187" t="s">
        <v>263</v>
      </c>
      <c r="F142" s="188" t="s">
        <v>264</v>
      </c>
      <c r="G142" s="189" t="s">
        <v>252</v>
      </c>
      <c r="H142" s="190">
        <v>241.512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175</v>
      </c>
      <c r="AT142" s="198" t="s">
        <v>171</v>
      </c>
      <c r="AU142" s="198" t="s">
        <v>88</v>
      </c>
      <c r="AY142" s="15" t="s">
        <v>168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88</v>
      </c>
      <c r="BK142" s="199">
        <f>ROUND(I142*H142,2)</f>
        <v>0</v>
      </c>
      <c r="BL142" s="15" t="s">
        <v>175</v>
      </c>
      <c r="BM142" s="198" t="s">
        <v>797</v>
      </c>
    </row>
    <row r="143" s="2" customFormat="1" ht="24.15" customHeight="1">
      <c r="A143" s="34"/>
      <c r="B143" s="185"/>
      <c r="C143" s="186" t="s">
        <v>124</v>
      </c>
      <c r="D143" s="186" t="s">
        <v>171</v>
      </c>
      <c r="E143" s="187" t="s">
        <v>469</v>
      </c>
      <c r="F143" s="188" t="s">
        <v>470</v>
      </c>
      <c r="G143" s="189" t="s">
        <v>252</v>
      </c>
      <c r="H143" s="190">
        <v>10.063000000000001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175</v>
      </c>
      <c r="AT143" s="198" t="s">
        <v>171</v>
      </c>
      <c r="AU143" s="198" t="s">
        <v>88</v>
      </c>
      <c r="AY143" s="15" t="s">
        <v>168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88</v>
      </c>
      <c r="BK143" s="199">
        <f>ROUND(I143*H143,2)</f>
        <v>0</v>
      </c>
      <c r="BL143" s="15" t="s">
        <v>175</v>
      </c>
      <c r="BM143" s="198" t="s">
        <v>798</v>
      </c>
    </row>
    <row r="144" s="2" customFormat="1" ht="24.15" customHeight="1">
      <c r="A144" s="34"/>
      <c r="B144" s="185"/>
      <c r="C144" s="186" t="s">
        <v>127</v>
      </c>
      <c r="D144" s="186" t="s">
        <v>171</v>
      </c>
      <c r="E144" s="187" t="s">
        <v>472</v>
      </c>
      <c r="F144" s="188" t="s">
        <v>473</v>
      </c>
      <c r="G144" s="189" t="s">
        <v>252</v>
      </c>
      <c r="H144" s="190">
        <v>100.63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175</v>
      </c>
      <c r="AT144" s="198" t="s">
        <v>171</v>
      </c>
      <c r="AU144" s="198" t="s">
        <v>88</v>
      </c>
      <c r="AY144" s="15" t="s">
        <v>168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88</v>
      </c>
      <c r="BK144" s="199">
        <f>ROUND(I144*H144,2)</f>
        <v>0</v>
      </c>
      <c r="BL144" s="15" t="s">
        <v>175</v>
      </c>
      <c r="BM144" s="198" t="s">
        <v>799</v>
      </c>
    </row>
    <row r="145" s="2" customFormat="1" ht="24.15" customHeight="1">
      <c r="A145" s="34"/>
      <c r="B145" s="185"/>
      <c r="C145" s="186" t="s">
        <v>215</v>
      </c>
      <c r="D145" s="186" t="s">
        <v>171</v>
      </c>
      <c r="E145" s="187" t="s">
        <v>267</v>
      </c>
      <c r="F145" s="188" t="s">
        <v>268</v>
      </c>
      <c r="G145" s="189" t="s">
        <v>252</v>
      </c>
      <c r="H145" s="190">
        <v>3.0190000000000001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41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175</v>
      </c>
      <c r="AT145" s="198" t="s">
        <v>171</v>
      </c>
      <c r="AU145" s="198" t="s">
        <v>88</v>
      </c>
      <c r="AY145" s="15" t="s">
        <v>168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88</v>
      </c>
      <c r="BK145" s="199">
        <f>ROUND(I145*H145,2)</f>
        <v>0</v>
      </c>
      <c r="BL145" s="15" t="s">
        <v>175</v>
      </c>
      <c r="BM145" s="198" t="s">
        <v>800</v>
      </c>
    </row>
    <row r="146" s="2" customFormat="1" ht="16.5" customHeight="1">
      <c r="A146" s="34"/>
      <c r="B146" s="185"/>
      <c r="C146" s="186" t="s">
        <v>129</v>
      </c>
      <c r="D146" s="186" t="s">
        <v>171</v>
      </c>
      <c r="E146" s="187" t="s">
        <v>271</v>
      </c>
      <c r="F146" s="188" t="s">
        <v>272</v>
      </c>
      <c r="G146" s="189" t="s">
        <v>273</v>
      </c>
      <c r="H146" s="190">
        <v>2</v>
      </c>
      <c r="I146" s="191"/>
      <c r="J146" s="192">
        <f>ROUND(I146*H146,2)</f>
        <v>0</v>
      </c>
      <c r="K146" s="193"/>
      <c r="L146" s="35"/>
      <c r="M146" s="194" t="s">
        <v>1</v>
      </c>
      <c r="N146" s="195" t="s">
        <v>41</v>
      </c>
      <c r="O146" s="78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175</v>
      </c>
      <c r="AT146" s="198" t="s">
        <v>171</v>
      </c>
      <c r="AU146" s="198" t="s">
        <v>88</v>
      </c>
      <c r="AY146" s="15" t="s">
        <v>168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88</v>
      </c>
      <c r="BK146" s="199">
        <f>ROUND(I146*H146,2)</f>
        <v>0</v>
      </c>
      <c r="BL146" s="15" t="s">
        <v>175</v>
      </c>
      <c r="BM146" s="198" t="s">
        <v>801</v>
      </c>
    </row>
    <row r="147" s="2" customFormat="1" ht="24.15" customHeight="1">
      <c r="A147" s="34"/>
      <c r="B147" s="185"/>
      <c r="C147" s="186" t="s">
        <v>132</v>
      </c>
      <c r="D147" s="186" t="s">
        <v>171</v>
      </c>
      <c r="E147" s="187" t="s">
        <v>276</v>
      </c>
      <c r="F147" s="188" t="s">
        <v>277</v>
      </c>
      <c r="G147" s="189" t="s">
        <v>252</v>
      </c>
      <c r="H147" s="190">
        <v>7.0439999999999996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175</v>
      </c>
      <c r="AT147" s="198" t="s">
        <v>171</v>
      </c>
      <c r="AU147" s="198" t="s">
        <v>88</v>
      </c>
      <c r="AY147" s="15" t="s">
        <v>168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88</v>
      </c>
      <c r="BK147" s="199">
        <f>ROUND(I147*H147,2)</f>
        <v>0</v>
      </c>
      <c r="BL147" s="15" t="s">
        <v>175</v>
      </c>
      <c r="BM147" s="198" t="s">
        <v>802</v>
      </c>
    </row>
    <row r="148" s="12" customFormat="1" ht="22.8" customHeight="1">
      <c r="A148" s="12"/>
      <c r="B148" s="172"/>
      <c r="C148" s="12"/>
      <c r="D148" s="173" t="s">
        <v>74</v>
      </c>
      <c r="E148" s="183" t="s">
        <v>279</v>
      </c>
      <c r="F148" s="183" t="s">
        <v>280</v>
      </c>
      <c r="G148" s="12"/>
      <c r="H148" s="12"/>
      <c r="I148" s="175"/>
      <c r="J148" s="184">
        <f>BK148</f>
        <v>0</v>
      </c>
      <c r="K148" s="12"/>
      <c r="L148" s="172"/>
      <c r="M148" s="177"/>
      <c r="N148" s="178"/>
      <c r="O148" s="178"/>
      <c r="P148" s="179">
        <f>P149</f>
        <v>0</v>
      </c>
      <c r="Q148" s="178"/>
      <c r="R148" s="179">
        <f>R149</f>
        <v>0</v>
      </c>
      <c r="S148" s="178"/>
      <c r="T148" s="180">
        <f>T149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73" t="s">
        <v>82</v>
      </c>
      <c r="AT148" s="181" t="s">
        <v>74</v>
      </c>
      <c r="AU148" s="181" t="s">
        <v>82</v>
      </c>
      <c r="AY148" s="173" t="s">
        <v>168</v>
      </c>
      <c r="BK148" s="182">
        <f>BK149</f>
        <v>0</v>
      </c>
    </row>
    <row r="149" s="2" customFormat="1" ht="24.15" customHeight="1">
      <c r="A149" s="34"/>
      <c r="B149" s="185"/>
      <c r="C149" s="186" t="s">
        <v>225</v>
      </c>
      <c r="D149" s="186" t="s">
        <v>171</v>
      </c>
      <c r="E149" s="187" t="s">
        <v>282</v>
      </c>
      <c r="F149" s="188" t="s">
        <v>283</v>
      </c>
      <c r="G149" s="189" t="s">
        <v>252</v>
      </c>
      <c r="H149" s="190">
        <v>3.6539999999999999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41</v>
      </c>
      <c r="O149" s="78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175</v>
      </c>
      <c r="AT149" s="198" t="s">
        <v>171</v>
      </c>
      <c r="AU149" s="198" t="s">
        <v>88</v>
      </c>
      <c r="AY149" s="15" t="s">
        <v>168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88</v>
      </c>
      <c r="BK149" s="199">
        <f>ROUND(I149*H149,2)</f>
        <v>0</v>
      </c>
      <c r="BL149" s="15" t="s">
        <v>175</v>
      </c>
      <c r="BM149" s="198" t="s">
        <v>803</v>
      </c>
    </row>
    <row r="150" s="12" customFormat="1" ht="25.92" customHeight="1">
      <c r="A150" s="12"/>
      <c r="B150" s="172"/>
      <c r="C150" s="12"/>
      <c r="D150" s="173" t="s">
        <v>74</v>
      </c>
      <c r="E150" s="174" t="s">
        <v>285</v>
      </c>
      <c r="F150" s="174" t="s">
        <v>286</v>
      </c>
      <c r="G150" s="12"/>
      <c r="H150" s="12"/>
      <c r="I150" s="175"/>
      <c r="J150" s="176">
        <f>BK150</f>
        <v>0</v>
      </c>
      <c r="K150" s="12"/>
      <c r="L150" s="172"/>
      <c r="M150" s="177"/>
      <c r="N150" s="178"/>
      <c r="O150" s="178"/>
      <c r="P150" s="179">
        <f>P151+P154+P161+P168</f>
        <v>0</v>
      </c>
      <c r="Q150" s="178"/>
      <c r="R150" s="179">
        <f>R151+R154+R161+R168</f>
        <v>15.144290316560001</v>
      </c>
      <c r="S150" s="178"/>
      <c r="T150" s="180">
        <f>T151+T154+T161+T168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73" t="s">
        <v>88</v>
      </c>
      <c r="AT150" s="181" t="s">
        <v>74</v>
      </c>
      <c r="AU150" s="181" t="s">
        <v>75</v>
      </c>
      <c r="AY150" s="173" t="s">
        <v>168</v>
      </c>
      <c r="BK150" s="182">
        <f>BK151+BK154+BK161+BK168</f>
        <v>0</v>
      </c>
    </row>
    <row r="151" s="12" customFormat="1" ht="22.8" customHeight="1">
      <c r="A151" s="12"/>
      <c r="B151" s="172"/>
      <c r="C151" s="12"/>
      <c r="D151" s="173" t="s">
        <v>74</v>
      </c>
      <c r="E151" s="183" t="s">
        <v>287</v>
      </c>
      <c r="F151" s="183" t="s">
        <v>288</v>
      </c>
      <c r="G151" s="12"/>
      <c r="H151" s="12"/>
      <c r="I151" s="175"/>
      <c r="J151" s="184">
        <f>BK151</f>
        <v>0</v>
      </c>
      <c r="K151" s="12"/>
      <c r="L151" s="172"/>
      <c r="M151" s="177"/>
      <c r="N151" s="178"/>
      <c r="O151" s="178"/>
      <c r="P151" s="179">
        <f>SUM(P152:P153)</f>
        <v>0</v>
      </c>
      <c r="Q151" s="178"/>
      <c r="R151" s="179">
        <f>SUM(R152:R153)</f>
        <v>0.29074030000000001</v>
      </c>
      <c r="S151" s="178"/>
      <c r="T151" s="180">
        <f>SUM(T152:T153)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73" t="s">
        <v>88</v>
      </c>
      <c r="AT151" s="181" t="s">
        <v>74</v>
      </c>
      <c r="AU151" s="181" t="s">
        <v>82</v>
      </c>
      <c r="AY151" s="173" t="s">
        <v>168</v>
      </c>
      <c r="BK151" s="182">
        <f>SUM(BK152:BK153)</f>
        <v>0</v>
      </c>
    </row>
    <row r="152" s="2" customFormat="1" ht="44.25" customHeight="1">
      <c r="A152" s="34"/>
      <c r="B152" s="185"/>
      <c r="C152" s="186" t="s">
        <v>230</v>
      </c>
      <c r="D152" s="186" t="s">
        <v>171</v>
      </c>
      <c r="E152" s="187" t="s">
        <v>804</v>
      </c>
      <c r="F152" s="188" t="s">
        <v>805</v>
      </c>
      <c r="G152" s="189" t="s">
        <v>174</v>
      </c>
      <c r="H152" s="190">
        <v>64.251999999999995</v>
      </c>
      <c r="I152" s="191"/>
      <c r="J152" s="192">
        <f>ROUND(I152*H152,2)</f>
        <v>0</v>
      </c>
      <c r="K152" s="193"/>
      <c r="L152" s="35"/>
      <c r="M152" s="194" t="s">
        <v>1</v>
      </c>
      <c r="N152" s="195" t="s">
        <v>41</v>
      </c>
      <c r="O152" s="78"/>
      <c r="P152" s="196">
        <f>O152*H152</f>
        <v>0</v>
      </c>
      <c r="Q152" s="196">
        <v>0.0045250000000000004</v>
      </c>
      <c r="R152" s="196">
        <f>Q152*H152</f>
        <v>0.29074030000000001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225</v>
      </c>
      <c r="AT152" s="198" t="s">
        <v>171</v>
      </c>
      <c r="AU152" s="198" t="s">
        <v>88</v>
      </c>
      <c r="AY152" s="15" t="s">
        <v>168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88</v>
      </c>
      <c r="BK152" s="199">
        <f>ROUND(I152*H152,2)</f>
        <v>0</v>
      </c>
      <c r="BL152" s="15" t="s">
        <v>225</v>
      </c>
      <c r="BM152" s="198" t="s">
        <v>806</v>
      </c>
    </row>
    <row r="153" s="2" customFormat="1" ht="24.15" customHeight="1">
      <c r="A153" s="34"/>
      <c r="B153" s="185"/>
      <c r="C153" s="186" t="s">
        <v>234</v>
      </c>
      <c r="D153" s="186" t="s">
        <v>171</v>
      </c>
      <c r="E153" s="187" t="s">
        <v>307</v>
      </c>
      <c r="F153" s="188" t="s">
        <v>308</v>
      </c>
      <c r="G153" s="189" t="s">
        <v>309</v>
      </c>
      <c r="H153" s="211"/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225</v>
      </c>
      <c r="AT153" s="198" t="s">
        <v>171</v>
      </c>
      <c r="AU153" s="198" t="s">
        <v>88</v>
      </c>
      <c r="AY153" s="15" t="s">
        <v>168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88</v>
      </c>
      <c r="BK153" s="199">
        <f>ROUND(I153*H153,2)</f>
        <v>0</v>
      </c>
      <c r="BL153" s="15" t="s">
        <v>225</v>
      </c>
      <c r="BM153" s="198" t="s">
        <v>807</v>
      </c>
    </row>
    <row r="154" s="12" customFormat="1" ht="22.8" customHeight="1">
      <c r="A154" s="12"/>
      <c r="B154" s="172"/>
      <c r="C154" s="12"/>
      <c r="D154" s="173" t="s">
        <v>74</v>
      </c>
      <c r="E154" s="183" t="s">
        <v>808</v>
      </c>
      <c r="F154" s="183" t="s">
        <v>809</v>
      </c>
      <c r="G154" s="12"/>
      <c r="H154" s="12"/>
      <c r="I154" s="175"/>
      <c r="J154" s="184">
        <f>BK154</f>
        <v>0</v>
      </c>
      <c r="K154" s="12"/>
      <c r="L154" s="172"/>
      <c r="M154" s="177"/>
      <c r="N154" s="178"/>
      <c r="O154" s="178"/>
      <c r="P154" s="179">
        <f>SUM(P155:P160)</f>
        <v>0</v>
      </c>
      <c r="Q154" s="178"/>
      <c r="R154" s="179">
        <f>SUM(R155:R160)</f>
        <v>13.986265640000001</v>
      </c>
      <c r="S154" s="178"/>
      <c r="T154" s="180">
        <f>SUM(T155:T160)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73" t="s">
        <v>88</v>
      </c>
      <c r="AT154" s="181" t="s">
        <v>74</v>
      </c>
      <c r="AU154" s="181" t="s">
        <v>82</v>
      </c>
      <c r="AY154" s="173" t="s">
        <v>168</v>
      </c>
      <c r="BK154" s="182">
        <f>SUM(BK155:BK160)</f>
        <v>0</v>
      </c>
    </row>
    <row r="155" s="2" customFormat="1" ht="24.15" customHeight="1">
      <c r="A155" s="34"/>
      <c r="B155" s="185"/>
      <c r="C155" s="186" t="s">
        <v>238</v>
      </c>
      <c r="D155" s="186" t="s">
        <v>171</v>
      </c>
      <c r="E155" s="187" t="s">
        <v>810</v>
      </c>
      <c r="F155" s="188" t="s">
        <v>764</v>
      </c>
      <c r="G155" s="189" t="s">
        <v>228</v>
      </c>
      <c r="H155" s="190">
        <v>161.69999999999999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41</v>
      </c>
      <c r="O155" s="78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225</v>
      </c>
      <c r="AT155" s="198" t="s">
        <v>171</v>
      </c>
      <c r="AU155" s="198" t="s">
        <v>88</v>
      </c>
      <c r="AY155" s="15" t="s">
        <v>168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88</v>
      </c>
      <c r="BK155" s="199">
        <f>ROUND(I155*H155,2)</f>
        <v>0</v>
      </c>
      <c r="BL155" s="15" t="s">
        <v>225</v>
      </c>
      <c r="BM155" s="198" t="s">
        <v>811</v>
      </c>
    </row>
    <row r="156" s="2" customFormat="1" ht="24.15" customHeight="1">
      <c r="A156" s="34"/>
      <c r="B156" s="185"/>
      <c r="C156" s="186" t="s">
        <v>7</v>
      </c>
      <c r="D156" s="186" t="s">
        <v>171</v>
      </c>
      <c r="E156" s="187" t="s">
        <v>812</v>
      </c>
      <c r="F156" s="188" t="s">
        <v>813</v>
      </c>
      <c r="G156" s="189" t="s">
        <v>174</v>
      </c>
      <c r="H156" s="190">
        <v>192.755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41</v>
      </c>
      <c r="O156" s="78"/>
      <c r="P156" s="196">
        <f>O156*H156</f>
        <v>0</v>
      </c>
      <c r="Q156" s="196">
        <v>0.048480000000000002</v>
      </c>
      <c r="R156" s="196">
        <f>Q156*H156</f>
        <v>9.3447624000000005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225</v>
      </c>
      <c r="AT156" s="198" t="s">
        <v>171</v>
      </c>
      <c r="AU156" s="198" t="s">
        <v>88</v>
      </c>
      <c r="AY156" s="15" t="s">
        <v>168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88</v>
      </c>
      <c r="BK156" s="199">
        <f>ROUND(I156*H156,2)</f>
        <v>0</v>
      </c>
      <c r="BL156" s="15" t="s">
        <v>225</v>
      </c>
      <c r="BM156" s="198" t="s">
        <v>814</v>
      </c>
    </row>
    <row r="157" s="2" customFormat="1" ht="24.15" customHeight="1">
      <c r="A157" s="34"/>
      <c r="B157" s="185"/>
      <c r="C157" s="200" t="s">
        <v>245</v>
      </c>
      <c r="D157" s="200" t="s">
        <v>294</v>
      </c>
      <c r="E157" s="201" t="s">
        <v>815</v>
      </c>
      <c r="F157" s="202" t="s">
        <v>816</v>
      </c>
      <c r="G157" s="203" t="s">
        <v>174</v>
      </c>
      <c r="H157" s="204">
        <v>202.393</v>
      </c>
      <c r="I157" s="205"/>
      <c r="J157" s="206">
        <f>ROUND(I157*H157,2)</f>
        <v>0</v>
      </c>
      <c r="K157" s="207"/>
      <c r="L157" s="208"/>
      <c r="M157" s="209" t="s">
        <v>1</v>
      </c>
      <c r="N157" s="210" t="s">
        <v>41</v>
      </c>
      <c r="O157" s="78"/>
      <c r="P157" s="196">
        <f>O157*H157</f>
        <v>0</v>
      </c>
      <c r="Q157" s="196">
        <v>0.021000000000000001</v>
      </c>
      <c r="R157" s="196">
        <f>Q157*H157</f>
        <v>4.2502529999999998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297</v>
      </c>
      <c r="AT157" s="198" t="s">
        <v>294</v>
      </c>
      <c r="AU157" s="198" t="s">
        <v>88</v>
      </c>
      <c r="AY157" s="15" t="s">
        <v>168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88</v>
      </c>
      <c r="BK157" s="199">
        <f>ROUND(I157*H157,2)</f>
        <v>0</v>
      </c>
      <c r="BL157" s="15" t="s">
        <v>225</v>
      </c>
      <c r="BM157" s="198" t="s">
        <v>817</v>
      </c>
    </row>
    <row r="158" s="2" customFormat="1" ht="16.5" customHeight="1">
      <c r="A158" s="34"/>
      <c r="B158" s="185"/>
      <c r="C158" s="186" t="s">
        <v>249</v>
      </c>
      <c r="D158" s="186" t="s">
        <v>171</v>
      </c>
      <c r="E158" s="187" t="s">
        <v>818</v>
      </c>
      <c r="F158" s="188" t="s">
        <v>819</v>
      </c>
      <c r="G158" s="189" t="s">
        <v>228</v>
      </c>
      <c r="H158" s="190">
        <v>72.079999999999998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41</v>
      </c>
      <c r="O158" s="78"/>
      <c r="P158" s="196">
        <f>O158*H158</f>
        <v>0</v>
      </c>
      <c r="Q158" s="196">
        <v>0.0052599999999999999</v>
      </c>
      <c r="R158" s="196">
        <f>Q158*H158</f>
        <v>0.3791408</v>
      </c>
      <c r="S158" s="196">
        <v>0</v>
      </c>
      <c r="T158" s="19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225</v>
      </c>
      <c r="AT158" s="198" t="s">
        <v>171</v>
      </c>
      <c r="AU158" s="198" t="s">
        <v>88</v>
      </c>
      <c r="AY158" s="15" t="s">
        <v>168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88</v>
      </c>
      <c r="BK158" s="199">
        <f>ROUND(I158*H158,2)</f>
        <v>0</v>
      </c>
      <c r="BL158" s="15" t="s">
        <v>225</v>
      </c>
      <c r="BM158" s="198" t="s">
        <v>820</v>
      </c>
    </row>
    <row r="159" s="2" customFormat="1" ht="21.75" customHeight="1">
      <c r="A159" s="34"/>
      <c r="B159" s="185"/>
      <c r="C159" s="200" t="s">
        <v>254</v>
      </c>
      <c r="D159" s="200" t="s">
        <v>294</v>
      </c>
      <c r="E159" s="201" t="s">
        <v>821</v>
      </c>
      <c r="F159" s="202" t="s">
        <v>822</v>
      </c>
      <c r="G159" s="203" t="s">
        <v>823</v>
      </c>
      <c r="H159" s="204">
        <v>75.683999999999998</v>
      </c>
      <c r="I159" s="205"/>
      <c r="J159" s="206">
        <f>ROUND(I159*H159,2)</f>
        <v>0</v>
      </c>
      <c r="K159" s="207"/>
      <c r="L159" s="208"/>
      <c r="M159" s="209" t="s">
        <v>1</v>
      </c>
      <c r="N159" s="210" t="s">
        <v>41</v>
      </c>
      <c r="O159" s="78"/>
      <c r="P159" s="196">
        <f>O159*H159</f>
        <v>0</v>
      </c>
      <c r="Q159" s="196">
        <v>0.00016000000000000001</v>
      </c>
      <c r="R159" s="196">
        <f>Q159*H159</f>
        <v>0.012109440000000001</v>
      </c>
      <c r="S159" s="196">
        <v>0</v>
      </c>
      <c r="T159" s="19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297</v>
      </c>
      <c r="AT159" s="198" t="s">
        <v>294</v>
      </c>
      <c r="AU159" s="198" t="s">
        <v>88</v>
      </c>
      <c r="AY159" s="15" t="s">
        <v>168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88</v>
      </c>
      <c r="BK159" s="199">
        <f>ROUND(I159*H159,2)</f>
        <v>0</v>
      </c>
      <c r="BL159" s="15" t="s">
        <v>225</v>
      </c>
      <c r="BM159" s="198" t="s">
        <v>824</v>
      </c>
    </row>
    <row r="160" s="2" customFormat="1" ht="24.15" customHeight="1">
      <c r="A160" s="34"/>
      <c r="B160" s="185"/>
      <c r="C160" s="186" t="s">
        <v>258</v>
      </c>
      <c r="D160" s="186" t="s">
        <v>171</v>
      </c>
      <c r="E160" s="187" t="s">
        <v>825</v>
      </c>
      <c r="F160" s="188" t="s">
        <v>826</v>
      </c>
      <c r="G160" s="189" t="s">
        <v>309</v>
      </c>
      <c r="H160" s="211"/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41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225</v>
      </c>
      <c r="AT160" s="198" t="s">
        <v>171</v>
      </c>
      <c r="AU160" s="198" t="s">
        <v>88</v>
      </c>
      <c r="AY160" s="15" t="s">
        <v>168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88</v>
      </c>
      <c r="BK160" s="199">
        <f>ROUND(I160*H160,2)</f>
        <v>0</v>
      </c>
      <c r="BL160" s="15" t="s">
        <v>225</v>
      </c>
      <c r="BM160" s="198" t="s">
        <v>827</v>
      </c>
    </row>
    <row r="161" s="12" customFormat="1" ht="22.8" customHeight="1">
      <c r="A161" s="12"/>
      <c r="B161" s="172"/>
      <c r="C161" s="12"/>
      <c r="D161" s="173" t="s">
        <v>74</v>
      </c>
      <c r="E161" s="183" t="s">
        <v>828</v>
      </c>
      <c r="F161" s="183" t="s">
        <v>829</v>
      </c>
      <c r="G161" s="12"/>
      <c r="H161" s="12"/>
      <c r="I161" s="175"/>
      <c r="J161" s="184">
        <f>BK161</f>
        <v>0</v>
      </c>
      <c r="K161" s="12"/>
      <c r="L161" s="172"/>
      <c r="M161" s="177"/>
      <c r="N161" s="178"/>
      <c r="O161" s="178"/>
      <c r="P161" s="179">
        <f>SUM(P162:P167)</f>
        <v>0</v>
      </c>
      <c r="Q161" s="178"/>
      <c r="R161" s="179">
        <f>SUM(R162:R167)</f>
        <v>0.20672700000000002</v>
      </c>
      <c r="S161" s="178"/>
      <c r="T161" s="180">
        <f>SUM(T162:T167)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73" t="s">
        <v>88</v>
      </c>
      <c r="AT161" s="181" t="s">
        <v>74</v>
      </c>
      <c r="AU161" s="181" t="s">
        <v>82</v>
      </c>
      <c r="AY161" s="173" t="s">
        <v>168</v>
      </c>
      <c r="BK161" s="182">
        <f>SUM(BK162:BK167)</f>
        <v>0</v>
      </c>
    </row>
    <row r="162" s="2" customFormat="1" ht="24.15" customHeight="1">
      <c r="A162" s="34"/>
      <c r="B162" s="185"/>
      <c r="C162" s="186" t="s">
        <v>262</v>
      </c>
      <c r="D162" s="186" t="s">
        <v>171</v>
      </c>
      <c r="E162" s="187" t="s">
        <v>830</v>
      </c>
      <c r="F162" s="188" t="s">
        <v>831</v>
      </c>
      <c r="G162" s="189" t="s">
        <v>174</v>
      </c>
      <c r="H162" s="190">
        <v>150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41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225</v>
      </c>
      <c r="AT162" s="198" t="s">
        <v>171</v>
      </c>
      <c r="AU162" s="198" t="s">
        <v>88</v>
      </c>
      <c r="AY162" s="15" t="s">
        <v>168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88</v>
      </c>
      <c r="BK162" s="199">
        <f>ROUND(I162*H162,2)</f>
        <v>0</v>
      </c>
      <c r="BL162" s="15" t="s">
        <v>225</v>
      </c>
      <c r="BM162" s="198" t="s">
        <v>832</v>
      </c>
    </row>
    <row r="163" s="2" customFormat="1" ht="24.15" customHeight="1">
      <c r="A163" s="34"/>
      <c r="B163" s="185"/>
      <c r="C163" s="186" t="s">
        <v>266</v>
      </c>
      <c r="D163" s="186" t="s">
        <v>171</v>
      </c>
      <c r="E163" s="187" t="s">
        <v>833</v>
      </c>
      <c r="F163" s="188" t="s">
        <v>834</v>
      </c>
      <c r="G163" s="189" t="s">
        <v>174</v>
      </c>
      <c r="H163" s="190">
        <v>150</v>
      </c>
      <c r="I163" s="191"/>
      <c r="J163" s="192">
        <f>ROUND(I163*H163,2)</f>
        <v>0</v>
      </c>
      <c r="K163" s="193"/>
      <c r="L163" s="35"/>
      <c r="M163" s="194" t="s">
        <v>1</v>
      </c>
      <c r="N163" s="195" t="s">
        <v>41</v>
      </c>
      <c r="O163" s="78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225</v>
      </c>
      <c r="AT163" s="198" t="s">
        <v>171</v>
      </c>
      <c r="AU163" s="198" t="s">
        <v>88</v>
      </c>
      <c r="AY163" s="15" t="s">
        <v>168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88</v>
      </c>
      <c r="BK163" s="199">
        <f>ROUND(I163*H163,2)</f>
        <v>0</v>
      </c>
      <c r="BL163" s="15" t="s">
        <v>225</v>
      </c>
      <c r="BM163" s="198" t="s">
        <v>835</v>
      </c>
    </row>
    <row r="164" s="2" customFormat="1" ht="24.15" customHeight="1">
      <c r="A164" s="34"/>
      <c r="B164" s="185"/>
      <c r="C164" s="186" t="s">
        <v>270</v>
      </c>
      <c r="D164" s="186" t="s">
        <v>171</v>
      </c>
      <c r="E164" s="187" t="s">
        <v>836</v>
      </c>
      <c r="F164" s="188" t="s">
        <v>837</v>
      </c>
      <c r="G164" s="189" t="s">
        <v>174</v>
      </c>
      <c r="H164" s="190">
        <v>150</v>
      </c>
      <c r="I164" s="191"/>
      <c r="J164" s="192">
        <f>ROUND(I164*H164,2)</f>
        <v>0</v>
      </c>
      <c r="K164" s="193"/>
      <c r="L164" s="35"/>
      <c r="M164" s="194" t="s">
        <v>1</v>
      </c>
      <c r="N164" s="195" t="s">
        <v>41</v>
      </c>
      <c r="O164" s="78"/>
      <c r="P164" s="196">
        <f>O164*H164</f>
        <v>0</v>
      </c>
      <c r="Q164" s="196">
        <v>0.00016184000000000001</v>
      </c>
      <c r="R164" s="196">
        <f>Q164*H164</f>
        <v>0.024276000000000002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225</v>
      </c>
      <c r="AT164" s="198" t="s">
        <v>171</v>
      </c>
      <c r="AU164" s="198" t="s">
        <v>88</v>
      </c>
      <c r="AY164" s="15" t="s">
        <v>168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88</v>
      </c>
      <c r="BK164" s="199">
        <f>ROUND(I164*H164,2)</f>
        <v>0</v>
      </c>
      <c r="BL164" s="15" t="s">
        <v>225</v>
      </c>
      <c r="BM164" s="198" t="s">
        <v>838</v>
      </c>
    </row>
    <row r="165" s="2" customFormat="1" ht="24.15" customHeight="1">
      <c r="A165" s="34"/>
      <c r="B165" s="185"/>
      <c r="C165" s="186" t="s">
        <v>275</v>
      </c>
      <c r="D165" s="186" t="s">
        <v>171</v>
      </c>
      <c r="E165" s="187" t="s">
        <v>839</v>
      </c>
      <c r="F165" s="188" t="s">
        <v>840</v>
      </c>
      <c r="G165" s="189" t="s">
        <v>174</v>
      </c>
      <c r="H165" s="190">
        <v>150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41</v>
      </c>
      <c r="O165" s="78"/>
      <c r="P165" s="196">
        <f>O165*H165</f>
        <v>0</v>
      </c>
      <c r="Q165" s="196">
        <v>8.1340000000000004E-05</v>
      </c>
      <c r="R165" s="196">
        <f>Q165*H165</f>
        <v>0.012201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225</v>
      </c>
      <c r="AT165" s="198" t="s">
        <v>171</v>
      </c>
      <c r="AU165" s="198" t="s">
        <v>88</v>
      </c>
      <c r="AY165" s="15" t="s">
        <v>168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88</v>
      </c>
      <c r="BK165" s="199">
        <f>ROUND(I165*H165,2)</f>
        <v>0</v>
      </c>
      <c r="BL165" s="15" t="s">
        <v>225</v>
      </c>
      <c r="BM165" s="198" t="s">
        <v>841</v>
      </c>
    </row>
    <row r="166" s="2" customFormat="1" ht="24.15" customHeight="1">
      <c r="A166" s="34"/>
      <c r="B166" s="185"/>
      <c r="C166" s="186" t="s">
        <v>281</v>
      </c>
      <c r="D166" s="186" t="s">
        <v>171</v>
      </c>
      <c r="E166" s="187" t="s">
        <v>842</v>
      </c>
      <c r="F166" s="188" t="s">
        <v>843</v>
      </c>
      <c r="G166" s="189" t="s">
        <v>174</v>
      </c>
      <c r="H166" s="190">
        <v>1764.6220000000001</v>
      </c>
      <c r="I166" s="191"/>
      <c r="J166" s="192">
        <f>ROUND(I166*H166,2)</f>
        <v>0</v>
      </c>
      <c r="K166" s="193"/>
      <c r="L166" s="35"/>
      <c r="M166" s="194" t="s">
        <v>1</v>
      </c>
      <c r="N166" s="195" t="s">
        <v>41</v>
      </c>
      <c r="O166" s="78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225</v>
      </c>
      <c r="AT166" s="198" t="s">
        <v>171</v>
      </c>
      <c r="AU166" s="198" t="s">
        <v>88</v>
      </c>
      <c r="AY166" s="15" t="s">
        <v>168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88</v>
      </c>
      <c r="BK166" s="199">
        <f>ROUND(I166*H166,2)</f>
        <v>0</v>
      </c>
      <c r="BL166" s="15" t="s">
        <v>225</v>
      </c>
      <c r="BM166" s="198" t="s">
        <v>844</v>
      </c>
    </row>
    <row r="167" s="2" customFormat="1" ht="24.15" customHeight="1">
      <c r="A167" s="34"/>
      <c r="B167" s="185"/>
      <c r="C167" s="186" t="s">
        <v>289</v>
      </c>
      <c r="D167" s="186" t="s">
        <v>171</v>
      </c>
      <c r="E167" s="187" t="s">
        <v>845</v>
      </c>
      <c r="F167" s="188" t="s">
        <v>846</v>
      </c>
      <c r="G167" s="189" t="s">
        <v>174</v>
      </c>
      <c r="H167" s="190">
        <v>425.625</v>
      </c>
      <c r="I167" s="191"/>
      <c r="J167" s="192">
        <f>ROUND(I167*H167,2)</f>
        <v>0</v>
      </c>
      <c r="K167" s="193"/>
      <c r="L167" s="35"/>
      <c r="M167" s="194" t="s">
        <v>1</v>
      </c>
      <c r="N167" s="195" t="s">
        <v>41</v>
      </c>
      <c r="O167" s="78"/>
      <c r="P167" s="196">
        <f>O167*H167</f>
        <v>0</v>
      </c>
      <c r="Q167" s="196">
        <v>0.00040000000000000002</v>
      </c>
      <c r="R167" s="196">
        <f>Q167*H167</f>
        <v>0.17025000000000001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225</v>
      </c>
      <c r="AT167" s="198" t="s">
        <v>171</v>
      </c>
      <c r="AU167" s="198" t="s">
        <v>88</v>
      </c>
      <c r="AY167" s="15" t="s">
        <v>168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88</v>
      </c>
      <c r="BK167" s="199">
        <f>ROUND(I167*H167,2)</f>
        <v>0</v>
      </c>
      <c r="BL167" s="15" t="s">
        <v>225</v>
      </c>
      <c r="BM167" s="198" t="s">
        <v>847</v>
      </c>
    </row>
    <row r="168" s="12" customFormat="1" ht="22.8" customHeight="1">
      <c r="A168" s="12"/>
      <c r="B168" s="172"/>
      <c r="C168" s="12"/>
      <c r="D168" s="173" t="s">
        <v>74</v>
      </c>
      <c r="E168" s="183" t="s">
        <v>556</v>
      </c>
      <c r="F168" s="183" t="s">
        <v>557</v>
      </c>
      <c r="G168" s="12"/>
      <c r="H168" s="12"/>
      <c r="I168" s="175"/>
      <c r="J168" s="184">
        <f>BK168</f>
        <v>0</v>
      </c>
      <c r="K168" s="12"/>
      <c r="L168" s="172"/>
      <c r="M168" s="177"/>
      <c r="N168" s="178"/>
      <c r="O168" s="178"/>
      <c r="P168" s="179">
        <f>SUM(P169:P173)</f>
        <v>0</v>
      </c>
      <c r="Q168" s="178"/>
      <c r="R168" s="179">
        <f>SUM(R169:R173)</f>
        <v>0.66055737656000013</v>
      </c>
      <c r="S168" s="178"/>
      <c r="T168" s="180">
        <f>SUM(T169:T173)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173" t="s">
        <v>88</v>
      </c>
      <c r="AT168" s="181" t="s">
        <v>74</v>
      </c>
      <c r="AU168" s="181" t="s">
        <v>82</v>
      </c>
      <c r="AY168" s="173" t="s">
        <v>168</v>
      </c>
      <c r="BK168" s="182">
        <f>SUM(BK169:BK173)</f>
        <v>0</v>
      </c>
    </row>
    <row r="169" s="2" customFormat="1" ht="24.15" customHeight="1">
      <c r="A169" s="34"/>
      <c r="B169" s="185"/>
      <c r="C169" s="186" t="s">
        <v>293</v>
      </c>
      <c r="D169" s="186" t="s">
        <v>171</v>
      </c>
      <c r="E169" s="187" t="s">
        <v>848</v>
      </c>
      <c r="F169" s="188" t="s">
        <v>849</v>
      </c>
      <c r="G169" s="189" t="s">
        <v>174</v>
      </c>
      <c r="H169" s="190">
        <v>1764.6220000000001</v>
      </c>
      <c r="I169" s="191"/>
      <c r="J169" s="192">
        <f>ROUND(I169*H169,2)</f>
        <v>0</v>
      </c>
      <c r="K169" s="193"/>
      <c r="L169" s="35"/>
      <c r="M169" s="194" t="s">
        <v>1</v>
      </c>
      <c r="N169" s="195" t="s">
        <v>41</v>
      </c>
      <c r="O169" s="78"/>
      <c r="P169" s="196">
        <f>O169*H169</f>
        <v>0</v>
      </c>
      <c r="Q169" s="196">
        <v>0.00012750000000000001</v>
      </c>
      <c r="R169" s="196">
        <f>Q169*H169</f>
        <v>0.22498930500000003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225</v>
      </c>
      <c r="AT169" s="198" t="s">
        <v>171</v>
      </c>
      <c r="AU169" s="198" t="s">
        <v>88</v>
      </c>
      <c r="AY169" s="15" t="s">
        <v>168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88</v>
      </c>
      <c r="BK169" s="199">
        <f>ROUND(I169*H169,2)</f>
        <v>0</v>
      </c>
      <c r="BL169" s="15" t="s">
        <v>225</v>
      </c>
      <c r="BM169" s="198" t="s">
        <v>850</v>
      </c>
    </row>
    <row r="170" s="2" customFormat="1" ht="24.15" customHeight="1">
      <c r="A170" s="34"/>
      <c r="B170" s="185"/>
      <c r="C170" s="186" t="s">
        <v>297</v>
      </c>
      <c r="D170" s="186" t="s">
        <v>171</v>
      </c>
      <c r="E170" s="187" t="s">
        <v>851</v>
      </c>
      <c r="F170" s="188" t="s">
        <v>852</v>
      </c>
      <c r="G170" s="189" t="s">
        <v>174</v>
      </c>
      <c r="H170" s="190">
        <v>1764.6220000000001</v>
      </c>
      <c r="I170" s="191"/>
      <c r="J170" s="192">
        <f>ROUND(I170*H170,2)</f>
        <v>0</v>
      </c>
      <c r="K170" s="193"/>
      <c r="L170" s="35"/>
      <c r="M170" s="194" t="s">
        <v>1</v>
      </c>
      <c r="N170" s="195" t="s">
        <v>41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225</v>
      </c>
      <c r="AT170" s="198" t="s">
        <v>171</v>
      </c>
      <c r="AU170" s="198" t="s">
        <v>88</v>
      </c>
      <c r="AY170" s="15" t="s">
        <v>168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88</v>
      </c>
      <c r="BK170" s="199">
        <f>ROUND(I170*H170,2)</f>
        <v>0</v>
      </c>
      <c r="BL170" s="15" t="s">
        <v>225</v>
      </c>
      <c r="BM170" s="198" t="s">
        <v>853</v>
      </c>
    </row>
    <row r="171" s="2" customFormat="1" ht="24.15" customHeight="1">
      <c r="A171" s="34"/>
      <c r="B171" s="185"/>
      <c r="C171" s="186" t="s">
        <v>302</v>
      </c>
      <c r="D171" s="186" t="s">
        <v>171</v>
      </c>
      <c r="E171" s="187" t="s">
        <v>567</v>
      </c>
      <c r="F171" s="188" t="s">
        <v>568</v>
      </c>
      <c r="G171" s="189" t="s">
        <v>174</v>
      </c>
      <c r="H171" s="190">
        <v>801.84400000000005</v>
      </c>
      <c r="I171" s="191"/>
      <c r="J171" s="192">
        <f>ROUND(I171*H171,2)</f>
        <v>0</v>
      </c>
      <c r="K171" s="193"/>
      <c r="L171" s="35"/>
      <c r="M171" s="194" t="s">
        <v>1</v>
      </c>
      <c r="N171" s="195" t="s">
        <v>41</v>
      </c>
      <c r="O171" s="78"/>
      <c r="P171" s="196">
        <f>O171*H171</f>
        <v>0</v>
      </c>
      <c r="Q171" s="196">
        <v>0.00016000000000000001</v>
      </c>
      <c r="R171" s="196">
        <f>Q171*H171</f>
        <v>0.12829504000000003</v>
      </c>
      <c r="S171" s="196">
        <v>0</v>
      </c>
      <c r="T171" s="19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8" t="s">
        <v>225</v>
      </c>
      <c r="AT171" s="198" t="s">
        <v>171</v>
      </c>
      <c r="AU171" s="198" t="s">
        <v>88</v>
      </c>
      <c r="AY171" s="15" t="s">
        <v>168</v>
      </c>
      <c r="BE171" s="199">
        <f>IF(N171="základná",J171,0)</f>
        <v>0</v>
      </c>
      <c r="BF171" s="199">
        <f>IF(N171="znížená",J171,0)</f>
        <v>0</v>
      </c>
      <c r="BG171" s="199">
        <f>IF(N171="zákl. prenesená",J171,0)</f>
        <v>0</v>
      </c>
      <c r="BH171" s="199">
        <f>IF(N171="zníž. prenesená",J171,0)</f>
        <v>0</v>
      </c>
      <c r="BI171" s="199">
        <f>IF(N171="nulová",J171,0)</f>
        <v>0</v>
      </c>
      <c r="BJ171" s="15" t="s">
        <v>88</v>
      </c>
      <c r="BK171" s="199">
        <f>ROUND(I171*H171,2)</f>
        <v>0</v>
      </c>
      <c r="BL171" s="15" t="s">
        <v>225</v>
      </c>
      <c r="BM171" s="198" t="s">
        <v>854</v>
      </c>
    </row>
    <row r="172" s="2" customFormat="1" ht="24.15" customHeight="1">
      <c r="A172" s="34"/>
      <c r="B172" s="185"/>
      <c r="C172" s="186" t="s">
        <v>306</v>
      </c>
      <c r="D172" s="186" t="s">
        <v>171</v>
      </c>
      <c r="E172" s="187" t="s">
        <v>855</v>
      </c>
      <c r="F172" s="188" t="s">
        <v>856</v>
      </c>
      <c r="G172" s="189" t="s">
        <v>174</v>
      </c>
      <c r="H172" s="190">
        <v>1164.6199999999999</v>
      </c>
      <c r="I172" s="191"/>
      <c r="J172" s="192">
        <f>ROUND(I172*H172,2)</f>
        <v>0</v>
      </c>
      <c r="K172" s="193"/>
      <c r="L172" s="35"/>
      <c r="M172" s="194" t="s">
        <v>1</v>
      </c>
      <c r="N172" s="195" t="s">
        <v>41</v>
      </c>
      <c r="O172" s="78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225</v>
      </c>
      <c r="AT172" s="198" t="s">
        <v>171</v>
      </c>
      <c r="AU172" s="198" t="s">
        <v>88</v>
      </c>
      <c r="AY172" s="15" t="s">
        <v>168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88</v>
      </c>
      <c r="BK172" s="199">
        <f>ROUND(I172*H172,2)</f>
        <v>0</v>
      </c>
      <c r="BL172" s="15" t="s">
        <v>225</v>
      </c>
      <c r="BM172" s="198" t="s">
        <v>857</v>
      </c>
    </row>
    <row r="173" s="2" customFormat="1" ht="37.8" customHeight="1">
      <c r="A173" s="34"/>
      <c r="B173" s="185"/>
      <c r="C173" s="186" t="s">
        <v>313</v>
      </c>
      <c r="D173" s="186" t="s">
        <v>171</v>
      </c>
      <c r="E173" s="187" t="s">
        <v>858</v>
      </c>
      <c r="F173" s="188" t="s">
        <v>859</v>
      </c>
      <c r="G173" s="189" t="s">
        <v>174</v>
      </c>
      <c r="H173" s="190">
        <v>1338.9970000000001</v>
      </c>
      <c r="I173" s="191"/>
      <c r="J173" s="192">
        <f>ROUND(I173*H173,2)</f>
        <v>0</v>
      </c>
      <c r="K173" s="193"/>
      <c r="L173" s="35"/>
      <c r="M173" s="212" t="s">
        <v>1</v>
      </c>
      <c r="N173" s="213" t="s">
        <v>41</v>
      </c>
      <c r="O173" s="214"/>
      <c r="P173" s="215">
        <f>O173*H173</f>
        <v>0</v>
      </c>
      <c r="Q173" s="215">
        <v>0.00022948000000000001</v>
      </c>
      <c r="R173" s="215">
        <f>Q173*H173</f>
        <v>0.30727303156000002</v>
      </c>
      <c r="S173" s="215">
        <v>0</v>
      </c>
      <c r="T173" s="21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8" t="s">
        <v>225</v>
      </c>
      <c r="AT173" s="198" t="s">
        <v>171</v>
      </c>
      <c r="AU173" s="198" t="s">
        <v>88</v>
      </c>
      <c r="AY173" s="15" t="s">
        <v>168</v>
      </c>
      <c r="BE173" s="199">
        <f>IF(N173="základná",J173,0)</f>
        <v>0</v>
      </c>
      <c r="BF173" s="199">
        <f>IF(N173="znížená",J173,0)</f>
        <v>0</v>
      </c>
      <c r="BG173" s="199">
        <f>IF(N173="zákl. prenesená",J173,0)</f>
        <v>0</v>
      </c>
      <c r="BH173" s="199">
        <f>IF(N173="zníž. prenesená",J173,0)</f>
        <v>0</v>
      </c>
      <c r="BI173" s="199">
        <f>IF(N173="nulová",J173,0)</f>
        <v>0</v>
      </c>
      <c r="BJ173" s="15" t="s">
        <v>88</v>
      </c>
      <c r="BK173" s="199">
        <f>ROUND(I173*H173,2)</f>
        <v>0</v>
      </c>
      <c r="BL173" s="15" t="s">
        <v>225</v>
      </c>
      <c r="BM173" s="198" t="s">
        <v>860</v>
      </c>
    </row>
    <row r="174" s="2" customFormat="1" ht="6.96" customHeight="1">
      <c r="A174" s="34"/>
      <c r="B174" s="61"/>
      <c r="C174" s="62"/>
      <c r="D174" s="62"/>
      <c r="E174" s="62"/>
      <c r="F174" s="62"/>
      <c r="G174" s="62"/>
      <c r="H174" s="62"/>
      <c r="I174" s="62"/>
      <c r="J174" s="62"/>
      <c r="K174" s="62"/>
      <c r="L174" s="35"/>
      <c r="M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</row>
  </sheetData>
  <autoFilter ref="C128:K17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135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Zníženie energetickej náročnosti budovy telocvične ZŠ a MŠ Pod Papierňou, Bardejov</v>
      </c>
      <c r="F7" s="28"/>
      <c r="G7" s="28"/>
      <c r="H7" s="28"/>
      <c r="L7" s="18"/>
    </row>
    <row r="8" s="1" customFormat="1" ht="12" customHeight="1">
      <c r="B8" s="18"/>
      <c r="D8" s="28" t="s">
        <v>136</v>
      </c>
      <c r="L8" s="18"/>
    </row>
    <row r="9" s="2" customFormat="1" ht="23.25" customHeight="1">
      <c r="A9" s="34"/>
      <c r="B9" s="35"/>
      <c r="C9" s="34"/>
      <c r="D9" s="34"/>
      <c r="E9" s="131" t="s">
        <v>137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138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861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1. 5. 2024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">
        <v>30</v>
      </c>
      <c r="F26" s="34"/>
      <c r="G26" s="34"/>
      <c r="H26" s="34"/>
      <c r="I26" s="28" t="s">
        <v>26</v>
      </c>
      <c r="J26" s="23" t="s">
        <v>1</v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33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2"/>
      <c r="B29" s="133"/>
      <c r="C29" s="132"/>
      <c r="D29" s="132"/>
      <c r="E29" s="32" t="s">
        <v>1</v>
      </c>
      <c r="F29" s="32"/>
      <c r="G29" s="32"/>
      <c r="H29" s="32"/>
      <c r="I29" s="132"/>
      <c r="J29" s="132"/>
      <c r="K29" s="132"/>
      <c r="L29" s="134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5" t="s">
        <v>35</v>
      </c>
      <c r="E32" s="34"/>
      <c r="F32" s="34"/>
      <c r="G32" s="34"/>
      <c r="H32" s="34"/>
      <c r="I32" s="34"/>
      <c r="J32" s="97">
        <f>ROUND(J128,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6" t="s">
        <v>39</v>
      </c>
      <c r="E35" s="41" t="s">
        <v>40</v>
      </c>
      <c r="F35" s="137">
        <f>ROUND((SUM(BE128:BE158)),  2)</f>
        <v>0</v>
      </c>
      <c r="G35" s="138"/>
      <c r="H35" s="138"/>
      <c r="I35" s="139">
        <v>0.20000000000000001</v>
      </c>
      <c r="J35" s="137">
        <f>ROUND(((SUM(BE128:BE158))*I35),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7">
        <f>ROUND((SUM(BF128:BF158)),  2)</f>
        <v>0</v>
      </c>
      <c r="G36" s="138"/>
      <c r="H36" s="138"/>
      <c r="I36" s="139">
        <v>0.20000000000000001</v>
      </c>
      <c r="J36" s="137">
        <f>ROUND(((SUM(BF128:BF158))*I36),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40">
        <f>ROUND((SUM(BG128:BG158)),  2)</f>
        <v>0</v>
      </c>
      <c r="G37" s="34"/>
      <c r="H37" s="34"/>
      <c r="I37" s="141">
        <v>0.20000000000000001</v>
      </c>
      <c r="J37" s="140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40">
        <f>ROUND((SUM(BH128:BH158)),  2)</f>
        <v>0</v>
      </c>
      <c r="G38" s="34"/>
      <c r="H38" s="34"/>
      <c r="I38" s="141">
        <v>0.20000000000000001</v>
      </c>
      <c r="J38" s="140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7">
        <f>ROUND((SUM(BI128:BI158)),  2)</f>
        <v>0</v>
      </c>
      <c r="G39" s="138"/>
      <c r="H39" s="138"/>
      <c r="I39" s="139">
        <v>0</v>
      </c>
      <c r="J39" s="137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2"/>
      <c r="D41" s="143" t="s">
        <v>45</v>
      </c>
      <c r="E41" s="82"/>
      <c r="F41" s="82"/>
      <c r="G41" s="144" t="s">
        <v>46</v>
      </c>
      <c r="H41" s="145" t="s">
        <v>47</v>
      </c>
      <c r="I41" s="82"/>
      <c r="J41" s="146">
        <f>SUM(J32:J39)</f>
        <v>0</v>
      </c>
      <c r="K41" s="147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Zníženie energetickej náročnosti budovy telocvične ZŠ a MŠ Pod Papierňou, Bardejov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136</v>
      </c>
      <c r="L86" s="18"/>
    </row>
    <row r="87" s="2" customFormat="1" ht="23.25" customHeight="1">
      <c r="A87" s="34"/>
      <c r="B87" s="35"/>
      <c r="C87" s="34"/>
      <c r="D87" s="34"/>
      <c r="E87" s="131" t="s">
        <v>137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138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08 - Výmena stropných podhľadov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Pod Papierňou 1555 ; 085 01 Bardejov</v>
      </c>
      <c r="G91" s="34"/>
      <c r="H91" s="34"/>
      <c r="I91" s="28" t="s">
        <v>21</v>
      </c>
      <c r="J91" s="70" t="str">
        <f>IF(J14="","",J14)</f>
        <v>1. 5. 2024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25.65" customHeight="1">
      <c r="A93" s="34"/>
      <c r="B93" s="35"/>
      <c r="C93" s="28" t="s">
        <v>23</v>
      </c>
      <c r="D93" s="34"/>
      <c r="E93" s="34"/>
      <c r="F93" s="23" t="str">
        <f>E17</f>
        <v>Mesto Bardejov, Radničné námestie 16, 085 01</v>
      </c>
      <c r="G93" s="34"/>
      <c r="H93" s="34"/>
      <c r="I93" s="28" t="s">
        <v>29</v>
      </c>
      <c r="J93" s="32" t="str">
        <f>E23</f>
        <v>BEELI s.r.o., Bojná 329, 956 01 Bojná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5.6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>BEELI s.r.o., Bojná 329, 956 01 Bojná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50" t="s">
        <v>141</v>
      </c>
      <c r="D96" s="142"/>
      <c r="E96" s="142"/>
      <c r="F96" s="142"/>
      <c r="G96" s="142"/>
      <c r="H96" s="142"/>
      <c r="I96" s="142"/>
      <c r="J96" s="151" t="s">
        <v>142</v>
      </c>
      <c r="K96" s="142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2" t="s">
        <v>143</v>
      </c>
      <c r="D98" s="34"/>
      <c r="E98" s="34"/>
      <c r="F98" s="34"/>
      <c r="G98" s="34"/>
      <c r="H98" s="34"/>
      <c r="I98" s="34"/>
      <c r="J98" s="97">
        <f>J128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144</v>
      </c>
    </row>
    <row r="99" s="9" customFormat="1" ht="24.96" customHeight="1">
      <c r="A99" s="9"/>
      <c r="B99" s="153"/>
      <c r="C99" s="9"/>
      <c r="D99" s="154" t="s">
        <v>145</v>
      </c>
      <c r="E99" s="155"/>
      <c r="F99" s="155"/>
      <c r="G99" s="155"/>
      <c r="H99" s="155"/>
      <c r="I99" s="155"/>
      <c r="J99" s="156">
        <f>J129</f>
        <v>0</v>
      </c>
      <c r="K99" s="9"/>
      <c r="L99" s="15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7"/>
      <c r="C100" s="10"/>
      <c r="D100" s="158" t="s">
        <v>146</v>
      </c>
      <c r="E100" s="159"/>
      <c r="F100" s="159"/>
      <c r="G100" s="159"/>
      <c r="H100" s="159"/>
      <c r="I100" s="159"/>
      <c r="J100" s="160">
        <f>J130</f>
        <v>0</v>
      </c>
      <c r="K100" s="10"/>
      <c r="L100" s="15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7"/>
      <c r="C101" s="10"/>
      <c r="D101" s="158" t="s">
        <v>147</v>
      </c>
      <c r="E101" s="159"/>
      <c r="F101" s="159"/>
      <c r="G101" s="159"/>
      <c r="H101" s="159"/>
      <c r="I101" s="159"/>
      <c r="J101" s="160">
        <f>J132</f>
        <v>0</v>
      </c>
      <c r="K101" s="10"/>
      <c r="L101" s="15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7"/>
      <c r="C102" s="10"/>
      <c r="D102" s="158" t="s">
        <v>148</v>
      </c>
      <c r="E102" s="159"/>
      <c r="F102" s="159"/>
      <c r="G102" s="159"/>
      <c r="H102" s="159"/>
      <c r="I102" s="159"/>
      <c r="J102" s="160">
        <f>J143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53"/>
      <c r="C103" s="9"/>
      <c r="D103" s="154" t="s">
        <v>149</v>
      </c>
      <c r="E103" s="155"/>
      <c r="F103" s="155"/>
      <c r="G103" s="155"/>
      <c r="H103" s="155"/>
      <c r="I103" s="155"/>
      <c r="J103" s="156">
        <f>J145</f>
        <v>0</v>
      </c>
      <c r="K103" s="9"/>
      <c r="L103" s="15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57"/>
      <c r="C104" s="10"/>
      <c r="D104" s="158" t="s">
        <v>412</v>
      </c>
      <c r="E104" s="159"/>
      <c r="F104" s="159"/>
      <c r="G104" s="159"/>
      <c r="H104" s="159"/>
      <c r="I104" s="159"/>
      <c r="J104" s="160">
        <f>J146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7"/>
      <c r="C105" s="10"/>
      <c r="D105" s="158" t="s">
        <v>777</v>
      </c>
      <c r="E105" s="159"/>
      <c r="F105" s="159"/>
      <c r="G105" s="159"/>
      <c r="H105" s="159"/>
      <c r="I105" s="159"/>
      <c r="J105" s="160">
        <f>J149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7"/>
      <c r="C106" s="10"/>
      <c r="D106" s="158" t="s">
        <v>413</v>
      </c>
      <c r="E106" s="159"/>
      <c r="F106" s="159"/>
      <c r="G106" s="159"/>
      <c r="H106" s="159"/>
      <c r="I106" s="159"/>
      <c r="J106" s="160">
        <f>J154</f>
        <v>0</v>
      </c>
      <c r="K106" s="10"/>
      <c r="L106" s="15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6.96" customHeight="1">
      <c r="A108" s="34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12" s="2" customFormat="1" ht="6.96" customHeight="1">
      <c r="A112" s="34"/>
      <c r="B112" s="63"/>
      <c r="C112" s="64"/>
      <c r="D112" s="64"/>
      <c r="E112" s="64"/>
      <c r="F112" s="64"/>
      <c r="G112" s="64"/>
      <c r="H112" s="64"/>
      <c r="I112" s="64"/>
      <c r="J112" s="64"/>
      <c r="K112" s="6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24.96" customHeight="1">
      <c r="A113" s="34"/>
      <c r="B113" s="35"/>
      <c r="C113" s="19" t="s">
        <v>154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15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26.25" customHeight="1">
      <c r="A116" s="34"/>
      <c r="B116" s="35"/>
      <c r="C116" s="34"/>
      <c r="D116" s="34"/>
      <c r="E116" s="131" t="str">
        <f>E7</f>
        <v>Zníženie energetickej náročnosti budovy telocvične ZŠ a MŠ Pod Papierňou, Bardejov</v>
      </c>
      <c r="F116" s="28"/>
      <c r="G116" s="28"/>
      <c r="H116" s="28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1" customFormat="1" ht="12" customHeight="1">
      <c r="B117" s="18"/>
      <c r="C117" s="28" t="s">
        <v>136</v>
      </c>
      <c r="L117" s="18"/>
    </row>
    <row r="118" s="2" customFormat="1" ht="23.25" customHeight="1">
      <c r="A118" s="34"/>
      <c r="B118" s="35"/>
      <c r="C118" s="34"/>
      <c r="D118" s="34"/>
      <c r="E118" s="131" t="s">
        <v>137</v>
      </c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138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6.5" customHeight="1">
      <c r="A120" s="34"/>
      <c r="B120" s="35"/>
      <c r="C120" s="34"/>
      <c r="D120" s="34"/>
      <c r="E120" s="68" t="str">
        <f>E11</f>
        <v>08 - Výmena stropných podhľadov</v>
      </c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2" customHeight="1">
      <c r="A122" s="34"/>
      <c r="B122" s="35"/>
      <c r="C122" s="28" t="s">
        <v>19</v>
      </c>
      <c r="D122" s="34"/>
      <c r="E122" s="34"/>
      <c r="F122" s="23" t="str">
        <f>F14</f>
        <v>Pod Papierňou 1555 ; 085 01 Bardejov</v>
      </c>
      <c r="G122" s="34"/>
      <c r="H122" s="34"/>
      <c r="I122" s="28" t="s">
        <v>21</v>
      </c>
      <c r="J122" s="70" t="str">
        <f>IF(J14="","",J14)</f>
        <v>1. 5. 2024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6.96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25.65" customHeight="1">
      <c r="A124" s="34"/>
      <c r="B124" s="35"/>
      <c r="C124" s="28" t="s">
        <v>23</v>
      </c>
      <c r="D124" s="34"/>
      <c r="E124" s="34"/>
      <c r="F124" s="23" t="str">
        <f>E17</f>
        <v>Mesto Bardejov, Radničné námestie 16, 085 01</v>
      </c>
      <c r="G124" s="34"/>
      <c r="H124" s="34"/>
      <c r="I124" s="28" t="s">
        <v>29</v>
      </c>
      <c r="J124" s="32" t="str">
        <f>E23</f>
        <v>BEELI s.r.o., Bojná 329, 956 01 Bojná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25.65" customHeight="1">
      <c r="A125" s="34"/>
      <c r="B125" s="35"/>
      <c r="C125" s="28" t="s">
        <v>27</v>
      </c>
      <c r="D125" s="34"/>
      <c r="E125" s="34"/>
      <c r="F125" s="23" t="str">
        <f>IF(E20="","",E20)</f>
        <v>Vyplň údaj</v>
      </c>
      <c r="G125" s="34"/>
      <c r="H125" s="34"/>
      <c r="I125" s="28" t="s">
        <v>32</v>
      </c>
      <c r="J125" s="32" t="str">
        <f>E26</f>
        <v>BEELI s.r.o., Bojná 329, 956 01 Bojná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0.32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11" customFormat="1" ht="29.28" customHeight="1">
      <c r="A127" s="161"/>
      <c r="B127" s="162"/>
      <c r="C127" s="163" t="s">
        <v>155</v>
      </c>
      <c r="D127" s="164" t="s">
        <v>60</v>
      </c>
      <c r="E127" s="164" t="s">
        <v>56</v>
      </c>
      <c r="F127" s="164" t="s">
        <v>57</v>
      </c>
      <c r="G127" s="164" t="s">
        <v>156</v>
      </c>
      <c r="H127" s="164" t="s">
        <v>157</v>
      </c>
      <c r="I127" s="164" t="s">
        <v>158</v>
      </c>
      <c r="J127" s="165" t="s">
        <v>142</v>
      </c>
      <c r="K127" s="166" t="s">
        <v>159</v>
      </c>
      <c r="L127" s="167"/>
      <c r="M127" s="87" t="s">
        <v>1</v>
      </c>
      <c r="N127" s="88" t="s">
        <v>39</v>
      </c>
      <c r="O127" s="88" t="s">
        <v>160</v>
      </c>
      <c r="P127" s="88" t="s">
        <v>161</v>
      </c>
      <c r="Q127" s="88" t="s">
        <v>162</v>
      </c>
      <c r="R127" s="88" t="s">
        <v>163</v>
      </c>
      <c r="S127" s="88" t="s">
        <v>164</v>
      </c>
      <c r="T127" s="89" t="s">
        <v>165</v>
      </c>
      <c r="U127" s="161"/>
      <c r="V127" s="161"/>
      <c r="W127" s="161"/>
      <c r="X127" s="161"/>
      <c r="Y127" s="161"/>
      <c r="Z127" s="161"/>
      <c r="AA127" s="161"/>
      <c r="AB127" s="161"/>
      <c r="AC127" s="161"/>
      <c r="AD127" s="161"/>
      <c r="AE127" s="161"/>
    </row>
    <row r="128" s="2" customFormat="1" ht="22.8" customHeight="1">
      <c r="A128" s="34"/>
      <c r="B128" s="35"/>
      <c r="C128" s="94" t="s">
        <v>143</v>
      </c>
      <c r="D128" s="34"/>
      <c r="E128" s="34"/>
      <c r="F128" s="34"/>
      <c r="G128" s="34"/>
      <c r="H128" s="34"/>
      <c r="I128" s="34"/>
      <c r="J128" s="168">
        <f>BK128</f>
        <v>0</v>
      </c>
      <c r="K128" s="34"/>
      <c r="L128" s="35"/>
      <c r="M128" s="90"/>
      <c r="N128" s="74"/>
      <c r="O128" s="91"/>
      <c r="P128" s="169">
        <f>P129+P145</f>
        <v>0</v>
      </c>
      <c r="Q128" s="91"/>
      <c r="R128" s="169">
        <f>R129+R145</f>
        <v>1.3908108003999999</v>
      </c>
      <c r="S128" s="91"/>
      <c r="T128" s="170">
        <f>T129+T145</f>
        <v>3.1990000000000003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5" t="s">
        <v>74</v>
      </c>
      <c r="AU128" s="15" t="s">
        <v>144</v>
      </c>
      <c r="BK128" s="171">
        <f>BK129+BK145</f>
        <v>0</v>
      </c>
    </row>
    <row r="129" s="12" customFormat="1" ht="25.92" customHeight="1">
      <c r="A129" s="12"/>
      <c r="B129" s="172"/>
      <c r="C129" s="12"/>
      <c r="D129" s="173" t="s">
        <v>74</v>
      </c>
      <c r="E129" s="174" t="s">
        <v>166</v>
      </c>
      <c r="F129" s="174" t="s">
        <v>167</v>
      </c>
      <c r="G129" s="12"/>
      <c r="H129" s="12"/>
      <c r="I129" s="175"/>
      <c r="J129" s="176">
        <f>BK129</f>
        <v>0</v>
      </c>
      <c r="K129" s="12"/>
      <c r="L129" s="172"/>
      <c r="M129" s="177"/>
      <c r="N129" s="178"/>
      <c r="O129" s="178"/>
      <c r="P129" s="179">
        <f>P130+P132+P143</f>
        <v>0</v>
      </c>
      <c r="Q129" s="178"/>
      <c r="R129" s="179">
        <f>R130+R132+R143</f>
        <v>1.24428673</v>
      </c>
      <c r="S129" s="178"/>
      <c r="T129" s="180">
        <f>T130+T132+T143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3" t="s">
        <v>82</v>
      </c>
      <c r="AT129" s="181" t="s">
        <v>74</v>
      </c>
      <c r="AU129" s="181" t="s">
        <v>75</v>
      </c>
      <c r="AY129" s="173" t="s">
        <v>168</v>
      </c>
      <c r="BK129" s="182">
        <f>BK130+BK132+BK143</f>
        <v>0</v>
      </c>
    </row>
    <row r="130" s="12" customFormat="1" ht="22.8" customHeight="1">
      <c r="A130" s="12"/>
      <c r="B130" s="172"/>
      <c r="C130" s="12"/>
      <c r="D130" s="173" t="s">
        <v>74</v>
      </c>
      <c r="E130" s="183" t="s">
        <v>169</v>
      </c>
      <c r="F130" s="183" t="s">
        <v>170</v>
      </c>
      <c r="G130" s="12"/>
      <c r="H130" s="12"/>
      <c r="I130" s="175"/>
      <c r="J130" s="184">
        <f>BK130</f>
        <v>0</v>
      </c>
      <c r="K130" s="12"/>
      <c r="L130" s="172"/>
      <c r="M130" s="177"/>
      <c r="N130" s="178"/>
      <c r="O130" s="178"/>
      <c r="P130" s="179">
        <f>P131</f>
        <v>0</v>
      </c>
      <c r="Q130" s="178"/>
      <c r="R130" s="179">
        <f>R131</f>
        <v>0.3653325</v>
      </c>
      <c r="S130" s="178"/>
      <c r="T130" s="180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3" t="s">
        <v>82</v>
      </c>
      <c r="AT130" s="181" t="s">
        <v>74</v>
      </c>
      <c r="AU130" s="181" t="s">
        <v>82</v>
      </c>
      <c r="AY130" s="173" t="s">
        <v>168</v>
      </c>
      <c r="BK130" s="182">
        <f>BK131</f>
        <v>0</v>
      </c>
    </row>
    <row r="131" s="2" customFormat="1" ht="37.8" customHeight="1">
      <c r="A131" s="34"/>
      <c r="B131" s="185"/>
      <c r="C131" s="186" t="s">
        <v>82</v>
      </c>
      <c r="D131" s="186" t="s">
        <v>171</v>
      </c>
      <c r="E131" s="187" t="s">
        <v>862</v>
      </c>
      <c r="F131" s="188" t="s">
        <v>863</v>
      </c>
      <c r="G131" s="189" t="s">
        <v>174</v>
      </c>
      <c r="H131" s="190">
        <v>29.25</v>
      </c>
      <c r="I131" s="191"/>
      <c r="J131" s="192">
        <f>ROUND(I131*H131,2)</f>
        <v>0</v>
      </c>
      <c r="K131" s="193"/>
      <c r="L131" s="35"/>
      <c r="M131" s="194" t="s">
        <v>1</v>
      </c>
      <c r="N131" s="195" t="s">
        <v>41</v>
      </c>
      <c r="O131" s="78"/>
      <c r="P131" s="196">
        <f>O131*H131</f>
        <v>0</v>
      </c>
      <c r="Q131" s="196">
        <v>0.012489999999999999</v>
      </c>
      <c r="R131" s="196">
        <f>Q131*H131</f>
        <v>0.3653325</v>
      </c>
      <c r="S131" s="196">
        <v>0</v>
      </c>
      <c r="T131" s="19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8" t="s">
        <v>175</v>
      </c>
      <c r="AT131" s="198" t="s">
        <v>171</v>
      </c>
      <c r="AU131" s="198" t="s">
        <v>88</v>
      </c>
      <c r="AY131" s="15" t="s">
        <v>168</v>
      </c>
      <c r="BE131" s="199">
        <f>IF(N131="základná",J131,0)</f>
        <v>0</v>
      </c>
      <c r="BF131" s="199">
        <f>IF(N131="znížená",J131,0)</f>
        <v>0</v>
      </c>
      <c r="BG131" s="199">
        <f>IF(N131="zákl. prenesená",J131,0)</f>
        <v>0</v>
      </c>
      <c r="BH131" s="199">
        <f>IF(N131="zníž. prenesená",J131,0)</f>
        <v>0</v>
      </c>
      <c r="BI131" s="199">
        <f>IF(N131="nulová",J131,0)</f>
        <v>0</v>
      </c>
      <c r="BJ131" s="15" t="s">
        <v>88</v>
      </c>
      <c r="BK131" s="199">
        <f>ROUND(I131*H131,2)</f>
        <v>0</v>
      </c>
      <c r="BL131" s="15" t="s">
        <v>175</v>
      </c>
      <c r="BM131" s="198" t="s">
        <v>864</v>
      </c>
    </row>
    <row r="132" s="12" customFormat="1" ht="22.8" customHeight="1">
      <c r="A132" s="12"/>
      <c r="B132" s="172"/>
      <c r="C132" s="12"/>
      <c r="D132" s="173" t="s">
        <v>74</v>
      </c>
      <c r="E132" s="183" t="s">
        <v>201</v>
      </c>
      <c r="F132" s="183" t="s">
        <v>211</v>
      </c>
      <c r="G132" s="12"/>
      <c r="H132" s="12"/>
      <c r="I132" s="175"/>
      <c r="J132" s="184">
        <f>BK132</f>
        <v>0</v>
      </c>
      <c r="K132" s="12"/>
      <c r="L132" s="172"/>
      <c r="M132" s="177"/>
      <c r="N132" s="178"/>
      <c r="O132" s="178"/>
      <c r="P132" s="179">
        <f>SUM(P133:P142)</f>
        <v>0</v>
      </c>
      <c r="Q132" s="178"/>
      <c r="R132" s="179">
        <f>SUM(R133:R142)</f>
        <v>0.87895422999999995</v>
      </c>
      <c r="S132" s="178"/>
      <c r="T132" s="180">
        <f>SUM(T133:T142)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73" t="s">
        <v>82</v>
      </c>
      <c r="AT132" s="181" t="s">
        <v>74</v>
      </c>
      <c r="AU132" s="181" t="s">
        <v>82</v>
      </c>
      <c r="AY132" s="173" t="s">
        <v>168</v>
      </c>
      <c r="BK132" s="182">
        <f>SUM(BK133:BK142)</f>
        <v>0</v>
      </c>
    </row>
    <row r="133" s="2" customFormat="1" ht="24.15" customHeight="1">
      <c r="A133" s="34"/>
      <c r="B133" s="185"/>
      <c r="C133" s="186" t="s">
        <v>88</v>
      </c>
      <c r="D133" s="186" t="s">
        <v>171</v>
      </c>
      <c r="E133" s="187" t="s">
        <v>865</v>
      </c>
      <c r="F133" s="188" t="s">
        <v>866</v>
      </c>
      <c r="G133" s="189" t="s">
        <v>174</v>
      </c>
      <c r="H133" s="190">
        <v>456.5</v>
      </c>
      <c r="I133" s="191"/>
      <c r="J133" s="192">
        <f>ROUND(I133*H133,2)</f>
        <v>0</v>
      </c>
      <c r="K133" s="193"/>
      <c r="L133" s="35"/>
      <c r="M133" s="194" t="s">
        <v>1</v>
      </c>
      <c r="N133" s="195" t="s">
        <v>41</v>
      </c>
      <c r="O133" s="78"/>
      <c r="P133" s="196">
        <f>O133*H133</f>
        <v>0</v>
      </c>
      <c r="Q133" s="196">
        <v>0.00192542</v>
      </c>
      <c r="R133" s="196">
        <f>Q133*H133</f>
        <v>0.87895422999999995</v>
      </c>
      <c r="S133" s="196">
        <v>0</v>
      </c>
      <c r="T133" s="19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8" t="s">
        <v>175</v>
      </c>
      <c r="AT133" s="198" t="s">
        <v>171</v>
      </c>
      <c r="AU133" s="198" t="s">
        <v>88</v>
      </c>
      <c r="AY133" s="15" t="s">
        <v>168</v>
      </c>
      <c r="BE133" s="199">
        <f>IF(N133="základná",J133,0)</f>
        <v>0</v>
      </c>
      <c r="BF133" s="199">
        <f>IF(N133="znížená",J133,0)</f>
        <v>0</v>
      </c>
      <c r="BG133" s="199">
        <f>IF(N133="zákl. prenesená",J133,0)</f>
        <v>0</v>
      </c>
      <c r="BH133" s="199">
        <f>IF(N133="zníž. prenesená",J133,0)</f>
        <v>0</v>
      </c>
      <c r="BI133" s="199">
        <f>IF(N133="nulová",J133,0)</f>
        <v>0</v>
      </c>
      <c r="BJ133" s="15" t="s">
        <v>88</v>
      </c>
      <c r="BK133" s="199">
        <f>ROUND(I133*H133,2)</f>
        <v>0</v>
      </c>
      <c r="BL133" s="15" t="s">
        <v>175</v>
      </c>
      <c r="BM133" s="198" t="s">
        <v>867</v>
      </c>
    </row>
    <row r="134" s="2" customFormat="1" ht="24.15" customHeight="1">
      <c r="A134" s="34"/>
      <c r="B134" s="185"/>
      <c r="C134" s="186" t="s">
        <v>113</v>
      </c>
      <c r="D134" s="186" t="s">
        <v>171</v>
      </c>
      <c r="E134" s="187" t="s">
        <v>250</v>
      </c>
      <c r="F134" s="188" t="s">
        <v>251</v>
      </c>
      <c r="G134" s="189" t="s">
        <v>252</v>
      </c>
      <c r="H134" s="190">
        <v>3.1989999999999998</v>
      </c>
      <c r="I134" s="191"/>
      <c r="J134" s="192">
        <f>ROUND(I134*H134,2)</f>
        <v>0</v>
      </c>
      <c r="K134" s="193"/>
      <c r="L134" s="35"/>
      <c r="M134" s="194" t="s">
        <v>1</v>
      </c>
      <c r="N134" s="195" t="s">
        <v>41</v>
      </c>
      <c r="O134" s="78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8" t="s">
        <v>175</v>
      </c>
      <c r="AT134" s="198" t="s">
        <v>171</v>
      </c>
      <c r="AU134" s="198" t="s">
        <v>88</v>
      </c>
      <c r="AY134" s="15" t="s">
        <v>168</v>
      </c>
      <c r="BE134" s="199">
        <f>IF(N134="základná",J134,0)</f>
        <v>0</v>
      </c>
      <c r="BF134" s="199">
        <f>IF(N134="znížená",J134,0)</f>
        <v>0</v>
      </c>
      <c r="BG134" s="199">
        <f>IF(N134="zákl. prenesená",J134,0)</f>
        <v>0</v>
      </c>
      <c r="BH134" s="199">
        <f>IF(N134="zníž. prenesená",J134,0)</f>
        <v>0</v>
      </c>
      <c r="BI134" s="199">
        <f>IF(N134="nulová",J134,0)</f>
        <v>0</v>
      </c>
      <c r="BJ134" s="15" t="s">
        <v>88</v>
      </c>
      <c r="BK134" s="199">
        <f>ROUND(I134*H134,2)</f>
        <v>0</v>
      </c>
      <c r="BL134" s="15" t="s">
        <v>175</v>
      </c>
      <c r="BM134" s="198" t="s">
        <v>868</v>
      </c>
    </row>
    <row r="135" s="2" customFormat="1" ht="24.15" customHeight="1">
      <c r="A135" s="34"/>
      <c r="B135" s="185"/>
      <c r="C135" s="186" t="s">
        <v>175</v>
      </c>
      <c r="D135" s="186" t="s">
        <v>171</v>
      </c>
      <c r="E135" s="187" t="s">
        <v>255</v>
      </c>
      <c r="F135" s="188" t="s">
        <v>256</v>
      </c>
      <c r="G135" s="189" t="s">
        <v>252</v>
      </c>
      <c r="H135" s="190">
        <v>3.1989999999999998</v>
      </c>
      <c r="I135" s="191"/>
      <c r="J135" s="192">
        <f>ROUND(I135*H135,2)</f>
        <v>0</v>
      </c>
      <c r="K135" s="193"/>
      <c r="L135" s="35"/>
      <c r="M135" s="194" t="s">
        <v>1</v>
      </c>
      <c r="N135" s="195" t="s">
        <v>41</v>
      </c>
      <c r="O135" s="78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8" t="s">
        <v>175</v>
      </c>
      <c r="AT135" s="198" t="s">
        <v>171</v>
      </c>
      <c r="AU135" s="198" t="s">
        <v>88</v>
      </c>
      <c r="AY135" s="15" t="s">
        <v>168</v>
      </c>
      <c r="BE135" s="199">
        <f>IF(N135="základná",J135,0)</f>
        <v>0</v>
      </c>
      <c r="BF135" s="199">
        <f>IF(N135="znížená",J135,0)</f>
        <v>0</v>
      </c>
      <c r="BG135" s="199">
        <f>IF(N135="zákl. prenesená",J135,0)</f>
        <v>0</v>
      </c>
      <c r="BH135" s="199">
        <f>IF(N135="zníž. prenesená",J135,0)</f>
        <v>0</v>
      </c>
      <c r="BI135" s="199">
        <f>IF(N135="nulová",J135,0)</f>
        <v>0</v>
      </c>
      <c r="BJ135" s="15" t="s">
        <v>88</v>
      </c>
      <c r="BK135" s="199">
        <f>ROUND(I135*H135,2)</f>
        <v>0</v>
      </c>
      <c r="BL135" s="15" t="s">
        <v>175</v>
      </c>
      <c r="BM135" s="198" t="s">
        <v>869</v>
      </c>
    </row>
    <row r="136" s="2" customFormat="1" ht="21.75" customHeight="1">
      <c r="A136" s="34"/>
      <c r="B136" s="185"/>
      <c r="C136" s="186" t="s">
        <v>186</v>
      </c>
      <c r="D136" s="186" t="s">
        <v>171</v>
      </c>
      <c r="E136" s="187" t="s">
        <v>259</v>
      </c>
      <c r="F136" s="188" t="s">
        <v>260</v>
      </c>
      <c r="G136" s="189" t="s">
        <v>252</v>
      </c>
      <c r="H136" s="190">
        <v>3.1989999999999998</v>
      </c>
      <c r="I136" s="191"/>
      <c r="J136" s="192">
        <f>ROUND(I136*H136,2)</f>
        <v>0</v>
      </c>
      <c r="K136" s="193"/>
      <c r="L136" s="35"/>
      <c r="M136" s="194" t="s">
        <v>1</v>
      </c>
      <c r="N136" s="195" t="s">
        <v>41</v>
      </c>
      <c r="O136" s="78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8" t="s">
        <v>175</v>
      </c>
      <c r="AT136" s="198" t="s">
        <v>171</v>
      </c>
      <c r="AU136" s="198" t="s">
        <v>88</v>
      </c>
      <c r="AY136" s="15" t="s">
        <v>168</v>
      </c>
      <c r="BE136" s="199">
        <f>IF(N136="základná",J136,0)</f>
        <v>0</v>
      </c>
      <c r="BF136" s="199">
        <f>IF(N136="znížená",J136,0)</f>
        <v>0</v>
      </c>
      <c r="BG136" s="199">
        <f>IF(N136="zákl. prenesená",J136,0)</f>
        <v>0</v>
      </c>
      <c r="BH136" s="199">
        <f>IF(N136="zníž. prenesená",J136,0)</f>
        <v>0</v>
      </c>
      <c r="BI136" s="199">
        <f>IF(N136="nulová",J136,0)</f>
        <v>0</v>
      </c>
      <c r="BJ136" s="15" t="s">
        <v>88</v>
      </c>
      <c r="BK136" s="199">
        <f>ROUND(I136*H136,2)</f>
        <v>0</v>
      </c>
      <c r="BL136" s="15" t="s">
        <v>175</v>
      </c>
      <c r="BM136" s="198" t="s">
        <v>870</v>
      </c>
    </row>
    <row r="137" s="2" customFormat="1" ht="24.15" customHeight="1">
      <c r="A137" s="34"/>
      <c r="B137" s="185"/>
      <c r="C137" s="186" t="s">
        <v>169</v>
      </c>
      <c r="D137" s="186" t="s">
        <v>171</v>
      </c>
      <c r="E137" s="187" t="s">
        <v>263</v>
      </c>
      <c r="F137" s="188" t="s">
        <v>264</v>
      </c>
      <c r="G137" s="189" t="s">
        <v>252</v>
      </c>
      <c r="H137" s="190">
        <v>76.775999999999996</v>
      </c>
      <c r="I137" s="191"/>
      <c r="J137" s="192">
        <f>ROUND(I137*H137,2)</f>
        <v>0</v>
      </c>
      <c r="K137" s="193"/>
      <c r="L137" s="35"/>
      <c r="M137" s="194" t="s">
        <v>1</v>
      </c>
      <c r="N137" s="195" t="s">
        <v>41</v>
      </c>
      <c r="O137" s="78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8" t="s">
        <v>175</v>
      </c>
      <c r="AT137" s="198" t="s">
        <v>171</v>
      </c>
      <c r="AU137" s="198" t="s">
        <v>88</v>
      </c>
      <c r="AY137" s="15" t="s">
        <v>168</v>
      </c>
      <c r="BE137" s="199">
        <f>IF(N137="základná",J137,0)</f>
        <v>0</v>
      </c>
      <c r="BF137" s="199">
        <f>IF(N137="znížená",J137,0)</f>
        <v>0</v>
      </c>
      <c r="BG137" s="199">
        <f>IF(N137="zákl. prenesená",J137,0)</f>
        <v>0</v>
      </c>
      <c r="BH137" s="199">
        <f>IF(N137="zníž. prenesená",J137,0)</f>
        <v>0</v>
      </c>
      <c r="BI137" s="199">
        <f>IF(N137="nulová",J137,0)</f>
        <v>0</v>
      </c>
      <c r="BJ137" s="15" t="s">
        <v>88</v>
      </c>
      <c r="BK137" s="199">
        <f>ROUND(I137*H137,2)</f>
        <v>0</v>
      </c>
      <c r="BL137" s="15" t="s">
        <v>175</v>
      </c>
      <c r="BM137" s="198" t="s">
        <v>871</v>
      </c>
    </row>
    <row r="138" s="2" customFormat="1" ht="24.15" customHeight="1">
      <c r="A138" s="34"/>
      <c r="B138" s="185"/>
      <c r="C138" s="186" t="s">
        <v>193</v>
      </c>
      <c r="D138" s="186" t="s">
        <v>171</v>
      </c>
      <c r="E138" s="187" t="s">
        <v>469</v>
      </c>
      <c r="F138" s="188" t="s">
        <v>470</v>
      </c>
      <c r="G138" s="189" t="s">
        <v>252</v>
      </c>
      <c r="H138" s="190">
        <v>3.1989999999999998</v>
      </c>
      <c r="I138" s="191"/>
      <c r="J138" s="192">
        <f>ROUND(I138*H138,2)</f>
        <v>0</v>
      </c>
      <c r="K138" s="193"/>
      <c r="L138" s="35"/>
      <c r="M138" s="194" t="s">
        <v>1</v>
      </c>
      <c r="N138" s="195" t="s">
        <v>41</v>
      </c>
      <c r="O138" s="78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8" t="s">
        <v>175</v>
      </c>
      <c r="AT138" s="198" t="s">
        <v>171</v>
      </c>
      <c r="AU138" s="198" t="s">
        <v>88</v>
      </c>
      <c r="AY138" s="15" t="s">
        <v>168</v>
      </c>
      <c r="BE138" s="199">
        <f>IF(N138="základná",J138,0)</f>
        <v>0</v>
      </c>
      <c r="BF138" s="199">
        <f>IF(N138="znížená",J138,0)</f>
        <v>0</v>
      </c>
      <c r="BG138" s="199">
        <f>IF(N138="zákl. prenesená",J138,0)</f>
        <v>0</v>
      </c>
      <c r="BH138" s="199">
        <f>IF(N138="zníž. prenesená",J138,0)</f>
        <v>0</v>
      </c>
      <c r="BI138" s="199">
        <f>IF(N138="nulová",J138,0)</f>
        <v>0</v>
      </c>
      <c r="BJ138" s="15" t="s">
        <v>88</v>
      </c>
      <c r="BK138" s="199">
        <f>ROUND(I138*H138,2)</f>
        <v>0</v>
      </c>
      <c r="BL138" s="15" t="s">
        <v>175</v>
      </c>
      <c r="BM138" s="198" t="s">
        <v>872</v>
      </c>
    </row>
    <row r="139" s="2" customFormat="1" ht="24.15" customHeight="1">
      <c r="A139" s="34"/>
      <c r="B139" s="185"/>
      <c r="C139" s="186" t="s">
        <v>197</v>
      </c>
      <c r="D139" s="186" t="s">
        <v>171</v>
      </c>
      <c r="E139" s="187" t="s">
        <v>472</v>
      </c>
      <c r="F139" s="188" t="s">
        <v>473</v>
      </c>
      <c r="G139" s="189" t="s">
        <v>252</v>
      </c>
      <c r="H139" s="190">
        <v>31.989999999999998</v>
      </c>
      <c r="I139" s="191"/>
      <c r="J139" s="192">
        <f>ROUND(I139*H139,2)</f>
        <v>0</v>
      </c>
      <c r="K139" s="193"/>
      <c r="L139" s="35"/>
      <c r="M139" s="194" t="s">
        <v>1</v>
      </c>
      <c r="N139" s="195" t="s">
        <v>41</v>
      </c>
      <c r="O139" s="78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8" t="s">
        <v>175</v>
      </c>
      <c r="AT139" s="198" t="s">
        <v>171</v>
      </c>
      <c r="AU139" s="198" t="s">
        <v>88</v>
      </c>
      <c r="AY139" s="15" t="s">
        <v>168</v>
      </c>
      <c r="BE139" s="199">
        <f>IF(N139="základná",J139,0)</f>
        <v>0</v>
      </c>
      <c r="BF139" s="199">
        <f>IF(N139="znížená",J139,0)</f>
        <v>0</v>
      </c>
      <c r="BG139" s="199">
        <f>IF(N139="zákl. prenesená",J139,0)</f>
        <v>0</v>
      </c>
      <c r="BH139" s="199">
        <f>IF(N139="zníž. prenesená",J139,0)</f>
        <v>0</v>
      </c>
      <c r="BI139" s="199">
        <f>IF(N139="nulová",J139,0)</f>
        <v>0</v>
      </c>
      <c r="BJ139" s="15" t="s">
        <v>88</v>
      </c>
      <c r="BK139" s="199">
        <f>ROUND(I139*H139,2)</f>
        <v>0</v>
      </c>
      <c r="BL139" s="15" t="s">
        <v>175</v>
      </c>
      <c r="BM139" s="198" t="s">
        <v>873</v>
      </c>
    </row>
    <row r="140" s="2" customFormat="1" ht="24.15" customHeight="1">
      <c r="A140" s="34"/>
      <c r="B140" s="185"/>
      <c r="C140" s="186" t="s">
        <v>201</v>
      </c>
      <c r="D140" s="186" t="s">
        <v>171</v>
      </c>
      <c r="E140" s="187" t="s">
        <v>267</v>
      </c>
      <c r="F140" s="188" t="s">
        <v>268</v>
      </c>
      <c r="G140" s="189" t="s">
        <v>252</v>
      </c>
      <c r="H140" s="190">
        <v>0.95999999999999996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175</v>
      </c>
      <c r="AT140" s="198" t="s">
        <v>171</v>
      </c>
      <c r="AU140" s="198" t="s">
        <v>88</v>
      </c>
      <c r="AY140" s="15" t="s">
        <v>168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88</v>
      </c>
      <c r="BK140" s="199">
        <f>ROUND(I140*H140,2)</f>
        <v>0</v>
      </c>
      <c r="BL140" s="15" t="s">
        <v>175</v>
      </c>
      <c r="BM140" s="198" t="s">
        <v>874</v>
      </c>
    </row>
    <row r="141" s="2" customFormat="1" ht="16.5" customHeight="1">
      <c r="A141" s="34"/>
      <c r="B141" s="185"/>
      <c r="C141" s="186" t="s">
        <v>121</v>
      </c>
      <c r="D141" s="186" t="s">
        <v>171</v>
      </c>
      <c r="E141" s="187" t="s">
        <v>271</v>
      </c>
      <c r="F141" s="188" t="s">
        <v>272</v>
      </c>
      <c r="G141" s="189" t="s">
        <v>273</v>
      </c>
      <c r="H141" s="190">
        <v>1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175</v>
      </c>
      <c r="AT141" s="198" t="s">
        <v>171</v>
      </c>
      <c r="AU141" s="198" t="s">
        <v>88</v>
      </c>
      <c r="AY141" s="15" t="s">
        <v>168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88</v>
      </c>
      <c r="BK141" s="199">
        <f>ROUND(I141*H141,2)</f>
        <v>0</v>
      </c>
      <c r="BL141" s="15" t="s">
        <v>175</v>
      </c>
      <c r="BM141" s="198" t="s">
        <v>875</v>
      </c>
    </row>
    <row r="142" s="2" customFormat="1" ht="24.15" customHeight="1">
      <c r="A142" s="34"/>
      <c r="B142" s="185"/>
      <c r="C142" s="186" t="s">
        <v>124</v>
      </c>
      <c r="D142" s="186" t="s">
        <v>171</v>
      </c>
      <c r="E142" s="187" t="s">
        <v>276</v>
      </c>
      <c r="F142" s="188" t="s">
        <v>277</v>
      </c>
      <c r="G142" s="189" t="s">
        <v>252</v>
      </c>
      <c r="H142" s="190">
        <v>2.2389999999999999</v>
      </c>
      <c r="I142" s="191"/>
      <c r="J142" s="192">
        <f>ROUND(I142*H142,2)</f>
        <v>0</v>
      </c>
      <c r="K142" s="193"/>
      <c r="L142" s="35"/>
      <c r="M142" s="194" t="s">
        <v>1</v>
      </c>
      <c r="N142" s="195" t="s">
        <v>41</v>
      </c>
      <c r="O142" s="78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8" t="s">
        <v>175</v>
      </c>
      <c r="AT142" s="198" t="s">
        <v>171</v>
      </c>
      <c r="AU142" s="198" t="s">
        <v>88</v>
      </c>
      <c r="AY142" s="15" t="s">
        <v>168</v>
      </c>
      <c r="BE142" s="199">
        <f>IF(N142="základná",J142,0)</f>
        <v>0</v>
      </c>
      <c r="BF142" s="199">
        <f>IF(N142="znížená",J142,0)</f>
        <v>0</v>
      </c>
      <c r="BG142" s="199">
        <f>IF(N142="zákl. prenesená",J142,0)</f>
        <v>0</v>
      </c>
      <c r="BH142" s="199">
        <f>IF(N142="zníž. prenesená",J142,0)</f>
        <v>0</v>
      </c>
      <c r="BI142" s="199">
        <f>IF(N142="nulová",J142,0)</f>
        <v>0</v>
      </c>
      <c r="BJ142" s="15" t="s">
        <v>88</v>
      </c>
      <c r="BK142" s="199">
        <f>ROUND(I142*H142,2)</f>
        <v>0</v>
      </c>
      <c r="BL142" s="15" t="s">
        <v>175</v>
      </c>
      <c r="BM142" s="198" t="s">
        <v>876</v>
      </c>
    </row>
    <row r="143" s="12" customFormat="1" ht="22.8" customHeight="1">
      <c r="A143" s="12"/>
      <c r="B143" s="172"/>
      <c r="C143" s="12"/>
      <c r="D143" s="173" t="s">
        <v>74</v>
      </c>
      <c r="E143" s="183" t="s">
        <v>279</v>
      </c>
      <c r="F143" s="183" t="s">
        <v>280</v>
      </c>
      <c r="G143" s="12"/>
      <c r="H143" s="12"/>
      <c r="I143" s="175"/>
      <c r="J143" s="184">
        <f>BK143</f>
        <v>0</v>
      </c>
      <c r="K143" s="12"/>
      <c r="L143" s="172"/>
      <c r="M143" s="177"/>
      <c r="N143" s="178"/>
      <c r="O143" s="178"/>
      <c r="P143" s="179">
        <f>P144</f>
        <v>0</v>
      </c>
      <c r="Q143" s="178"/>
      <c r="R143" s="179">
        <f>R144</f>
        <v>0</v>
      </c>
      <c r="S143" s="178"/>
      <c r="T143" s="180">
        <f>T144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73" t="s">
        <v>82</v>
      </c>
      <c r="AT143" s="181" t="s">
        <v>74</v>
      </c>
      <c r="AU143" s="181" t="s">
        <v>82</v>
      </c>
      <c r="AY143" s="173" t="s">
        <v>168</v>
      </c>
      <c r="BK143" s="182">
        <f>BK144</f>
        <v>0</v>
      </c>
    </row>
    <row r="144" s="2" customFormat="1" ht="24.15" customHeight="1">
      <c r="A144" s="34"/>
      <c r="B144" s="185"/>
      <c r="C144" s="186" t="s">
        <v>127</v>
      </c>
      <c r="D144" s="186" t="s">
        <v>171</v>
      </c>
      <c r="E144" s="187" t="s">
        <v>282</v>
      </c>
      <c r="F144" s="188" t="s">
        <v>283</v>
      </c>
      <c r="G144" s="189" t="s">
        <v>252</v>
      </c>
      <c r="H144" s="190">
        <v>1.244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175</v>
      </c>
      <c r="AT144" s="198" t="s">
        <v>171</v>
      </c>
      <c r="AU144" s="198" t="s">
        <v>88</v>
      </c>
      <c r="AY144" s="15" t="s">
        <v>168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88</v>
      </c>
      <c r="BK144" s="199">
        <f>ROUND(I144*H144,2)</f>
        <v>0</v>
      </c>
      <c r="BL144" s="15" t="s">
        <v>175</v>
      </c>
      <c r="BM144" s="198" t="s">
        <v>877</v>
      </c>
    </row>
    <row r="145" s="12" customFormat="1" ht="25.92" customHeight="1">
      <c r="A145" s="12"/>
      <c r="B145" s="172"/>
      <c r="C145" s="12"/>
      <c r="D145" s="173" t="s">
        <v>74</v>
      </c>
      <c r="E145" s="174" t="s">
        <v>285</v>
      </c>
      <c r="F145" s="174" t="s">
        <v>286</v>
      </c>
      <c r="G145" s="12"/>
      <c r="H145" s="12"/>
      <c r="I145" s="175"/>
      <c r="J145" s="176">
        <f>BK145</f>
        <v>0</v>
      </c>
      <c r="K145" s="12"/>
      <c r="L145" s="172"/>
      <c r="M145" s="177"/>
      <c r="N145" s="178"/>
      <c r="O145" s="178"/>
      <c r="P145" s="179">
        <f>P146+P149+P154</f>
        <v>0</v>
      </c>
      <c r="Q145" s="178"/>
      <c r="R145" s="179">
        <f>R146+R149+R154</f>
        <v>0.14652407040000001</v>
      </c>
      <c r="S145" s="178"/>
      <c r="T145" s="180">
        <f>T146+T149+T154</f>
        <v>3.1990000000000003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73" t="s">
        <v>88</v>
      </c>
      <c r="AT145" s="181" t="s">
        <v>74</v>
      </c>
      <c r="AU145" s="181" t="s">
        <v>75</v>
      </c>
      <c r="AY145" s="173" t="s">
        <v>168</v>
      </c>
      <c r="BK145" s="182">
        <f>BK146+BK149+BK154</f>
        <v>0</v>
      </c>
    </row>
    <row r="146" s="12" customFormat="1" ht="22.8" customHeight="1">
      <c r="A146" s="12"/>
      <c r="B146" s="172"/>
      <c r="C146" s="12"/>
      <c r="D146" s="173" t="s">
        <v>74</v>
      </c>
      <c r="E146" s="183" t="s">
        <v>543</v>
      </c>
      <c r="F146" s="183" t="s">
        <v>544</v>
      </c>
      <c r="G146" s="12"/>
      <c r="H146" s="12"/>
      <c r="I146" s="175"/>
      <c r="J146" s="184">
        <f>BK146</f>
        <v>0</v>
      </c>
      <c r="K146" s="12"/>
      <c r="L146" s="172"/>
      <c r="M146" s="177"/>
      <c r="N146" s="178"/>
      <c r="O146" s="178"/>
      <c r="P146" s="179">
        <f>SUM(P147:P148)</f>
        <v>0</v>
      </c>
      <c r="Q146" s="178"/>
      <c r="R146" s="179">
        <f>SUM(R147:R148)</f>
        <v>0</v>
      </c>
      <c r="S146" s="178"/>
      <c r="T146" s="180">
        <f>SUM(T147:T148)</f>
        <v>3.1990000000000003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73" t="s">
        <v>88</v>
      </c>
      <c r="AT146" s="181" t="s">
        <v>74</v>
      </c>
      <c r="AU146" s="181" t="s">
        <v>82</v>
      </c>
      <c r="AY146" s="173" t="s">
        <v>168</v>
      </c>
      <c r="BK146" s="182">
        <f>SUM(BK147:BK148)</f>
        <v>0</v>
      </c>
    </row>
    <row r="147" s="2" customFormat="1" ht="16.5" customHeight="1">
      <c r="A147" s="34"/>
      <c r="B147" s="185"/>
      <c r="C147" s="186" t="s">
        <v>215</v>
      </c>
      <c r="D147" s="186" t="s">
        <v>171</v>
      </c>
      <c r="E147" s="187" t="s">
        <v>878</v>
      </c>
      <c r="F147" s="188" t="s">
        <v>879</v>
      </c>
      <c r="G147" s="189" t="s">
        <v>174</v>
      </c>
      <c r="H147" s="190">
        <v>457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0</v>
      </c>
      <c r="R147" s="196">
        <f>Q147*H147</f>
        <v>0</v>
      </c>
      <c r="S147" s="196">
        <v>0.0050000000000000001</v>
      </c>
      <c r="T147" s="197">
        <f>S147*H147</f>
        <v>2.2850000000000001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225</v>
      </c>
      <c r="AT147" s="198" t="s">
        <v>171</v>
      </c>
      <c r="AU147" s="198" t="s">
        <v>88</v>
      </c>
      <c r="AY147" s="15" t="s">
        <v>168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88</v>
      </c>
      <c r="BK147" s="199">
        <f>ROUND(I147*H147,2)</f>
        <v>0</v>
      </c>
      <c r="BL147" s="15" t="s">
        <v>225</v>
      </c>
      <c r="BM147" s="198" t="s">
        <v>880</v>
      </c>
    </row>
    <row r="148" s="2" customFormat="1" ht="16.5" customHeight="1">
      <c r="A148" s="34"/>
      <c r="B148" s="185"/>
      <c r="C148" s="186" t="s">
        <v>129</v>
      </c>
      <c r="D148" s="186" t="s">
        <v>171</v>
      </c>
      <c r="E148" s="187" t="s">
        <v>881</v>
      </c>
      <c r="F148" s="188" t="s">
        <v>882</v>
      </c>
      <c r="G148" s="189" t="s">
        <v>174</v>
      </c>
      <c r="H148" s="190">
        <v>457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41</v>
      </c>
      <c r="O148" s="78"/>
      <c r="P148" s="196">
        <f>O148*H148</f>
        <v>0</v>
      </c>
      <c r="Q148" s="196">
        <v>0</v>
      </c>
      <c r="R148" s="196">
        <f>Q148*H148</f>
        <v>0</v>
      </c>
      <c r="S148" s="196">
        <v>0.002</v>
      </c>
      <c r="T148" s="197">
        <f>S148*H148</f>
        <v>0.91400000000000003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225</v>
      </c>
      <c r="AT148" s="198" t="s">
        <v>171</v>
      </c>
      <c r="AU148" s="198" t="s">
        <v>88</v>
      </c>
      <c r="AY148" s="15" t="s">
        <v>168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88</v>
      </c>
      <c r="BK148" s="199">
        <f>ROUND(I148*H148,2)</f>
        <v>0</v>
      </c>
      <c r="BL148" s="15" t="s">
        <v>225</v>
      </c>
      <c r="BM148" s="198" t="s">
        <v>883</v>
      </c>
    </row>
    <row r="149" s="12" customFormat="1" ht="22.8" customHeight="1">
      <c r="A149" s="12"/>
      <c r="B149" s="172"/>
      <c r="C149" s="12"/>
      <c r="D149" s="173" t="s">
        <v>74</v>
      </c>
      <c r="E149" s="183" t="s">
        <v>828</v>
      </c>
      <c r="F149" s="183" t="s">
        <v>829</v>
      </c>
      <c r="G149" s="12"/>
      <c r="H149" s="12"/>
      <c r="I149" s="175"/>
      <c r="J149" s="184">
        <f>BK149</f>
        <v>0</v>
      </c>
      <c r="K149" s="12"/>
      <c r="L149" s="172"/>
      <c r="M149" s="177"/>
      <c r="N149" s="178"/>
      <c r="O149" s="178"/>
      <c r="P149" s="179">
        <f>SUM(P150:P153)</f>
        <v>0</v>
      </c>
      <c r="Q149" s="178"/>
      <c r="R149" s="179">
        <f>SUM(R150:R153)</f>
        <v>0.076912970400000003</v>
      </c>
      <c r="S149" s="178"/>
      <c r="T149" s="180">
        <f>SUM(T150:T153)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73" t="s">
        <v>88</v>
      </c>
      <c r="AT149" s="181" t="s">
        <v>74</v>
      </c>
      <c r="AU149" s="181" t="s">
        <v>82</v>
      </c>
      <c r="AY149" s="173" t="s">
        <v>168</v>
      </c>
      <c r="BK149" s="182">
        <f>SUM(BK150:BK153)</f>
        <v>0</v>
      </c>
    </row>
    <row r="150" s="2" customFormat="1" ht="24.15" customHeight="1">
      <c r="A150" s="34"/>
      <c r="B150" s="185"/>
      <c r="C150" s="186" t="s">
        <v>132</v>
      </c>
      <c r="D150" s="186" t="s">
        <v>171</v>
      </c>
      <c r="E150" s="187" t="s">
        <v>830</v>
      </c>
      <c r="F150" s="188" t="s">
        <v>831</v>
      </c>
      <c r="G150" s="189" t="s">
        <v>174</v>
      </c>
      <c r="H150" s="190">
        <v>316.27999999999997</v>
      </c>
      <c r="I150" s="191"/>
      <c r="J150" s="192">
        <f>ROUND(I150*H150,2)</f>
        <v>0</v>
      </c>
      <c r="K150" s="193"/>
      <c r="L150" s="35"/>
      <c r="M150" s="194" t="s">
        <v>1</v>
      </c>
      <c r="N150" s="195" t="s">
        <v>41</v>
      </c>
      <c r="O150" s="78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225</v>
      </c>
      <c r="AT150" s="198" t="s">
        <v>171</v>
      </c>
      <c r="AU150" s="198" t="s">
        <v>88</v>
      </c>
      <c r="AY150" s="15" t="s">
        <v>168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88</v>
      </c>
      <c r="BK150" s="199">
        <f>ROUND(I150*H150,2)</f>
        <v>0</v>
      </c>
      <c r="BL150" s="15" t="s">
        <v>225</v>
      </c>
      <c r="BM150" s="198" t="s">
        <v>884</v>
      </c>
    </row>
    <row r="151" s="2" customFormat="1" ht="24.15" customHeight="1">
      <c r="A151" s="34"/>
      <c r="B151" s="185"/>
      <c r="C151" s="186" t="s">
        <v>225</v>
      </c>
      <c r="D151" s="186" t="s">
        <v>171</v>
      </c>
      <c r="E151" s="187" t="s">
        <v>833</v>
      </c>
      <c r="F151" s="188" t="s">
        <v>834</v>
      </c>
      <c r="G151" s="189" t="s">
        <v>174</v>
      </c>
      <c r="H151" s="190">
        <v>316.27999999999997</v>
      </c>
      <c r="I151" s="191"/>
      <c r="J151" s="192">
        <f>ROUND(I151*H151,2)</f>
        <v>0</v>
      </c>
      <c r="K151" s="193"/>
      <c r="L151" s="35"/>
      <c r="M151" s="194" t="s">
        <v>1</v>
      </c>
      <c r="N151" s="195" t="s">
        <v>41</v>
      </c>
      <c r="O151" s="78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8" t="s">
        <v>225</v>
      </c>
      <c r="AT151" s="198" t="s">
        <v>171</v>
      </c>
      <c r="AU151" s="198" t="s">
        <v>88</v>
      </c>
      <c r="AY151" s="15" t="s">
        <v>168</v>
      </c>
      <c r="BE151" s="199">
        <f>IF(N151="základná",J151,0)</f>
        <v>0</v>
      </c>
      <c r="BF151" s="199">
        <f>IF(N151="znížená",J151,0)</f>
        <v>0</v>
      </c>
      <c r="BG151" s="199">
        <f>IF(N151="zákl. prenesená",J151,0)</f>
        <v>0</v>
      </c>
      <c r="BH151" s="199">
        <f>IF(N151="zníž. prenesená",J151,0)</f>
        <v>0</v>
      </c>
      <c r="BI151" s="199">
        <f>IF(N151="nulová",J151,0)</f>
        <v>0</v>
      </c>
      <c r="BJ151" s="15" t="s">
        <v>88</v>
      </c>
      <c r="BK151" s="199">
        <f>ROUND(I151*H151,2)</f>
        <v>0</v>
      </c>
      <c r="BL151" s="15" t="s">
        <v>225</v>
      </c>
      <c r="BM151" s="198" t="s">
        <v>885</v>
      </c>
    </row>
    <row r="152" s="2" customFormat="1" ht="24.15" customHeight="1">
      <c r="A152" s="34"/>
      <c r="B152" s="185"/>
      <c r="C152" s="186" t="s">
        <v>230</v>
      </c>
      <c r="D152" s="186" t="s">
        <v>171</v>
      </c>
      <c r="E152" s="187" t="s">
        <v>836</v>
      </c>
      <c r="F152" s="188" t="s">
        <v>837</v>
      </c>
      <c r="G152" s="189" t="s">
        <v>174</v>
      </c>
      <c r="H152" s="190">
        <v>316.27999999999997</v>
      </c>
      <c r="I152" s="191"/>
      <c r="J152" s="192">
        <f>ROUND(I152*H152,2)</f>
        <v>0</v>
      </c>
      <c r="K152" s="193"/>
      <c r="L152" s="35"/>
      <c r="M152" s="194" t="s">
        <v>1</v>
      </c>
      <c r="N152" s="195" t="s">
        <v>41</v>
      </c>
      <c r="O152" s="78"/>
      <c r="P152" s="196">
        <f>O152*H152</f>
        <v>0</v>
      </c>
      <c r="Q152" s="196">
        <v>0.00016184000000000001</v>
      </c>
      <c r="R152" s="196">
        <f>Q152*H152</f>
        <v>0.051186755199999996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225</v>
      </c>
      <c r="AT152" s="198" t="s">
        <v>171</v>
      </c>
      <c r="AU152" s="198" t="s">
        <v>88</v>
      </c>
      <c r="AY152" s="15" t="s">
        <v>168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88</v>
      </c>
      <c r="BK152" s="199">
        <f>ROUND(I152*H152,2)</f>
        <v>0</v>
      </c>
      <c r="BL152" s="15" t="s">
        <v>225</v>
      </c>
      <c r="BM152" s="198" t="s">
        <v>886</v>
      </c>
    </row>
    <row r="153" s="2" customFormat="1" ht="24.15" customHeight="1">
      <c r="A153" s="34"/>
      <c r="B153" s="185"/>
      <c r="C153" s="186" t="s">
        <v>234</v>
      </c>
      <c r="D153" s="186" t="s">
        <v>171</v>
      </c>
      <c r="E153" s="187" t="s">
        <v>839</v>
      </c>
      <c r="F153" s="188" t="s">
        <v>840</v>
      </c>
      <c r="G153" s="189" t="s">
        <v>174</v>
      </c>
      <c r="H153" s="190">
        <v>316.27999999999997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8.1340000000000004E-05</v>
      </c>
      <c r="R153" s="196">
        <f>Q153*H153</f>
        <v>0.025726215199999999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225</v>
      </c>
      <c r="AT153" s="198" t="s">
        <v>171</v>
      </c>
      <c r="AU153" s="198" t="s">
        <v>88</v>
      </c>
      <c r="AY153" s="15" t="s">
        <v>168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88</v>
      </c>
      <c r="BK153" s="199">
        <f>ROUND(I153*H153,2)</f>
        <v>0</v>
      </c>
      <c r="BL153" s="15" t="s">
        <v>225</v>
      </c>
      <c r="BM153" s="198" t="s">
        <v>887</v>
      </c>
    </row>
    <row r="154" s="12" customFormat="1" ht="22.8" customHeight="1">
      <c r="A154" s="12"/>
      <c r="B154" s="172"/>
      <c r="C154" s="12"/>
      <c r="D154" s="173" t="s">
        <v>74</v>
      </c>
      <c r="E154" s="183" t="s">
        <v>556</v>
      </c>
      <c r="F154" s="183" t="s">
        <v>557</v>
      </c>
      <c r="G154" s="12"/>
      <c r="H154" s="12"/>
      <c r="I154" s="175"/>
      <c r="J154" s="184">
        <f>BK154</f>
        <v>0</v>
      </c>
      <c r="K154" s="12"/>
      <c r="L154" s="172"/>
      <c r="M154" s="177"/>
      <c r="N154" s="178"/>
      <c r="O154" s="178"/>
      <c r="P154" s="179">
        <f>SUM(P155:P158)</f>
        <v>0</v>
      </c>
      <c r="Q154" s="178"/>
      <c r="R154" s="179">
        <f>SUM(R155:R158)</f>
        <v>0.069611100000000009</v>
      </c>
      <c r="S154" s="178"/>
      <c r="T154" s="180">
        <f>SUM(T155:T158)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73" t="s">
        <v>88</v>
      </c>
      <c r="AT154" s="181" t="s">
        <v>74</v>
      </c>
      <c r="AU154" s="181" t="s">
        <v>82</v>
      </c>
      <c r="AY154" s="173" t="s">
        <v>168</v>
      </c>
      <c r="BK154" s="182">
        <f>SUM(BK155:BK158)</f>
        <v>0</v>
      </c>
    </row>
    <row r="155" s="2" customFormat="1" ht="24.15" customHeight="1">
      <c r="A155" s="34"/>
      <c r="B155" s="185"/>
      <c r="C155" s="186" t="s">
        <v>238</v>
      </c>
      <c r="D155" s="186" t="s">
        <v>171</v>
      </c>
      <c r="E155" s="187" t="s">
        <v>848</v>
      </c>
      <c r="F155" s="188" t="s">
        <v>849</v>
      </c>
      <c r="G155" s="189" t="s">
        <v>174</v>
      </c>
      <c r="H155" s="190">
        <v>195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41</v>
      </c>
      <c r="O155" s="78"/>
      <c r="P155" s="196">
        <f>O155*H155</f>
        <v>0</v>
      </c>
      <c r="Q155" s="196">
        <v>0.00012750000000000001</v>
      </c>
      <c r="R155" s="196">
        <f>Q155*H155</f>
        <v>0.024862500000000003</v>
      </c>
      <c r="S155" s="196">
        <v>0</v>
      </c>
      <c r="T155" s="19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225</v>
      </c>
      <c r="AT155" s="198" t="s">
        <v>171</v>
      </c>
      <c r="AU155" s="198" t="s">
        <v>88</v>
      </c>
      <c r="AY155" s="15" t="s">
        <v>168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88</v>
      </c>
      <c r="BK155" s="199">
        <f>ROUND(I155*H155,2)</f>
        <v>0</v>
      </c>
      <c r="BL155" s="15" t="s">
        <v>225</v>
      </c>
      <c r="BM155" s="198" t="s">
        <v>888</v>
      </c>
    </row>
    <row r="156" s="2" customFormat="1" ht="24.15" customHeight="1">
      <c r="A156" s="34"/>
      <c r="B156" s="185"/>
      <c r="C156" s="186" t="s">
        <v>7</v>
      </c>
      <c r="D156" s="186" t="s">
        <v>171</v>
      </c>
      <c r="E156" s="187" t="s">
        <v>851</v>
      </c>
      <c r="F156" s="188" t="s">
        <v>852</v>
      </c>
      <c r="G156" s="189" t="s">
        <v>174</v>
      </c>
      <c r="H156" s="190">
        <v>195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41</v>
      </c>
      <c r="O156" s="78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225</v>
      </c>
      <c r="AT156" s="198" t="s">
        <v>171</v>
      </c>
      <c r="AU156" s="198" t="s">
        <v>88</v>
      </c>
      <c r="AY156" s="15" t="s">
        <v>168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88</v>
      </c>
      <c r="BK156" s="199">
        <f>ROUND(I156*H156,2)</f>
        <v>0</v>
      </c>
      <c r="BL156" s="15" t="s">
        <v>225</v>
      </c>
      <c r="BM156" s="198" t="s">
        <v>889</v>
      </c>
    </row>
    <row r="157" s="2" customFormat="1" ht="24.15" customHeight="1">
      <c r="A157" s="34"/>
      <c r="B157" s="185"/>
      <c r="C157" s="186" t="s">
        <v>245</v>
      </c>
      <c r="D157" s="186" t="s">
        <v>171</v>
      </c>
      <c r="E157" s="187" t="s">
        <v>855</v>
      </c>
      <c r="F157" s="188" t="s">
        <v>856</v>
      </c>
      <c r="G157" s="189" t="s">
        <v>174</v>
      </c>
      <c r="H157" s="190">
        <v>195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225</v>
      </c>
      <c r="AT157" s="198" t="s">
        <v>171</v>
      </c>
      <c r="AU157" s="198" t="s">
        <v>88</v>
      </c>
      <c r="AY157" s="15" t="s">
        <v>168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88</v>
      </c>
      <c r="BK157" s="199">
        <f>ROUND(I157*H157,2)</f>
        <v>0</v>
      </c>
      <c r="BL157" s="15" t="s">
        <v>225</v>
      </c>
      <c r="BM157" s="198" t="s">
        <v>890</v>
      </c>
    </row>
    <row r="158" s="2" customFormat="1" ht="37.8" customHeight="1">
      <c r="A158" s="34"/>
      <c r="B158" s="185"/>
      <c r="C158" s="186" t="s">
        <v>249</v>
      </c>
      <c r="D158" s="186" t="s">
        <v>171</v>
      </c>
      <c r="E158" s="187" t="s">
        <v>858</v>
      </c>
      <c r="F158" s="188" t="s">
        <v>859</v>
      </c>
      <c r="G158" s="189" t="s">
        <v>174</v>
      </c>
      <c r="H158" s="190">
        <v>195</v>
      </c>
      <c r="I158" s="191"/>
      <c r="J158" s="192">
        <f>ROUND(I158*H158,2)</f>
        <v>0</v>
      </c>
      <c r="K158" s="193"/>
      <c r="L158" s="35"/>
      <c r="M158" s="212" t="s">
        <v>1</v>
      </c>
      <c r="N158" s="213" t="s">
        <v>41</v>
      </c>
      <c r="O158" s="214"/>
      <c r="P158" s="215">
        <f>O158*H158</f>
        <v>0</v>
      </c>
      <c r="Q158" s="215">
        <v>0.00022948000000000001</v>
      </c>
      <c r="R158" s="215">
        <f>Q158*H158</f>
        <v>0.044748599999999999</v>
      </c>
      <c r="S158" s="215">
        <v>0</v>
      </c>
      <c r="T158" s="21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225</v>
      </c>
      <c r="AT158" s="198" t="s">
        <v>171</v>
      </c>
      <c r="AU158" s="198" t="s">
        <v>88</v>
      </c>
      <c r="AY158" s="15" t="s">
        <v>168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88</v>
      </c>
      <c r="BK158" s="199">
        <f>ROUND(I158*H158,2)</f>
        <v>0</v>
      </c>
      <c r="BL158" s="15" t="s">
        <v>225</v>
      </c>
      <c r="BM158" s="198" t="s">
        <v>891</v>
      </c>
    </row>
    <row r="159" s="2" customFormat="1" ht="6.96" customHeight="1">
      <c r="A159" s="34"/>
      <c r="B159" s="61"/>
      <c r="C159" s="62"/>
      <c r="D159" s="62"/>
      <c r="E159" s="62"/>
      <c r="F159" s="62"/>
      <c r="G159" s="62"/>
      <c r="H159" s="62"/>
      <c r="I159" s="62"/>
      <c r="J159" s="62"/>
      <c r="K159" s="62"/>
      <c r="L159" s="35"/>
      <c r="M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</row>
  </sheetData>
  <autoFilter ref="C127:K15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114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135</v>
      </c>
      <c r="L4" s="18"/>
      <c r="M4" s="130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26.25" customHeight="1">
      <c r="B7" s="18"/>
      <c r="E7" s="131" t="str">
        <f>'Rekapitulácia stavby'!K6</f>
        <v>Zníženie energetickej náročnosti budovy telocvične ZŠ a MŠ Pod Papierňou, Bardejov</v>
      </c>
      <c r="F7" s="28"/>
      <c r="G7" s="28"/>
      <c r="H7" s="28"/>
      <c r="L7" s="18"/>
    </row>
    <row r="8">
      <c r="B8" s="18"/>
      <c r="D8" s="28" t="s">
        <v>136</v>
      </c>
      <c r="L8" s="18"/>
    </row>
    <row r="9" s="1" customFormat="1" ht="23.25" customHeight="1">
      <c r="B9" s="18"/>
      <c r="E9" s="131" t="s">
        <v>137</v>
      </c>
      <c r="F9" s="1"/>
      <c r="G9" s="1"/>
      <c r="H9" s="1"/>
      <c r="L9" s="18"/>
    </row>
    <row r="10" s="1" customFormat="1" ht="12" customHeight="1">
      <c r="B10" s="18"/>
      <c r="D10" s="28" t="s">
        <v>138</v>
      </c>
      <c r="L10" s="18"/>
    </row>
    <row r="11" s="2" customFormat="1" ht="16.5" customHeight="1">
      <c r="A11" s="34"/>
      <c r="B11" s="35"/>
      <c r="C11" s="34"/>
      <c r="D11" s="34"/>
      <c r="E11" s="136" t="s">
        <v>892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893</v>
      </c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6.5" customHeight="1">
      <c r="A13" s="34"/>
      <c r="B13" s="35"/>
      <c r="C13" s="34"/>
      <c r="D13" s="34"/>
      <c r="E13" s="68" t="s">
        <v>894</v>
      </c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35"/>
      <c r="C15" s="34"/>
      <c r="D15" s="28" t="s">
        <v>17</v>
      </c>
      <c r="E15" s="34"/>
      <c r="F15" s="23" t="s">
        <v>1</v>
      </c>
      <c r="G15" s="34"/>
      <c r="H15" s="34"/>
      <c r="I15" s="28" t="s">
        <v>18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19</v>
      </c>
      <c r="E16" s="34"/>
      <c r="F16" s="23" t="s">
        <v>20</v>
      </c>
      <c r="G16" s="34"/>
      <c r="H16" s="34"/>
      <c r="I16" s="28" t="s">
        <v>21</v>
      </c>
      <c r="J16" s="70" t="str">
        <f>'Rekapitulácia stavby'!AN8</f>
        <v>1. 5. 2024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0.8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35"/>
      <c r="C18" s="34"/>
      <c r="D18" s="28" t="s">
        <v>23</v>
      </c>
      <c r="E18" s="34"/>
      <c r="F18" s="34"/>
      <c r="G18" s="34"/>
      <c r="H18" s="34"/>
      <c r="I18" s="28" t="s">
        <v>24</v>
      </c>
      <c r="J18" s="23" t="s">
        <v>1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35"/>
      <c r="C19" s="34"/>
      <c r="D19" s="34"/>
      <c r="E19" s="23" t="s">
        <v>25</v>
      </c>
      <c r="F19" s="34"/>
      <c r="G19" s="34"/>
      <c r="H19" s="34"/>
      <c r="I19" s="28" t="s">
        <v>26</v>
      </c>
      <c r="J19" s="23" t="s">
        <v>1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35"/>
      <c r="C21" s="34"/>
      <c r="D21" s="28" t="s">
        <v>27</v>
      </c>
      <c r="E21" s="34"/>
      <c r="F21" s="34"/>
      <c r="G21" s="34"/>
      <c r="H21" s="34"/>
      <c r="I21" s="28" t="s">
        <v>24</v>
      </c>
      <c r="J21" s="29" t="str">
        <f>'Rekapitulácia stavby'!AN13</f>
        <v>Vyplň údaj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35"/>
      <c r="C22" s="34"/>
      <c r="D22" s="34"/>
      <c r="E22" s="29" t="str">
        <f>'Rekapitulácia stavby'!E14</f>
        <v>Vyplň údaj</v>
      </c>
      <c r="F22" s="23"/>
      <c r="G22" s="23"/>
      <c r="H22" s="23"/>
      <c r="I22" s="28" t="s">
        <v>26</v>
      </c>
      <c r="J22" s="29" t="str">
        <f>'Rekapitulácia stavby'!AN14</f>
        <v>Vyplň údaj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35"/>
      <c r="C24" s="34"/>
      <c r="D24" s="28" t="s">
        <v>29</v>
      </c>
      <c r="E24" s="34"/>
      <c r="F24" s="34"/>
      <c r="G24" s="34"/>
      <c r="H24" s="34"/>
      <c r="I24" s="28" t="s">
        <v>24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8" customHeight="1">
      <c r="A25" s="34"/>
      <c r="B25" s="35"/>
      <c r="C25" s="34"/>
      <c r="D25" s="34"/>
      <c r="E25" s="23" t="s">
        <v>30</v>
      </c>
      <c r="F25" s="34"/>
      <c r="G25" s="34"/>
      <c r="H25" s="34"/>
      <c r="I25" s="28" t="s">
        <v>26</v>
      </c>
      <c r="J25" s="23" t="s">
        <v>1</v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12" customHeight="1">
      <c r="A27" s="34"/>
      <c r="B27" s="35"/>
      <c r="C27" s="34"/>
      <c r="D27" s="28" t="s">
        <v>32</v>
      </c>
      <c r="E27" s="34"/>
      <c r="F27" s="34"/>
      <c r="G27" s="34"/>
      <c r="H27" s="34"/>
      <c r="I27" s="28" t="s">
        <v>24</v>
      </c>
      <c r="J27" s="23" t="s">
        <v>1</v>
      </c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8" customHeight="1">
      <c r="A28" s="34"/>
      <c r="B28" s="35"/>
      <c r="C28" s="34"/>
      <c r="D28" s="34"/>
      <c r="E28" s="23" t="s">
        <v>30</v>
      </c>
      <c r="F28" s="34"/>
      <c r="G28" s="34"/>
      <c r="H28" s="34"/>
      <c r="I28" s="28" t="s">
        <v>26</v>
      </c>
      <c r="J28" s="23" t="s">
        <v>1</v>
      </c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34"/>
      <c r="E29" s="34"/>
      <c r="F29" s="34"/>
      <c r="G29" s="34"/>
      <c r="H29" s="34"/>
      <c r="I29" s="34"/>
      <c r="J29" s="34"/>
      <c r="K29" s="34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2" customHeight="1">
      <c r="A30" s="34"/>
      <c r="B30" s="35"/>
      <c r="C30" s="34"/>
      <c r="D30" s="28" t="s">
        <v>33</v>
      </c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8" customFormat="1" ht="16.5" customHeight="1">
      <c r="A31" s="132"/>
      <c r="B31" s="133"/>
      <c r="C31" s="132"/>
      <c r="D31" s="132"/>
      <c r="E31" s="32" t="s">
        <v>1</v>
      </c>
      <c r="F31" s="32"/>
      <c r="G31" s="32"/>
      <c r="H31" s="32"/>
      <c r="I31" s="132"/>
      <c r="J31" s="132"/>
      <c r="K31" s="132"/>
      <c r="L31" s="134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</row>
    <row r="32" s="2" customFormat="1" ht="6.96" customHeight="1">
      <c r="A32" s="34"/>
      <c r="B32" s="35"/>
      <c r="C32" s="34"/>
      <c r="D32" s="34"/>
      <c r="E32" s="34"/>
      <c r="F32" s="34"/>
      <c r="G32" s="34"/>
      <c r="H32" s="34"/>
      <c r="I32" s="34"/>
      <c r="J32" s="34"/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25.44" customHeight="1">
      <c r="A34" s="34"/>
      <c r="B34" s="35"/>
      <c r="C34" s="34"/>
      <c r="D34" s="135" t="s">
        <v>35</v>
      </c>
      <c r="E34" s="34"/>
      <c r="F34" s="34"/>
      <c r="G34" s="34"/>
      <c r="H34" s="34"/>
      <c r="I34" s="34"/>
      <c r="J34" s="97">
        <f>ROUND(J137,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6.96" customHeight="1">
      <c r="A35" s="34"/>
      <c r="B35" s="35"/>
      <c r="C35" s="34"/>
      <c r="D35" s="91"/>
      <c r="E35" s="91"/>
      <c r="F35" s="91"/>
      <c r="G35" s="91"/>
      <c r="H35" s="91"/>
      <c r="I35" s="91"/>
      <c r="J35" s="91"/>
      <c r="K35" s="91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34"/>
      <c r="F36" s="39" t="s">
        <v>37</v>
      </c>
      <c r="G36" s="34"/>
      <c r="H36" s="34"/>
      <c r="I36" s="39" t="s">
        <v>36</v>
      </c>
      <c r="J36" s="39" t="s">
        <v>38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14.4" customHeight="1">
      <c r="A37" s="34"/>
      <c r="B37" s="35"/>
      <c r="C37" s="34"/>
      <c r="D37" s="136" t="s">
        <v>39</v>
      </c>
      <c r="E37" s="41" t="s">
        <v>40</v>
      </c>
      <c r="F37" s="137">
        <f>ROUND((SUM(BE137:BE208)),  2)</f>
        <v>0</v>
      </c>
      <c r="G37" s="138"/>
      <c r="H37" s="138"/>
      <c r="I37" s="139">
        <v>0.20000000000000001</v>
      </c>
      <c r="J37" s="137">
        <f>ROUND(((SUM(BE137:BE208))*I37),  2)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41" t="s">
        <v>41</v>
      </c>
      <c r="F38" s="137">
        <f>ROUND((SUM(BF137:BF208)),  2)</f>
        <v>0</v>
      </c>
      <c r="G38" s="138"/>
      <c r="H38" s="138"/>
      <c r="I38" s="139">
        <v>0.20000000000000001</v>
      </c>
      <c r="J38" s="137">
        <f>ROUND(((SUM(BF137:BF208))*I38),  2)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42</v>
      </c>
      <c r="F39" s="140">
        <f>ROUND((SUM(BG137:BG208)),  2)</f>
        <v>0</v>
      </c>
      <c r="G39" s="34"/>
      <c r="H39" s="34"/>
      <c r="I39" s="141">
        <v>0.20000000000000001</v>
      </c>
      <c r="J39" s="140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28" t="s">
        <v>43</v>
      </c>
      <c r="F40" s="140">
        <f>ROUND((SUM(BH137:BH208)),  2)</f>
        <v>0</v>
      </c>
      <c r="G40" s="34"/>
      <c r="H40" s="34"/>
      <c r="I40" s="141">
        <v>0.20000000000000001</v>
      </c>
      <c r="J40" s="140">
        <f>0</f>
        <v>0</v>
      </c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2" customFormat="1" ht="14.4" customHeight="1">
      <c r="A41" s="34"/>
      <c r="B41" s="35"/>
      <c r="C41" s="34"/>
      <c r="D41" s="34"/>
      <c r="E41" s="41" t="s">
        <v>44</v>
      </c>
      <c r="F41" s="137">
        <f>ROUND((SUM(BI137:BI208)),  2)</f>
        <v>0</v>
      </c>
      <c r="G41" s="138"/>
      <c r="H41" s="138"/>
      <c r="I41" s="139">
        <v>0</v>
      </c>
      <c r="J41" s="137">
        <f>0</f>
        <v>0</v>
      </c>
      <c r="K41" s="34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6.96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2" customFormat="1" ht="25.44" customHeight="1">
      <c r="A43" s="34"/>
      <c r="B43" s="35"/>
      <c r="C43" s="142"/>
      <c r="D43" s="143" t="s">
        <v>45</v>
      </c>
      <c r="E43" s="82"/>
      <c r="F43" s="82"/>
      <c r="G43" s="144" t="s">
        <v>46</v>
      </c>
      <c r="H43" s="145" t="s">
        <v>47</v>
      </c>
      <c r="I43" s="82"/>
      <c r="J43" s="146">
        <f>SUM(J34:J41)</f>
        <v>0</v>
      </c>
      <c r="K43" s="147"/>
      <c r="L43" s="56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="2" customFormat="1" ht="14.4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5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8" t="s">
        <v>51</v>
      </c>
      <c r="G61" s="59" t="s">
        <v>50</v>
      </c>
      <c r="H61" s="37"/>
      <c r="I61" s="37"/>
      <c r="J61" s="149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8" t="s">
        <v>51</v>
      </c>
      <c r="G76" s="59" t="s">
        <v>50</v>
      </c>
      <c r="H76" s="37"/>
      <c r="I76" s="37"/>
      <c r="J76" s="149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140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26.25" customHeight="1">
      <c r="A85" s="34"/>
      <c r="B85" s="35"/>
      <c r="C85" s="34"/>
      <c r="D85" s="34"/>
      <c r="E85" s="131" t="str">
        <f>E7</f>
        <v>Zníženie energetickej náročnosti budovy telocvične ZŠ a MŠ Pod Papierňou, Bardejov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136</v>
      </c>
      <c r="L86" s="18"/>
    </row>
    <row r="87" s="1" customFormat="1" ht="23.25" customHeight="1">
      <c r="B87" s="18"/>
      <c r="E87" s="131" t="s">
        <v>137</v>
      </c>
      <c r="F87" s="1"/>
      <c r="G87" s="1"/>
      <c r="H87" s="1"/>
      <c r="L87" s="18"/>
    </row>
    <row r="88" s="1" customFormat="1" ht="12" customHeight="1">
      <c r="B88" s="18"/>
      <c r="C88" s="28" t="s">
        <v>138</v>
      </c>
      <c r="L88" s="18"/>
    </row>
    <row r="89" s="2" customFormat="1" ht="16.5" customHeight="1">
      <c r="A89" s="34"/>
      <c r="B89" s="35"/>
      <c r="C89" s="34"/>
      <c r="D89" s="34"/>
      <c r="E89" s="136" t="s">
        <v>892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12" customHeight="1">
      <c r="A90" s="34"/>
      <c r="B90" s="35"/>
      <c r="C90" s="28" t="s">
        <v>893</v>
      </c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6.5" customHeight="1">
      <c r="A91" s="34"/>
      <c r="B91" s="35"/>
      <c r="C91" s="34"/>
      <c r="D91" s="34"/>
      <c r="E91" s="68" t="str">
        <f>E13</f>
        <v>09a - Stavebné úpravy</v>
      </c>
      <c r="F91" s="34"/>
      <c r="G91" s="34"/>
      <c r="H91" s="34"/>
      <c r="I91" s="34"/>
      <c r="J91" s="34"/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2" customHeight="1">
      <c r="A93" s="34"/>
      <c r="B93" s="35"/>
      <c r="C93" s="28" t="s">
        <v>19</v>
      </c>
      <c r="D93" s="34"/>
      <c r="E93" s="34"/>
      <c r="F93" s="23" t="str">
        <f>F16</f>
        <v>Pod Papierňou 1555 ; 085 01 Bardejov</v>
      </c>
      <c r="G93" s="34"/>
      <c r="H93" s="34"/>
      <c r="I93" s="28" t="s">
        <v>21</v>
      </c>
      <c r="J93" s="70" t="str">
        <f>IF(J16="","",J16)</f>
        <v>1. 5. 2024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6.96" customHeight="1">
      <c r="A94" s="34"/>
      <c r="B94" s="35"/>
      <c r="C94" s="34"/>
      <c r="D94" s="34"/>
      <c r="E94" s="34"/>
      <c r="F94" s="34"/>
      <c r="G94" s="34"/>
      <c r="H94" s="34"/>
      <c r="I94" s="34"/>
      <c r="J94" s="34"/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25.65" customHeight="1">
      <c r="A95" s="34"/>
      <c r="B95" s="35"/>
      <c r="C95" s="28" t="s">
        <v>23</v>
      </c>
      <c r="D95" s="34"/>
      <c r="E95" s="34"/>
      <c r="F95" s="23" t="str">
        <f>E19</f>
        <v>Mesto Bardejov, Radničné námestie 16, 085 01</v>
      </c>
      <c r="G95" s="34"/>
      <c r="H95" s="34"/>
      <c r="I95" s="28" t="s">
        <v>29</v>
      </c>
      <c r="J95" s="32" t="str">
        <f>E25</f>
        <v>BEELI s.r.o., Bojná 329, 956 01 Bojná</v>
      </c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5.65" customHeight="1">
      <c r="A96" s="34"/>
      <c r="B96" s="35"/>
      <c r="C96" s="28" t="s">
        <v>27</v>
      </c>
      <c r="D96" s="34"/>
      <c r="E96" s="34"/>
      <c r="F96" s="23" t="str">
        <f>IF(E22="","",E22)</f>
        <v>Vyplň údaj</v>
      </c>
      <c r="G96" s="34"/>
      <c r="H96" s="34"/>
      <c r="I96" s="28" t="s">
        <v>32</v>
      </c>
      <c r="J96" s="32" t="str">
        <f>E28</f>
        <v>BEELI s.r.o., Bojná 329, 956 01 Bojná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9.28" customHeight="1">
      <c r="A98" s="34"/>
      <c r="B98" s="35"/>
      <c r="C98" s="150" t="s">
        <v>141</v>
      </c>
      <c r="D98" s="142"/>
      <c r="E98" s="142"/>
      <c r="F98" s="142"/>
      <c r="G98" s="142"/>
      <c r="H98" s="142"/>
      <c r="I98" s="142"/>
      <c r="J98" s="151" t="s">
        <v>142</v>
      </c>
      <c r="K98" s="142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="2" customFormat="1" ht="10.32" customHeight="1">
      <c r="A99" s="34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56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="2" customFormat="1" ht="22.8" customHeight="1">
      <c r="A100" s="34"/>
      <c r="B100" s="35"/>
      <c r="C100" s="152" t="s">
        <v>143</v>
      </c>
      <c r="D100" s="34"/>
      <c r="E100" s="34"/>
      <c r="F100" s="34"/>
      <c r="G100" s="34"/>
      <c r="H100" s="34"/>
      <c r="I100" s="34"/>
      <c r="J100" s="97">
        <f>J137</f>
        <v>0</v>
      </c>
      <c r="K100" s="34"/>
      <c r="L100" s="56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U100" s="15" t="s">
        <v>144</v>
      </c>
    </row>
    <row r="101" s="9" customFormat="1" ht="24.96" customHeight="1">
      <c r="A101" s="9"/>
      <c r="B101" s="153"/>
      <c r="C101" s="9"/>
      <c r="D101" s="154" t="s">
        <v>145</v>
      </c>
      <c r="E101" s="155"/>
      <c r="F101" s="155"/>
      <c r="G101" s="155"/>
      <c r="H101" s="155"/>
      <c r="I101" s="155"/>
      <c r="J101" s="156">
        <f>J138</f>
        <v>0</v>
      </c>
      <c r="K101" s="9"/>
      <c r="L101" s="15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57"/>
      <c r="C102" s="10"/>
      <c r="D102" s="158" t="s">
        <v>577</v>
      </c>
      <c r="E102" s="159"/>
      <c r="F102" s="159"/>
      <c r="G102" s="159"/>
      <c r="H102" s="159"/>
      <c r="I102" s="159"/>
      <c r="J102" s="160">
        <f>J139</f>
        <v>0</v>
      </c>
      <c r="K102" s="10"/>
      <c r="L102" s="15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7"/>
      <c r="C103" s="10"/>
      <c r="D103" s="158" t="s">
        <v>146</v>
      </c>
      <c r="E103" s="159"/>
      <c r="F103" s="159"/>
      <c r="G103" s="159"/>
      <c r="H103" s="159"/>
      <c r="I103" s="159"/>
      <c r="J103" s="160">
        <f>J142</f>
        <v>0</v>
      </c>
      <c r="K103" s="10"/>
      <c r="L103" s="15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7"/>
      <c r="C104" s="10"/>
      <c r="D104" s="158" t="s">
        <v>147</v>
      </c>
      <c r="E104" s="159"/>
      <c r="F104" s="159"/>
      <c r="G104" s="159"/>
      <c r="H104" s="159"/>
      <c r="I104" s="159"/>
      <c r="J104" s="160">
        <f>J151</f>
        <v>0</v>
      </c>
      <c r="K104" s="10"/>
      <c r="L104" s="15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7"/>
      <c r="C105" s="10"/>
      <c r="D105" s="158" t="s">
        <v>148</v>
      </c>
      <c r="E105" s="159"/>
      <c r="F105" s="159"/>
      <c r="G105" s="159"/>
      <c r="H105" s="159"/>
      <c r="I105" s="159"/>
      <c r="J105" s="160">
        <f>J171</f>
        <v>0</v>
      </c>
      <c r="K105" s="10"/>
      <c r="L105" s="15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53"/>
      <c r="C106" s="9"/>
      <c r="D106" s="154" t="s">
        <v>149</v>
      </c>
      <c r="E106" s="155"/>
      <c r="F106" s="155"/>
      <c r="G106" s="155"/>
      <c r="H106" s="155"/>
      <c r="I106" s="155"/>
      <c r="J106" s="156">
        <f>J173</f>
        <v>0</v>
      </c>
      <c r="K106" s="9"/>
      <c r="L106" s="153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57"/>
      <c r="C107" s="10"/>
      <c r="D107" s="158" t="s">
        <v>150</v>
      </c>
      <c r="E107" s="159"/>
      <c r="F107" s="159"/>
      <c r="G107" s="159"/>
      <c r="H107" s="159"/>
      <c r="I107" s="159"/>
      <c r="J107" s="160">
        <f>J174</f>
        <v>0</v>
      </c>
      <c r="K107" s="10"/>
      <c r="L107" s="15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7"/>
      <c r="C108" s="10"/>
      <c r="D108" s="158" t="s">
        <v>895</v>
      </c>
      <c r="E108" s="159"/>
      <c r="F108" s="159"/>
      <c r="G108" s="159"/>
      <c r="H108" s="159"/>
      <c r="I108" s="159"/>
      <c r="J108" s="160">
        <f>J178</f>
        <v>0</v>
      </c>
      <c r="K108" s="10"/>
      <c r="L108" s="15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57"/>
      <c r="C109" s="10"/>
      <c r="D109" s="158" t="s">
        <v>411</v>
      </c>
      <c r="E109" s="159"/>
      <c r="F109" s="159"/>
      <c r="G109" s="159"/>
      <c r="H109" s="159"/>
      <c r="I109" s="159"/>
      <c r="J109" s="160">
        <f>J183</f>
        <v>0</v>
      </c>
      <c r="K109" s="10"/>
      <c r="L109" s="15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57"/>
      <c r="C110" s="10"/>
      <c r="D110" s="158" t="s">
        <v>412</v>
      </c>
      <c r="E110" s="159"/>
      <c r="F110" s="159"/>
      <c r="G110" s="159"/>
      <c r="H110" s="159"/>
      <c r="I110" s="159"/>
      <c r="J110" s="160">
        <f>J188</f>
        <v>0</v>
      </c>
      <c r="K110" s="10"/>
      <c r="L110" s="15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57"/>
      <c r="C111" s="10"/>
      <c r="D111" s="158" t="s">
        <v>728</v>
      </c>
      <c r="E111" s="159"/>
      <c r="F111" s="159"/>
      <c r="G111" s="159"/>
      <c r="H111" s="159"/>
      <c r="I111" s="159"/>
      <c r="J111" s="160">
        <f>J191</f>
        <v>0</v>
      </c>
      <c r="K111" s="10"/>
      <c r="L111" s="15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57"/>
      <c r="C112" s="10"/>
      <c r="D112" s="158" t="s">
        <v>776</v>
      </c>
      <c r="E112" s="159"/>
      <c r="F112" s="159"/>
      <c r="G112" s="159"/>
      <c r="H112" s="159"/>
      <c r="I112" s="159"/>
      <c r="J112" s="160">
        <f>J196</f>
        <v>0</v>
      </c>
      <c r="K112" s="10"/>
      <c r="L112" s="15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57"/>
      <c r="C113" s="10"/>
      <c r="D113" s="158" t="s">
        <v>413</v>
      </c>
      <c r="E113" s="159"/>
      <c r="F113" s="159"/>
      <c r="G113" s="159"/>
      <c r="H113" s="159"/>
      <c r="I113" s="159"/>
      <c r="J113" s="160">
        <f>J203</f>
        <v>0</v>
      </c>
      <c r="K113" s="10"/>
      <c r="L113" s="157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9" s="2" customFormat="1" ht="6.96" customHeight="1">
      <c r="A119" s="34"/>
      <c r="B119" s="63"/>
      <c r="C119" s="64"/>
      <c r="D119" s="64"/>
      <c r="E119" s="64"/>
      <c r="F119" s="64"/>
      <c r="G119" s="64"/>
      <c r="H119" s="64"/>
      <c r="I119" s="64"/>
      <c r="J119" s="64"/>
      <c r="K119" s="6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24.96" customHeight="1">
      <c r="A120" s="34"/>
      <c r="B120" s="35"/>
      <c r="C120" s="19" t="s">
        <v>154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2" customHeight="1">
      <c r="A122" s="34"/>
      <c r="B122" s="35"/>
      <c r="C122" s="28" t="s">
        <v>15</v>
      </c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26.25" customHeight="1">
      <c r="A123" s="34"/>
      <c r="B123" s="35"/>
      <c r="C123" s="34"/>
      <c r="D123" s="34"/>
      <c r="E123" s="131" t="str">
        <f>E7</f>
        <v>Zníženie energetickej náročnosti budovy telocvične ZŠ a MŠ Pod Papierňou, Bardejov</v>
      </c>
      <c r="F123" s="28"/>
      <c r="G123" s="28"/>
      <c r="H123" s="28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1" customFormat="1" ht="12" customHeight="1">
      <c r="B124" s="18"/>
      <c r="C124" s="28" t="s">
        <v>136</v>
      </c>
      <c r="L124" s="18"/>
    </row>
    <row r="125" s="1" customFormat="1" ht="23.25" customHeight="1">
      <c r="B125" s="18"/>
      <c r="E125" s="131" t="s">
        <v>137</v>
      </c>
      <c r="F125" s="1"/>
      <c r="G125" s="1"/>
      <c r="H125" s="1"/>
      <c r="L125" s="18"/>
    </row>
    <row r="126" s="1" customFormat="1" ht="12" customHeight="1">
      <c r="B126" s="18"/>
      <c r="C126" s="28" t="s">
        <v>138</v>
      </c>
      <c r="L126" s="18"/>
    </row>
    <row r="127" s="2" customFormat="1" ht="16.5" customHeight="1">
      <c r="A127" s="34"/>
      <c r="B127" s="35"/>
      <c r="C127" s="34"/>
      <c r="D127" s="34"/>
      <c r="E127" s="136" t="s">
        <v>892</v>
      </c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2" customHeight="1">
      <c r="A128" s="34"/>
      <c r="B128" s="35"/>
      <c r="C128" s="28" t="s">
        <v>893</v>
      </c>
      <c r="D128" s="34"/>
      <c r="E128" s="34"/>
      <c r="F128" s="34"/>
      <c r="G128" s="34"/>
      <c r="H128" s="34"/>
      <c r="I128" s="34"/>
      <c r="J128" s="34"/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16.5" customHeight="1">
      <c r="A129" s="34"/>
      <c r="B129" s="35"/>
      <c r="C129" s="34"/>
      <c r="D129" s="34"/>
      <c r="E129" s="68" t="str">
        <f>E13</f>
        <v>09a - Stavebné úpravy</v>
      </c>
      <c r="F129" s="34"/>
      <c r="G129" s="34"/>
      <c r="H129" s="34"/>
      <c r="I129" s="34"/>
      <c r="J129" s="34"/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6.96" customHeight="1">
      <c r="A130" s="34"/>
      <c r="B130" s="35"/>
      <c r="C130" s="34"/>
      <c r="D130" s="34"/>
      <c r="E130" s="34"/>
      <c r="F130" s="34"/>
      <c r="G130" s="34"/>
      <c r="H130" s="34"/>
      <c r="I130" s="34"/>
      <c r="J130" s="34"/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12" customHeight="1">
      <c r="A131" s="34"/>
      <c r="B131" s="35"/>
      <c r="C131" s="28" t="s">
        <v>19</v>
      </c>
      <c r="D131" s="34"/>
      <c r="E131" s="34"/>
      <c r="F131" s="23" t="str">
        <f>F16</f>
        <v>Pod Papierňou 1555 ; 085 01 Bardejov</v>
      </c>
      <c r="G131" s="34"/>
      <c r="H131" s="34"/>
      <c r="I131" s="28" t="s">
        <v>21</v>
      </c>
      <c r="J131" s="70" t="str">
        <f>IF(J16="","",J16)</f>
        <v>1. 5. 2024</v>
      </c>
      <c r="K131" s="34"/>
      <c r="L131" s="56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6.96" customHeight="1">
      <c r="A132" s="34"/>
      <c r="B132" s="35"/>
      <c r="C132" s="34"/>
      <c r="D132" s="34"/>
      <c r="E132" s="34"/>
      <c r="F132" s="34"/>
      <c r="G132" s="34"/>
      <c r="H132" s="34"/>
      <c r="I132" s="34"/>
      <c r="J132" s="34"/>
      <c r="K132" s="34"/>
      <c r="L132" s="56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2" customFormat="1" ht="25.65" customHeight="1">
      <c r="A133" s="34"/>
      <c r="B133" s="35"/>
      <c r="C133" s="28" t="s">
        <v>23</v>
      </c>
      <c r="D133" s="34"/>
      <c r="E133" s="34"/>
      <c r="F133" s="23" t="str">
        <f>E19</f>
        <v>Mesto Bardejov, Radničné námestie 16, 085 01</v>
      </c>
      <c r="G133" s="34"/>
      <c r="H133" s="34"/>
      <c r="I133" s="28" t="s">
        <v>29</v>
      </c>
      <c r="J133" s="32" t="str">
        <f>E25</f>
        <v>BEELI s.r.o., Bojná 329, 956 01 Bojná</v>
      </c>
      <c r="K133" s="34"/>
      <c r="L133" s="56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2" customFormat="1" ht="25.65" customHeight="1">
      <c r="A134" s="34"/>
      <c r="B134" s="35"/>
      <c r="C134" s="28" t="s">
        <v>27</v>
      </c>
      <c r="D134" s="34"/>
      <c r="E134" s="34"/>
      <c r="F134" s="23" t="str">
        <f>IF(E22="","",E22)</f>
        <v>Vyplň údaj</v>
      </c>
      <c r="G134" s="34"/>
      <c r="H134" s="34"/>
      <c r="I134" s="28" t="s">
        <v>32</v>
      </c>
      <c r="J134" s="32" t="str">
        <f>E28</f>
        <v>BEELI s.r.o., Bojná 329, 956 01 Bojná</v>
      </c>
      <c r="K134" s="34"/>
      <c r="L134" s="56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="2" customFormat="1" ht="10.32" customHeight="1">
      <c r="A135" s="34"/>
      <c r="B135" s="35"/>
      <c r="C135" s="34"/>
      <c r="D135" s="34"/>
      <c r="E135" s="34"/>
      <c r="F135" s="34"/>
      <c r="G135" s="34"/>
      <c r="H135" s="34"/>
      <c r="I135" s="34"/>
      <c r="J135" s="34"/>
      <c r="K135" s="34"/>
      <c r="L135" s="56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="11" customFormat="1" ht="29.28" customHeight="1">
      <c r="A136" s="161"/>
      <c r="B136" s="162"/>
      <c r="C136" s="163" t="s">
        <v>155</v>
      </c>
      <c r="D136" s="164" t="s">
        <v>60</v>
      </c>
      <c r="E136" s="164" t="s">
        <v>56</v>
      </c>
      <c r="F136" s="164" t="s">
        <v>57</v>
      </c>
      <c r="G136" s="164" t="s">
        <v>156</v>
      </c>
      <c r="H136" s="164" t="s">
        <v>157</v>
      </c>
      <c r="I136" s="164" t="s">
        <v>158</v>
      </c>
      <c r="J136" s="165" t="s">
        <v>142</v>
      </c>
      <c r="K136" s="166" t="s">
        <v>159</v>
      </c>
      <c r="L136" s="167"/>
      <c r="M136" s="87" t="s">
        <v>1</v>
      </c>
      <c r="N136" s="88" t="s">
        <v>39</v>
      </c>
      <c r="O136" s="88" t="s">
        <v>160</v>
      </c>
      <c r="P136" s="88" t="s">
        <v>161</v>
      </c>
      <c r="Q136" s="88" t="s">
        <v>162</v>
      </c>
      <c r="R136" s="88" t="s">
        <v>163</v>
      </c>
      <c r="S136" s="88" t="s">
        <v>164</v>
      </c>
      <c r="T136" s="89" t="s">
        <v>165</v>
      </c>
      <c r="U136" s="161"/>
      <c r="V136" s="161"/>
      <c r="W136" s="161"/>
      <c r="X136" s="161"/>
      <c r="Y136" s="161"/>
      <c r="Z136" s="161"/>
      <c r="AA136" s="161"/>
      <c r="AB136" s="161"/>
      <c r="AC136" s="161"/>
      <c r="AD136" s="161"/>
      <c r="AE136" s="161"/>
    </row>
    <row r="137" s="2" customFormat="1" ht="22.8" customHeight="1">
      <c r="A137" s="34"/>
      <c r="B137" s="35"/>
      <c r="C137" s="94" t="s">
        <v>143</v>
      </c>
      <c r="D137" s="34"/>
      <c r="E137" s="34"/>
      <c r="F137" s="34"/>
      <c r="G137" s="34"/>
      <c r="H137" s="34"/>
      <c r="I137" s="34"/>
      <c r="J137" s="168">
        <f>BK137</f>
        <v>0</v>
      </c>
      <c r="K137" s="34"/>
      <c r="L137" s="35"/>
      <c r="M137" s="90"/>
      <c r="N137" s="74"/>
      <c r="O137" s="91"/>
      <c r="P137" s="169">
        <f>P138+P173</f>
        <v>0</v>
      </c>
      <c r="Q137" s="91"/>
      <c r="R137" s="169">
        <f>R138+R173</f>
        <v>3.0243161832799998</v>
      </c>
      <c r="S137" s="91"/>
      <c r="T137" s="170">
        <f>T138+T173</f>
        <v>4.2929009999999996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T137" s="15" t="s">
        <v>74</v>
      </c>
      <c r="AU137" s="15" t="s">
        <v>144</v>
      </c>
      <c r="BK137" s="171">
        <f>BK138+BK173</f>
        <v>0</v>
      </c>
    </row>
    <row r="138" s="12" customFormat="1" ht="25.92" customHeight="1">
      <c r="A138" s="12"/>
      <c r="B138" s="172"/>
      <c r="C138" s="12"/>
      <c r="D138" s="173" t="s">
        <v>74</v>
      </c>
      <c r="E138" s="174" t="s">
        <v>166</v>
      </c>
      <c r="F138" s="174" t="s">
        <v>167</v>
      </c>
      <c r="G138" s="12"/>
      <c r="H138" s="12"/>
      <c r="I138" s="175"/>
      <c r="J138" s="176">
        <f>BK138</f>
        <v>0</v>
      </c>
      <c r="K138" s="12"/>
      <c r="L138" s="172"/>
      <c r="M138" s="177"/>
      <c r="N138" s="178"/>
      <c r="O138" s="178"/>
      <c r="P138" s="179">
        <f>P139+P142+P151+P171</f>
        <v>0</v>
      </c>
      <c r="Q138" s="178"/>
      <c r="R138" s="179">
        <f>R139+R142+R151+R171</f>
        <v>0.73921527799999986</v>
      </c>
      <c r="S138" s="178"/>
      <c r="T138" s="180">
        <f>T139+T142+T151+T171</f>
        <v>4.2383009999999999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73" t="s">
        <v>82</v>
      </c>
      <c r="AT138" s="181" t="s">
        <v>74</v>
      </c>
      <c r="AU138" s="181" t="s">
        <v>75</v>
      </c>
      <c r="AY138" s="173" t="s">
        <v>168</v>
      </c>
      <c r="BK138" s="182">
        <f>BK139+BK142+BK151+BK171</f>
        <v>0</v>
      </c>
    </row>
    <row r="139" s="12" customFormat="1" ht="22.8" customHeight="1">
      <c r="A139" s="12"/>
      <c r="B139" s="172"/>
      <c r="C139" s="12"/>
      <c r="D139" s="173" t="s">
        <v>74</v>
      </c>
      <c r="E139" s="183" t="s">
        <v>113</v>
      </c>
      <c r="F139" s="183" t="s">
        <v>608</v>
      </c>
      <c r="G139" s="12"/>
      <c r="H139" s="12"/>
      <c r="I139" s="175"/>
      <c r="J139" s="184">
        <f>BK139</f>
        <v>0</v>
      </c>
      <c r="K139" s="12"/>
      <c r="L139" s="172"/>
      <c r="M139" s="177"/>
      <c r="N139" s="178"/>
      <c r="O139" s="178"/>
      <c r="P139" s="179">
        <f>SUM(P140:P141)</f>
        <v>0</v>
      </c>
      <c r="Q139" s="178"/>
      <c r="R139" s="179">
        <f>SUM(R140:R141)</f>
        <v>0.20983618800000001</v>
      </c>
      <c r="S139" s="178"/>
      <c r="T139" s="180">
        <f>SUM(T140:T141)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73" t="s">
        <v>82</v>
      </c>
      <c r="AT139" s="181" t="s">
        <v>74</v>
      </c>
      <c r="AU139" s="181" t="s">
        <v>82</v>
      </c>
      <c r="AY139" s="173" t="s">
        <v>168</v>
      </c>
      <c r="BK139" s="182">
        <f>SUM(BK140:BK141)</f>
        <v>0</v>
      </c>
    </row>
    <row r="140" s="2" customFormat="1" ht="24.15" customHeight="1">
      <c r="A140" s="34"/>
      <c r="B140" s="185"/>
      <c r="C140" s="186" t="s">
        <v>82</v>
      </c>
      <c r="D140" s="186" t="s">
        <v>171</v>
      </c>
      <c r="E140" s="187" t="s">
        <v>609</v>
      </c>
      <c r="F140" s="188" t="s">
        <v>610</v>
      </c>
      <c r="G140" s="189" t="s">
        <v>174</v>
      </c>
      <c r="H140" s="190">
        <v>1.9370000000000001</v>
      </c>
      <c r="I140" s="191"/>
      <c r="J140" s="192">
        <f>ROUND(I140*H140,2)</f>
        <v>0</v>
      </c>
      <c r="K140" s="193"/>
      <c r="L140" s="35"/>
      <c r="M140" s="194" t="s">
        <v>1</v>
      </c>
      <c r="N140" s="195" t="s">
        <v>41</v>
      </c>
      <c r="O140" s="78"/>
      <c r="P140" s="196">
        <f>O140*H140</f>
        <v>0</v>
      </c>
      <c r="Q140" s="196">
        <v>0.108124</v>
      </c>
      <c r="R140" s="196">
        <f>Q140*H140</f>
        <v>0.209436188</v>
      </c>
      <c r="S140" s="196">
        <v>0</v>
      </c>
      <c r="T140" s="19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8" t="s">
        <v>175</v>
      </c>
      <c r="AT140" s="198" t="s">
        <v>171</v>
      </c>
      <c r="AU140" s="198" t="s">
        <v>88</v>
      </c>
      <c r="AY140" s="15" t="s">
        <v>168</v>
      </c>
      <c r="BE140" s="199">
        <f>IF(N140="základná",J140,0)</f>
        <v>0</v>
      </c>
      <c r="BF140" s="199">
        <f>IF(N140="znížená",J140,0)</f>
        <v>0</v>
      </c>
      <c r="BG140" s="199">
        <f>IF(N140="zákl. prenesená",J140,0)</f>
        <v>0</v>
      </c>
      <c r="BH140" s="199">
        <f>IF(N140="zníž. prenesená",J140,0)</f>
        <v>0</v>
      </c>
      <c r="BI140" s="199">
        <f>IF(N140="nulová",J140,0)</f>
        <v>0</v>
      </c>
      <c r="BJ140" s="15" t="s">
        <v>88</v>
      </c>
      <c r="BK140" s="199">
        <f>ROUND(I140*H140,2)</f>
        <v>0</v>
      </c>
      <c r="BL140" s="15" t="s">
        <v>175</v>
      </c>
      <c r="BM140" s="198" t="s">
        <v>896</v>
      </c>
    </row>
    <row r="141" s="2" customFormat="1" ht="33" customHeight="1">
      <c r="A141" s="34"/>
      <c r="B141" s="185"/>
      <c r="C141" s="186" t="s">
        <v>88</v>
      </c>
      <c r="D141" s="186" t="s">
        <v>171</v>
      </c>
      <c r="E141" s="187" t="s">
        <v>612</v>
      </c>
      <c r="F141" s="188" t="s">
        <v>613</v>
      </c>
      <c r="G141" s="189" t="s">
        <v>228</v>
      </c>
      <c r="H141" s="190">
        <v>5</v>
      </c>
      <c r="I141" s="191"/>
      <c r="J141" s="192">
        <f>ROUND(I141*H141,2)</f>
        <v>0</v>
      </c>
      <c r="K141" s="193"/>
      <c r="L141" s="35"/>
      <c r="M141" s="194" t="s">
        <v>1</v>
      </c>
      <c r="N141" s="195" t="s">
        <v>41</v>
      </c>
      <c r="O141" s="78"/>
      <c r="P141" s="196">
        <f>O141*H141</f>
        <v>0</v>
      </c>
      <c r="Q141" s="196">
        <v>8.0000000000000007E-05</v>
      </c>
      <c r="R141" s="196">
        <f>Q141*H141</f>
        <v>0.00040000000000000002</v>
      </c>
      <c r="S141" s="196">
        <v>0</v>
      </c>
      <c r="T141" s="19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8" t="s">
        <v>175</v>
      </c>
      <c r="AT141" s="198" t="s">
        <v>171</v>
      </c>
      <c r="AU141" s="198" t="s">
        <v>88</v>
      </c>
      <c r="AY141" s="15" t="s">
        <v>168</v>
      </c>
      <c r="BE141" s="199">
        <f>IF(N141="základná",J141,0)</f>
        <v>0</v>
      </c>
      <c r="BF141" s="199">
        <f>IF(N141="znížená",J141,0)</f>
        <v>0</v>
      </c>
      <c r="BG141" s="199">
        <f>IF(N141="zákl. prenesená",J141,0)</f>
        <v>0</v>
      </c>
      <c r="BH141" s="199">
        <f>IF(N141="zníž. prenesená",J141,0)</f>
        <v>0</v>
      </c>
      <c r="BI141" s="199">
        <f>IF(N141="nulová",J141,0)</f>
        <v>0</v>
      </c>
      <c r="BJ141" s="15" t="s">
        <v>88</v>
      </c>
      <c r="BK141" s="199">
        <f>ROUND(I141*H141,2)</f>
        <v>0</v>
      </c>
      <c r="BL141" s="15" t="s">
        <v>175</v>
      </c>
      <c r="BM141" s="198" t="s">
        <v>897</v>
      </c>
    </row>
    <row r="142" s="12" customFormat="1" ht="22.8" customHeight="1">
      <c r="A142" s="12"/>
      <c r="B142" s="172"/>
      <c r="C142" s="12"/>
      <c r="D142" s="173" t="s">
        <v>74</v>
      </c>
      <c r="E142" s="183" t="s">
        <v>169</v>
      </c>
      <c r="F142" s="183" t="s">
        <v>170</v>
      </c>
      <c r="G142" s="12"/>
      <c r="H142" s="12"/>
      <c r="I142" s="175"/>
      <c r="J142" s="184">
        <f>BK142</f>
        <v>0</v>
      </c>
      <c r="K142" s="12"/>
      <c r="L142" s="172"/>
      <c r="M142" s="177"/>
      <c r="N142" s="178"/>
      <c r="O142" s="178"/>
      <c r="P142" s="179">
        <f>SUM(P143:P150)</f>
        <v>0</v>
      </c>
      <c r="Q142" s="178"/>
      <c r="R142" s="179">
        <f>SUM(R143:R150)</f>
        <v>0.51773608999999987</v>
      </c>
      <c r="S142" s="178"/>
      <c r="T142" s="180">
        <f>SUM(T143:T150)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73" t="s">
        <v>82</v>
      </c>
      <c r="AT142" s="181" t="s">
        <v>74</v>
      </c>
      <c r="AU142" s="181" t="s">
        <v>82</v>
      </c>
      <c r="AY142" s="173" t="s">
        <v>168</v>
      </c>
      <c r="BK142" s="182">
        <f>SUM(BK143:BK150)</f>
        <v>0</v>
      </c>
    </row>
    <row r="143" s="2" customFormat="1" ht="24.15" customHeight="1">
      <c r="A143" s="34"/>
      <c r="B143" s="185"/>
      <c r="C143" s="186" t="s">
        <v>113</v>
      </c>
      <c r="D143" s="186" t="s">
        <v>171</v>
      </c>
      <c r="E143" s="187" t="s">
        <v>417</v>
      </c>
      <c r="F143" s="188" t="s">
        <v>418</v>
      </c>
      <c r="G143" s="189" t="s">
        <v>174</v>
      </c>
      <c r="H143" s="190">
        <v>23.359999999999999</v>
      </c>
      <c r="I143" s="191"/>
      <c r="J143" s="192">
        <f>ROUND(I143*H143,2)</f>
        <v>0</v>
      </c>
      <c r="K143" s="193"/>
      <c r="L143" s="35"/>
      <c r="M143" s="194" t="s">
        <v>1</v>
      </c>
      <c r="N143" s="195" t="s">
        <v>41</v>
      </c>
      <c r="O143" s="78"/>
      <c r="P143" s="196">
        <f>O143*H143</f>
        <v>0</v>
      </c>
      <c r="Q143" s="196">
        <v>0.00023000000000000001</v>
      </c>
      <c r="R143" s="196">
        <f>Q143*H143</f>
        <v>0.0053727999999999996</v>
      </c>
      <c r="S143" s="196">
        <v>0</v>
      </c>
      <c r="T143" s="19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8" t="s">
        <v>175</v>
      </c>
      <c r="AT143" s="198" t="s">
        <v>171</v>
      </c>
      <c r="AU143" s="198" t="s">
        <v>88</v>
      </c>
      <c r="AY143" s="15" t="s">
        <v>168</v>
      </c>
      <c r="BE143" s="199">
        <f>IF(N143="základná",J143,0)</f>
        <v>0</v>
      </c>
      <c r="BF143" s="199">
        <f>IF(N143="znížená",J143,0)</f>
        <v>0</v>
      </c>
      <c r="BG143" s="199">
        <f>IF(N143="zákl. prenesená",J143,0)</f>
        <v>0</v>
      </c>
      <c r="BH143" s="199">
        <f>IF(N143="zníž. prenesená",J143,0)</f>
        <v>0</v>
      </c>
      <c r="BI143" s="199">
        <f>IF(N143="nulová",J143,0)</f>
        <v>0</v>
      </c>
      <c r="BJ143" s="15" t="s">
        <v>88</v>
      </c>
      <c r="BK143" s="199">
        <f>ROUND(I143*H143,2)</f>
        <v>0</v>
      </c>
      <c r="BL143" s="15" t="s">
        <v>175</v>
      </c>
      <c r="BM143" s="198" t="s">
        <v>898</v>
      </c>
    </row>
    <row r="144" s="2" customFormat="1" ht="24.15" customHeight="1">
      <c r="A144" s="34"/>
      <c r="B144" s="185"/>
      <c r="C144" s="186" t="s">
        <v>175</v>
      </c>
      <c r="D144" s="186" t="s">
        <v>171</v>
      </c>
      <c r="E144" s="187" t="s">
        <v>899</v>
      </c>
      <c r="F144" s="188" t="s">
        <v>900</v>
      </c>
      <c r="G144" s="189" t="s">
        <v>174</v>
      </c>
      <c r="H144" s="190">
        <v>24.527999999999999</v>
      </c>
      <c r="I144" s="191"/>
      <c r="J144" s="192">
        <f>ROUND(I144*H144,2)</f>
        <v>0</v>
      </c>
      <c r="K144" s="193"/>
      <c r="L144" s="35"/>
      <c r="M144" s="194" t="s">
        <v>1</v>
      </c>
      <c r="N144" s="195" t="s">
        <v>41</v>
      </c>
      <c r="O144" s="78"/>
      <c r="P144" s="196">
        <f>O144*H144</f>
        <v>0</v>
      </c>
      <c r="Q144" s="196">
        <v>0.013129999999999999</v>
      </c>
      <c r="R144" s="196">
        <f>Q144*H144</f>
        <v>0.32205263999999995</v>
      </c>
      <c r="S144" s="196">
        <v>0</v>
      </c>
      <c r="T144" s="19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8" t="s">
        <v>175</v>
      </c>
      <c r="AT144" s="198" t="s">
        <v>171</v>
      </c>
      <c r="AU144" s="198" t="s">
        <v>88</v>
      </c>
      <c r="AY144" s="15" t="s">
        <v>168</v>
      </c>
      <c r="BE144" s="199">
        <f>IF(N144="základná",J144,0)</f>
        <v>0</v>
      </c>
      <c r="BF144" s="199">
        <f>IF(N144="znížená",J144,0)</f>
        <v>0</v>
      </c>
      <c r="BG144" s="199">
        <f>IF(N144="zákl. prenesená",J144,0)</f>
        <v>0</v>
      </c>
      <c r="BH144" s="199">
        <f>IF(N144="zníž. prenesená",J144,0)</f>
        <v>0</v>
      </c>
      <c r="BI144" s="199">
        <f>IF(N144="nulová",J144,0)</f>
        <v>0</v>
      </c>
      <c r="BJ144" s="15" t="s">
        <v>88</v>
      </c>
      <c r="BK144" s="199">
        <f>ROUND(I144*H144,2)</f>
        <v>0</v>
      </c>
      <c r="BL144" s="15" t="s">
        <v>175</v>
      </c>
      <c r="BM144" s="198" t="s">
        <v>901</v>
      </c>
    </row>
    <row r="145" s="2" customFormat="1" ht="24.15" customHeight="1">
      <c r="A145" s="34"/>
      <c r="B145" s="185"/>
      <c r="C145" s="186" t="s">
        <v>186</v>
      </c>
      <c r="D145" s="186" t="s">
        <v>171</v>
      </c>
      <c r="E145" s="187" t="s">
        <v>729</v>
      </c>
      <c r="F145" s="188" t="s">
        <v>730</v>
      </c>
      <c r="G145" s="189" t="s">
        <v>174</v>
      </c>
      <c r="H145" s="190">
        <v>7.9000000000000004</v>
      </c>
      <c r="I145" s="191"/>
      <c r="J145" s="192">
        <f>ROUND(I145*H145,2)</f>
        <v>0</v>
      </c>
      <c r="K145" s="193"/>
      <c r="L145" s="35"/>
      <c r="M145" s="194" t="s">
        <v>1</v>
      </c>
      <c r="N145" s="195" t="s">
        <v>41</v>
      </c>
      <c r="O145" s="78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8" t="s">
        <v>175</v>
      </c>
      <c r="AT145" s="198" t="s">
        <v>171</v>
      </c>
      <c r="AU145" s="198" t="s">
        <v>88</v>
      </c>
      <c r="AY145" s="15" t="s">
        <v>168</v>
      </c>
      <c r="BE145" s="199">
        <f>IF(N145="základná",J145,0)</f>
        <v>0</v>
      </c>
      <c r="BF145" s="199">
        <f>IF(N145="znížená",J145,0)</f>
        <v>0</v>
      </c>
      <c r="BG145" s="199">
        <f>IF(N145="zákl. prenesená",J145,0)</f>
        <v>0</v>
      </c>
      <c r="BH145" s="199">
        <f>IF(N145="zníž. prenesená",J145,0)</f>
        <v>0</v>
      </c>
      <c r="BI145" s="199">
        <f>IF(N145="nulová",J145,0)</f>
        <v>0</v>
      </c>
      <c r="BJ145" s="15" t="s">
        <v>88</v>
      </c>
      <c r="BK145" s="199">
        <f>ROUND(I145*H145,2)</f>
        <v>0</v>
      </c>
      <c r="BL145" s="15" t="s">
        <v>175</v>
      </c>
      <c r="BM145" s="198" t="s">
        <v>902</v>
      </c>
    </row>
    <row r="146" s="2" customFormat="1" ht="24.15" customHeight="1">
      <c r="A146" s="34"/>
      <c r="B146" s="185"/>
      <c r="C146" s="200" t="s">
        <v>169</v>
      </c>
      <c r="D146" s="200" t="s">
        <v>294</v>
      </c>
      <c r="E146" s="201" t="s">
        <v>732</v>
      </c>
      <c r="F146" s="202" t="s">
        <v>733</v>
      </c>
      <c r="G146" s="203" t="s">
        <v>713</v>
      </c>
      <c r="H146" s="204">
        <v>1.627</v>
      </c>
      <c r="I146" s="205"/>
      <c r="J146" s="206">
        <f>ROUND(I146*H146,2)</f>
        <v>0</v>
      </c>
      <c r="K146" s="207"/>
      <c r="L146" s="208"/>
      <c r="M146" s="209" t="s">
        <v>1</v>
      </c>
      <c r="N146" s="210" t="s">
        <v>41</v>
      </c>
      <c r="O146" s="78"/>
      <c r="P146" s="196">
        <f>O146*H146</f>
        <v>0</v>
      </c>
      <c r="Q146" s="196">
        <v>0.001</v>
      </c>
      <c r="R146" s="196">
        <f>Q146*H146</f>
        <v>0.001627</v>
      </c>
      <c r="S146" s="196">
        <v>0</v>
      </c>
      <c r="T146" s="19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8" t="s">
        <v>197</v>
      </c>
      <c r="AT146" s="198" t="s">
        <v>294</v>
      </c>
      <c r="AU146" s="198" t="s">
        <v>88</v>
      </c>
      <c r="AY146" s="15" t="s">
        <v>168</v>
      </c>
      <c r="BE146" s="199">
        <f>IF(N146="základná",J146,0)</f>
        <v>0</v>
      </c>
      <c r="BF146" s="199">
        <f>IF(N146="znížená",J146,0)</f>
        <v>0</v>
      </c>
      <c r="BG146" s="199">
        <f>IF(N146="zákl. prenesená",J146,0)</f>
        <v>0</v>
      </c>
      <c r="BH146" s="199">
        <f>IF(N146="zníž. prenesená",J146,0)</f>
        <v>0</v>
      </c>
      <c r="BI146" s="199">
        <f>IF(N146="nulová",J146,0)</f>
        <v>0</v>
      </c>
      <c r="BJ146" s="15" t="s">
        <v>88</v>
      </c>
      <c r="BK146" s="199">
        <f>ROUND(I146*H146,2)</f>
        <v>0</v>
      </c>
      <c r="BL146" s="15" t="s">
        <v>175</v>
      </c>
      <c r="BM146" s="198" t="s">
        <v>903</v>
      </c>
    </row>
    <row r="147" s="2" customFormat="1" ht="24.15" customHeight="1">
      <c r="A147" s="34"/>
      <c r="B147" s="185"/>
      <c r="C147" s="186" t="s">
        <v>193</v>
      </c>
      <c r="D147" s="186" t="s">
        <v>171</v>
      </c>
      <c r="E147" s="187" t="s">
        <v>904</v>
      </c>
      <c r="F147" s="188" t="s">
        <v>905</v>
      </c>
      <c r="G147" s="189" t="s">
        <v>174</v>
      </c>
      <c r="H147" s="190">
        <v>8.2949999999999999</v>
      </c>
      <c r="I147" s="191"/>
      <c r="J147" s="192">
        <f>ROUND(I147*H147,2)</f>
        <v>0</v>
      </c>
      <c r="K147" s="193"/>
      <c r="L147" s="35"/>
      <c r="M147" s="194" t="s">
        <v>1</v>
      </c>
      <c r="N147" s="195" t="s">
        <v>41</v>
      </c>
      <c r="O147" s="78"/>
      <c r="P147" s="196">
        <f>O147*H147</f>
        <v>0</v>
      </c>
      <c r="Q147" s="196">
        <v>0.00347</v>
      </c>
      <c r="R147" s="196">
        <f>Q147*H147</f>
        <v>0.028783650000000001</v>
      </c>
      <c r="S147" s="196">
        <v>0</v>
      </c>
      <c r="T147" s="19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8" t="s">
        <v>175</v>
      </c>
      <c r="AT147" s="198" t="s">
        <v>171</v>
      </c>
      <c r="AU147" s="198" t="s">
        <v>88</v>
      </c>
      <c r="AY147" s="15" t="s">
        <v>168</v>
      </c>
      <c r="BE147" s="199">
        <f>IF(N147="základná",J147,0)</f>
        <v>0</v>
      </c>
      <c r="BF147" s="199">
        <f>IF(N147="znížená",J147,0)</f>
        <v>0</v>
      </c>
      <c r="BG147" s="199">
        <f>IF(N147="zákl. prenesená",J147,0)</f>
        <v>0</v>
      </c>
      <c r="BH147" s="199">
        <f>IF(N147="zníž. prenesená",J147,0)</f>
        <v>0</v>
      </c>
      <c r="BI147" s="199">
        <f>IF(N147="nulová",J147,0)</f>
        <v>0</v>
      </c>
      <c r="BJ147" s="15" t="s">
        <v>88</v>
      </c>
      <c r="BK147" s="199">
        <f>ROUND(I147*H147,2)</f>
        <v>0</v>
      </c>
      <c r="BL147" s="15" t="s">
        <v>175</v>
      </c>
      <c r="BM147" s="198" t="s">
        <v>906</v>
      </c>
    </row>
    <row r="148" s="2" customFormat="1" ht="24.15" customHeight="1">
      <c r="A148" s="34"/>
      <c r="B148" s="185"/>
      <c r="C148" s="186" t="s">
        <v>197</v>
      </c>
      <c r="D148" s="186" t="s">
        <v>171</v>
      </c>
      <c r="E148" s="187" t="s">
        <v>907</v>
      </c>
      <c r="F148" s="188" t="s">
        <v>908</v>
      </c>
      <c r="G148" s="189" t="s">
        <v>273</v>
      </c>
      <c r="H148" s="190">
        <v>1</v>
      </c>
      <c r="I148" s="191"/>
      <c r="J148" s="192">
        <f>ROUND(I148*H148,2)</f>
        <v>0</v>
      </c>
      <c r="K148" s="193"/>
      <c r="L148" s="35"/>
      <c r="M148" s="194" t="s">
        <v>1</v>
      </c>
      <c r="N148" s="195" t="s">
        <v>41</v>
      </c>
      <c r="O148" s="78"/>
      <c r="P148" s="196">
        <f>O148*H148</f>
        <v>0</v>
      </c>
      <c r="Q148" s="196">
        <v>0.10896</v>
      </c>
      <c r="R148" s="196">
        <f>Q148*H148</f>
        <v>0.10896</v>
      </c>
      <c r="S148" s="196">
        <v>0</v>
      </c>
      <c r="T148" s="19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8" t="s">
        <v>175</v>
      </c>
      <c r="AT148" s="198" t="s">
        <v>171</v>
      </c>
      <c r="AU148" s="198" t="s">
        <v>88</v>
      </c>
      <c r="AY148" s="15" t="s">
        <v>168</v>
      </c>
      <c r="BE148" s="199">
        <f>IF(N148="základná",J148,0)</f>
        <v>0</v>
      </c>
      <c r="BF148" s="199">
        <f>IF(N148="znížená",J148,0)</f>
        <v>0</v>
      </c>
      <c r="BG148" s="199">
        <f>IF(N148="zákl. prenesená",J148,0)</f>
        <v>0</v>
      </c>
      <c r="BH148" s="199">
        <f>IF(N148="zníž. prenesená",J148,0)</f>
        <v>0</v>
      </c>
      <c r="BI148" s="199">
        <f>IF(N148="nulová",J148,0)</f>
        <v>0</v>
      </c>
      <c r="BJ148" s="15" t="s">
        <v>88</v>
      </c>
      <c r="BK148" s="199">
        <f>ROUND(I148*H148,2)</f>
        <v>0</v>
      </c>
      <c r="BL148" s="15" t="s">
        <v>175</v>
      </c>
      <c r="BM148" s="198" t="s">
        <v>909</v>
      </c>
    </row>
    <row r="149" s="2" customFormat="1" ht="24.15" customHeight="1">
      <c r="A149" s="34"/>
      <c r="B149" s="185"/>
      <c r="C149" s="186" t="s">
        <v>201</v>
      </c>
      <c r="D149" s="186" t="s">
        <v>171</v>
      </c>
      <c r="E149" s="187" t="s">
        <v>910</v>
      </c>
      <c r="F149" s="188" t="s">
        <v>911</v>
      </c>
      <c r="G149" s="189" t="s">
        <v>273</v>
      </c>
      <c r="H149" s="190">
        <v>1</v>
      </c>
      <c r="I149" s="191"/>
      <c r="J149" s="192">
        <f>ROUND(I149*H149,2)</f>
        <v>0</v>
      </c>
      <c r="K149" s="193"/>
      <c r="L149" s="35"/>
      <c r="M149" s="194" t="s">
        <v>1</v>
      </c>
      <c r="N149" s="195" t="s">
        <v>41</v>
      </c>
      <c r="O149" s="78"/>
      <c r="P149" s="196">
        <f>O149*H149</f>
        <v>0</v>
      </c>
      <c r="Q149" s="196">
        <v>0.039640000000000002</v>
      </c>
      <c r="R149" s="196">
        <f>Q149*H149</f>
        <v>0.039640000000000002</v>
      </c>
      <c r="S149" s="196">
        <v>0</v>
      </c>
      <c r="T149" s="19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8" t="s">
        <v>175</v>
      </c>
      <c r="AT149" s="198" t="s">
        <v>171</v>
      </c>
      <c r="AU149" s="198" t="s">
        <v>88</v>
      </c>
      <c r="AY149" s="15" t="s">
        <v>168</v>
      </c>
      <c r="BE149" s="199">
        <f>IF(N149="základná",J149,0)</f>
        <v>0</v>
      </c>
      <c r="BF149" s="199">
        <f>IF(N149="znížená",J149,0)</f>
        <v>0</v>
      </c>
      <c r="BG149" s="199">
        <f>IF(N149="zákl. prenesená",J149,0)</f>
        <v>0</v>
      </c>
      <c r="BH149" s="199">
        <f>IF(N149="zníž. prenesená",J149,0)</f>
        <v>0</v>
      </c>
      <c r="BI149" s="199">
        <f>IF(N149="nulová",J149,0)</f>
        <v>0</v>
      </c>
      <c r="BJ149" s="15" t="s">
        <v>88</v>
      </c>
      <c r="BK149" s="199">
        <f>ROUND(I149*H149,2)</f>
        <v>0</v>
      </c>
      <c r="BL149" s="15" t="s">
        <v>175</v>
      </c>
      <c r="BM149" s="198" t="s">
        <v>912</v>
      </c>
    </row>
    <row r="150" s="2" customFormat="1" ht="21.75" customHeight="1">
      <c r="A150" s="34"/>
      <c r="B150" s="185"/>
      <c r="C150" s="200" t="s">
        <v>121</v>
      </c>
      <c r="D150" s="200" t="s">
        <v>294</v>
      </c>
      <c r="E150" s="201" t="s">
        <v>913</v>
      </c>
      <c r="F150" s="202" t="s">
        <v>914</v>
      </c>
      <c r="G150" s="203" t="s">
        <v>273</v>
      </c>
      <c r="H150" s="204">
        <v>1</v>
      </c>
      <c r="I150" s="205"/>
      <c r="J150" s="206">
        <f>ROUND(I150*H150,2)</f>
        <v>0</v>
      </c>
      <c r="K150" s="207"/>
      <c r="L150" s="208"/>
      <c r="M150" s="209" t="s">
        <v>1</v>
      </c>
      <c r="N150" s="210" t="s">
        <v>41</v>
      </c>
      <c r="O150" s="78"/>
      <c r="P150" s="196">
        <f>O150*H150</f>
        <v>0</v>
      </c>
      <c r="Q150" s="196">
        <v>0.011299999999999999</v>
      </c>
      <c r="R150" s="196">
        <f>Q150*H150</f>
        <v>0.011299999999999999</v>
      </c>
      <c r="S150" s="196">
        <v>0</v>
      </c>
      <c r="T150" s="19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8" t="s">
        <v>197</v>
      </c>
      <c r="AT150" s="198" t="s">
        <v>294</v>
      </c>
      <c r="AU150" s="198" t="s">
        <v>88</v>
      </c>
      <c r="AY150" s="15" t="s">
        <v>168</v>
      </c>
      <c r="BE150" s="199">
        <f>IF(N150="základná",J150,0)</f>
        <v>0</v>
      </c>
      <c r="BF150" s="199">
        <f>IF(N150="znížená",J150,0)</f>
        <v>0</v>
      </c>
      <c r="BG150" s="199">
        <f>IF(N150="zákl. prenesená",J150,0)</f>
        <v>0</v>
      </c>
      <c r="BH150" s="199">
        <f>IF(N150="zníž. prenesená",J150,0)</f>
        <v>0</v>
      </c>
      <c r="BI150" s="199">
        <f>IF(N150="nulová",J150,0)</f>
        <v>0</v>
      </c>
      <c r="BJ150" s="15" t="s">
        <v>88</v>
      </c>
      <c r="BK150" s="199">
        <f>ROUND(I150*H150,2)</f>
        <v>0</v>
      </c>
      <c r="BL150" s="15" t="s">
        <v>175</v>
      </c>
      <c r="BM150" s="198" t="s">
        <v>915</v>
      </c>
    </row>
    <row r="151" s="12" customFormat="1" ht="22.8" customHeight="1">
      <c r="A151" s="12"/>
      <c r="B151" s="172"/>
      <c r="C151" s="12"/>
      <c r="D151" s="173" t="s">
        <v>74</v>
      </c>
      <c r="E151" s="183" t="s">
        <v>201</v>
      </c>
      <c r="F151" s="183" t="s">
        <v>211</v>
      </c>
      <c r="G151" s="12"/>
      <c r="H151" s="12"/>
      <c r="I151" s="175"/>
      <c r="J151" s="184">
        <f>BK151</f>
        <v>0</v>
      </c>
      <c r="K151" s="12"/>
      <c r="L151" s="172"/>
      <c r="M151" s="177"/>
      <c r="N151" s="178"/>
      <c r="O151" s="178"/>
      <c r="P151" s="179">
        <f>SUM(P152:P170)</f>
        <v>0</v>
      </c>
      <c r="Q151" s="178"/>
      <c r="R151" s="179">
        <f>SUM(R152:R170)</f>
        <v>0.011642999999999999</v>
      </c>
      <c r="S151" s="178"/>
      <c r="T151" s="180">
        <f>SUM(T152:T170)</f>
        <v>4.2383009999999999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73" t="s">
        <v>82</v>
      </c>
      <c r="AT151" s="181" t="s">
        <v>74</v>
      </c>
      <c r="AU151" s="181" t="s">
        <v>82</v>
      </c>
      <c r="AY151" s="173" t="s">
        <v>168</v>
      </c>
      <c r="BK151" s="182">
        <f>SUM(BK152:BK170)</f>
        <v>0</v>
      </c>
    </row>
    <row r="152" s="2" customFormat="1" ht="24.15" customHeight="1">
      <c r="A152" s="34"/>
      <c r="B152" s="185"/>
      <c r="C152" s="186" t="s">
        <v>124</v>
      </c>
      <c r="D152" s="186" t="s">
        <v>171</v>
      </c>
      <c r="E152" s="187" t="s">
        <v>787</v>
      </c>
      <c r="F152" s="188" t="s">
        <v>788</v>
      </c>
      <c r="G152" s="189" t="s">
        <v>174</v>
      </c>
      <c r="H152" s="190">
        <v>7.2999999999999998</v>
      </c>
      <c r="I152" s="191"/>
      <c r="J152" s="192">
        <f>ROUND(I152*H152,2)</f>
        <v>0</v>
      </c>
      <c r="K152" s="193"/>
      <c r="L152" s="35"/>
      <c r="M152" s="194" t="s">
        <v>1</v>
      </c>
      <c r="N152" s="195" t="s">
        <v>41</v>
      </c>
      <c r="O152" s="78"/>
      <c r="P152" s="196">
        <f>O152*H152</f>
        <v>0</v>
      </c>
      <c r="Q152" s="196">
        <v>0.0015299999999999999</v>
      </c>
      <c r="R152" s="196">
        <f>Q152*H152</f>
        <v>0.011168999999999998</v>
      </c>
      <c r="S152" s="196">
        <v>0</v>
      </c>
      <c r="T152" s="19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8" t="s">
        <v>175</v>
      </c>
      <c r="AT152" s="198" t="s">
        <v>171</v>
      </c>
      <c r="AU152" s="198" t="s">
        <v>88</v>
      </c>
      <c r="AY152" s="15" t="s">
        <v>168</v>
      </c>
      <c r="BE152" s="199">
        <f>IF(N152="základná",J152,0)</f>
        <v>0</v>
      </c>
      <c r="BF152" s="199">
        <f>IF(N152="znížená",J152,0)</f>
        <v>0</v>
      </c>
      <c r="BG152" s="199">
        <f>IF(N152="zákl. prenesená",J152,0)</f>
        <v>0</v>
      </c>
      <c r="BH152" s="199">
        <f>IF(N152="zníž. prenesená",J152,0)</f>
        <v>0</v>
      </c>
      <c r="BI152" s="199">
        <f>IF(N152="nulová",J152,0)</f>
        <v>0</v>
      </c>
      <c r="BJ152" s="15" t="s">
        <v>88</v>
      </c>
      <c r="BK152" s="199">
        <f>ROUND(I152*H152,2)</f>
        <v>0</v>
      </c>
      <c r="BL152" s="15" t="s">
        <v>175</v>
      </c>
      <c r="BM152" s="198" t="s">
        <v>916</v>
      </c>
    </row>
    <row r="153" s="2" customFormat="1" ht="16.5" customHeight="1">
      <c r="A153" s="34"/>
      <c r="B153" s="185"/>
      <c r="C153" s="186" t="s">
        <v>127</v>
      </c>
      <c r="D153" s="186" t="s">
        <v>171</v>
      </c>
      <c r="E153" s="187" t="s">
        <v>738</v>
      </c>
      <c r="F153" s="188" t="s">
        <v>739</v>
      </c>
      <c r="G153" s="189" t="s">
        <v>174</v>
      </c>
      <c r="H153" s="190">
        <v>7.9000000000000004</v>
      </c>
      <c r="I153" s="191"/>
      <c r="J153" s="192">
        <f>ROUND(I153*H153,2)</f>
        <v>0</v>
      </c>
      <c r="K153" s="193"/>
      <c r="L153" s="35"/>
      <c r="M153" s="194" t="s">
        <v>1</v>
      </c>
      <c r="N153" s="195" t="s">
        <v>41</v>
      </c>
      <c r="O153" s="78"/>
      <c r="P153" s="196">
        <f>O153*H153</f>
        <v>0</v>
      </c>
      <c r="Q153" s="196">
        <v>5.0000000000000002E-05</v>
      </c>
      <c r="R153" s="196">
        <f>Q153*H153</f>
        <v>0.00039500000000000006</v>
      </c>
      <c r="S153" s="196">
        <v>0</v>
      </c>
      <c r="T153" s="19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8" t="s">
        <v>175</v>
      </c>
      <c r="AT153" s="198" t="s">
        <v>171</v>
      </c>
      <c r="AU153" s="198" t="s">
        <v>88</v>
      </c>
      <c r="AY153" s="15" t="s">
        <v>168</v>
      </c>
      <c r="BE153" s="199">
        <f>IF(N153="základná",J153,0)</f>
        <v>0</v>
      </c>
      <c r="BF153" s="199">
        <f>IF(N153="znížená",J153,0)</f>
        <v>0</v>
      </c>
      <c r="BG153" s="199">
        <f>IF(N153="zákl. prenesená",J153,0)</f>
        <v>0</v>
      </c>
      <c r="BH153" s="199">
        <f>IF(N153="zníž. prenesená",J153,0)</f>
        <v>0</v>
      </c>
      <c r="BI153" s="199">
        <f>IF(N153="nulová",J153,0)</f>
        <v>0</v>
      </c>
      <c r="BJ153" s="15" t="s">
        <v>88</v>
      </c>
      <c r="BK153" s="199">
        <f>ROUND(I153*H153,2)</f>
        <v>0</v>
      </c>
      <c r="BL153" s="15" t="s">
        <v>175</v>
      </c>
      <c r="BM153" s="198" t="s">
        <v>917</v>
      </c>
    </row>
    <row r="154" s="2" customFormat="1" ht="37.8" customHeight="1">
      <c r="A154" s="34"/>
      <c r="B154" s="185"/>
      <c r="C154" s="186" t="s">
        <v>215</v>
      </c>
      <c r="D154" s="186" t="s">
        <v>171</v>
      </c>
      <c r="E154" s="187" t="s">
        <v>918</v>
      </c>
      <c r="F154" s="188" t="s">
        <v>919</v>
      </c>
      <c r="G154" s="189" t="s">
        <v>174</v>
      </c>
      <c r="H154" s="190">
        <v>2.0499999999999998</v>
      </c>
      <c r="I154" s="191"/>
      <c r="J154" s="192">
        <f>ROUND(I154*H154,2)</f>
        <v>0</v>
      </c>
      <c r="K154" s="193"/>
      <c r="L154" s="35"/>
      <c r="M154" s="194" t="s">
        <v>1</v>
      </c>
      <c r="N154" s="195" t="s">
        <v>41</v>
      </c>
      <c r="O154" s="78"/>
      <c r="P154" s="196">
        <f>O154*H154</f>
        <v>0</v>
      </c>
      <c r="Q154" s="196">
        <v>0</v>
      </c>
      <c r="R154" s="196">
        <f>Q154*H154</f>
        <v>0</v>
      </c>
      <c r="S154" s="196">
        <v>0.11500000000000001</v>
      </c>
      <c r="T154" s="197">
        <f>S154*H154</f>
        <v>0.23574999999999999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8" t="s">
        <v>175</v>
      </c>
      <c r="AT154" s="198" t="s">
        <v>171</v>
      </c>
      <c r="AU154" s="198" t="s">
        <v>88</v>
      </c>
      <c r="AY154" s="15" t="s">
        <v>168</v>
      </c>
      <c r="BE154" s="199">
        <f>IF(N154="základná",J154,0)</f>
        <v>0</v>
      </c>
      <c r="BF154" s="199">
        <f>IF(N154="znížená",J154,0)</f>
        <v>0</v>
      </c>
      <c r="BG154" s="199">
        <f>IF(N154="zákl. prenesená",J154,0)</f>
        <v>0</v>
      </c>
      <c r="BH154" s="199">
        <f>IF(N154="zníž. prenesená",J154,0)</f>
        <v>0</v>
      </c>
      <c r="BI154" s="199">
        <f>IF(N154="nulová",J154,0)</f>
        <v>0</v>
      </c>
      <c r="BJ154" s="15" t="s">
        <v>88</v>
      </c>
      <c r="BK154" s="199">
        <f>ROUND(I154*H154,2)</f>
        <v>0</v>
      </c>
      <c r="BL154" s="15" t="s">
        <v>175</v>
      </c>
      <c r="BM154" s="198" t="s">
        <v>920</v>
      </c>
    </row>
    <row r="155" s="2" customFormat="1" ht="24.15" customHeight="1">
      <c r="A155" s="34"/>
      <c r="B155" s="185"/>
      <c r="C155" s="186" t="s">
        <v>129</v>
      </c>
      <c r="D155" s="186" t="s">
        <v>171</v>
      </c>
      <c r="E155" s="187" t="s">
        <v>741</v>
      </c>
      <c r="F155" s="188" t="s">
        <v>742</v>
      </c>
      <c r="G155" s="189" t="s">
        <v>174</v>
      </c>
      <c r="H155" s="190">
        <v>7.9000000000000004</v>
      </c>
      <c r="I155" s="191"/>
      <c r="J155" s="192">
        <f>ROUND(I155*H155,2)</f>
        <v>0</v>
      </c>
      <c r="K155" s="193"/>
      <c r="L155" s="35"/>
      <c r="M155" s="194" t="s">
        <v>1</v>
      </c>
      <c r="N155" s="195" t="s">
        <v>41</v>
      </c>
      <c r="O155" s="78"/>
      <c r="P155" s="196">
        <f>O155*H155</f>
        <v>0</v>
      </c>
      <c r="Q155" s="196">
        <v>1.0000000000000001E-05</v>
      </c>
      <c r="R155" s="196">
        <f>Q155*H155</f>
        <v>7.9000000000000009E-05</v>
      </c>
      <c r="S155" s="196">
        <v>0.0060000000000000001</v>
      </c>
      <c r="T155" s="197">
        <f>S155*H155</f>
        <v>0.047400000000000005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8" t="s">
        <v>175</v>
      </c>
      <c r="AT155" s="198" t="s">
        <v>171</v>
      </c>
      <c r="AU155" s="198" t="s">
        <v>88</v>
      </c>
      <c r="AY155" s="15" t="s">
        <v>168</v>
      </c>
      <c r="BE155" s="199">
        <f>IF(N155="základná",J155,0)</f>
        <v>0</v>
      </c>
      <c r="BF155" s="199">
        <f>IF(N155="znížená",J155,0)</f>
        <v>0</v>
      </c>
      <c r="BG155" s="199">
        <f>IF(N155="zákl. prenesená",J155,0)</f>
        <v>0</v>
      </c>
      <c r="BH155" s="199">
        <f>IF(N155="zníž. prenesená",J155,0)</f>
        <v>0</v>
      </c>
      <c r="BI155" s="199">
        <f>IF(N155="nulová",J155,0)</f>
        <v>0</v>
      </c>
      <c r="BJ155" s="15" t="s">
        <v>88</v>
      </c>
      <c r="BK155" s="199">
        <f>ROUND(I155*H155,2)</f>
        <v>0</v>
      </c>
      <c r="BL155" s="15" t="s">
        <v>175</v>
      </c>
      <c r="BM155" s="198" t="s">
        <v>921</v>
      </c>
    </row>
    <row r="156" s="2" customFormat="1" ht="33" customHeight="1">
      <c r="A156" s="34"/>
      <c r="B156" s="185"/>
      <c r="C156" s="186" t="s">
        <v>132</v>
      </c>
      <c r="D156" s="186" t="s">
        <v>171</v>
      </c>
      <c r="E156" s="187" t="s">
        <v>744</v>
      </c>
      <c r="F156" s="188" t="s">
        <v>745</v>
      </c>
      <c r="G156" s="189" t="s">
        <v>174</v>
      </c>
      <c r="H156" s="190">
        <v>7.9000000000000004</v>
      </c>
      <c r="I156" s="191"/>
      <c r="J156" s="192">
        <f>ROUND(I156*H156,2)</f>
        <v>0</v>
      </c>
      <c r="K156" s="193"/>
      <c r="L156" s="35"/>
      <c r="M156" s="194" t="s">
        <v>1</v>
      </c>
      <c r="N156" s="195" t="s">
        <v>41</v>
      </c>
      <c r="O156" s="78"/>
      <c r="P156" s="196">
        <f>O156*H156</f>
        <v>0</v>
      </c>
      <c r="Q156" s="196">
        <v>0</v>
      </c>
      <c r="R156" s="196">
        <f>Q156*H156</f>
        <v>0</v>
      </c>
      <c r="S156" s="196">
        <v>0.02</v>
      </c>
      <c r="T156" s="197">
        <f>S156*H156</f>
        <v>0.158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8" t="s">
        <v>175</v>
      </c>
      <c r="AT156" s="198" t="s">
        <v>171</v>
      </c>
      <c r="AU156" s="198" t="s">
        <v>88</v>
      </c>
      <c r="AY156" s="15" t="s">
        <v>168</v>
      </c>
      <c r="BE156" s="199">
        <f>IF(N156="základná",J156,0)</f>
        <v>0</v>
      </c>
      <c r="BF156" s="199">
        <f>IF(N156="znížená",J156,0)</f>
        <v>0</v>
      </c>
      <c r="BG156" s="199">
        <f>IF(N156="zákl. prenesená",J156,0)</f>
        <v>0</v>
      </c>
      <c r="BH156" s="199">
        <f>IF(N156="zníž. prenesená",J156,0)</f>
        <v>0</v>
      </c>
      <c r="BI156" s="199">
        <f>IF(N156="nulová",J156,0)</f>
        <v>0</v>
      </c>
      <c r="BJ156" s="15" t="s">
        <v>88</v>
      </c>
      <c r="BK156" s="199">
        <f>ROUND(I156*H156,2)</f>
        <v>0</v>
      </c>
      <c r="BL156" s="15" t="s">
        <v>175</v>
      </c>
      <c r="BM156" s="198" t="s">
        <v>922</v>
      </c>
    </row>
    <row r="157" s="2" customFormat="1" ht="24.15" customHeight="1">
      <c r="A157" s="34"/>
      <c r="B157" s="185"/>
      <c r="C157" s="186" t="s">
        <v>225</v>
      </c>
      <c r="D157" s="186" t="s">
        <v>171</v>
      </c>
      <c r="E157" s="187" t="s">
        <v>923</v>
      </c>
      <c r="F157" s="188" t="s">
        <v>924</v>
      </c>
      <c r="G157" s="189" t="s">
        <v>228</v>
      </c>
      <c r="H157" s="190">
        <v>5.54</v>
      </c>
      <c r="I157" s="191"/>
      <c r="J157" s="192">
        <f>ROUND(I157*H157,2)</f>
        <v>0</v>
      </c>
      <c r="K157" s="193"/>
      <c r="L157" s="35"/>
      <c r="M157" s="194" t="s">
        <v>1</v>
      </c>
      <c r="N157" s="195" t="s">
        <v>41</v>
      </c>
      <c r="O157" s="78"/>
      <c r="P157" s="196">
        <f>O157*H157</f>
        <v>0</v>
      </c>
      <c r="Q157" s="196">
        <v>0</v>
      </c>
      <c r="R157" s="196">
        <f>Q157*H157</f>
        <v>0</v>
      </c>
      <c r="S157" s="196">
        <v>0.012</v>
      </c>
      <c r="T157" s="197">
        <f>S157*H157</f>
        <v>0.066479999999999997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8" t="s">
        <v>175</v>
      </c>
      <c r="AT157" s="198" t="s">
        <v>171</v>
      </c>
      <c r="AU157" s="198" t="s">
        <v>88</v>
      </c>
      <c r="AY157" s="15" t="s">
        <v>168</v>
      </c>
      <c r="BE157" s="199">
        <f>IF(N157="základná",J157,0)</f>
        <v>0</v>
      </c>
      <c r="BF157" s="199">
        <f>IF(N157="znížená",J157,0)</f>
        <v>0</v>
      </c>
      <c r="BG157" s="199">
        <f>IF(N157="zákl. prenesená",J157,0)</f>
        <v>0</v>
      </c>
      <c r="BH157" s="199">
        <f>IF(N157="zníž. prenesená",J157,0)</f>
        <v>0</v>
      </c>
      <c r="BI157" s="199">
        <f>IF(N157="nulová",J157,0)</f>
        <v>0</v>
      </c>
      <c r="BJ157" s="15" t="s">
        <v>88</v>
      </c>
      <c r="BK157" s="199">
        <f>ROUND(I157*H157,2)</f>
        <v>0</v>
      </c>
      <c r="BL157" s="15" t="s">
        <v>175</v>
      </c>
      <c r="BM157" s="198" t="s">
        <v>925</v>
      </c>
    </row>
    <row r="158" s="2" customFormat="1" ht="24.15" customHeight="1">
      <c r="A158" s="34"/>
      <c r="B158" s="185"/>
      <c r="C158" s="186" t="s">
        <v>230</v>
      </c>
      <c r="D158" s="186" t="s">
        <v>171</v>
      </c>
      <c r="E158" s="187" t="s">
        <v>926</v>
      </c>
      <c r="F158" s="188" t="s">
        <v>927</v>
      </c>
      <c r="G158" s="189" t="s">
        <v>273</v>
      </c>
      <c r="H158" s="190">
        <v>1</v>
      </c>
      <c r="I158" s="191"/>
      <c r="J158" s="192">
        <f>ROUND(I158*H158,2)</f>
        <v>0</v>
      </c>
      <c r="K158" s="193"/>
      <c r="L158" s="35"/>
      <c r="M158" s="194" t="s">
        <v>1</v>
      </c>
      <c r="N158" s="195" t="s">
        <v>41</v>
      </c>
      <c r="O158" s="78"/>
      <c r="P158" s="196">
        <f>O158*H158</f>
        <v>0</v>
      </c>
      <c r="Q158" s="196">
        <v>0</v>
      </c>
      <c r="R158" s="196">
        <f>Q158*H158</f>
        <v>0</v>
      </c>
      <c r="S158" s="196">
        <v>0.024</v>
      </c>
      <c r="T158" s="197">
        <f>S158*H158</f>
        <v>0.024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8" t="s">
        <v>175</v>
      </c>
      <c r="AT158" s="198" t="s">
        <v>171</v>
      </c>
      <c r="AU158" s="198" t="s">
        <v>88</v>
      </c>
      <c r="AY158" s="15" t="s">
        <v>168</v>
      </c>
      <c r="BE158" s="199">
        <f>IF(N158="základná",J158,0)</f>
        <v>0</v>
      </c>
      <c r="BF158" s="199">
        <f>IF(N158="znížená",J158,0)</f>
        <v>0</v>
      </c>
      <c r="BG158" s="199">
        <f>IF(N158="zákl. prenesená",J158,0)</f>
        <v>0</v>
      </c>
      <c r="BH158" s="199">
        <f>IF(N158="zníž. prenesená",J158,0)</f>
        <v>0</v>
      </c>
      <c r="BI158" s="199">
        <f>IF(N158="nulová",J158,0)</f>
        <v>0</v>
      </c>
      <c r="BJ158" s="15" t="s">
        <v>88</v>
      </c>
      <c r="BK158" s="199">
        <f>ROUND(I158*H158,2)</f>
        <v>0</v>
      </c>
      <c r="BL158" s="15" t="s">
        <v>175</v>
      </c>
      <c r="BM158" s="198" t="s">
        <v>928</v>
      </c>
    </row>
    <row r="159" s="2" customFormat="1" ht="24.15" customHeight="1">
      <c r="A159" s="34"/>
      <c r="B159" s="185"/>
      <c r="C159" s="186" t="s">
        <v>234</v>
      </c>
      <c r="D159" s="186" t="s">
        <v>171</v>
      </c>
      <c r="E159" s="187" t="s">
        <v>929</v>
      </c>
      <c r="F159" s="188" t="s">
        <v>930</v>
      </c>
      <c r="G159" s="189" t="s">
        <v>174</v>
      </c>
      <c r="H159" s="190">
        <v>1.5760000000000001</v>
      </c>
      <c r="I159" s="191"/>
      <c r="J159" s="192">
        <f>ROUND(I159*H159,2)</f>
        <v>0</v>
      </c>
      <c r="K159" s="193"/>
      <c r="L159" s="35"/>
      <c r="M159" s="194" t="s">
        <v>1</v>
      </c>
      <c r="N159" s="195" t="s">
        <v>41</v>
      </c>
      <c r="O159" s="78"/>
      <c r="P159" s="196">
        <f>O159*H159</f>
        <v>0</v>
      </c>
      <c r="Q159" s="196">
        <v>0</v>
      </c>
      <c r="R159" s="196">
        <f>Q159*H159</f>
        <v>0</v>
      </c>
      <c r="S159" s="196">
        <v>0.075999999999999998</v>
      </c>
      <c r="T159" s="197">
        <f>S159*H159</f>
        <v>0.11977600000000001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8" t="s">
        <v>175</v>
      </c>
      <c r="AT159" s="198" t="s">
        <v>171</v>
      </c>
      <c r="AU159" s="198" t="s">
        <v>88</v>
      </c>
      <c r="AY159" s="15" t="s">
        <v>168</v>
      </c>
      <c r="BE159" s="199">
        <f>IF(N159="základná",J159,0)</f>
        <v>0</v>
      </c>
      <c r="BF159" s="199">
        <f>IF(N159="znížená",J159,0)</f>
        <v>0</v>
      </c>
      <c r="BG159" s="199">
        <f>IF(N159="zákl. prenesená",J159,0)</f>
        <v>0</v>
      </c>
      <c r="BH159" s="199">
        <f>IF(N159="zníž. prenesená",J159,0)</f>
        <v>0</v>
      </c>
      <c r="BI159" s="199">
        <f>IF(N159="nulová",J159,0)</f>
        <v>0</v>
      </c>
      <c r="BJ159" s="15" t="s">
        <v>88</v>
      </c>
      <c r="BK159" s="199">
        <f>ROUND(I159*H159,2)</f>
        <v>0</v>
      </c>
      <c r="BL159" s="15" t="s">
        <v>175</v>
      </c>
      <c r="BM159" s="198" t="s">
        <v>931</v>
      </c>
    </row>
    <row r="160" s="2" customFormat="1" ht="24.15" customHeight="1">
      <c r="A160" s="34"/>
      <c r="B160" s="185"/>
      <c r="C160" s="186" t="s">
        <v>238</v>
      </c>
      <c r="D160" s="186" t="s">
        <v>171</v>
      </c>
      <c r="E160" s="187" t="s">
        <v>932</v>
      </c>
      <c r="F160" s="188" t="s">
        <v>933</v>
      </c>
      <c r="G160" s="189" t="s">
        <v>174</v>
      </c>
      <c r="H160" s="190">
        <v>32.655000000000001</v>
      </c>
      <c r="I160" s="191"/>
      <c r="J160" s="192">
        <f>ROUND(I160*H160,2)</f>
        <v>0</v>
      </c>
      <c r="K160" s="193"/>
      <c r="L160" s="35"/>
      <c r="M160" s="194" t="s">
        <v>1</v>
      </c>
      <c r="N160" s="195" t="s">
        <v>41</v>
      </c>
      <c r="O160" s="78"/>
      <c r="P160" s="196">
        <f>O160*H160</f>
        <v>0</v>
      </c>
      <c r="Q160" s="196">
        <v>0</v>
      </c>
      <c r="R160" s="196">
        <f>Q160*H160</f>
        <v>0</v>
      </c>
      <c r="S160" s="196">
        <v>0.060999999999999999</v>
      </c>
      <c r="T160" s="197">
        <f>S160*H160</f>
        <v>1.9919549999999999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8" t="s">
        <v>175</v>
      </c>
      <c r="AT160" s="198" t="s">
        <v>171</v>
      </c>
      <c r="AU160" s="198" t="s">
        <v>88</v>
      </c>
      <c r="AY160" s="15" t="s">
        <v>168</v>
      </c>
      <c r="BE160" s="199">
        <f>IF(N160="základná",J160,0)</f>
        <v>0</v>
      </c>
      <c r="BF160" s="199">
        <f>IF(N160="znížená",J160,0)</f>
        <v>0</v>
      </c>
      <c r="BG160" s="199">
        <f>IF(N160="zákl. prenesená",J160,0)</f>
        <v>0</v>
      </c>
      <c r="BH160" s="199">
        <f>IF(N160="zníž. prenesená",J160,0)</f>
        <v>0</v>
      </c>
      <c r="BI160" s="199">
        <f>IF(N160="nulová",J160,0)</f>
        <v>0</v>
      </c>
      <c r="BJ160" s="15" t="s">
        <v>88</v>
      </c>
      <c r="BK160" s="199">
        <f>ROUND(I160*H160,2)</f>
        <v>0</v>
      </c>
      <c r="BL160" s="15" t="s">
        <v>175</v>
      </c>
      <c r="BM160" s="198" t="s">
        <v>934</v>
      </c>
    </row>
    <row r="161" s="2" customFormat="1" ht="37.8" customHeight="1">
      <c r="A161" s="34"/>
      <c r="B161" s="185"/>
      <c r="C161" s="186" t="s">
        <v>7</v>
      </c>
      <c r="D161" s="186" t="s">
        <v>171</v>
      </c>
      <c r="E161" s="187" t="s">
        <v>791</v>
      </c>
      <c r="F161" s="188" t="s">
        <v>792</v>
      </c>
      <c r="G161" s="189" t="s">
        <v>174</v>
      </c>
      <c r="H161" s="190">
        <v>23.454999999999998</v>
      </c>
      <c r="I161" s="191"/>
      <c r="J161" s="192">
        <f>ROUND(I161*H161,2)</f>
        <v>0</v>
      </c>
      <c r="K161" s="193"/>
      <c r="L161" s="35"/>
      <c r="M161" s="194" t="s">
        <v>1</v>
      </c>
      <c r="N161" s="195" t="s">
        <v>41</v>
      </c>
      <c r="O161" s="78"/>
      <c r="P161" s="196">
        <f>O161*H161</f>
        <v>0</v>
      </c>
      <c r="Q161" s="196">
        <v>0</v>
      </c>
      <c r="R161" s="196">
        <f>Q161*H161</f>
        <v>0</v>
      </c>
      <c r="S161" s="196">
        <v>0.068000000000000005</v>
      </c>
      <c r="T161" s="197">
        <f>S161*H161</f>
        <v>1.59494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8" t="s">
        <v>175</v>
      </c>
      <c r="AT161" s="198" t="s">
        <v>171</v>
      </c>
      <c r="AU161" s="198" t="s">
        <v>88</v>
      </c>
      <c r="AY161" s="15" t="s">
        <v>168</v>
      </c>
      <c r="BE161" s="199">
        <f>IF(N161="základná",J161,0)</f>
        <v>0</v>
      </c>
      <c r="BF161" s="199">
        <f>IF(N161="znížená",J161,0)</f>
        <v>0</v>
      </c>
      <c r="BG161" s="199">
        <f>IF(N161="zákl. prenesená",J161,0)</f>
        <v>0</v>
      </c>
      <c r="BH161" s="199">
        <f>IF(N161="zníž. prenesená",J161,0)</f>
        <v>0</v>
      </c>
      <c r="BI161" s="199">
        <f>IF(N161="nulová",J161,0)</f>
        <v>0</v>
      </c>
      <c r="BJ161" s="15" t="s">
        <v>88</v>
      </c>
      <c r="BK161" s="199">
        <f>ROUND(I161*H161,2)</f>
        <v>0</v>
      </c>
      <c r="BL161" s="15" t="s">
        <v>175</v>
      </c>
      <c r="BM161" s="198" t="s">
        <v>935</v>
      </c>
    </row>
    <row r="162" s="2" customFormat="1" ht="24.15" customHeight="1">
      <c r="A162" s="34"/>
      <c r="B162" s="185"/>
      <c r="C162" s="186" t="s">
        <v>245</v>
      </c>
      <c r="D162" s="186" t="s">
        <v>171</v>
      </c>
      <c r="E162" s="187" t="s">
        <v>250</v>
      </c>
      <c r="F162" s="188" t="s">
        <v>251</v>
      </c>
      <c r="G162" s="189" t="s">
        <v>252</v>
      </c>
      <c r="H162" s="190">
        <v>4.2930000000000001</v>
      </c>
      <c r="I162" s="191"/>
      <c r="J162" s="192">
        <f>ROUND(I162*H162,2)</f>
        <v>0</v>
      </c>
      <c r="K162" s="193"/>
      <c r="L162" s="35"/>
      <c r="M162" s="194" t="s">
        <v>1</v>
      </c>
      <c r="N162" s="195" t="s">
        <v>41</v>
      </c>
      <c r="O162" s="78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8" t="s">
        <v>175</v>
      </c>
      <c r="AT162" s="198" t="s">
        <v>171</v>
      </c>
      <c r="AU162" s="198" t="s">
        <v>88</v>
      </c>
      <c r="AY162" s="15" t="s">
        <v>168</v>
      </c>
      <c r="BE162" s="199">
        <f>IF(N162="základná",J162,0)</f>
        <v>0</v>
      </c>
      <c r="BF162" s="199">
        <f>IF(N162="znížená",J162,0)</f>
        <v>0</v>
      </c>
      <c r="BG162" s="199">
        <f>IF(N162="zákl. prenesená",J162,0)</f>
        <v>0</v>
      </c>
      <c r="BH162" s="199">
        <f>IF(N162="zníž. prenesená",J162,0)</f>
        <v>0</v>
      </c>
      <c r="BI162" s="199">
        <f>IF(N162="nulová",J162,0)</f>
        <v>0</v>
      </c>
      <c r="BJ162" s="15" t="s">
        <v>88</v>
      </c>
      <c r="BK162" s="199">
        <f>ROUND(I162*H162,2)</f>
        <v>0</v>
      </c>
      <c r="BL162" s="15" t="s">
        <v>175</v>
      </c>
      <c r="BM162" s="198" t="s">
        <v>936</v>
      </c>
    </row>
    <row r="163" s="2" customFormat="1" ht="24.15" customHeight="1">
      <c r="A163" s="34"/>
      <c r="B163" s="185"/>
      <c r="C163" s="186" t="s">
        <v>249</v>
      </c>
      <c r="D163" s="186" t="s">
        <v>171</v>
      </c>
      <c r="E163" s="187" t="s">
        <v>255</v>
      </c>
      <c r="F163" s="188" t="s">
        <v>256</v>
      </c>
      <c r="G163" s="189" t="s">
        <v>252</v>
      </c>
      <c r="H163" s="190">
        <v>4.2930000000000001</v>
      </c>
      <c r="I163" s="191"/>
      <c r="J163" s="192">
        <f>ROUND(I163*H163,2)</f>
        <v>0</v>
      </c>
      <c r="K163" s="193"/>
      <c r="L163" s="35"/>
      <c r="M163" s="194" t="s">
        <v>1</v>
      </c>
      <c r="N163" s="195" t="s">
        <v>41</v>
      </c>
      <c r="O163" s="78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8" t="s">
        <v>175</v>
      </c>
      <c r="AT163" s="198" t="s">
        <v>171</v>
      </c>
      <c r="AU163" s="198" t="s">
        <v>88</v>
      </c>
      <c r="AY163" s="15" t="s">
        <v>168</v>
      </c>
      <c r="BE163" s="199">
        <f>IF(N163="základná",J163,0)</f>
        <v>0</v>
      </c>
      <c r="BF163" s="199">
        <f>IF(N163="znížená",J163,0)</f>
        <v>0</v>
      </c>
      <c r="BG163" s="199">
        <f>IF(N163="zákl. prenesená",J163,0)</f>
        <v>0</v>
      </c>
      <c r="BH163" s="199">
        <f>IF(N163="zníž. prenesená",J163,0)</f>
        <v>0</v>
      </c>
      <c r="BI163" s="199">
        <f>IF(N163="nulová",J163,0)</f>
        <v>0</v>
      </c>
      <c r="BJ163" s="15" t="s">
        <v>88</v>
      </c>
      <c r="BK163" s="199">
        <f>ROUND(I163*H163,2)</f>
        <v>0</v>
      </c>
      <c r="BL163" s="15" t="s">
        <v>175</v>
      </c>
      <c r="BM163" s="198" t="s">
        <v>937</v>
      </c>
    </row>
    <row r="164" s="2" customFormat="1" ht="21.75" customHeight="1">
      <c r="A164" s="34"/>
      <c r="B164" s="185"/>
      <c r="C164" s="186" t="s">
        <v>254</v>
      </c>
      <c r="D164" s="186" t="s">
        <v>171</v>
      </c>
      <c r="E164" s="187" t="s">
        <v>259</v>
      </c>
      <c r="F164" s="188" t="s">
        <v>260</v>
      </c>
      <c r="G164" s="189" t="s">
        <v>252</v>
      </c>
      <c r="H164" s="190">
        <v>4.2930000000000001</v>
      </c>
      <c r="I164" s="191"/>
      <c r="J164" s="192">
        <f>ROUND(I164*H164,2)</f>
        <v>0</v>
      </c>
      <c r="K164" s="193"/>
      <c r="L164" s="35"/>
      <c r="M164" s="194" t="s">
        <v>1</v>
      </c>
      <c r="N164" s="195" t="s">
        <v>41</v>
      </c>
      <c r="O164" s="78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8" t="s">
        <v>175</v>
      </c>
      <c r="AT164" s="198" t="s">
        <v>171</v>
      </c>
      <c r="AU164" s="198" t="s">
        <v>88</v>
      </c>
      <c r="AY164" s="15" t="s">
        <v>168</v>
      </c>
      <c r="BE164" s="199">
        <f>IF(N164="základná",J164,0)</f>
        <v>0</v>
      </c>
      <c r="BF164" s="199">
        <f>IF(N164="znížená",J164,0)</f>
        <v>0</v>
      </c>
      <c r="BG164" s="199">
        <f>IF(N164="zákl. prenesená",J164,0)</f>
        <v>0</v>
      </c>
      <c r="BH164" s="199">
        <f>IF(N164="zníž. prenesená",J164,0)</f>
        <v>0</v>
      </c>
      <c r="BI164" s="199">
        <f>IF(N164="nulová",J164,0)</f>
        <v>0</v>
      </c>
      <c r="BJ164" s="15" t="s">
        <v>88</v>
      </c>
      <c r="BK164" s="199">
        <f>ROUND(I164*H164,2)</f>
        <v>0</v>
      </c>
      <c r="BL164" s="15" t="s">
        <v>175</v>
      </c>
      <c r="BM164" s="198" t="s">
        <v>938</v>
      </c>
    </row>
    <row r="165" s="2" customFormat="1" ht="24.15" customHeight="1">
      <c r="A165" s="34"/>
      <c r="B165" s="185"/>
      <c r="C165" s="186" t="s">
        <v>258</v>
      </c>
      <c r="D165" s="186" t="s">
        <v>171</v>
      </c>
      <c r="E165" s="187" t="s">
        <v>263</v>
      </c>
      <c r="F165" s="188" t="s">
        <v>264</v>
      </c>
      <c r="G165" s="189" t="s">
        <v>252</v>
      </c>
      <c r="H165" s="190">
        <v>103.032</v>
      </c>
      <c r="I165" s="191"/>
      <c r="J165" s="192">
        <f>ROUND(I165*H165,2)</f>
        <v>0</v>
      </c>
      <c r="K165" s="193"/>
      <c r="L165" s="35"/>
      <c r="M165" s="194" t="s">
        <v>1</v>
      </c>
      <c r="N165" s="195" t="s">
        <v>41</v>
      </c>
      <c r="O165" s="78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8" t="s">
        <v>175</v>
      </c>
      <c r="AT165" s="198" t="s">
        <v>171</v>
      </c>
      <c r="AU165" s="198" t="s">
        <v>88</v>
      </c>
      <c r="AY165" s="15" t="s">
        <v>168</v>
      </c>
      <c r="BE165" s="199">
        <f>IF(N165="základná",J165,0)</f>
        <v>0</v>
      </c>
      <c r="BF165" s="199">
        <f>IF(N165="znížená",J165,0)</f>
        <v>0</v>
      </c>
      <c r="BG165" s="199">
        <f>IF(N165="zákl. prenesená",J165,0)</f>
        <v>0</v>
      </c>
      <c r="BH165" s="199">
        <f>IF(N165="zníž. prenesená",J165,0)</f>
        <v>0</v>
      </c>
      <c r="BI165" s="199">
        <f>IF(N165="nulová",J165,0)</f>
        <v>0</v>
      </c>
      <c r="BJ165" s="15" t="s">
        <v>88</v>
      </c>
      <c r="BK165" s="199">
        <f>ROUND(I165*H165,2)</f>
        <v>0</v>
      </c>
      <c r="BL165" s="15" t="s">
        <v>175</v>
      </c>
      <c r="BM165" s="198" t="s">
        <v>939</v>
      </c>
    </row>
    <row r="166" s="2" customFormat="1" ht="24.15" customHeight="1">
      <c r="A166" s="34"/>
      <c r="B166" s="185"/>
      <c r="C166" s="186" t="s">
        <v>262</v>
      </c>
      <c r="D166" s="186" t="s">
        <v>171</v>
      </c>
      <c r="E166" s="187" t="s">
        <v>469</v>
      </c>
      <c r="F166" s="188" t="s">
        <v>470</v>
      </c>
      <c r="G166" s="189" t="s">
        <v>252</v>
      </c>
      <c r="H166" s="190">
        <v>4.2930000000000001</v>
      </c>
      <c r="I166" s="191"/>
      <c r="J166" s="192">
        <f>ROUND(I166*H166,2)</f>
        <v>0</v>
      </c>
      <c r="K166" s="193"/>
      <c r="L166" s="35"/>
      <c r="M166" s="194" t="s">
        <v>1</v>
      </c>
      <c r="N166" s="195" t="s">
        <v>41</v>
      </c>
      <c r="O166" s="78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8" t="s">
        <v>175</v>
      </c>
      <c r="AT166" s="198" t="s">
        <v>171</v>
      </c>
      <c r="AU166" s="198" t="s">
        <v>88</v>
      </c>
      <c r="AY166" s="15" t="s">
        <v>168</v>
      </c>
      <c r="BE166" s="199">
        <f>IF(N166="základná",J166,0)</f>
        <v>0</v>
      </c>
      <c r="BF166" s="199">
        <f>IF(N166="znížená",J166,0)</f>
        <v>0</v>
      </c>
      <c r="BG166" s="199">
        <f>IF(N166="zákl. prenesená",J166,0)</f>
        <v>0</v>
      </c>
      <c r="BH166" s="199">
        <f>IF(N166="zníž. prenesená",J166,0)</f>
        <v>0</v>
      </c>
      <c r="BI166" s="199">
        <f>IF(N166="nulová",J166,0)</f>
        <v>0</v>
      </c>
      <c r="BJ166" s="15" t="s">
        <v>88</v>
      </c>
      <c r="BK166" s="199">
        <f>ROUND(I166*H166,2)</f>
        <v>0</v>
      </c>
      <c r="BL166" s="15" t="s">
        <v>175</v>
      </c>
      <c r="BM166" s="198" t="s">
        <v>940</v>
      </c>
    </row>
    <row r="167" s="2" customFormat="1" ht="24.15" customHeight="1">
      <c r="A167" s="34"/>
      <c r="B167" s="185"/>
      <c r="C167" s="186" t="s">
        <v>266</v>
      </c>
      <c r="D167" s="186" t="s">
        <v>171</v>
      </c>
      <c r="E167" s="187" t="s">
        <v>472</v>
      </c>
      <c r="F167" s="188" t="s">
        <v>473</v>
      </c>
      <c r="G167" s="189" t="s">
        <v>252</v>
      </c>
      <c r="H167" s="190">
        <v>42.93</v>
      </c>
      <c r="I167" s="191"/>
      <c r="J167" s="192">
        <f>ROUND(I167*H167,2)</f>
        <v>0</v>
      </c>
      <c r="K167" s="193"/>
      <c r="L167" s="35"/>
      <c r="M167" s="194" t="s">
        <v>1</v>
      </c>
      <c r="N167" s="195" t="s">
        <v>41</v>
      </c>
      <c r="O167" s="78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8" t="s">
        <v>175</v>
      </c>
      <c r="AT167" s="198" t="s">
        <v>171</v>
      </c>
      <c r="AU167" s="198" t="s">
        <v>88</v>
      </c>
      <c r="AY167" s="15" t="s">
        <v>168</v>
      </c>
      <c r="BE167" s="199">
        <f>IF(N167="základná",J167,0)</f>
        <v>0</v>
      </c>
      <c r="BF167" s="199">
        <f>IF(N167="znížená",J167,0)</f>
        <v>0</v>
      </c>
      <c r="BG167" s="199">
        <f>IF(N167="zákl. prenesená",J167,0)</f>
        <v>0</v>
      </c>
      <c r="BH167" s="199">
        <f>IF(N167="zníž. prenesená",J167,0)</f>
        <v>0</v>
      </c>
      <c r="BI167" s="199">
        <f>IF(N167="nulová",J167,0)</f>
        <v>0</v>
      </c>
      <c r="BJ167" s="15" t="s">
        <v>88</v>
      </c>
      <c r="BK167" s="199">
        <f>ROUND(I167*H167,2)</f>
        <v>0</v>
      </c>
      <c r="BL167" s="15" t="s">
        <v>175</v>
      </c>
      <c r="BM167" s="198" t="s">
        <v>941</v>
      </c>
    </row>
    <row r="168" s="2" customFormat="1" ht="24.15" customHeight="1">
      <c r="A168" s="34"/>
      <c r="B168" s="185"/>
      <c r="C168" s="186" t="s">
        <v>270</v>
      </c>
      <c r="D168" s="186" t="s">
        <v>171</v>
      </c>
      <c r="E168" s="187" t="s">
        <v>267</v>
      </c>
      <c r="F168" s="188" t="s">
        <v>268</v>
      </c>
      <c r="G168" s="189" t="s">
        <v>252</v>
      </c>
      <c r="H168" s="190">
        <v>1.288</v>
      </c>
      <c r="I168" s="191"/>
      <c r="J168" s="192">
        <f>ROUND(I168*H168,2)</f>
        <v>0</v>
      </c>
      <c r="K168" s="193"/>
      <c r="L168" s="35"/>
      <c r="M168" s="194" t="s">
        <v>1</v>
      </c>
      <c r="N168" s="195" t="s">
        <v>41</v>
      </c>
      <c r="O168" s="78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8" t="s">
        <v>175</v>
      </c>
      <c r="AT168" s="198" t="s">
        <v>171</v>
      </c>
      <c r="AU168" s="198" t="s">
        <v>88</v>
      </c>
      <c r="AY168" s="15" t="s">
        <v>168</v>
      </c>
      <c r="BE168" s="199">
        <f>IF(N168="základná",J168,0)</f>
        <v>0</v>
      </c>
      <c r="BF168" s="199">
        <f>IF(N168="znížená",J168,0)</f>
        <v>0</v>
      </c>
      <c r="BG168" s="199">
        <f>IF(N168="zákl. prenesená",J168,0)</f>
        <v>0</v>
      </c>
      <c r="BH168" s="199">
        <f>IF(N168="zníž. prenesená",J168,0)</f>
        <v>0</v>
      </c>
      <c r="BI168" s="199">
        <f>IF(N168="nulová",J168,0)</f>
        <v>0</v>
      </c>
      <c r="BJ168" s="15" t="s">
        <v>88</v>
      </c>
      <c r="BK168" s="199">
        <f>ROUND(I168*H168,2)</f>
        <v>0</v>
      </c>
      <c r="BL168" s="15" t="s">
        <v>175</v>
      </c>
      <c r="BM168" s="198" t="s">
        <v>942</v>
      </c>
    </row>
    <row r="169" s="2" customFormat="1" ht="16.5" customHeight="1">
      <c r="A169" s="34"/>
      <c r="B169" s="185"/>
      <c r="C169" s="186" t="s">
        <v>275</v>
      </c>
      <c r="D169" s="186" t="s">
        <v>171</v>
      </c>
      <c r="E169" s="187" t="s">
        <v>271</v>
      </c>
      <c r="F169" s="188" t="s">
        <v>272</v>
      </c>
      <c r="G169" s="189" t="s">
        <v>273</v>
      </c>
      <c r="H169" s="190">
        <v>1</v>
      </c>
      <c r="I169" s="191"/>
      <c r="J169" s="192">
        <f>ROUND(I169*H169,2)</f>
        <v>0</v>
      </c>
      <c r="K169" s="193"/>
      <c r="L169" s="35"/>
      <c r="M169" s="194" t="s">
        <v>1</v>
      </c>
      <c r="N169" s="195" t="s">
        <v>41</v>
      </c>
      <c r="O169" s="78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8" t="s">
        <v>175</v>
      </c>
      <c r="AT169" s="198" t="s">
        <v>171</v>
      </c>
      <c r="AU169" s="198" t="s">
        <v>88</v>
      </c>
      <c r="AY169" s="15" t="s">
        <v>168</v>
      </c>
      <c r="BE169" s="199">
        <f>IF(N169="základná",J169,0)</f>
        <v>0</v>
      </c>
      <c r="BF169" s="199">
        <f>IF(N169="znížená",J169,0)</f>
        <v>0</v>
      </c>
      <c r="BG169" s="199">
        <f>IF(N169="zákl. prenesená",J169,0)</f>
        <v>0</v>
      </c>
      <c r="BH169" s="199">
        <f>IF(N169="zníž. prenesená",J169,0)</f>
        <v>0</v>
      </c>
      <c r="BI169" s="199">
        <f>IF(N169="nulová",J169,0)</f>
        <v>0</v>
      </c>
      <c r="BJ169" s="15" t="s">
        <v>88</v>
      </c>
      <c r="BK169" s="199">
        <f>ROUND(I169*H169,2)</f>
        <v>0</v>
      </c>
      <c r="BL169" s="15" t="s">
        <v>175</v>
      </c>
      <c r="BM169" s="198" t="s">
        <v>943</v>
      </c>
    </row>
    <row r="170" s="2" customFormat="1" ht="24.15" customHeight="1">
      <c r="A170" s="34"/>
      <c r="B170" s="185"/>
      <c r="C170" s="186" t="s">
        <v>281</v>
      </c>
      <c r="D170" s="186" t="s">
        <v>171</v>
      </c>
      <c r="E170" s="187" t="s">
        <v>276</v>
      </c>
      <c r="F170" s="188" t="s">
        <v>277</v>
      </c>
      <c r="G170" s="189" t="s">
        <v>252</v>
      </c>
      <c r="H170" s="190">
        <v>3.0049999999999999</v>
      </c>
      <c r="I170" s="191"/>
      <c r="J170" s="192">
        <f>ROUND(I170*H170,2)</f>
        <v>0</v>
      </c>
      <c r="K170" s="193"/>
      <c r="L170" s="35"/>
      <c r="M170" s="194" t="s">
        <v>1</v>
      </c>
      <c r="N170" s="195" t="s">
        <v>41</v>
      </c>
      <c r="O170" s="78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8" t="s">
        <v>175</v>
      </c>
      <c r="AT170" s="198" t="s">
        <v>171</v>
      </c>
      <c r="AU170" s="198" t="s">
        <v>88</v>
      </c>
      <c r="AY170" s="15" t="s">
        <v>168</v>
      </c>
      <c r="BE170" s="199">
        <f>IF(N170="základná",J170,0)</f>
        <v>0</v>
      </c>
      <c r="BF170" s="199">
        <f>IF(N170="znížená",J170,0)</f>
        <v>0</v>
      </c>
      <c r="BG170" s="199">
        <f>IF(N170="zákl. prenesená",J170,0)</f>
        <v>0</v>
      </c>
      <c r="BH170" s="199">
        <f>IF(N170="zníž. prenesená",J170,0)</f>
        <v>0</v>
      </c>
      <c r="BI170" s="199">
        <f>IF(N170="nulová",J170,0)</f>
        <v>0</v>
      </c>
      <c r="BJ170" s="15" t="s">
        <v>88</v>
      </c>
      <c r="BK170" s="199">
        <f>ROUND(I170*H170,2)</f>
        <v>0</v>
      </c>
      <c r="BL170" s="15" t="s">
        <v>175</v>
      </c>
      <c r="BM170" s="198" t="s">
        <v>944</v>
      </c>
    </row>
    <row r="171" s="12" customFormat="1" ht="22.8" customHeight="1">
      <c r="A171" s="12"/>
      <c r="B171" s="172"/>
      <c r="C171" s="12"/>
      <c r="D171" s="173" t="s">
        <v>74</v>
      </c>
      <c r="E171" s="183" t="s">
        <v>279</v>
      </c>
      <c r="F171" s="183" t="s">
        <v>280</v>
      </c>
      <c r="G171" s="12"/>
      <c r="H171" s="12"/>
      <c r="I171" s="175"/>
      <c r="J171" s="184">
        <f>BK171</f>
        <v>0</v>
      </c>
      <c r="K171" s="12"/>
      <c r="L171" s="172"/>
      <c r="M171" s="177"/>
      <c r="N171" s="178"/>
      <c r="O171" s="178"/>
      <c r="P171" s="179">
        <f>P172</f>
        <v>0</v>
      </c>
      <c r="Q171" s="178"/>
      <c r="R171" s="179">
        <f>R172</f>
        <v>0</v>
      </c>
      <c r="S171" s="178"/>
      <c r="T171" s="180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73" t="s">
        <v>82</v>
      </c>
      <c r="AT171" s="181" t="s">
        <v>74</v>
      </c>
      <c r="AU171" s="181" t="s">
        <v>82</v>
      </c>
      <c r="AY171" s="173" t="s">
        <v>168</v>
      </c>
      <c r="BK171" s="182">
        <f>BK172</f>
        <v>0</v>
      </c>
    </row>
    <row r="172" s="2" customFormat="1" ht="24.15" customHeight="1">
      <c r="A172" s="34"/>
      <c r="B172" s="185"/>
      <c r="C172" s="186" t="s">
        <v>289</v>
      </c>
      <c r="D172" s="186" t="s">
        <v>171</v>
      </c>
      <c r="E172" s="187" t="s">
        <v>282</v>
      </c>
      <c r="F172" s="188" t="s">
        <v>283</v>
      </c>
      <c r="G172" s="189" t="s">
        <v>252</v>
      </c>
      <c r="H172" s="190">
        <v>0.73899999999999999</v>
      </c>
      <c r="I172" s="191"/>
      <c r="J172" s="192">
        <f>ROUND(I172*H172,2)</f>
        <v>0</v>
      </c>
      <c r="K172" s="193"/>
      <c r="L172" s="35"/>
      <c r="M172" s="194" t="s">
        <v>1</v>
      </c>
      <c r="N172" s="195" t="s">
        <v>41</v>
      </c>
      <c r="O172" s="78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8" t="s">
        <v>175</v>
      </c>
      <c r="AT172" s="198" t="s">
        <v>171</v>
      </c>
      <c r="AU172" s="198" t="s">
        <v>88</v>
      </c>
      <c r="AY172" s="15" t="s">
        <v>168</v>
      </c>
      <c r="BE172" s="199">
        <f>IF(N172="základná",J172,0)</f>
        <v>0</v>
      </c>
      <c r="BF172" s="199">
        <f>IF(N172="znížená",J172,0)</f>
        <v>0</v>
      </c>
      <c r="BG172" s="199">
        <f>IF(N172="zákl. prenesená",J172,0)</f>
        <v>0</v>
      </c>
      <c r="BH172" s="199">
        <f>IF(N172="zníž. prenesená",J172,0)</f>
        <v>0</v>
      </c>
      <c r="BI172" s="199">
        <f>IF(N172="nulová",J172,0)</f>
        <v>0</v>
      </c>
      <c r="BJ172" s="15" t="s">
        <v>88</v>
      </c>
      <c r="BK172" s="199">
        <f>ROUND(I172*H172,2)</f>
        <v>0</v>
      </c>
      <c r="BL172" s="15" t="s">
        <v>175</v>
      </c>
      <c r="BM172" s="198" t="s">
        <v>945</v>
      </c>
    </row>
    <row r="173" s="12" customFormat="1" ht="25.92" customHeight="1">
      <c r="A173" s="12"/>
      <c r="B173" s="172"/>
      <c r="C173" s="12"/>
      <c r="D173" s="173" t="s">
        <v>74</v>
      </c>
      <c r="E173" s="174" t="s">
        <v>285</v>
      </c>
      <c r="F173" s="174" t="s">
        <v>286</v>
      </c>
      <c r="G173" s="12"/>
      <c r="H173" s="12"/>
      <c r="I173" s="175"/>
      <c r="J173" s="176">
        <f>BK173</f>
        <v>0</v>
      </c>
      <c r="K173" s="12"/>
      <c r="L173" s="172"/>
      <c r="M173" s="177"/>
      <c r="N173" s="178"/>
      <c r="O173" s="178"/>
      <c r="P173" s="179">
        <f>P174+P178+P183+P188+P191+P196+P203</f>
        <v>0</v>
      </c>
      <c r="Q173" s="178"/>
      <c r="R173" s="179">
        <f>R174+R178+R183+R188+R191+R196+R203</f>
        <v>2.2851009052800002</v>
      </c>
      <c r="S173" s="178"/>
      <c r="T173" s="180">
        <f>T174+T178+T183+T188+T191+T196+T203</f>
        <v>0.054599999999999996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73" t="s">
        <v>88</v>
      </c>
      <c r="AT173" s="181" t="s">
        <v>74</v>
      </c>
      <c r="AU173" s="181" t="s">
        <v>75</v>
      </c>
      <c r="AY173" s="173" t="s">
        <v>168</v>
      </c>
      <c r="BK173" s="182">
        <f>BK174+BK178+BK183+BK188+BK191+BK196+BK203</f>
        <v>0</v>
      </c>
    </row>
    <row r="174" s="12" customFormat="1" ht="22.8" customHeight="1">
      <c r="A174" s="12"/>
      <c r="B174" s="172"/>
      <c r="C174" s="12"/>
      <c r="D174" s="173" t="s">
        <v>74</v>
      </c>
      <c r="E174" s="183" t="s">
        <v>287</v>
      </c>
      <c r="F174" s="183" t="s">
        <v>288</v>
      </c>
      <c r="G174" s="12"/>
      <c r="H174" s="12"/>
      <c r="I174" s="175"/>
      <c r="J174" s="184">
        <f>BK174</f>
        <v>0</v>
      </c>
      <c r="K174" s="12"/>
      <c r="L174" s="172"/>
      <c r="M174" s="177"/>
      <c r="N174" s="178"/>
      <c r="O174" s="178"/>
      <c r="P174" s="179">
        <f>SUM(P175:P177)</f>
        <v>0</v>
      </c>
      <c r="Q174" s="178"/>
      <c r="R174" s="179">
        <f>SUM(R175:R177)</f>
        <v>0.067222175000000009</v>
      </c>
      <c r="S174" s="178"/>
      <c r="T174" s="180">
        <f>SUM(T175:T177)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73" t="s">
        <v>88</v>
      </c>
      <c r="AT174" s="181" t="s">
        <v>74</v>
      </c>
      <c r="AU174" s="181" t="s">
        <v>82</v>
      </c>
      <c r="AY174" s="173" t="s">
        <v>168</v>
      </c>
      <c r="BK174" s="182">
        <f>SUM(BK175:BK177)</f>
        <v>0</v>
      </c>
    </row>
    <row r="175" s="2" customFormat="1" ht="44.25" customHeight="1">
      <c r="A175" s="34"/>
      <c r="B175" s="185"/>
      <c r="C175" s="186" t="s">
        <v>293</v>
      </c>
      <c r="D175" s="186" t="s">
        <v>171</v>
      </c>
      <c r="E175" s="187" t="s">
        <v>757</v>
      </c>
      <c r="F175" s="188" t="s">
        <v>758</v>
      </c>
      <c r="G175" s="189" t="s">
        <v>174</v>
      </c>
      <c r="H175" s="190">
        <v>7.9000000000000004</v>
      </c>
      <c r="I175" s="191"/>
      <c r="J175" s="192">
        <f>ROUND(I175*H175,2)</f>
        <v>0</v>
      </c>
      <c r="K175" s="193"/>
      <c r="L175" s="35"/>
      <c r="M175" s="194" t="s">
        <v>1</v>
      </c>
      <c r="N175" s="195" t="s">
        <v>41</v>
      </c>
      <c r="O175" s="78"/>
      <c r="P175" s="196">
        <f>O175*H175</f>
        <v>0</v>
      </c>
      <c r="Q175" s="196">
        <v>0.0045300000000000002</v>
      </c>
      <c r="R175" s="196">
        <f>Q175*H175</f>
        <v>0.035787000000000006</v>
      </c>
      <c r="S175" s="196">
        <v>0</v>
      </c>
      <c r="T175" s="19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8" t="s">
        <v>225</v>
      </c>
      <c r="AT175" s="198" t="s">
        <v>171</v>
      </c>
      <c r="AU175" s="198" t="s">
        <v>88</v>
      </c>
      <c r="AY175" s="15" t="s">
        <v>168</v>
      </c>
      <c r="BE175" s="199">
        <f>IF(N175="základná",J175,0)</f>
        <v>0</v>
      </c>
      <c r="BF175" s="199">
        <f>IF(N175="znížená",J175,0)</f>
        <v>0</v>
      </c>
      <c r="BG175" s="199">
        <f>IF(N175="zákl. prenesená",J175,0)</f>
        <v>0</v>
      </c>
      <c r="BH175" s="199">
        <f>IF(N175="zníž. prenesená",J175,0)</f>
        <v>0</v>
      </c>
      <c r="BI175" s="199">
        <f>IF(N175="nulová",J175,0)</f>
        <v>0</v>
      </c>
      <c r="BJ175" s="15" t="s">
        <v>88</v>
      </c>
      <c r="BK175" s="199">
        <f>ROUND(I175*H175,2)</f>
        <v>0</v>
      </c>
      <c r="BL175" s="15" t="s">
        <v>225</v>
      </c>
      <c r="BM175" s="198" t="s">
        <v>946</v>
      </c>
    </row>
    <row r="176" s="2" customFormat="1" ht="44.25" customHeight="1">
      <c r="A176" s="34"/>
      <c r="B176" s="185"/>
      <c r="C176" s="186" t="s">
        <v>297</v>
      </c>
      <c r="D176" s="186" t="s">
        <v>171</v>
      </c>
      <c r="E176" s="187" t="s">
        <v>804</v>
      </c>
      <c r="F176" s="188" t="s">
        <v>805</v>
      </c>
      <c r="G176" s="189" t="s">
        <v>174</v>
      </c>
      <c r="H176" s="190">
        <v>6.9470000000000001</v>
      </c>
      <c r="I176" s="191"/>
      <c r="J176" s="192">
        <f>ROUND(I176*H176,2)</f>
        <v>0</v>
      </c>
      <c r="K176" s="193"/>
      <c r="L176" s="35"/>
      <c r="M176" s="194" t="s">
        <v>1</v>
      </c>
      <c r="N176" s="195" t="s">
        <v>41</v>
      </c>
      <c r="O176" s="78"/>
      <c r="P176" s="196">
        <f>O176*H176</f>
        <v>0</v>
      </c>
      <c r="Q176" s="196">
        <v>0.0045250000000000004</v>
      </c>
      <c r="R176" s="196">
        <f>Q176*H176</f>
        <v>0.031435175000000003</v>
      </c>
      <c r="S176" s="196">
        <v>0</v>
      </c>
      <c r="T176" s="197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8" t="s">
        <v>225</v>
      </c>
      <c r="AT176" s="198" t="s">
        <v>171</v>
      </c>
      <c r="AU176" s="198" t="s">
        <v>88</v>
      </c>
      <c r="AY176" s="15" t="s">
        <v>168</v>
      </c>
      <c r="BE176" s="199">
        <f>IF(N176="základná",J176,0)</f>
        <v>0</v>
      </c>
      <c r="BF176" s="199">
        <f>IF(N176="znížená",J176,0)</f>
        <v>0</v>
      </c>
      <c r="BG176" s="199">
        <f>IF(N176="zákl. prenesená",J176,0)</f>
        <v>0</v>
      </c>
      <c r="BH176" s="199">
        <f>IF(N176="zníž. prenesená",J176,0)</f>
        <v>0</v>
      </c>
      <c r="BI176" s="199">
        <f>IF(N176="nulová",J176,0)</f>
        <v>0</v>
      </c>
      <c r="BJ176" s="15" t="s">
        <v>88</v>
      </c>
      <c r="BK176" s="199">
        <f>ROUND(I176*H176,2)</f>
        <v>0</v>
      </c>
      <c r="BL176" s="15" t="s">
        <v>225</v>
      </c>
      <c r="BM176" s="198" t="s">
        <v>947</v>
      </c>
    </row>
    <row r="177" s="2" customFormat="1" ht="24.15" customHeight="1">
      <c r="A177" s="34"/>
      <c r="B177" s="185"/>
      <c r="C177" s="186" t="s">
        <v>302</v>
      </c>
      <c r="D177" s="186" t="s">
        <v>171</v>
      </c>
      <c r="E177" s="187" t="s">
        <v>307</v>
      </c>
      <c r="F177" s="188" t="s">
        <v>308</v>
      </c>
      <c r="G177" s="189" t="s">
        <v>309</v>
      </c>
      <c r="H177" s="211"/>
      <c r="I177" s="191"/>
      <c r="J177" s="192">
        <f>ROUND(I177*H177,2)</f>
        <v>0</v>
      </c>
      <c r="K177" s="193"/>
      <c r="L177" s="35"/>
      <c r="M177" s="194" t="s">
        <v>1</v>
      </c>
      <c r="N177" s="195" t="s">
        <v>41</v>
      </c>
      <c r="O177" s="78"/>
      <c r="P177" s="196">
        <f>O177*H177</f>
        <v>0</v>
      </c>
      <c r="Q177" s="196">
        <v>0</v>
      </c>
      <c r="R177" s="196">
        <f>Q177*H177</f>
        <v>0</v>
      </c>
      <c r="S177" s="196">
        <v>0</v>
      </c>
      <c r="T177" s="19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8" t="s">
        <v>225</v>
      </c>
      <c r="AT177" s="198" t="s">
        <v>171</v>
      </c>
      <c r="AU177" s="198" t="s">
        <v>88</v>
      </c>
      <c r="AY177" s="15" t="s">
        <v>168</v>
      </c>
      <c r="BE177" s="199">
        <f>IF(N177="základná",J177,0)</f>
        <v>0</v>
      </c>
      <c r="BF177" s="199">
        <f>IF(N177="znížená",J177,0)</f>
        <v>0</v>
      </c>
      <c r="BG177" s="199">
        <f>IF(N177="zákl. prenesená",J177,0)</f>
        <v>0</v>
      </c>
      <c r="BH177" s="199">
        <f>IF(N177="zníž. prenesená",J177,0)</f>
        <v>0</v>
      </c>
      <c r="BI177" s="199">
        <f>IF(N177="nulová",J177,0)</f>
        <v>0</v>
      </c>
      <c r="BJ177" s="15" t="s">
        <v>88</v>
      </c>
      <c r="BK177" s="199">
        <f>ROUND(I177*H177,2)</f>
        <v>0</v>
      </c>
      <c r="BL177" s="15" t="s">
        <v>225</v>
      </c>
      <c r="BM177" s="198" t="s">
        <v>948</v>
      </c>
    </row>
    <row r="178" s="12" customFormat="1" ht="22.8" customHeight="1">
      <c r="A178" s="12"/>
      <c r="B178" s="172"/>
      <c r="C178" s="12"/>
      <c r="D178" s="173" t="s">
        <v>74</v>
      </c>
      <c r="E178" s="183" t="s">
        <v>949</v>
      </c>
      <c r="F178" s="183" t="s">
        <v>950</v>
      </c>
      <c r="G178" s="12"/>
      <c r="H178" s="12"/>
      <c r="I178" s="175"/>
      <c r="J178" s="184">
        <f>BK178</f>
        <v>0</v>
      </c>
      <c r="K178" s="12"/>
      <c r="L178" s="172"/>
      <c r="M178" s="177"/>
      <c r="N178" s="178"/>
      <c r="O178" s="178"/>
      <c r="P178" s="179">
        <f>SUM(P179:P182)</f>
        <v>0</v>
      </c>
      <c r="Q178" s="178"/>
      <c r="R178" s="179">
        <f>SUM(R179:R182)</f>
        <v>0.26065192067999998</v>
      </c>
      <c r="S178" s="178"/>
      <c r="T178" s="180">
        <f>SUM(T179:T182)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73" t="s">
        <v>88</v>
      </c>
      <c r="AT178" s="181" t="s">
        <v>74</v>
      </c>
      <c r="AU178" s="181" t="s">
        <v>82</v>
      </c>
      <c r="AY178" s="173" t="s">
        <v>168</v>
      </c>
      <c r="BK178" s="182">
        <f>SUM(BK179:BK182)</f>
        <v>0</v>
      </c>
    </row>
    <row r="179" s="2" customFormat="1" ht="37.8" customHeight="1">
      <c r="A179" s="34"/>
      <c r="B179" s="185"/>
      <c r="C179" s="186" t="s">
        <v>306</v>
      </c>
      <c r="D179" s="186" t="s">
        <v>171</v>
      </c>
      <c r="E179" s="187" t="s">
        <v>951</v>
      </c>
      <c r="F179" s="188" t="s">
        <v>952</v>
      </c>
      <c r="G179" s="189" t="s">
        <v>174</v>
      </c>
      <c r="H179" s="190">
        <v>8.9459999999999997</v>
      </c>
      <c r="I179" s="191"/>
      <c r="J179" s="192">
        <f>ROUND(I179*H179,2)</f>
        <v>0</v>
      </c>
      <c r="K179" s="193"/>
      <c r="L179" s="35"/>
      <c r="M179" s="194" t="s">
        <v>1</v>
      </c>
      <c r="N179" s="195" t="s">
        <v>41</v>
      </c>
      <c r="O179" s="78"/>
      <c r="P179" s="196">
        <f>O179*H179</f>
        <v>0</v>
      </c>
      <c r="Q179" s="196">
        <v>0.021760000000000002</v>
      </c>
      <c r="R179" s="196">
        <f>Q179*H179</f>
        <v>0.19466496</v>
      </c>
      <c r="S179" s="196">
        <v>0</v>
      </c>
      <c r="T179" s="197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8" t="s">
        <v>225</v>
      </c>
      <c r="AT179" s="198" t="s">
        <v>171</v>
      </c>
      <c r="AU179" s="198" t="s">
        <v>88</v>
      </c>
      <c r="AY179" s="15" t="s">
        <v>168</v>
      </c>
      <c r="BE179" s="199">
        <f>IF(N179="základná",J179,0)</f>
        <v>0</v>
      </c>
      <c r="BF179" s="199">
        <f>IF(N179="znížená",J179,0)</f>
        <v>0</v>
      </c>
      <c r="BG179" s="199">
        <f>IF(N179="zákl. prenesená",J179,0)</f>
        <v>0</v>
      </c>
      <c r="BH179" s="199">
        <f>IF(N179="zníž. prenesená",J179,0)</f>
        <v>0</v>
      </c>
      <c r="BI179" s="199">
        <f>IF(N179="nulová",J179,0)</f>
        <v>0</v>
      </c>
      <c r="BJ179" s="15" t="s">
        <v>88</v>
      </c>
      <c r="BK179" s="199">
        <f>ROUND(I179*H179,2)</f>
        <v>0</v>
      </c>
      <c r="BL179" s="15" t="s">
        <v>225</v>
      </c>
      <c r="BM179" s="198" t="s">
        <v>953</v>
      </c>
    </row>
    <row r="180" s="2" customFormat="1" ht="37.8" customHeight="1">
      <c r="A180" s="34"/>
      <c r="B180" s="185"/>
      <c r="C180" s="186" t="s">
        <v>313</v>
      </c>
      <c r="D180" s="186" t="s">
        <v>171</v>
      </c>
      <c r="E180" s="187" t="s">
        <v>954</v>
      </c>
      <c r="F180" s="188" t="s">
        <v>955</v>
      </c>
      <c r="G180" s="189" t="s">
        <v>174</v>
      </c>
      <c r="H180" s="190">
        <v>7.665</v>
      </c>
      <c r="I180" s="191"/>
      <c r="J180" s="192">
        <f>ROUND(I180*H180,2)</f>
        <v>0</v>
      </c>
      <c r="K180" s="193"/>
      <c r="L180" s="35"/>
      <c r="M180" s="194" t="s">
        <v>1</v>
      </c>
      <c r="N180" s="195" t="s">
        <v>41</v>
      </c>
      <c r="O180" s="78"/>
      <c r="P180" s="196">
        <f>O180*H180</f>
        <v>0</v>
      </c>
      <c r="Q180" s="196">
        <v>0.0085500000000000003</v>
      </c>
      <c r="R180" s="196">
        <f>Q180*H180</f>
        <v>0.065535750000000004</v>
      </c>
      <c r="S180" s="196">
        <v>0</v>
      </c>
      <c r="T180" s="19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8" t="s">
        <v>225</v>
      </c>
      <c r="AT180" s="198" t="s">
        <v>171</v>
      </c>
      <c r="AU180" s="198" t="s">
        <v>88</v>
      </c>
      <c r="AY180" s="15" t="s">
        <v>168</v>
      </c>
      <c r="BE180" s="199">
        <f>IF(N180="základná",J180,0)</f>
        <v>0</v>
      </c>
      <c r="BF180" s="199">
        <f>IF(N180="znížená",J180,0)</f>
        <v>0</v>
      </c>
      <c r="BG180" s="199">
        <f>IF(N180="zákl. prenesená",J180,0)</f>
        <v>0</v>
      </c>
      <c r="BH180" s="199">
        <f>IF(N180="zníž. prenesená",J180,0)</f>
        <v>0</v>
      </c>
      <c r="BI180" s="199">
        <f>IF(N180="nulová",J180,0)</f>
        <v>0</v>
      </c>
      <c r="BJ180" s="15" t="s">
        <v>88</v>
      </c>
      <c r="BK180" s="199">
        <f>ROUND(I180*H180,2)</f>
        <v>0</v>
      </c>
      <c r="BL180" s="15" t="s">
        <v>225</v>
      </c>
      <c r="BM180" s="198" t="s">
        <v>956</v>
      </c>
    </row>
    <row r="181" s="2" customFormat="1" ht="33" customHeight="1">
      <c r="A181" s="34"/>
      <c r="B181" s="185"/>
      <c r="C181" s="186" t="s">
        <v>317</v>
      </c>
      <c r="D181" s="186" t="s">
        <v>171</v>
      </c>
      <c r="E181" s="187" t="s">
        <v>957</v>
      </c>
      <c r="F181" s="188" t="s">
        <v>958</v>
      </c>
      <c r="G181" s="189" t="s">
        <v>228</v>
      </c>
      <c r="H181" s="190">
        <v>9.0169999999999995</v>
      </c>
      <c r="I181" s="191"/>
      <c r="J181" s="192">
        <f>ROUND(I181*H181,2)</f>
        <v>0</v>
      </c>
      <c r="K181" s="193"/>
      <c r="L181" s="35"/>
      <c r="M181" s="194" t="s">
        <v>1</v>
      </c>
      <c r="N181" s="195" t="s">
        <v>41</v>
      </c>
      <c r="O181" s="78"/>
      <c r="P181" s="196">
        <f>O181*H181</f>
        <v>0</v>
      </c>
      <c r="Q181" s="196">
        <v>5.0040000000000002E-05</v>
      </c>
      <c r="R181" s="196">
        <f>Q181*H181</f>
        <v>0.00045121068000000001</v>
      </c>
      <c r="S181" s="196">
        <v>0</v>
      </c>
      <c r="T181" s="19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8" t="s">
        <v>225</v>
      </c>
      <c r="AT181" s="198" t="s">
        <v>171</v>
      </c>
      <c r="AU181" s="198" t="s">
        <v>88</v>
      </c>
      <c r="AY181" s="15" t="s">
        <v>168</v>
      </c>
      <c r="BE181" s="199">
        <f>IF(N181="základná",J181,0)</f>
        <v>0</v>
      </c>
      <c r="BF181" s="199">
        <f>IF(N181="znížená",J181,0)</f>
        <v>0</v>
      </c>
      <c r="BG181" s="199">
        <f>IF(N181="zákl. prenesená",J181,0)</f>
        <v>0</v>
      </c>
      <c r="BH181" s="199">
        <f>IF(N181="zníž. prenesená",J181,0)</f>
        <v>0</v>
      </c>
      <c r="BI181" s="199">
        <f>IF(N181="nulová",J181,0)</f>
        <v>0</v>
      </c>
      <c r="BJ181" s="15" t="s">
        <v>88</v>
      </c>
      <c r="BK181" s="199">
        <f>ROUND(I181*H181,2)</f>
        <v>0</v>
      </c>
      <c r="BL181" s="15" t="s">
        <v>225</v>
      </c>
      <c r="BM181" s="198" t="s">
        <v>959</v>
      </c>
    </row>
    <row r="182" s="2" customFormat="1" ht="24.15" customHeight="1">
      <c r="A182" s="34"/>
      <c r="B182" s="185"/>
      <c r="C182" s="186" t="s">
        <v>322</v>
      </c>
      <c r="D182" s="186" t="s">
        <v>171</v>
      </c>
      <c r="E182" s="187" t="s">
        <v>960</v>
      </c>
      <c r="F182" s="188" t="s">
        <v>961</v>
      </c>
      <c r="G182" s="189" t="s">
        <v>309</v>
      </c>
      <c r="H182" s="211"/>
      <c r="I182" s="191"/>
      <c r="J182" s="192">
        <f>ROUND(I182*H182,2)</f>
        <v>0</v>
      </c>
      <c r="K182" s="193"/>
      <c r="L182" s="35"/>
      <c r="M182" s="194" t="s">
        <v>1</v>
      </c>
      <c r="N182" s="195" t="s">
        <v>41</v>
      </c>
      <c r="O182" s="78"/>
      <c r="P182" s="196">
        <f>O182*H182</f>
        <v>0</v>
      </c>
      <c r="Q182" s="196">
        <v>0</v>
      </c>
      <c r="R182" s="196">
        <f>Q182*H182</f>
        <v>0</v>
      </c>
      <c r="S182" s="196">
        <v>0</v>
      </c>
      <c r="T182" s="19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8" t="s">
        <v>225</v>
      </c>
      <c r="AT182" s="198" t="s">
        <v>171</v>
      </c>
      <c r="AU182" s="198" t="s">
        <v>88</v>
      </c>
      <c r="AY182" s="15" t="s">
        <v>168</v>
      </c>
      <c r="BE182" s="199">
        <f>IF(N182="základná",J182,0)</f>
        <v>0</v>
      </c>
      <c r="BF182" s="199">
        <f>IF(N182="znížená",J182,0)</f>
        <v>0</v>
      </c>
      <c r="BG182" s="199">
        <f>IF(N182="zákl. prenesená",J182,0)</f>
        <v>0</v>
      </c>
      <c r="BH182" s="199">
        <f>IF(N182="zníž. prenesená",J182,0)</f>
        <v>0</v>
      </c>
      <c r="BI182" s="199">
        <f>IF(N182="nulová",J182,0)</f>
        <v>0</v>
      </c>
      <c r="BJ182" s="15" t="s">
        <v>88</v>
      </c>
      <c r="BK182" s="199">
        <f>ROUND(I182*H182,2)</f>
        <v>0</v>
      </c>
      <c r="BL182" s="15" t="s">
        <v>225</v>
      </c>
      <c r="BM182" s="198" t="s">
        <v>962</v>
      </c>
    </row>
    <row r="183" s="12" customFormat="1" ht="22.8" customHeight="1">
      <c r="A183" s="12"/>
      <c r="B183" s="172"/>
      <c r="C183" s="12"/>
      <c r="D183" s="173" t="s">
        <v>74</v>
      </c>
      <c r="E183" s="183" t="s">
        <v>489</v>
      </c>
      <c r="F183" s="183" t="s">
        <v>490</v>
      </c>
      <c r="G183" s="12"/>
      <c r="H183" s="12"/>
      <c r="I183" s="175"/>
      <c r="J183" s="184">
        <f>BK183</f>
        <v>0</v>
      </c>
      <c r="K183" s="12"/>
      <c r="L183" s="172"/>
      <c r="M183" s="177"/>
      <c r="N183" s="178"/>
      <c r="O183" s="178"/>
      <c r="P183" s="179">
        <f>SUM(P184:P187)</f>
        <v>0</v>
      </c>
      <c r="Q183" s="178"/>
      <c r="R183" s="179">
        <f>SUM(R184:R187)</f>
        <v>0.026000000000000002</v>
      </c>
      <c r="S183" s="178"/>
      <c r="T183" s="180">
        <f>SUM(T184:T187)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73" t="s">
        <v>88</v>
      </c>
      <c r="AT183" s="181" t="s">
        <v>74</v>
      </c>
      <c r="AU183" s="181" t="s">
        <v>82</v>
      </c>
      <c r="AY183" s="173" t="s">
        <v>168</v>
      </c>
      <c r="BK183" s="182">
        <f>SUM(BK184:BK187)</f>
        <v>0</v>
      </c>
    </row>
    <row r="184" s="2" customFormat="1" ht="33" customHeight="1">
      <c r="A184" s="34"/>
      <c r="B184" s="185"/>
      <c r="C184" s="186" t="s">
        <v>326</v>
      </c>
      <c r="D184" s="186" t="s">
        <v>171</v>
      </c>
      <c r="E184" s="187" t="s">
        <v>963</v>
      </c>
      <c r="F184" s="188" t="s">
        <v>964</v>
      </c>
      <c r="G184" s="189" t="s">
        <v>273</v>
      </c>
      <c r="H184" s="190">
        <v>1</v>
      </c>
      <c r="I184" s="191"/>
      <c r="J184" s="192">
        <f>ROUND(I184*H184,2)</f>
        <v>0</v>
      </c>
      <c r="K184" s="193"/>
      <c r="L184" s="35"/>
      <c r="M184" s="194" t="s">
        <v>1</v>
      </c>
      <c r="N184" s="195" t="s">
        <v>41</v>
      </c>
      <c r="O184" s="78"/>
      <c r="P184" s="196">
        <f>O184*H184</f>
        <v>0</v>
      </c>
      <c r="Q184" s="196">
        <v>0</v>
      </c>
      <c r="R184" s="196">
        <f>Q184*H184</f>
        <v>0</v>
      </c>
      <c r="S184" s="196">
        <v>0</v>
      </c>
      <c r="T184" s="197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8" t="s">
        <v>225</v>
      </c>
      <c r="AT184" s="198" t="s">
        <v>171</v>
      </c>
      <c r="AU184" s="198" t="s">
        <v>88</v>
      </c>
      <c r="AY184" s="15" t="s">
        <v>168</v>
      </c>
      <c r="BE184" s="199">
        <f>IF(N184="základná",J184,0)</f>
        <v>0</v>
      </c>
      <c r="BF184" s="199">
        <f>IF(N184="znížená",J184,0)</f>
        <v>0</v>
      </c>
      <c r="BG184" s="199">
        <f>IF(N184="zákl. prenesená",J184,0)</f>
        <v>0</v>
      </c>
      <c r="BH184" s="199">
        <f>IF(N184="zníž. prenesená",J184,0)</f>
        <v>0</v>
      </c>
      <c r="BI184" s="199">
        <f>IF(N184="nulová",J184,0)</f>
        <v>0</v>
      </c>
      <c r="BJ184" s="15" t="s">
        <v>88</v>
      </c>
      <c r="BK184" s="199">
        <f>ROUND(I184*H184,2)</f>
        <v>0</v>
      </c>
      <c r="BL184" s="15" t="s">
        <v>225</v>
      </c>
      <c r="BM184" s="198" t="s">
        <v>965</v>
      </c>
    </row>
    <row r="185" s="2" customFormat="1" ht="24.15" customHeight="1">
      <c r="A185" s="34"/>
      <c r="B185" s="185"/>
      <c r="C185" s="200" t="s">
        <v>330</v>
      </c>
      <c r="D185" s="200" t="s">
        <v>294</v>
      </c>
      <c r="E185" s="201" t="s">
        <v>966</v>
      </c>
      <c r="F185" s="202" t="s">
        <v>967</v>
      </c>
      <c r="G185" s="203" t="s">
        <v>273</v>
      </c>
      <c r="H185" s="204">
        <v>1</v>
      </c>
      <c r="I185" s="205"/>
      <c r="J185" s="206">
        <f>ROUND(I185*H185,2)</f>
        <v>0</v>
      </c>
      <c r="K185" s="207"/>
      <c r="L185" s="208"/>
      <c r="M185" s="209" t="s">
        <v>1</v>
      </c>
      <c r="N185" s="210" t="s">
        <v>41</v>
      </c>
      <c r="O185" s="78"/>
      <c r="P185" s="196">
        <f>O185*H185</f>
        <v>0</v>
      </c>
      <c r="Q185" s="196">
        <v>0.001</v>
      </c>
      <c r="R185" s="196">
        <f>Q185*H185</f>
        <v>0.001</v>
      </c>
      <c r="S185" s="196">
        <v>0</v>
      </c>
      <c r="T185" s="197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8" t="s">
        <v>297</v>
      </c>
      <c r="AT185" s="198" t="s">
        <v>294</v>
      </c>
      <c r="AU185" s="198" t="s">
        <v>88</v>
      </c>
      <c r="AY185" s="15" t="s">
        <v>168</v>
      </c>
      <c r="BE185" s="199">
        <f>IF(N185="základná",J185,0)</f>
        <v>0</v>
      </c>
      <c r="BF185" s="199">
        <f>IF(N185="znížená",J185,0)</f>
        <v>0</v>
      </c>
      <c r="BG185" s="199">
        <f>IF(N185="zákl. prenesená",J185,0)</f>
        <v>0</v>
      </c>
      <c r="BH185" s="199">
        <f>IF(N185="zníž. prenesená",J185,0)</f>
        <v>0</v>
      </c>
      <c r="BI185" s="199">
        <f>IF(N185="nulová",J185,0)</f>
        <v>0</v>
      </c>
      <c r="BJ185" s="15" t="s">
        <v>88</v>
      </c>
      <c r="BK185" s="199">
        <f>ROUND(I185*H185,2)</f>
        <v>0</v>
      </c>
      <c r="BL185" s="15" t="s">
        <v>225</v>
      </c>
      <c r="BM185" s="198" t="s">
        <v>968</v>
      </c>
    </row>
    <row r="186" s="2" customFormat="1" ht="24.15" customHeight="1">
      <c r="A186" s="34"/>
      <c r="B186" s="185"/>
      <c r="C186" s="200" t="s">
        <v>334</v>
      </c>
      <c r="D186" s="200" t="s">
        <v>294</v>
      </c>
      <c r="E186" s="201" t="s">
        <v>969</v>
      </c>
      <c r="F186" s="202" t="s">
        <v>970</v>
      </c>
      <c r="G186" s="203" t="s">
        <v>273</v>
      </c>
      <c r="H186" s="204">
        <v>1</v>
      </c>
      <c r="I186" s="205"/>
      <c r="J186" s="206">
        <f>ROUND(I186*H186,2)</f>
        <v>0</v>
      </c>
      <c r="K186" s="207"/>
      <c r="L186" s="208"/>
      <c r="M186" s="209" t="s">
        <v>1</v>
      </c>
      <c r="N186" s="210" t="s">
        <v>41</v>
      </c>
      <c r="O186" s="78"/>
      <c r="P186" s="196">
        <f>O186*H186</f>
        <v>0</v>
      </c>
      <c r="Q186" s="196">
        <v>0.025000000000000001</v>
      </c>
      <c r="R186" s="196">
        <f>Q186*H186</f>
        <v>0.025000000000000001</v>
      </c>
      <c r="S186" s="196">
        <v>0</v>
      </c>
      <c r="T186" s="197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8" t="s">
        <v>297</v>
      </c>
      <c r="AT186" s="198" t="s">
        <v>294</v>
      </c>
      <c r="AU186" s="198" t="s">
        <v>88</v>
      </c>
      <c r="AY186" s="15" t="s">
        <v>168</v>
      </c>
      <c r="BE186" s="199">
        <f>IF(N186="základná",J186,0)</f>
        <v>0</v>
      </c>
      <c r="BF186" s="199">
        <f>IF(N186="znížená",J186,0)</f>
        <v>0</v>
      </c>
      <c r="BG186" s="199">
        <f>IF(N186="zákl. prenesená",J186,0)</f>
        <v>0</v>
      </c>
      <c r="BH186" s="199">
        <f>IF(N186="zníž. prenesená",J186,0)</f>
        <v>0</v>
      </c>
      <c r="BI186" s="199">
        <f>IF(N186="nulová",J186,0)</f>
        <v>0</v>
      </c>
      <c r="BJ186" s="15" t="s">
        <v>88</v>
      </c>
      <c r="BK186" s="199">
        <f>ROUND(I186*H186,2)</f>
        <v>0</v>
      </c>
      <c r="BL186" s="15" t="s">
        <v>225</v>
      </c>
      <c r="BM186" s="198" t="s">
        <v>971</v>
      </c>
    </row>
    <row r="187" s="2" customFormat="1" ht="24.15" customHeight="1">
      <c r="A187" s="34"/>
      <c r="B187" s="185"/>
      <c r="C187" s="186" t="s">
        <v>338</v>
      </c>
      <c r="D187" s="186" t="s">
        <v>171</v>
      </c>
      <c r="E187" s="187" t="s">
        <v>540</v>
      </c>
      <c r="F187" s="188" t="s">
        <v>541</v>
      </c>
      <c r="G187" s="189" t="s">
        <v>309</v>
      </c>
      <c r="H187" s="211"/>
      <c r="I187" s="191"/>
      <c r="J187" s="192">
        <f>ROUND(I187*H187,2)</f>
        <v>0</v>
      </c>
      <c r="K187" s="193"/>
      <c r="L187" s="35"/>
      <c r="M187" s="194" t="s">
        <v>1</v>
      </c>
      <c r="N187" s="195" t="s">
        <v>41</v>
      </c>
      <c r="O187" s="78"/>
      <c r="P187" s="196">
        <f>O187*H187</f>
        <v>0</v>
      </c>
      <c r="Q187" s="196">
        <v>0</v>
      </c>
      <c r="R187" s="196">
        <f>Q187*H187</f>
        <v>0</v>
      </c>
      <c r="S187" s="196">
        <v>0</v>
      </c>
      <c r="T187" s="197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8" t="s">
        <v>225</v>
      </c>
      <c r="AT187" s="198" t="s">
        <v>171</v>
      </c>
      <c r="AU187" s="198" t="s">
        <v>88</v>
      </c>
      <c r="AY187" s="15" t="s">
        <v>168</v>
      </c>
      <c r="BE187" s="199">
        <f>IF(N187="základná",J187,0)</f>
        <v>0</v>
      </c>
      <c r="BF187" s="199">
        <f>IF(N187="znížená",J187,0)</f>
        <v>0</v>
      </c>
      <c r="BG187" s="199">
        <f>IF(N187="zákl. prenesená",J187,0)</f>
        <v>0</v>
      </c>
      <c r="BH187" s="199">
        <f>IF(N187="zníž. prenesená",J187,0)</f>
        <v>0</v>
      </c>
      <c r="BI187" s="199">
        <f>IF(N187="nulová",J187,0)</f>
        <v>0</v>
      </c>
      <c r="BJ187" s="15" t="s">
        <v>88</v>
      </c>
      <c r="BK187" s="199">
        <f>ROUND(I187*H187,2)</f>
        <v>0</v>
      </c>
      <c r="BL187" s="15" t="s">
        <v>225</v>
      </c>
      <c r="BM187" s="198" t="s">
        <v>972</v>
      </c>
    </row>
    <row r="188" s="12" customFormat="1" ht="22.8" customHeight="1">
      <c r="A188" s="12"/>
      <c r="B188" s="172"/>
      <c r="C188" s="12"/>
      <c r="D188" s="173" t="s">
        <v>74</v>
      </c>
      <c r="E188" s="183" t="s">
        <v>543</v>
      </c>
      <c r="F188" s="183" t="s">
        <v>544</v>
      </c>
      <c r="G188" s="12"/>
      <c r="H188" s="12"/>
      <c r="I188" s="175"/>
      <c r="J188" s="184">
        <f>BK188</f>
        <v>0</v>
      </c>
      <c r="K188" s="12"/>
      <c r="L188" s="172"/>
      <c r="M188" s="177"/>
      <c r="N188" s="178"/>
      <c r="O188" s="178"/>
      <c r="P188" s="179">
        <f>SUM(P189:P190)</f>
        <v>0</v>
      </c>
      <c r="Q188" s="178"/>
      <c r="R188" s="179">
        <f>SUM(R189:R190)</f>
        <v>0</v>
      </c>
      <c r="S188" s="178"/>
      <c r="T188" s="180">
        <f>SUM(T189:T190)</f>
        <v>0.054599999999999996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73" t="s">
        <v>88</v>
      </c>
      <c r="AT188" s="181" t="s">
        <v>74</v>
      </c>
      <c r="AU188" s="181" t="s">
        <v>82</v>
      </c>
      <c r="AY188" s="173" t="s">
        <v>168</v>
      </c>
      <c r="BK188" s="182">
        <f>SUM(BK189:BK190)</f>
        <v>0</v>
      </c>
    </row>
    <row r="189" s="2" customFormat="1" ht="16.5" customHeight="1">
      <c r="A189" s="34"/>
      <c r="B189" s="185"/>
      <c r="C189" s="186" t="s">
        <v>342</v>
      </c>
      <c r="D189" s="186" t="s">
        <v>171</v>
      </c>
      <c r="E189" s="187" t="s">
        <v>878</v>
      </c>
      <c r="F189" s="188" t="s">
        <v>879</v>
      </c>
      <c r="G189" s="189" t="s">
        <v>174</v>
      </c>
      <c r="H189" s="190">
        <v>7.7999999999999998</v>
      </c>
      <c r="I189" s="191"/>
      <c r="J189" s="192">
        <f>ROUND(I189*H189,2)</f>
        <v>0</v>
      </c>
      <c r="K189" s="193"/>
      <c r="L189" s="35"/>
      <c r="M189" s="194" t="s">
        <v>1</v>
      </c>
      <c r="N189" s="195" t="s">
        <v>41</v>
      </c>
      <c r="O189" s="78"/>
      <c r="P189" s="196">
        <f>O189*H189</f>
        <v>0</v>
      </c>
      <c r="Q189" s="196">
        <v>0</v>
      </c>
      <c r="R189" s="196">
        <f>Q189*H189</f>
        <v>0</v>
      </c>
      <c r="S189" s="196">
        <v>0.0050000000000000001</v>
      </c>
      <c r="T189" s="197">
        <f>S189*H189</f>
        <v>0.039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8" t="s">
        <v>225</v>
      </c>
      <c r="AT189" s="198" t="s">
        <v>171</v>
      </c>
      <c r="AU189" s="198" t="s">
        <v>88</v>
      </c>
      <c r="AY189" s="15" t="s">
        <v>168</v>
      </c>
      <c r="BE189" s="199">
        <f>IF(N189="základná",J189,0)</f>
        <v>0</v>
      </c>
      <c r="BF189" s="199">
        <f>IF(N189="znížená",J189,0)</f>
        <v>0</v>
      </c>
      <c r="BG189" s="199">
        <f>IF(N189="zákl. prenesená",J189,0)</f>
        <v>0</v>
      </c>
      <c r="BH189" s="199">
        <f>IF(N189="zníž. prenesená",J189,0)</f>
        <v>0</v>
      </c>
      <c r="BI189" s="199">
        <f>IF(N189="nulová",J189,0)</f>
        <v>0</v>
      </c>
      <c r="BJ189" s="15" t="s">
        <v>88</v>
      </c>
      <c r="BK189" s="199">
        <f>ROUND(I189*H189,2)</f>
        <v>0</v>
      </c>
      <c r="BL189" s="15" t="s">
        <v>225</v>
      </c>
      <c r="BM189" s="198" t="s">
        <v>973</v>
      </c>
    </row>
    <row r="190" s="2" customFormat="1" ht="16.5" customHeight="1">
      <c r="A190" s="34"/>
      <c r="B190" s="185"/>
      <c r="C190" s="186" t="s">
        <v>348</v>
      </c>
      <c r="D190" s="186" t="s">
        <v>171</v>
      </c>
      <c r="E190" s="187" t="s">
        <v>881</v>
      </c>
      <c r="F190" s="188" t="s">
        <v>882</v>
      </c>
      <c r="G190" s="189" t="s">
        <v>174</v>
      </c>
      <c r="H190" s="190">
        <v>7.7999999999999998</v>
      </c>
      <c r="I190" s="191"/>
      <c r="J190" s="192">
        <f>ROUND(I190*H190,2)</f>
        <v>0</v>
      </c>
      <c r="K190" s="193"/>
      <c r="L190" s="35"/>
      <c r="M190" s="194" t="s">
        <v>1</v>
      </c>
      <c r="N190" s="195" t="s">
        <v>41</v>
      </c>
      <c r="O190" s="78"/>
      <c r="P190" s="196">
        <f>O190*H190</f>
        <v>0</v>
      </c>
      <c r="Q190" s="196">
        <v>0</v>
      </c>
      <c r="R190" s="196">
        <f>Q190*H190</f>
        <v>0</v>
      </c>
      <c r="S190" s="196">
        <v>0.002</v>
      </c>
      <c r="T190" s="197">
        <f>S190*H190</f>
        <v>0.015599999999999999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8" t="s">
        <v>225</v>
      </c>
      <c r="AT190" s="198" t="s">
        <v>171</v>
      </c>
      <c r="AU190" s="198" t="s">
        <v>88</v>
      </c>
      <c r="AY190" s="15" t="s">
        <v>168</v>
      </c>
      <c r="BE190" s="199">
        <f>IF(N190="základná",J190,0)</f>
        <v>0</v>
      </c>
      <c r="BF190" s="199">
        <f>IF(N190="znížená",J190,0)</f>
        <v>0</v>
      </c>
      <c r="BG190" s="199">
        <f>IF(N190="zákl. prenesená",J190,0)</f>
        <v>0</v>
      </c>
      <c r="BH190" s="199">
        <f>IF(N190="zníž. prenesená",J190,0)</f>
        <v>0</v>
      </c>
      <c r="BI190" s="199">
        <f>IF(N190="nulová",J190,0)</f>
        <v>0</v>
      </c>
      <c r="BJ190" s="15" t="s">
        <v>88</v>
      </c>
      <c r="BK190" s="199">
        <f>ROUND(I190*H190,2)</f>
        <v>0</v>
      </c>
      <c r="BL190" s="15" t="s">
        <v>225</v>
      </c>
      <c r="BM190" s="198" t="s">
        <v>974</v>
      </c>
    </row>
    <row r="191" s="12" customFormat="1" ht="22.8" customHeight="1">
      <c r="A191" s="12"/>
      <c r="B191" s="172"/>
      <c r="C191" s="12"/>
      <c r="D191" s="173" t="s">
        <v>74</v>
      </c>
      <c r="E191" s="183" t="s">
        <v>761</v>
      </c>
      <c r="F191" s="183" t="s">
        <v>762</v>
      </c>
      <c r="G191" s="12"/>
      <c r="H191" s="12"/>
      <c r="I191" s="175"/>
      <c r="J191" s="184">
        <f>BK191</f>
        <v>0</v>
      </c>
      <c r="K191" s="12"/>
      <c r="L191" s="172"/>
      <c r="M191" s="177"/>
      <c r="N191" s="178"/>
      <c r="O191" s="178"/>
      <c r="P191" s="179">
        <f>SUM(P192:P195)</f>
        <v>0</v>
      </c>
      <c r="Q191" s="178"/>
      <c r="R191" s="179">
        <f>SUM(R192:R195)</f>
        <v>0.49841100000000005</v>
      </c>
      <c r="S191" s="178"/>
      <c r="T191" s="180">
        <f>SUM(T192:T195)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73" t="s">
        <v>88</v>
      </c>
      <c r="AT191" s="181" t="s">
        <v>74</v>
      </c>
      <c r="AU191" s="181" t="s">
        <v>82</v>
      </c>
      <c r="AY191" s="173" t="s">
        <v>168</v>
      </c>
      <c r="BK191" s="182">
        <f>SUM(BK192:BK195)</f>
        <v>0</v>
      </c>
    </row>
    <row r="192" s="2" customFormat="1" ht="24.15" customHeight="1">
      <c r="A192" s="34"/>
      <c r="B192" s="185"/>
      <c r="C192" s="186" t="s">
        <v>352</v>
      </c>
      <c r="D192" s="186" t="s">
        <v>171</v>
      </c>
      <c r="E192" s="187" t="s">
        <v>763</v>
      </c>
      <c r="F192" s="188" t="s">
        <v>764</v>
      </c>
      <c r="G192" s="189" t="s">
        <v>228</v>
      </c>
      <c r="H192" s="190">
        <v>9.9000000000000004</v>
      </c>
      <c r="I192" s="191"/>
      <c r="J192" s="192">
        <f>ROUND(I192*H192,2)</f>
        <v>0</v>
      </c>
      <c r="K192" s="193"/>
      <c r="L192" s="35"/>
      <c r="M192" s="194" t="s">
        <v>1</v>
      </c>
      <c r="N192" s="195" t="s">
        <v>41</v>
      </c>
      <c r="O192" s="78"/>
      <c r="P192" s="196">
        <f>O192*H192</f>
        <v>0</v>
      </c>
      <c r="Q192" s="196">
        <v>0</v>
      </c>
      <c r="R192" s="196">
        <f>Q192*H192</f>
        <v>0</v>
      </c>
      <c r="S192" s="196">
        <v>0</v>
      </c>
      <c r="T192" s="197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8" t="s">
        <v>225</v>
      </c>
      <c r="AT192" s="198" t="s">
        <v>171</v>
      </c>
      <c r="AU192" s="198" t="s">
        <v>88</v>
      </c>
      <c r="AY192" s="15" t="s">
        <v>168</v>
      </c>
      <c r="BE192" s="199">
        <f>IF(N192="základná",J192,0)</f>
        <v>0</v>
      </c>
      <c r="BF192" s="199">
        <f>IF(N192="znížená",J192,0)</f>
        <v>0</v>
      </c>
      <c r="BG192" s="199">
        <f>IF(N192="zákl. prenesená",J192,0)</f>
        <v>0</v>
      </c>
      <c r="BH192" s="199">
        <f>IF(N192="zníž. prenesená",J192,0)</f>
        <v>0</v>
      </c>
      <c r="BI192" s="199">
        <f>IF(N192="nulová",J192,0)</f>
        <v>0</v>
      </c>
      <c r="BJ192" s="15" t="s">
        <v>88</v>
      </c>
      <c r="BK192" s="199">
        <f>ROUND(I192*H192,2)</f>
        <v>0</v>
      </c>
      <c r="BL192" s="15" t="s">
        <v>225</v>
      </c>
      <c r="BM192" s="198" t="s">
        <v>975</v>
      </c>
    </row>
    <row r="193" s="2" customFormat="1" ht="24.15" customHeight="1">
      <c r="A193" s="34"/>
      <c r="B193" s="185"/>
      <c r="C193" s="186" t="s">
        <v>356</v>
      </c>
      <c r="D193" s="186" t="s">
        <v>171</v>
      </c>
      <c r="E193" s="187" t="s">
        <v>766</v>
      </c>
      <c r="F193" s="188" t="s">
        <v>767</v>
      </c>
      <c r="G193" s="189" t="s">
        <v>174</v>
      </c>
      <c r="H193" s="190">
        <v>7.9000000000000004</v>
      </c>
      <c r="I193" s="191"/>
      <c r="J193" s="192">
        <f>ROUND(I193*H193,2)</f>
        <v>0</v>
      </c>
      <c r="K193" s="193"/>
      <c r="L193" s="35"/>
      <c r="M193" s="194" t="s">
        <v>1</v>
      </c>
      <c r="N193" s="195" t="s">
        <v>41</v>
      </c>
      <c r="O193" s="78"/>
      <c r="P193" s="196">
        <f>O193*H193</f>
        <v>0</v>
      </c>
      <c r="Q193" s="196">
        <v>0.044400000000000002</v>
      </c>
      <c r="R193" s="196">
        <f>Q193*H193</f>
        <v>0.35076000000000002</v>
      </c>
      <c r="S193" s="196">
        <v>0</v>
      </c>
      <c r="T193" s="197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8" t="s">
        <v>225</v>
      </c>
      <c r="AT193" s="198" t="s">
        <v>171</v>
      </c>
      <c r="AU193" s="198" t="s">
        <v>88</v>
      </c>
      <c r="AY193" s="15" t="s">
        <v>168</v>
      </c>
      <c r="BE193" s="199">
        <f>IF(N193="základná",J193,0)</f>
        <v>0</v>
      </c>
      <c r="BF193" s="199">
        <f>IF(N193="znížená",J193,0)</f>
        <v>0</v>
      </c>
      <c r="BG193" s="199">
        <f>IF(N193="zákl. prenesená",J193,0)</f>
        <v>0</v>
      </c>
      <c r="BH193" s="199">
        <f>IF(N193="zníž. prenesená",J193,0)</f>
        <v>0</v>
      </c>
      <c r="BI193" s="199">
        <f>IF(N193="nulová",J193,0)</f>
        <v>0</v>
      </c>
      <c r="BJ193" s="15" t="s">
        <v>88</v>
      </c>
      <c r="BK193" s="199">
        <f>ROUND(I193*H193,2)</f>
        <v>0</v>
      </c>
      <c r="BL193" s="15" t="s">
        <v>225</v>
      </c>
      <c r="BM193" s="198" t="s">
        <v>976</v>
      </c>
    </row>
    <row r="194" s="2" customFormat="1" ht="33" customHeight="1">
      <c r="A194" s="34"/>
      <c r="B194" s="185"/>
      <c r="C194" s="200" t="s">
        <v>360</v>
      </c>
      <c r="D194" s="200" t="s">
        <v>294</v>
      </c>
      <c r="E194" s="201" t="s">
        <v>769</v>
      </c>
      <c r="F194" s="202" t="s">
        <v>770</v>
      </c>
      <c r="G194" s="203" t="s">
        <v>174</v>
      </c>
      <c r="H194" s="204">
        <v>8.2949999999999999</v>
      </c>
      <c r="I194" s="205"/>
      <c r="J194" s="206">
        <f>ROUND(I194*H194,2)</f>
        <v>0</v>
      </c>
      <c r="K194" s="207"/>
      <c r="L194" s="208"/>
      <c r="M194" s="209" t="s">
        <v>1</v>
      </c>
      <c r="N194" s="210" t="s">
        <v>41</v>
      </c>
      <c r="O194" s="78"/>
      <c r="P194" s="196">
        <f>O194*H194</f>
        <v>0</v>
      </c>
      <c r="Q194" s="196">
        <v>0.0178</v>
      </c>
      <c r="R194" s="196">
        <f>Q194*H194</f>
        <v>0.147651</v>
      </c>
      <c r="S194" s="196">
        <v>0</v>
      </c>
      <c r="T194" s="197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8" t="s">
        <v>297</v>
      </c>
      <c r="AT194" s="198" t="s">
        <v>294</v>
      </c>
      <c r="AU194" s="198" t="s">
        <v>88</v>
      </c>
      <c r="AY194" s="15" t="s">
        <v>168</v>
      </c>
      <c r="BE194" s="199">
        <f>IF(N194="základná",J194,0)</f>
        <v>0</v>
      </c>
      <c r="BF194" s="199">
        <f>IF(N194="znížená",J194,0)</f>
        <v>0</v>
      </c>
      <c r="BG194" s="199">
        <f>IF(N194="zákl. prenesená",J194,0)</f>
        <v>0</v>
      </c>
      <c r="BH194" s="199">
        <f>IF(N194="zníž. prenesená",J194,0)</f>
        <v>0</v>
      </c>
      <c r="BI194" s="199">
        <f>IF(N194="nulová",J194,0)</f>
        <v>0</v>
      </c>
      <c r="BJ194" s="15" t="s">
        <v>88</v>
      </c>
      <c r="BK194" s="199">
        <f>ROUND(I194*H194,2)</f>
        <v>0</v>
      </c>
      <c r="BL194" s="15" t="s">
        <v>225</v>
      </c>
      <c r="BM194" s="198" t="s">
        <v>977</v>
      </c>
    </row>
    <row r="195" s="2" customFormat="1" ht="24.15" customHeight="1">
      <c r="A195" s="34"/>
      <c r="B195" s="185"/>
      <c r="C195" s="186" t="s">
        <v>364</v>
      </c>
      <c r="D195" s="186" t="s">
        <v>171</v>
      </c>
      <c r="E195" s="187" t="s">
        <v>772</v>
      </c>
      <c r="F195" s="188" t="s">
        <v>773</v>
      </c>
      <c r="G195" s="189" t="s">
        <v>309</v>
      </c>
      <c r="H195" s="211"/>
      <c r="I195" s="191"/>
      <c r="J195" s="192">
        <f>ROUND(I195*H195,2)</f>
        <v>0</v>
      </c>
      <c r="K195" s="193"/>
      <c r="L195" s="35"/>
      <c r="M195" s="194" t="s">
        <v>1</v>
      </c>
      <c r="N195" s="195" t="s">
        <v>41</v>
      </c>
      <c r="O195" s="78"/>
      <c r="P195" s="196">
        <f>O195*H195</f>
        <v>0</v>
      </c>
      <c r="Q195" s="196">
        <v>0</v>
      </c>
      <c r="R195" s="196">
        <f>Q195*H195</f>
        <v>0</v>
      </c>
      <c r="S195" s="196">
        <v>0</v>
      </c>
      <c r="T195" s="197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8" t="s">
        <v>225</v>
      </c>
      <c r="AT195" s="198" t="s">
        <v>171</v>
      </c>
      <c r="AU195" s="198" t="s">
        <v>88</v>
      </c>
      <c r="AY195" s="15" t="s">
        <v>168</v>
      </c>
      <c r="BE195" s="199">
        <f>IF(N195="základná",J195,0)</f>
        <v>0</v>
      </c>
      <c r="BF195" s="199">
        <f>IF(N195="znížená",J195,0)</f>
        <v>0</v>
      </c>
      <c r="BG195" s="199">
        <f>IF(N195="zákl. prenesená",J195,0)</f>
        <v>0</v>
      </c>
      <c r="BH195" s="199">
        <f>IF(N195="zníž. prenesená",J195,0)</f>
        <v>0</v>
      </c>
      <c r="BI195" s="199">
        <f>IF(N195="nulová",J195,0)</f>
        <v>0</v>
      </c>
      <c r="BJ195" s="15" t="s">
        <v>88</v>
      </c>
      <c r="BK195" s="199">
        <f>ROUND(I195*H195,2)</f>
        <v>0</v>
      </c>
      <c r="BL195" s="15" t="s">
        <v>225</v>
      </c>
      <c r="BM195" s="198" t="s">
        <v>978</v>
      </c>
    </row>
    <row r="196" s="12" customFormat="1" ht="22.8" customHeight="1">
      <c r="A196" s="12"/>
      <c r="B196" s="172"/>
      <c r="C196" s="12"/>
      <c r="D196" s="173" t="s">
        <v>74</v>
      </c>
      <c r="E196" s="183" t="s">
        <v>808</v>
      </c>
      <c r="F196" s="183" t="s">
        <v>809</v>
      </c>
      <c r="G196" s="12"/>
      <c r="H196" s="12"/>
      <c r="I196" s="175"/>
      <c r="J196" s="184">
        <f>BK196</f>
        <v>0</v>
      </c>
      <c r="K196" s="12"/>
      <c r="L196" s="172"/>
      <c r="M196" s="177"/>
      <c r="N196" s="178"/>
      <c r="O196" s="178"/>
      <c r="P196" s="179">
        <f>SUM(P197:P202)</f>
        <v>0</v>
      </c>
      <c r="Q196" s="178"/>
      <c r="R196" s="179">
        <f>SUM(R197:R202)</f>
        <v>1.4315882200000001</v>
      </c>
      <c r="S196" s="178"/>
      <c r="T196" s="180">
        <f>SUM(T197:T202)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73" t="s">
        <v>88</v>
      </c>
      <c r="AT196" s="181" t="s">
        <v>74</v>
      </c>
      <c r="AU196" s="181" t="s">
        <v>82</v>
      </c>
      <c r="AY196" s="173" t="s">
        <v>168</v>
      </c>
      <c r="BK196" s="182">
        <f>SUM(BK197:BK202)</f>
        <v>0</v>
      </c>
    </row>
    <row r="197" s="2" customFormat="1" ht="24.15" customHeight="1">
      <c r="A197" s="34"/>
      <c r="B197" s="185"/>
      <c r="C197" s="186" t="s">
        <v>368</v>
      </c>
      <c r="D197" s="186" t="s">
        <v>171</v>
      </c>
      <c r="E197" s="187" t="s">
        <v>810</v>
      </c>
      <c r="F197" s="188" t="s">
        <v>764</v>
      </c>
      <c r="G197" s="189" t="s">
        <v>228</v>
      </c>
      <c r="H197" s="190">
        <v>17.699999999999999</v>
      </c>
      <c r="I197" s="191"/>
      <c r="J197" s="192">
        <f>ROUND(I197*H197,2)</f>
        <v>0</v>
      </c>
      <c r="K197" s="193"/>
      <c r="L197" s="35"/>
      <c r="M197" s="194" t="s">
        <v>1</v>
      </c>
      <c r="N197" s="195" t="s">
        <v>41</v>
      </c>
      <c r="O197" s="78"/>
      <c r="P197" s="196">
        <f>O197*H197</f>
        <v>0</v>
      </c>
      <c r="Q197" s="196">
        <v>0</v>
      </c>
      <c r="R197" s="196">
        <f>Q197*H197</f>
        <v>0</v>
      </c>
      <c r="S197" s="196">
        <v>0</v>
      </c>
      <c r="T197" s="197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8" t="s">
        <v>225</v>
      </c>
      <c r="AT197" s="198" t="s">
        <v>171</v>
      </c>
      <c r="AU197" s="198" t="s">
        <v>88</v>
      </c>
      <c r="AY197" s="15" t="s">
        <v>168</v>
      </c>
      <c r="BE197" s="199">
        <f>IF(N197="základná",J197,0)</f>
        <v>0</v>
      </c>
      <c r="BF197" s="199">
        <f>IF(N197="znížená",J197,0)</f>
        <v>0</v>
      </c>
      <c r="BG197" s="199">
        <f>IF(N197="zákl. prenesená",J197,0)</f>
        <v>0</v>
      </c>
      <c r="BH197" s="199">
        <f>IF(N197="zníž. prenesená",J197,0)</f>
        <v>0</v>
      </c>
      <c r="BI197" s="199">
        <f>IF(N197="nulová",J197,0)</f>
        <v>0</v>
      </c>
      <c r="BJ197" s="15" t="s">
        <v>88</v>
      </c>
      <c r="BK197" s="199">
        <f>ROUND(I197*H197,2)</f>
        <v>0</v>
      </c>
      <c r="BL197" s="15" t="s">
        <v>225</v>
      </c>
      <c r="BM197" s="198" t="s">
        <v>979</v>
      </c>
    </row>
    <row r="198" s="2" customFormat="1" ht="24.15" customHeight="1">
      <c r="A198" s="34"/>
      <c r="B198" s="185"/>
      <c r="C198" s="186" t="s">
        <v>372</v>
      </c>
      <c r="D198" s="186" t="s">
        <v>171</v>
      </c>
      <c r="E198" s="187" t="s">
        <v>812</v>
      </c>
      <c r="F198" s="188" t="s">
        <v>813</v>
      </c>
      <c r="G198" s="189" t="s">
        <v>174</v>
      </c>
      <c r="H198" s="190">
        <v>20.84</v>
      </c>
      <c r="I198" s="191"/>
      <c r="J198" s="192">
        <f>ROUND(I198*H198,2)</f>
        <v>0</v>
      </c>
      <c r="K198" s="193"/>
      <c r="L198" s="35"/>
      <c r="M198" s="194" t="s">
        <v>1</v>
      </c>
      <c r="N198" s="195" t="s">
        <v>41</v>
      </c>
      <c r="O198" s="78"/>
      <c r="P198" s="196">
        <f>O198*H198</f>
        <v>0</v>
      </c>
      <c r="Q198" s="196">
        <v>0.048476499999999999</v>
      </c>
      <c r="R198" s="196">
        <f>Q198*H198</f>
        <v>1.0102502600000001</v>
      </c>
      <c r="S198" s="196">
        <v>0</v>
      </c>
      <c r="T198" s="197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8" t="s">
        <v>225</v>
      </c>
      <c r="AT198" s="198" t="s">
        <v>171</v>
      </c>
      <c r="AU198" s="198" t="s">
        <v>88</v>
      </c>
      <c r="AY198" s="15" t="s">
        <v>168</v>
      </c>
      <c r="BE198" s="199">
        <f>IF(N198="základná",J198,0)</f>
        <v>0</v>
      </c>
      <c r="BF198" s="199">
        <f>IF(N198="znížená",J198,0)</f>
        <v>0</v>
      </c>
      <c r="BG198" s="199">
        <f>IF(N198="zákl. prenesená",J198,0)</f>
        <v>0</v>
      </c>
      <c r="BH198" s="199">
        <f>IF(N198="zníž. prenesená",J198,0)</f>
        <v>0</v>
      </c>
      <c r="BI198" s="199">
        <f>IF(N198="nulová",J198,0)</f>
        <v>0</v>
      </c>
      <c r="BJ198" s="15" t="s">
        <v>88</v>
      </c>
      <c r="BK198" s="199">
        <f>ROUND(I198*H198,2)</f>
        <v>0</v>
      </c>
      <c r="BL198" s="15" t="s">
        <v>225</v>
      </c>
      <c r="BM198" s="198" t="s">
        <v>980</v>
      </c>
    </row>
    <row r="199" s="2" customFormat="1" ht="24.15" customHeight="1">
      <c r="A199" s="34"/>
      <c r="B199" s="185"/>
      <c r="C199" s="200" t="s">
        <v>376</v>
      </c>
      <c r="D199" s="200" t="s">
        <v>294</v>
      </c>
      <c r="E199" s="201" t="s">
        <v>981</v>
      </c>
      <c r="F199" s="202" t="s">
        <v>982</v>
      </c>
      <c r="G199" s="203" t="s">
        <v>174</v>
      </c>
      <c r="H199" s="204">
        <v>21.257000000000001</v>
      </c>
      <c r="I199" s="205"/>
      <c r="J199" s="206">
        <f>ROUND(I199*H199,2)</f>
        <v>0</v>
      </c>
      <c r="K199" s="207"/>
      <c r="L199" s="208"/>
      <c r="M199" s="209" t="s">
        <v>1</v>
      </c>
      <c r="N199" s="210" t="s">
        <v>41</v>
      </c>
      <c r="O199" s="78"/>
      <c r="P199" s="196">
        <f>O199*H199</f>
        <v>0</v>
      </c>
      <c r="Q199" s="196">
        <v>0.018519999999999998</v>
      </c>
      <c r="R199" s="196">
        <f>Q199*H199</f>
        <v>0.39367964</v>
      </c>
      <c r="S199" s="196">
        <v>0</v>
      </c>
      <c r="T199" s="197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8" t="s">
        <v>297</v>
      </c>
      <c r="AT199" s="198" t="s">
        <v>294</v>
      </c>
      <c r="AU199" s="198" t="s">
        <v>88</v>
      </c>
      <c r="AY199" s="15" t="s">
        <v>168</v>
      </c>
      <c r="BE199" s="199">
        <f>IF(N199="základná",J199,0)</f>
        <v>0</v>
      </c>
      <c r="BF199" s="199">
        <f>IF(N199="znížená",J199,0)</f>
        <v>0</v>
      </c>
      <c r="BG199" s="199">
        <f>IF(N199="zákl. prenesená",J199,0)</f>
        <v>0</v>
      </c>
      <c r="BH199" s="199">
        <f>IF(N199="zníž. prenesená",J199,0)</f>
        <v>0</v>
      </c>
      <c r="BI199" s="199">
        <f>IF(N199="nulová",J199,0)</f>
        <v>0</v>
      </c>
      <c r="BJ199" s="15" t="s">
        <v>88</v>
      </c>
      <c r="BK199" s="199">
        <f>ROUND(I199*H199,2)</f>
        <v>0</v>
      </c>
      <c r="BL199" s="15" t="s">
        <v>225</v>
      </c>
      <c r="BM199" s="198" t="s">
        <v>983</v>
      </c>
    </row>
    <row r="200" s="2" customFormat="1" ht="16.5" customHeight="1">
      <c r="A200" s="34"/>
      <c r="B200" s="185"/>
      <c r="C200" s="186" t="s">
        <v>382</v>
      </c>
      <c r="D200" s="186" t="s">
        <v>171</v>
      </c>
      <c r="E200" s="187" t="s">
        <v>984</v>
      </c>
      <c r="F200" s="188" t="s">
        <v>819</v>
      </c>
      <c r="G200" s="189" t="s">
        <v>228</v>
      </c>
      <c r="H200" s="190">
        <v>5.0999999999999996</v>
      </c>
      <c r="I200" s="191"/>
      <c r="J200" s="192">
        <f>ROUND(I200*H200,2)</f>
        <v>0</v>
      </c>
      <c r="K200" s="193"/>
      <c r="L200" s="35"/>
      <c r="M200" s="194" t="s">
        <v>1</v>
      </c>
      <c r="N200" s="195" t="s">
        <v>41</v>
      </c>
      <c r="O200" s="78"/>
      <c r="P200" s="196">
        <f>O200*H200</f>
        <v>0</v>
      </c>
      <c r="Q200" s="196">
        <v>0.0052599999999999999</v>
      </c>
      <c r="R200" s="196">
        <f>Q200*H200</f>
        <v>0.026825999999999999</v>
      </c>
      <c r="S200" s="196">
        <v>0</v>
      </c>
      <c r="T200" s="197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8" t="s">
        <v>225</v>
      </c>
      <c r="AT200" s="198" t="s">
        <v>171</v>
      </c>
      <c r="AU200" s="198" t="s">
        <v>88</v>
      </c>
      <c r="AY200" s="15" t="s">
        <v>168</v>
      </c>
      <c r="BE200" s="199">
        <f>IF(N200="základná",J200,0)</f>
        <v>0</v>
      </c>
      <c r="BF200" s="199">
        <f>IF(N200="znížená",J200,0)</f>
        <v>0</v>
      </c>
      <c r="BG200" s="199">
        <f>IF(N200="zákl. prenesená",J200,0)</f>
        <v>0</v>
      </c>
      <c r="BH200" s="199">
        <f>IF(N200="zníž. prenesená",J200,0)</f>
        <v>0</v>
      </c>
      <c r="BI200" s="199">
        <f>IF(N200="nulová",J200,0)</f>
        <v>0</v>
      </c>
      <c r="BJ200" s="15" t="s">
        <v>88</v>
      </c>
      <c r="BK200" s="199">
        <f>ROUND(I200*H200,2)</f>
        <v>0</v>
      </c>
      <c r="BL200" s="15" t="s">
        <v>225</v>
      </c>
      <c r="BM200" s="198" t="s">
        <v>985</v>
      </c>
    </row>
    <row r="201" s="2" customFormat="1" ht="21.75" customHeight="1">
      <c r="A201" s="34"/>
      <c r="B201" s="185"/>
      <c r="C201" s="200" t="s">
        <v>548</v>
      </c>
      <c r="D201" s="200" t="s">
        <v>294</v>
      </c>
      <c r="E201" s="201" t="s">
        <v>821</v>
      </c>
      <c r="F201" s="202" t="s">
        <v>822</v>
      </c>
      <c r="G201" s="203" t="s">
        <v>823</v>
      </c>
      <c r="H201" s="204">
        <v>5.202</v>
      </c>
      <c r="I201" s="205"/>
      <c r="J201" s="206">
        <f>ROUND(I201*H201,2)</f>
        <v>0</v>
      </c>
      <c r="K201" s="207"/>
      <c r="L201" s="208"/>
      <c r="M201" s="209" t="s">
        <v>1</v>
      </c>
      <c r="N201" s="210" t="s">
        <v>41</v>
      </c>
      <c r="O201" s="78"/>
      <c r="P201" s="196">
        <f>O201*H201</f>
        <v>0</v>
      </c>
      <c r="Q201" s="196">
        <v>0.00016000000000000001</v>
      </c>
      <c r="R201" s="196">
        <f>Q201*H201</f>
        <v>0.00083232000000000011</v>
      </c>
      <c r="S201" s="196">
        <v>0</v>
      </c>
      <c r="T201" s="197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8" t="s">
        <v>297</v>
      </c>
      <c r="AT201" s="198" t="s">
        <v>294</v>
      </c>
      <c r="AU201" s="198" t="s">
        <v>88</v>
      </c>
      <c r="AY201" s="15" t="s">
        <v>168</v>
      </c>
      <c r="BE201" s="199">
        <f>IF(N201="základná",J201,0)</f>
        <v>0</v>
      </c>
      <c r="BF201" s="199">
        <f>IF(N201="znížená",J201,0)</f>
        <v>0</v>
      </c>
      <c r="BG201" s="199">
        <f>IF(N201="zákl. prenesená",J201,0)</f>
        <v>0</v>
      </c>
      <c r="BH201" s="199">
        <f>IF(N201="zníž. prenesená",J201,0)</f>
        <v>0</v>
      </c>
      <c r="BI201" s="199">
        <f>IF(N201="nulová",J201,0)</f>
        <v>0</v>
      </c>
      <c r="BJ201" s="15" t="s">
        <v>88</v>
      </c>
      <c r="BK201" s="199">
        <f>ROUND(I201*H201,2)</f>
        <v>0</v>
      </c>
      <c r="BL201" s="15" t="s">
        <v>225</v>
      </c>
      <c r="BM201" s="198" t="s">
        <v>986</v>
      </c>
    </row>
    <row r="202" s="2" customFormat="1" ht="24.15" customHeight="1">
      <c r="A202" s="34"/>
      <c r="B202" s="185"/>
      <c r="C202" s="186" t="s">
        <v>552</v>
      </c>
      <c r="D202" s="186" t="s">
        <v>171</v>
      </c>
      <c r="E202" s="187" t="s">
        <v>825</v>
      </c>
      <c r="F202" s="188" t="s">
        <v>826</v>
      </c>
      <c r="G202" s="189" t="s">
        <v>309</v>
      </c>
      <c r="H202" s="211"/>
      <c r="I202" s="191"/>
      <c r="J202" s="192">
        <f>ROUND(I202*H202,2)</f>
        <v>0</v>
      </c>
      <c r="K202" s="193"/>
      <c r="L202" s="35"/>
      <c r="M202" s="194" t="s">
        <v>1</v>
      </c>
      <c r="N202" s="195" t="s">
        <v>41</v>
      </c>
      <c r="O202" s="78"/>
      <c r="P202" s="196">
        <f>O202*H202</f>
        <v>0</v>
      </c>
      <c r="Q202" s="196">
        <v>0</v>
      </c>
      <c r="R202" s="196">
        <f>Q202*H202</f>
        <v>0</v>
      </c>
      <c r="S202" s="196">
        <v>0</v>
      </c>
      <c r="T202" s="197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8" t="s">
        <v>225</v>
      </c>
      <c r="AT202" s="198" t="s">
        <v>171</v>
      </c>
      <c r="AU202" s="198" t="s">
        <v>88</v>
      </c>
      <c r="AY202" s="15" t="s">
        <v>168</v>
      </c>
      <c r="BE202" s="199">
        <f>IF(N202="základná",J202,0)</f>
        <v>0</v>
      </c>
      <c r="BF202" s="199">
        <f>IF(N202="znížená",J202,0)</f>
        <v>0</v>
      </c>
      <c r="BG202" s="199">
        <f>IF(N202="zákl. prenesená",J202,0)</f>
        <v>0</v>
      </c>
      <c r="BH202" s="199">
        <f>IF(N202="zníž. prenesená",J202,0)</f>
        <v>0</v>
      </c>
      <c r="BI202" s="199">
        <f>IF(N202="nulová",J202,0)</f>
        <v>0</v>
      </c>
      <c r="BJ202" s="15" t="s">
        <v>88</v>
      </c>
      <c r="BK202" s="199">
        <f>ROUND(I202*H202,2)</f>
        <v>0</v>
      </c>
      <c r="BL202" s="15" t="s">
        <v>225</v>
      </c>
      <c r="BM202" s="198" t="s">
        <v>987</v>
      </c>
    </row>
    <row r="203" s="12" customFormat="1" ht="22.8" customHeight="1">
      <c r="A203" s="12"/>
      <c r="B203" s="172"/>
      <c r="C203" s="12"/>
      <c r="D203" s="173" t="s">
        <v>74</v>
      </c>
      <c r="E203" s="183" t="s">
        <v>556</v>
      </c>
      <c r="F203" s="183" t="s">
        <v>557</v>
      </c>
      <c r="G203" s="12"/>
      <c r="H203" s="12"/>
      <c r="I203" s="175"/>
      <c r="J203" s="184">
        <f>BK203</f>
        <v>0</v>
      </c>
      <c r="K203" s="12"/>
      <c r="L203" s="172"/>
      <c r="M203" s="177"/>
      <c r="N203" s="178"/>
      <c r="O203" s="178"/>
      <c r="P203" s="179">
        <f>SUM(P204:P208)</f>
        <v>0</v>
      </c>
      <c r="Q203" s="178"/>
      <c r="R203" s="179">
        <f>SUM(R204:R208)</f>
        <v>0.0012275896000000001</v>
      </c>
      <c r="S203" s="178"/>
      <c r="T203" s="180">
        <f>SUM(T204:T208)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73" t="s">
        <v>88</v>
      </c>
      <c r="AT203" s="181" t="s">
        <v>74</v>
      </c>
      <c r="AU203" s="181" t="s">
        <v>82</v>
      </c>
      <c r="AY203" s="173" t="s">
        <v>168</v>
      </c>
      <c r="BK203" s="182">
        <f>SUM(BK204:BK208)</f>
        <v>0</v>
      </c>
    </row>
    <row r="204" s="2" customFormat="1" ht="24.15" customHeight="1">
      <c r="A204" s="34"/>
      <c r="B204" s="185"/>
      <c r="C204" s="186" t="s">
        <v>558</v>
      </c>
      <c r="D204" s="186" t="s">
        <v>171</v>
      </c>
      <c r="E204" s="187" t="s">
        <v>848</v>
      </c>
      <c r="F204" s="188" t="s">
        <v>849</v>
      </c>
      <c r="G204" s="189" t="s">
        <v>174</v>
      </c>
      <c r="H204" s="190">
        <v>2.52</v>
      </c>
      <c r="I204" s="191"/>
      <c r="J204" s="192">
        <f>ROUND(I204*H204,2)</f>
        <v>0</v>
      </c>
      <c r="K204" s="193"/>
      <c r="L204" s="35"/>
      <c r="M204" s="194" t="s">
        <v>1</v>
      </c>
      <c r="N204" s="195" t="s">
        <v>41</v>
      </c>
      <c r="O204" s="78"/>
      <c r="P204" s="196">
        <f>O204*H204</f>
        <v>0</v>
      </c>
      <c r="Q204" s="196">
        <v>0.00012750000000000001</v>
      </c>
      <c r="R204" s="196">
        <f>Q204*H204</f>
        <v>0.0003213</v>
      </c>
      <c r="S204" s="196">
        <v>0</v>
      </c>
      <c r="T204" s="197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8" t="s">
        <v>225</v>
      </c>
      <c r="AT204" s="198" t="s">
        <v>171</v>
      </c>
      <c r="AU204" s="198" t="s">
        <v>88</v>
      </c>
      <c r="AY204" s="15" t="s">
        <v>168</v>
      </c>
      <c r="BE204" s="199">
        <f>IF(N204="základná",J204,0)</f>
        <v>0</v>
      </c>
      <c r="BF204" s="199">
        <f>IF(N204="znížená",J204,0)</f>
        <v>0</v>
      </c>
      <c r="BG204" s="199">
        <f>IF(N204="zákl. prenesená",J204,0)</f>
        <v>0</v>
      </c>
      <c r="BH204" s="199">
        <f>IF(N204="zníž. prenesená",J204,0)</f>
        <v>0</v>
      </c>
      <c r="BI204" s="199">
        <f>IF(N204="nulová",J204,0)</f>
        <v>0</v>
      </c>
      <c r="BJ204" s="15" t="s">
        <v>88</v>
      </c>
      <c r="BK204" s="199">
        <f>ROUND(I204*H204,2)</f>
        <v>0</v>
      </c>
      <c r="BL204" s="15" t="s">
        <v>225</v>
      </c>
      <c r="BM204" s="198" t="s">
        <v>988</v>
      </c>
    </row>
    <row r="205" s="2" customFormat="1" ht="24.15" customHeight="1">
      <c r="A205" s="34"/>
      <c r="B205" s="185"/>
      <c r="C205" s="186" t="s">
        <v>562</v>
      </c>
      <c r="D205" s="186" t="s">
        <v>171</v>
      </c>
      <c r="E205" s="187" t="s">
        <v>851</v>
      </c>
      <c r="F205" s="188" t="s">
        <v>852</v>
      </c>
      <c r="G205" s="189" t="s">
        <v>174</v>
      </c>
      <c r="H205" s="190">
        <v>2.52</v>
      </c>
      <c r="I205" s="191"/>
      <c r="J205" s="192">
        <f>ROUND(I205*H205,2)</f>
        <v>0</v>
      </c>
      <c r="K205" s="193"/>
      <c r="L205" s="35"/>
      <c r="M205" s="194" t="s">
        <v>1</v>
      </c>
      <c r="N205" s="195" t="s">
        <v>41</v>
      </c>
      <c r="O205" s="78"/>
      <c r="P205" s="196">
        <f>O205*H205</f>
        <v>0</v>
      </c>
      <c r="Q205" s="196">
        <v>0</v>
      </c>
      <c r="R205" s="196">
        <f>Q205*H205</f>
        <v>0</v>
      </c>
      <c r="S205" s="196">
        <v>0</v>
      </c>
      <c r="T205" s="197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8" t="s">
        <v>225</v>
      </c>
      <c r="AT205" s="198" t="s">
        <v>171</v>
      </c>
      <c r="AU205" s="198" t="s">
        <v>88</v>
      </c>
      <c r="AY205" s="15" t="s">
        <v>168</v>
      </c>
      <c r="BE205" s="199">
        <f>IF(N205="základná",J205,0)</f>
        <v>0</v>
      </c>
      <c r="BF205" s="199">
        <f>IF(N205="znížená",J205,0)</f>
        <v>0</v>
      </c>
      <c r="BG205" s="199">
        <f>IF(N205="zákl. prenesená",J205,0)</f>
        <v>0</v>
      </c>
      <c r="BH205" s="199">
        <f>IF(N205="zníž. prenesená",J205,0)</f>
        <v>0</v>
      </c>
      <c r="BI205" s="199">
        <f>IF(N205="nulová",J205,0)</f>
        <v>0</v>
      </c>
      <c r="BJ205" s="15" t="s">
        <v>88</v>
      </c>
      <c r="BK205" s="199">
        <f>ROUND(I205*H205,2)</f>
        <v>0</v>
      </c>
      <c r="BL205" s="15" t="s">
        <v>225</v>
      </c>
      <c r="BM205" s="198" t="s">
        <v>989</v>
      </c>
    </row>
    <row r="206" s="2" customFormat="1" ht="24.15" customHeight="1">
      <c r="A206" s="34"/>
      <c r="B206" s="185"/>
      <c r="C206" s="186" t="s">
        <v>566</v>
      </c>
      <c r="D206" s="186" t="s">
        <v>171</v>
      </c>
      <c r="E206" s="187" t="s">
        <v>567</v>
      </c>
      <c r="F206" s="188" t="s">
        <v>568</v>
      </c>
      <c r="G206" s="189" t="s">
        <v>174</v>
      </c>
      <c r="H206" s="190">
        <v>2.0499999999999998</v>
      </c>
      <c r="I206" s="191"/>
      <c r="J206" s="192">
        <f>ROUND(I206*H206,2)</f>
        <v>0</v>
      </c>
      <c r="K206" s="193"/>
      <c r="L206" s="35"/>
      <c r="M206" s="194" t="s">
        <v>1</v>
      </c>
      <c r="N206" s="195" t="s">
        <v>41</v>
      </c>
      <c r="O206" s="78"/>
      <c r="P206" s="196">
        <f>O206*H206</f>
        <v>0</v>
      </c>
      <c r="Q206" s="196">
        <v>0.00016000000000000001</v>
      </c>
      <c r="R206" s="196">
        <f>Q206*H206</f>
        <v>0.000328</v>
      </c>
      <c r="S206" s="196">
        <v>0</v>
      </c>
      <c r="T206" s="197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8" t="s">
        <v>225</v>
      </c>
      <c r="AT206" s="198" t="s">
        <v>171</v>
      </c>
      <c r="AU206" s="198" t="s">
        <v>88</v>
      </c>
      <c r="AY206" s="15" t="s">
        <v>168</v>
      </c>
      <c r="BE206" s="199">
        <f>IF(N206="základná",J206,0)</f>
        <v>0</v>
      </c>
      <c r="BF206" s="199">
        <f>IF(N206="znížená",J206,0)</f>
        <v>0</v>
      </c>
      <c r="BG206" s="199">
        <f>IF(N206="zákl. prenesená",J206,0)</f>
        <v>0</v>
      </c>
      <c r="BH206" s="199">
        <f>IF(N206="zníž. prenesená",J206,0)</f>
        <v>0</v>
      </c>
      <c r="BI206" s="199">
        <f>IF(N206="nulová",J206,0)</f>
        <v>0</v>
      </c>
      <c r="BJ206" s="15" t="s">
        <v>88</v>
      </c>
      <c r="BK206" s="199">
        <f>ROUND(I206*H206,2)</f>
        <v>0</v>
      </c>
      <c r="BL206" s="15" t="s">
        <v>225</v>
      </c>
      <c r="BM206" s="198" t="s">
        <v>990</v>
      </c>
    </row>
    <row r="207" s="2" customFormat="1" ht="24.15" customHeight="1">
      <c r="A207" s="34"/>
      <c r="B207" s="185"/>
      <c r="C207" s="186" t="s">
        <v>570</v>
      </c>
      <c r="D207" s="186" t="s">
        <v>171</v>
      </c>
      <c r="E207" s="187" t="s">
        <v>855</v>
      </c>
      <c r="F207" s="188" t="s">
        <v>856</v>
      </c>
      <c r="G207" s="189" t="s">
        <v>174</v>
      </c>
      <c r="H207" s="190">
        <v>7.2999999999999998</v>
      </c>
      <c r="I207" s="191"/>
      <c r="J207" s="192">
        <f>ROUND(I207*H207,2)</f>
        <v>0</v>
      </c>
      <c r="K207" s="193"/>
      <c r="L207" s="35"/>
      <c r="M207" s="194" t="s">
        <v>1</v>
      </c>
      <c r="N207" s="195" t="s">
        <v>41</v>
      </c>
      <c r="O207" s="78"/>
      <c r="P207" s="196">
        <f>O207*H207</f>
        <v>0</v>
      </c>
      <c r="Q207" s="196">
        <v>0</v>
      </c>
      <c r="R207" s="196">
        <f>Q207*H207</f>
        <v>0</v>
      </c>
      <c r="S207" s="196">
        <v>0</v>
      </c>
      <c r="T207" s="197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8" t="s">
        <v>225</v>
      </c>
      <c r="AT207" s="198" t="s">
        <v>171</v>
      </c>
      <c r="AU207" s="198" t="s">
        <v>88</v>
      </c>
      <c r="AY207" s="15" t="s">
        <v>168</v>
      </c>
      <c r="BE207" s="199">
        <f>IF(N207="základná",J207,0)</f>
        <v>0</v>
      </c>
      <c r="BF207" s="199">
        <f>IF(N207="znížená",J207,0)</f>
        <v>0</v>
      </c>
      <c r="BG207" s="199">
        <f>IF(N207="zákl. prenesená",J207,0)</f>
        <v>0</v>
      </c>
      <c r="BH207" s="199">
        <f>IF(N207="zníž. prenesená",J207,0)</f>
        <v>0</v>
      </c>
      <c r="BI207" s="199">
        <f>IF(N207="nulová",J207,0)</f>
        <v>0</v>
      </c>
      <c r="BJ207" s="15" t="s">
        <v>88</v>
      </c>
      <c r="BK207" s="199">
        <f>ROUND(I207*H207,2)</f>
        <v>0</v>
      </c>
      <c r="BL207" s="15" t="s">
        <v>225</v>
      </c>
      <c r="BM207" s="198" t="s">
        <v>991</v>
      </c>
    </row>
    <row r="208" s="2" customFormat="1" ht="37.8" customHeight="1">
      <c r="A208" s="34"/>
      <c r="B208" s="185"/>
      <c r="C208" s="186" t="s">
        <v>718</v>
      </c>
      <c r="D208" s="186" t="s">
        <v>171</v>
      </c>
      <c r="E208" s="187" t="s">
        <v>858</v>
      </c>
      <c r="F208" s="188" t="s">
        <v>859</v>
      </c>
      <c r="G208" s="189" t="s">
        <v>174</v>
      </c>
      <c r="H208" s="190">
        <v>2.52</v>
      </c>
      <c r="I208" s="191"/>
      <c r="J208" s="192">
        <f>ROUND(I208*H208,2)</f>
        <v>0</v>
      </c>
      <c r="K208" s="193"/>
      <c r="L208" s="35"/>
      <c r="M208" s="212" t="s">
        <v>1</v>
      </c>
      <c r="N208" s="213" t="s">
        <v>41</v>
      </c>
      <c r="O208" s="214"/>
      <c r="P208" s="215">
        <f>O208*H208</f>
        <v>0</v>
      </c>
      <c r="Q208" s="215">
        <v>0.00022948000000000001</v>
      </c>
      <c r="R208" s="215">
        <f>Q208*H208</f>
        <v>0.00057828960000000005</v>
      </c>
      <c r="S208" s="215">
        <v>0</v>
      </c>
      <c r="T208" s="216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8" t="s">
        <v>225</v>
      </c>
      <c r="AT208" s="198" t="s">
        <v>171</v>
      </c>
      <c r="AU208" s="198" t="s">
        <v>88</v>
      </c>
      <c r="AY208" s="15" t="s">
        <v>168</v>
      </c>
      <c r="BE208" s="199">
        <f>IF(N208="základná",J208,0)</f>
        <v>0</v>
      </c>
      <c r="BF208" s="199">
        <f>IF(N208="znížená",J208,0)</f>
        <v>0</v>
      </c>
      <c r="BG208" s="199">
        <f>IF(N208="zákl. prenesená",J208,0)</f>
        <v>0</v>
      </c>
      <c r="BH208" s="199">
        <f>IF(N208="zníž. prenesená",J208,0)</f>
        <v>0</v>
      </c>
      <c r="BI208" s="199">
        <f>IF(N208="nulová",J208,0)</f>
        <v>0</v>
      </c>
      <c r="BJ208" s="15" t="s">
        <v>88</v>
      </c>
      <c r="BK208" s="199">
        <f>ROUND(I208*H208,2)</f>
        <v>0</v>
      </c>
      <c r="BL208" s="15" t="s">
        <v>225</v>
      </c>
      <c r="BM208" s="198" t="s">
        <v>992</v>
      </c>
    </row>
    <row r="209" s="2" customFormat="1" ht="6.96" customHeight="1">
      <c r="A209" s="34"/>
      <c r="B209" s="61"/>
      <c r="C209" s="62"/>
      <c r="D209" s="62"/>
      <c r="E209" s="62"/>
      <c r="F209" s="62"/>
      <c r="G209" s="62"/>
      <c r="H209" s="62"/>
      <c r="I209" s="62"/>
      <c r="J209" s="62"/>
      <c r="K209" s="62"/>
      <c r="L209" s="35"/>
      <c r="M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</row>
  </sheetData>
  <autoFilter ref="C136:K208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23:H123"/>
    <mergeCell ref="E127:H127"/>
    <mergeCell ref="E125:H125"/>
    <mergeCell ref="E129:H12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Tomáš Polin</dc:creator>
  <cp:lastModifiedBy>Tomáš Polin</cp:lastModifiedBy>
  <dcterms:created xsi:type="dcterms:W3CDTF">2024-09-11T13:46:35Z</dcterms:created>
  <dcterms:modified xsi:type="dcterms:W3CDTF">2024-09-11T13:46:42Z</dcterms:modified>
</cp:coreProperties>
</file>