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iska\Documents\T.P.K\2022 T.P.K\Orechy\Rozpočty na zaslanie do súťaže\Bez cien\"/>
    </mc:Choice>
  </mc:AlternateContent>
  <xr:revisionPtr revIDLastSave="0" documentId="13_ncr:1_{0AD25FFC-B864-4947-B04A-8D8A9883FA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2. Rozpočet - štandard na..." sheetId="2" r:id="rId2"/>
  </sheets>
  <definedNames>
    <definedName name="_xlnm._FilterDatabase" localSheetId="1" hidden="1">'2. Rozpočet - štandard na...'!$C$124:$L$190</definedName>
    <definedName name="_xlnm.Print_Titles" localSheetId="1">'2. Rozpočet - štandard na...'!$124:$124</definedName>
    <definedName name="_xlnm.Print_Titles" localSheetId="0">'Rekapitulácia stavby'!$92:$92</definedName>
    <definedName name="_xlnm.Print_Area" localSheetId="1">'2. Rozpočet - štandard na...'!$C$4:$K$76,'2. Rozpočet - štandard na...'!$C$82:$K$106,'2. Rozpočet - štandard na...'!$C$112:$K$190</definedName>
    <definedName name="_xlnm.Print_Area" localSheetId="0">'Rekapitulácia stavby'!$D$4:$AO$76,'Rekapitulácia stavby'!$C$82:$AQ$96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2" l="1"/>
  <c r="K38" i="2"/>
  <c r="BA95" i="1"/>
  <c r="K37" i="2"/>
  <c r="AZ95" i="1"/>
  <c r="BI190" i="2"/>
  <c r="BH190" i="2"/>
  <c r="BG190" i="2"/>
  <c r="BE190" i="2"/>
  <c r="X190" i="2"/>
  <c r="V190" i="2"/>
  <c r="T190" i="2"/>
  <c r="P190" i="2"/>
  <c r="BK190" i="2" s="1"/>
  <c r="BI189" i="2"/>
  <c r="BH189" i="2"/>
  <c r="BG189" i="2"/>
  <c r="BE189" i="2"/>
  <c r="X189" i="2"/>
  <c r="V189" i="2"/>
  <c r="T189" i="2"/>
  <c r="P189" i="2"/>
  <c r="BK189" i="2" s="1"/>
  <c r="BI187" i="2"/>
  <c r="BH187" i="2"/>
  <c r="BG187" i="2"/>
  <c r="BE187" i="2"/>
  <c r="X187" i="2"/>
  <c r="V187" i="2"/>
  <c r="T187" i="2"/>
  <c r="P187" i="2"/>
  <c r="BK187" i="2" s="1"/>
  <c r="BI186" i="2"/>
  <c r="BH186" i="2"/>
  <c r="BG186" i="2"/>
  <c r="BE186" i="2"/>
  <c r="X186" i="2"/>
  <c r="V186" i="2"/>
  <c r="T186" i="2"/>
  <c r="T185" i="2" s="1"/>
  <c r="P186" i="2"/>
  <c r="K186" i="2" s="1"/>
  <c r="BF186" i="2" s="1"/>
  <c r="BI184" i="2"/>
  <c r="BH184" i="2"/>
  <c r="BG184" i="2"/>
  <c r="BE184" i="2"/>
  <c r="X184" i="2"/>
  <c r="V184" i="2"/>
  <c r="T184" i="2"/>
  <c r="P184" i="2"/>
  <c r="K184" i="2" s="1"/>
  <c r="BF184" i="2" s="1"/>
  <c r="BI183" i="2"/>
  <c r="BH183" i="2"/>
  <c r="BG183" i="2"/>
  <c r="BE183" i="2"/>
  <c r="X183" i="2"/>
  <c r="V183" i="2"/>
  <c r="T183" i="2"/>
  <c r="P183" i="2"/>
  <c r="K183" i="2" s="1"/>
  <c r="BF183" i="2" s="1"/>
  <c r="BI182" i="2"/>
  <c r="BH182" i="2"/>
  <c r="BG182" i="2"/>
  <c r="BE182" i="2"/>
  <c r="X182" i="2"/>
  <c r="X181" i="2" s="1"/>
  <c r="V182" i="2"/>
  <c r="T182" i="2"/>
  <c r="P182" i="2"/>
  <c r="BI180" i="2"/>
  <c r="BH180" i="2"/>
  <c r="BG180" i="2"/>
  <c r="BE180" i="2"/>
  <c r="X180" i="2"/>
  <c r="V180" i="2"/>
  <c r="T180" i="2"/>
  <c r="P180" i="2"/>
  <c r="BI179" i="2"/>
  <c r="BH179" i="2"/>
  <c r="BG179" i="2"/>
  <c r="BE179" i="2"/>
  <c r="X179" i="2"/>
  <c r="V179" i="2"/>
  <c r="T179" i="2"/>
  <c r="P179" i="2"/>
  <c r="BK179" i="2" s="1"/>
  <c r="BI178" i="2"/>
  <c r="BH178" i="2"/>
  <c r="BG178" i="2"/>
  <c r="BE178" i="2"/>
  <c r="X178" i="2"/>
  <c r="V178" i="2"/>
  <c r="T178" i="2"/>
  <c r="P178" i="2"/>
  <c r="BK178" i="2" s="1"/>
  <c r="BI177" i="2"/>
  <c r="BH177" i="2"/>
  <c r="BG177" i="2"/>
  <c r="BE177" i="2"/>
  <c r="X177" i="2"/>
  <c r="V177" i="2"/>
  <c r="T177" i="2"/>
  <c r="P177" i="2"/>
  <c r="BK177" i="2" s="1"/>
  <c r="BI176" i="2"/>
  <c r="BH176" i="2"/>
  <c r="BG176" i="2"/>
  <c r="BE176" i="2"/>
  <c r="X176" i="2"/>
  <c r="V176" i="2"/>
  <c r="T176" i="2"/>
  <c r="P176" i="2"/>
  <c r="K176" i="2" s="1"/>
  <c r="BF176" i="2" s="1"/>
  <c r="BI175" i="2"/>
  <c r="BH175" i="2"/>
  <c r="BG175" i="2"/>
  <c r="BE175" i="2"/>
  <c r="X175" i="2"/>
  <c r="V175" i="2"/>
  <c r="T175" i="2"/>
  <c r="P175" i="2"/>
  <c r="K175" i="2" s="1"/>
  <c r="BF175" i="2" s="1"/>
  <c r="BI174" i="2"/>
  <c r="BH174" i="2"/>
  <c r="BG174" i="2"/>
  <c r="BE174" i="2"/>
  <c r="X174" i="2"/>
  <c r="V174" i="2"/>
  <c r="T174" i="2"/>
  <c r="P174" i="2"/>
  <c r="K174" i="2" s="1"/>
  <c r="BF174" i="2" s="1"/>
  <c r="BI173" i="2"/>
  <c r="BH173" i="2"/>
  <c r="BG173" i="2"/>
  <c r="BE173" i="2"/>
  <c r="X173" i="2"/>
  <c r="V173" i="2"/>
  <c r="T173" i="2"/>
  <c r="P173" i="2"/>
  <c r="BI172" i="2"/>
  <c r="BH172" i="2"/>
  <c r="BG172" i="2"/>
  <c r="BE172" i="2"/>
  <c r="X172" i="2"/>
  <c r="V172" i="2"/>
  <c r="V171" i="2" s="1"/>
  <c r="T172" i="2"/>
  <c r="P172" i="2"/>
  <c r="K172" i="2" s="1"/>
  <c r="BF172" i="2" s="1"/>
  <c r="BI170" i="2"/>
  <c r="BH170" i="2"/>
  <c r="BG170" i="2"/>
  <c r="BE170" i="2"/>
  <c r="X170" i="2"/>
  <c r="V170" i="2"/>
  <c r="T170" i="2"/>
  <c r="P170" i="2"/>
  <c r="BK170" i="2" s="1"/>
  <c r="BI169" i="2"/>
  <c r="BH169" i="2"/>
  <c r="BG169" i="2"/>
  <c r="BE169" i="2"/>
  <c r="X169" i="2"/>
  <c r="V169" i="2"/>
  <c r="T169" i="2"/>
  <c r="P169" i="2"/>
  <c r="BI168" i="2"/>
  <c r="BH168" i="2"/>
  <c r="BG168" i="2"/>
  <c r="BE168" i="2"/>
  <c r="X168" i="2"/>
  <c r="V168" i="2"/>
  <c r="T168" i="2"/>
  <c r="P168" i="2"/>
  <c r="K168" i="2" s="1"/>
  <c r="BF168" i="2" s="1"/>
  <c r="BI167" i="2"/>
  <c r="BH167" i="2"/>
  <c r="BG167" i="2"/>
  <c r="BE167" i="2"/>
  <c r="X167" i="2"/>
  <c r="V167" i="2"/>
  <c r="T167" i="2"/>
  <c r="P167" i="2"/>
  <c r="BK167" i="2" s="1"/>
  <c r="BI166" i="2"/>
  <c r="BH166" i="2"/>
  <c r="BG166" i="2"/>
  <c r="BE166" i="2"/>
  <c r="X166" i="2"/>
  <c r="V166" i="2"/>
  <c r="T166" i="2"/>
  <c r="P166" i="2"/>
  <c r="BK166" i="2" s="1"/>
  <c r="BI165" i="2"/>
  <c r="BH165" i="2"/>
  <c r="BG165" i="2"/>
  <c r="BE165" i="2"/>
  <c r="X165" i="2"/>
  <c r="V165" i="2"/>
  <c r="T165" i="2"/>
  <c r="P165" i="2"/>
  <c r="K165" i="2" s="1"/>
  <c r="BF165" i="2" s="1"/>
  <c r="BI164" i="2"/>
  <c r="BH164" i="2"/>
  <c r="BG164" i="2"/>
  <c r="BE164" i="2"/>
  <c r="X164" i="2"/>
  <c r="V164" i="2"/>
  <c r="T164" i="2"/>
  <c r="P164" i="2"/>
  <c r="BK164" i="2" s="1"/>
  <c r="BI163" i="2"/>
  <c r="BH163" i="2"/>
  <c r="BG163" i="2"/>
  <c r="BE163" i="2"/>
  <c r="X163" i="2"/>
  <c r="V163" i="2"/>
  <c r="T163" i="2"/>
  <c r="P163" i="2"/>
  <c r="BK163" i="2" s="1"/>
  <c r="BI162" i="2"/>
  <c r="BH162" i="2"/>
  <c r="BG162" i="2"/>
  <c r="BE162" i="2"/>
  <c r="X162" i="2"/>
  <c r="V162" i="2"/>
  <c r="T162" i="2"/>
  <c r="P162" i="2"/>
  <c r="BK162" i="2" s="1"/>
  <c r="BI161" i="2"/>
  <c r="BH161" i="2"/>
  <c r="BG161" i="2"/>
  <c r="BE161" i="2"/>
  <c r="X161" i="2"/>
  <c r="V161" i="2"/>
  <c r="T161" i="2"/>
  <c r="P161" i="2"/>
  <c r="BI160" i="2"/>
  <c r="BH160" i="2"/>
  <c r="BG160" i="2"/>
  <c r="BE160" i="2"/>
  <c r="X160" i="2"/>
  <c r="V160" i="2"/>
  <c r="T160" i="2"/>
  <c r="P160" i="2"/>
  <c r="K160" i="2" s="1"/>
  <c r="BF160" i="2" s="1"/>
  <c r="BI159" i="2"/>
  <c r="BH159" i="2"/>
  <c r="BG159" i="2"/>
  <c r="BE159" i="2"/>
  <c r="X159" i="2"/>
  <c r="V159" i="2"/>
  <c r="T159" i="2"/>
  <c r="P159" i="2"/>
  <c r="K159" i="2" s="1"/>
  <c r="BF159" i="2" s="1"/>
  <c r="BI158" i="2"/>
  <c r="BH158" i="2"/>
  <c r="BG158" i="2"/>
  <c r="BE158" i="2"/>
  <c r="X158" i="2"/>
  <c r="V158" i="2"/>
  <c r="T158" i="2"/>
  <c r="P158" i="2"/>
  <c r="BK158" i="2" s="1"/>
  <c r="BI157" i="2"/>
  <c r="BH157" i="2"/>
  <c r="BG157" i="2"/>
  <c r="BE157" i="2"/>
  <c r="X157" i="2"/>
  <c r="V157" i="2"/>
  <c r="T157" i="2"/>
  <c r="P157" i="2"/>
  <c r="K157" i="2" s="1"/>
  <c r="BF157" i="2" s="1"/>
  <c r="BI156" i="2"/>
  <c r="BH156" i="2"/>
  <c r="BG156" i="2"/>
  <c r="BE156" i="2"/>
  <c r="X156" i="2"/>
  <c r="V156" i="2"/>
  <c r="T156" i="2"/>
  <c r="P156" i="2"/>
  <c r="BI155" i="2"/>
  <c r="BH155" i="2"/>
  <c r="BG155" i="2"/>
  <c r="BE155" i="2"/>
  <c r="X155" i="2"/>
  <c r="V155" i="2"/>
  <c r="T155" i="2"/>
  <c r="P155" i="2"/>
  <c r="K155" i="2" s="1"/>
  <c r="BF155" i="2" s="1"/>
  <c r="BI154" i="2"/>
  <c r="BH154" i="2"/>
  <c r="BG154" i="2"/>
  <c r="BE154" i="2"/>
  <c r="X154" i="2"/>
  <c r="V154" i="2"/>
  <c r="T154" i="2"/>
  <c r="P154" i="2"/>
  <c r="BK154" i="2" s="1"/>
  <c r="BI153" i="2"/>
  <c r="BH153" i="2"/>
  <c r="BG153" i="2"/>
  <c r="BE153" i="2"/>
  <c r="X153" i="2"/>
  <c r="V153" i="2"/>
  <c r="T153" i="2"/>
  <c r="P153" i="2"/>
  <c r="K153" i="2" s="1"/>
  <c r="BF153" i="2" s="1"/>
  <c r="BI152" i="2"/>
  <c r="BH152" i="2"/>
  <c r="BG152" i="2"/>
  <c r="BE152" i="2"/>
  <c r="X152" i="2"/>
  <c r="V152" i="2"/>
  <c r="T152" i="2"/>
  <c r="P152" i="2"/>
  <c r="K152" i="2" s="1"/>
  <c r="BF152" i="2" s="1"/>
  <c r="BI151" i="2"/>
  <c r="BH151" i="2"/>
  <c r="BG151" i="2"/>
  <c r="BE151" i="2"/>
  <c r="X151" i="2"/>
  <c r="V151" i="2"/>
  <c r="T151" i="2"/>
  <c r="P151" i="2"/>
  <c r="BK151" i="2" s="1"/>
  <c r="BI150" i="2"/>
  <c r="BH150" i="2"/>
  <c r="BG150" i="2"/>
  <c r="BE150" i="2"/>
  <c r="X150" i="2"/>
  <c r="V150" i="2"/>
  <c r="T150" i="2"/>
  <c r="P150" i="2"/>
  <c r="K150" i="2" s="1"/>
  <c r="BF150" i="2" s="1"/>
  <c r="BI149" i="2"/>
  <c r="BH149" i="2"/>
  <c r="BG149" i="2"/>
  <c r="BE149" i="2"/>
  <c r="X149" i="2"/>
  <c r="V149" i="2"/>
  <c r="T149" i="2"/>
  <c r="P149" i="2"/>
  <c r="BK149" i="2" s="1"/>
  <c r="BI147" i="2"/>
  <c r="BH147" i="2"/>
  <c r="BG147" i="2"/>
  <c r="BE147" i="2"/>
  <c r="X147" i="2"/>
  <c r="V147" i="2"/>
  <c r="T147" i="2"/>
  <c r="P147" i="2"/>
  <c r="K147" i="2" s="1"/>
  <c r="BF147" i="2" s="1"/>
  <c r="BI146" i="2"/>
  <c r="BH146" i="2"/>
  <c r="BG146" i="2"/>
  <c r="BE146" i="2"/>
  <c r="X146" i="2"/>
  <c r="V146" i="2"/>
  <c r="T146" i="2"/>
  <c r="P146" i="2"/>
  <c r="BK146" i="2" s="1"/>
  <c r="BI145" i="2"/>
  <c r="BH145" i="2"/>
  <c r="BG145" i="2"/>
  <c r="BE145" i="2"/>
  <c r="X145" i="2"/>
  <c r="V145" i="2"/>
  <c r="T145" i="2"/>
  <c r="P145" i="2"/>
  <c r="K145" i="2" s="1"/>
  <c r="BF145" i="2" s="1"/>
  <c r="BI144" i="2"/>
  <c r="BH144" i="2"/>
  <c r="BG144" i="2"/>
  <c r="BE144" i="2"/>
  <c r="X144" i="2"/>
  <c r="V144" i="2"/>
  <c r="T144" i="2"/>
  <c r="P144" i="2"/>
  <c r="BK144" i="2" s="1"/>
  <c r="BI143" i="2"/>
  <c r="BH143" i="2"/>
  <c r="BG143" i="2"/>
  <c r="BE143" i="2"/>
  <c r="X143" i="2"/>
  <c r="V143" i="2"/>
  <c r="T143" i="2"/>
  <c r="P143" i="2"/>
  <c r="K143" i="2" s="1"/>
  <c r="BF143" i="2" s="1"/>
  <c r="BI142" i="2"/>
  <c r="BH142" i="2"/>
  <c r="BG142" i="2"/>
  <c r="BE142" i="2"/>
  <c r="X142" i="2"/>
  <c r="V142" i="2"/>
  <c r="T142" i="2"/>
  <c r="P142" i="2"/>
  <c r="K142" i="2" s="1"/>
  <c r="BF142" i="2" s="1"/>
  <c r="BI141" i="2"/>
  <c r="BH141" i="2"/>
  <c r="BG141" i="2"/>
  <c r="BE141" i="2"/>
  <c r="X141" i="2"/>
  <c r="V141" i="2"/>
  <c r="T141" i="2"/>
  <c r="P141" i="2"/>
  <c r="BI140" i="2"/>
  <c r="BH140" i="2"/>
  <c r="BG140" i="2"/>
  <c r="BE140" i="2"/>
  <c r="X140" i="2"/>
  <c r="V140" i="2"/>
  <c r="T140" i="2"/>
  <c r="P140" i="2"/>
  <c r="K140" i="2" s="1"/>
  <c r="BF140" i="2" s="1"/>
  <c r="BI139" i="2"/>
  <c r="BH139" i="2"/>
  <c r="BG139" i="2"/>
  <c r="BE139" i="2"/>
  <c r="X139" i="2"/>
  <c r="V139" i="2"/>
  <c r="T139" i="2"/>
  <c r="P139" i="2"/>
  <c r="K139" i="2" s="1"/>
  <c r="BF139" i="2" s="1"/>
  <c r="BI138" i="2"/>
  <c r="BH138" i="2"/>
  <c r="BG138" i="2"/>
  <c r="BE138" i="2"/>
  <c r="X138" i="2"/>
  <c r="V138" i="2"/>
  <c r="T138" i="2"/>
  <c r="P138" i="2"/>
  <c r="K138" i="2" s="1"/>
  <c r="BF138" i="2" s="1"/>
  <c r="BI136" i="2"/>
  <c r="BH136" i="2"/>
  <c r="BG136" i="2"/>
  <c r="BE136" i="2"/>
  <c r="X136" i="2"/>
  <c r="V136" i="2"/>
  <c r="T136" i="2"/>
  <c r="P136" i="2"/>
  <c r="BK136" i="2" s="1"/>
  <c r="BI135" i="2"/>
  <c r="BH135" i="2"/>
  <c r="BG135" i="2"/>
  <c r="BE135" i="2"/>
  <c r="X135" i="2"/>
  <c r="V135" i="2"/>
  <c r="T135" i="2"/>
  <c r="P135" i="2"/>
  <c r="K135" i="2" s="1"/>
  <c r="BF135" i="2" s="1"/>
  <c r="BI134" i="2"/>
  <c r="BH134" i="2"/>
  <c r="BG134" i="2"/>
  <c r="BE134" i="2"/>
  <c r="X134" i="2"/>
  <c r="V134" i="2"/>
  <c r="T134" i="2"/>
  <c r="P134" i="2"/>
  <c r="BK134" i="2" s="1"/>
  <c r="BI132" i="2"/>
  <c r="BH132" i="2"/>
  <c r="BG132" i="2"/>
  <c r="BE132" i="2"/>
  <c r="X132" i="2"/>
  <c r="V132" i="2"/>
  <c r="T132" i="2"/>
  <c r="P132" i="2"/>
  <c r="BI131" i="2"/>
  <c r="BH131" i="2"/>
  <c r="BG131" i="2"/>
  <c r="BE131" i="2"/>
  <c r="X131" i="2"/>
  <c r="V131" i="2"/>
  <c r="T131" i="2"/>
  <c r="P131" i="2"/>
  <c r="BK131" i="2" s="1"/>
  <c r="BI130" i="2"/>
  <c r="BH130" i="2"/>
  <c r="BG130" i="2"/>
  <c r="BE130" i="2"/>
  <c r="X130" i="2"/>
  <c r="V130" i="2"/>
  <c r="T130" i="2"/>
  <c r="P130" i="2"/>
  <c r="BI129" i="2"/>
  <c r="BH129" i="2"/>
  <c r="BG129" i="2"/>
  <c r="BE129" i="2"/>
  <c r="X129" i="2"/>
  <c r="V129" i="2"/>
  <c r="T129" i="2"/>
  <c r="P129" i="2"/>
  <c r="BK129" i="2" s="1"/>
  <c r="BI128" i="2"/>
  <c r="BH128" i="2"/>
  <c r="BG128" i="2"/>
  <c r="BE128" i="2"/>
  <c r="X128" i="2"/>
  <c r="V128" i="2"/>
  <c r="T128" i="2"/>
  <c r="P128" i="2"/>
  <c r="BK128" i="2" s="1"/>
  <c r="F119" i="2"/>
  <c r="E117" i="2"/>
  <c r="F89" i="2"/>
  <c r="E87" i="2"/>
  <c r="J24" i="2"/>
  <c r="E24" i="2"/>
  <c r="J122" i="2" s="1"/>
  <c r="J23" i="2"/>
  <c r="J21" i="2"/>
  <c r="E21" i="2"/>
  <c r="J121" i="2" s="1"/>
  <c r="J20" i="2"/>
  <c r="J18" i="2"/>
  <c r="E18" i="2"/>
  <c r="F92" i="2" s="1"/>
  <c r="J17" i="2"/>
  <c r="J15" i="2"/>
  <c r="E15" i="2"/>
  <c r="F91" i="2" s="1"/>
  <c r="J14" i="2"/>
  <c r="J12" i="2"/>
  <c r="J119" i="2" s="1"/>
  <c r="E7" i="2"/>
  <c r="E115" i="2" s="1"/>
  <c r="L90" i="1"/>
  <c r="AM90" i="1"/>
  <c r="AM89" i="1"/>
  <c r="L89" i="1"/>
  <c r="AM87" i="1"/>
  <c r="L87" i="1"/>
  <c r="L85" i="1"/>
  <c r="L84" i="1"/>
  <c r="R169" i="2"/>
  <c r="R190" i="2"/>
  <c r="R177" i="2"/>
  <c r="Q166" i="2"/>
  <c r="Q156" i="2"/>
  <c r="Q146" i="2"/>
  <c r="BK130" i="2"/>
  <c r="R180" i="2"/>
  <c r="Q161" i="2"/>
  <c r="Q186" i="2"/>
  <c r="Q175" i="2"/>
  <c r="R164" i="2"/>
  <c r="Q152" i="2"/>
  <c r="R129" i="2"/>
  <c r="R150" i="2"/>
  <c r="Q168" i="2"/>
  <c r="R178" i="2"/>
  <c r="R165" i="2"/>
  <c r="K169" i="2"/>
  <c r="BF169" i="2" s="1"/>
  <c r="Q189" i="2"/>
  <c r="Q170" i="2"/>
  <c r="R147" i="2"/>
  <c r="Q183" i="2"/>
  <c r="R168" i="2"/>
  <c r="Q164" i="2"/>
  <c r="R187" i="2"/>
  <c r="R174" i="2"/>
  <c r="Q159" i="2"/>
  <c r="R155" i="2"/>
  <c r="R141" i="2"/>
  <c r="Q134" i="2"/>
  <c r="Q151" i="2"/>
  <c r="Q139" i="2"/>
  <c r="R131" i="2"/>
  <c r="Q179" i="2"/>
  <c r="R152" i="2"/>
  <c r="Q190" i="2"/>
  <c r="R173" i="2"/>
  <c r="Q162" i="2"/>
  <c r="R142" i="2"/>
  <c r="R153" i="2"/>
  <c r="Q128" i="2"/>
  <c r="R139" i="2"/>
  <c r="Q147" i="2"/>
  <c r="Q145" i="2"/>
  <c r="Q158" i="2"/>
  <c r="R183" i="2"/>
  <c r="R157" i="2"/>
  <c r="Q130" i="2"/>
  <c r="R179" i="2"/>
  <c r="R172" i="2"/>
  <c r="R161" i="2"/>
  <c r="R156" i="2"/>
  <c r="R135" i="2"/>
  <c r="R128" i="2"/>
  <c r="R167" i="2"/>
  <c r="Q136" i="2"/>
  <c r="K180" i="2"/>
  <c r="BF180" i="2" s="1"/>
  <c r="R175" i="2"/>
  <c r="Q177" i="2"/>
  <c r="Q174" i="2"/>
  <c r="R151" i="2"/>
  <c r="Q180" i="2"/>
  <c r="R170" i="2"/>
  <c r="Q157" i="2"/>
  <c r="Q131" i="2"/>
  <c r="Q143" i="2"/>
  <c r="R145" i="2"/>
  <c r="Q135" i="2"/>
  <c r="R149" i="2"/>
  <c r="Q129" i="2"/>
  <c r="K182" i="2"/>
  <c r="BF182" i="2" s="1"/>
  <c r="Q173" i="2"/>
  <c r="R154" i="2"/>
  <c r="R184" i="2"/>
  <c r="Q169" i="2"/>
  <c r="Q163" i="2"/>
  <c r="Q149" i="2"/>
  <c r="Q141" i="2"/>
  <c r="R132" i="2"/>
  <c r="R140" i="2"/>
  <c r="R134" i="2"/>
  <c r="Q144" i="2"/>
  <c r="K173" i="2"/>
  <c r="BF173" i="2" s="1"/>
  <c r="R182" i="2"/>
  <c r="Q172" i="2"/>
  <c r="R158" i="2"/>
  <c r="Q182" i="2"/>
  <c r="R162" i="2"/>
  <c r="BK145" i="2"/>
  <c r="R160" i="2"/>
  <c r="R138" i="2"/>
  <c r="Q142" i="2"/>
  <c r="R143" i="2"/>
  <c r="Q187" i="2"/>
  <c r="R136" i="2"/>
  <c r="R176" i="2"/>
  <c r="Q155" i="2"/>
  <c r="K132" i="2"/>
  <c r="BF132" i="2" s="1"/>
  <c r="Q178" i="2"/>
  <c r="Q138" i="2"/>
  <c r="K161" i="2"/>
  <c r="BF161" i="2" s="1"/>
  <c r="Q184" i="2"/>
  <c r="Q165" i="2"/>
  <c r="R189" i="2"/>
  <c r="Q167" i="2"/>
  <c r="Q153" i="2"/>
  <c r="R159" i="2"/>
  <c r="Q132" i="2"/>
  <c r="Q140" i="2"/>
  <c r="AU94" i="1"/>
  <c r="R144" i="2"/>
  <c r="R130" i="2"/>
  <c r="R186" i="2"/>
  <c r="R166" i="2"/>
  <c r="Q176" i="2"/>
  <c r="R163" i="2"/>
  <c r="Q150" i="2"/>
  <c r="Q160" i="2"/>
  <c r="Q154" i="2"/>
  <c r="R146" i="2"/>
  <c r="BK156" i="2"/>
  <c r="BK141" i="2"/>
  <c r="T127" i="2" l="1"/>
  <c r="T133" i="2"/>
  <c r="Q137" i="2"/>
  <c r="I100" i="2"/>
  <c r="V127" i="2"/>
  <c r="R148" i="2"/>
  <c r="J101" i="2" s="1"/>
  <c r="R127" i="2"/>
  <c r="Q133" i="2"/>
  <c r="I99" i="2" s="1"/>
  <c r="X137" i="2"/>
  <c r="R137" i="2"/>
  <c r="J100" i="2" s="1"/>
  <c r="X171" i="2"/>
  <c r="X127" i="2"/>
  <c r="X133" i="2"/>
  <c r="R133" i="2"/>
  <c r="J99" i="2" s="1"/>
  <c r="T148" i="2"/>
  <c r="R181" i="2"/>
  <c r="J103" i="2" s="1"/>
  <c r="T188" i="2"/>
  <c r="V133" i="2"/>
  <c r="T137" i="2"/>
  <c r="V148" i="2"/>
  <c r="R171" i="2"/>
  <c r="J102" i="2" s="1"/>
  <c r="V181" i="2"/>
  <c r="X185" i="2"/>
  <c r="V188" i="2"/>
  <c r="V137" i="2"/>
  <c r="X148" i="2"/>
  <c r="T171" i="2"/>
  <c r="T181" i="2"/>
  <c r="Q185" i="2"/>
  <c r="I104" i="2" s="1"/>
  <c r="BK188" i="2"/>
  <c r="K188" i="2" s="1"/>
  <c r="K105" i="2" s="1"/>
  <c r="X188" i="2"/>
  <c r="Q188" i="2"/>
  <c r="I105" i="2" s="1"/>
  <c r="Q127" i="2"/>
  <c r="Q148" i="2"/>
  <c r="I101" i="2" s="1"/>
  <c r="Q171" i="2"/>
  <c r="I102" i="2" s="1"/>
  <c r="Q181" i="2"/>
  <c r="I103" i="2" s="1"/>
  <c r="V185" i="2"/>
  <c r="R185" i="2"/>
  <c r="J104" i="2"/>
  <c r="R188" i="2"/>
  <c r="J105" i="2" s="1"/>
  <c r="J92" i="2"/>
  <c r="F122" i="2"/>
  <c r="J91" i="2"/>
  <c r="F121" i="2"/>
  <c r="J89" i="2"/>
  <c r="E85" i="2"/>
  <c r="BK184" i="2"/>
  <c r="BK153" i="2"/>
  <c r="K164" i="2"/>
  <c r="BF164" i="2" s="1"/>
  <c r="K146" i="2"/>
  <c r="BF146" i="2" s="1"/>
  <c r="BK160" i="2"/>
  <c r="BK147" i="2"/>
  <c r="BK135" i="2"/>
  <c r="BK133" i="2" s="1"/>
  <c r="K133" i="2" s="1"/>
  <c r="K99" i="2" s="1"/>
  <c r="K189" i="2"/>
  <c r="BF189" i="2" s="1"/>
  <c r="K170" i="2"/>
  <c r="BF170" i="2" s="1"/>
  <c r="K166" i="2"/>
  <c r="BF166" i="2" s="1"/>
  <c r="BK142" i="2"/>
  <c r="BK172" i="2"/>
  <c r="K151" i="2"/>
  <c r="BF151" i="2" s="1"/>
  <c r="BK140" i="2"/>
  <c r="BK138" i="2"/>
  <c r="BK150" i="2"/>
  <c r="K144" i="2"/>
  <c r="BF144" i="2" s="1"/>
  <c r="F39" i="2"/>
  <c r="BF95" i="1" s="1"/>
  <c r="BF94" i="1" s="1"/>
  <c r="W33" i="1" s="1"/>
  <c r="K35" i="2"/>
  <c r="AX95" i="1" s="1"/>
  <c r="F37" i="2"/>
  <c r="BD95" i="1" s="1"/>
  <c r="BD94" i="1" s="1"/>
  <c r="AZ94" i="1" s="1"/>
  <c r="BK161" i="2"/>
  <c r="K141" i="2"/>
  <c r="BF141" i="2"/>
  <c r="BK157" i="2"/>
  <c r="BK168" i="2"/>
  <c r="BK165" i="2"/>
  <c r="BK173" i="2"/>
  <c r="K190" i="2"/>
  <c r="BF190" i="2" s="1"/>
  <c r="BK143" i="2"/>
  <c r="BK180" i="2"/>
  <c r="K128" i="2"/>
  <c r="BF128" i="2" s="1"/>
  <c r="BK155" i="2"/>
  <c r="K131" i="2"/>
  <c r="BF131" i="2" s="1"/>
  <c r="BK139" i="2"/>
  <c r="BK182" i="2"/>
  <c r="K163" i="2"/>
  <c r="BF163" i="2" s="1"/>
  <c r="K130" i="2"/>
  <c r="BF130" i="2" s="1"/>
  <c r="K136" i="2"/>
  <c r="BF136" i="2" s="1"/>
  <c r="F38" i="2"/>
  <c r="BE95" i="1" s="1"/>
  <c r="BE94" i="1" s="1"/>
  <c r="W32" i="1" s="1"/>
  <c r="BK174" i="2"/>
  <c r="K177" i="2"/>
  <c r="BF177" i="2" s="1"/>
  <c r="K156" i="2"/>
  <c r="BF156" i="2"/>
  <c r="K154" i="2"/>
  <c r="BF154" i="2" s="1"/>
  <c r="BK169" i="2"/>
  <c r="BK175" i="2"/>
  <c r="BK159" i="2"/>
  <c r="F35" i="2"/>
  <c r="BB95" i="1" s="1"/>
  <c r="BB94" i="1" s="1"/>
  <c r="AX94" i="1" s="1"/>
  <c r="AK29" i="1" s="1"/>
  <c r="K134" i="2"/>
  <c r="BF134" i="2"/>
  <c r="BK183" i="2"/>
  <c r="BK186" i="2"/>
  <c r="BK185" i="2" s="1"/>
  <c r="K185" i="2" s="1"/>
  <c r="K104" i="2" s="1"/>
  <c r="K187" i="2"/>
  <c r="BF187" i="2" s="1"/>
  <c r="K167" i="2"/>
  <c r="BF167" i="2" s="1"/>
  <c r="K149" i="2"/>
  <c r="BF149" i="2" s="1"/>
  <c r="K162" i="2"/>
  <c r="BF162" i="2" s="1"/>
  <c r="BK132" i="2"/>
  <c r="BK127" i="2" s="1"/>
  <c r="BK152" i="2"/>
  <c r="K129" i="2"/>
  <c r="BF129" i="2"/>
  <c r="K179" i="2"/>
  <c r="BF179" i="2" s="1"/>
  <c r="BK176" i="2"/>
  <c r="K158" i="2"/>
  <c r="BF158" i="2" s="1"/>
  <c r="K178" i="2"/>
  <c r="BF178" i="2" s="1"/>
  <c r="Q126" i="2" l="1"/>
  <c r="Q125" i="2" s="1"/>
  <c r="I96" i="2" s="1"/>
  <c r="K30" i="2" s="1"/>
  <c r="AS95" i="1" s="1"/>
  <c r="AS94" i="1" s="1"/>
  <c r="X126" i="2"/>
  <c r="X125" i="2" s="1"/>
  <c r="V126" i="2"/>
  <c r="V125" i="2" s="1"/>
  <c r="R126" i="2"/>
  <c r="R125" i="2" s="1"/>
  <c r="J96" i="2" s="1"/>
  <c r="K31" i="2" s="1"/>
  <c r="AT95" i="1" s="1"/>
  <c r="AT94" i="1" s="1"/>
  <c r="T126" i="2"/>
  <c r="T125" i="2" s="1"/>
  <c r="AW95" i="1" s="1"/>
  <c r="AW94" i="1" s="1"/>
  <c r="I98" i="2"/>
  <c r="K127" i="2"/>
  <c r="K98" i="2" s="1"/>
  <c r="J98" i="2"/>
  <c r="BK148" i="2"/>
  <c r="K148" i="2" s="1"/>
  <c r="K101" i="2" s="1"/>
  <c r="BK171" i="2"/>
  <c r="K171" i="2" s="1"/>
  <c r="K102" i="2" s="1"/>
  <c r="BK181" i="2"/>
  <c r="K181" i="2" s="1"/>
  <c r="K103" i="2" s="1"/>
  <c r="BK137" i="2"/>
  <c r="W29" i="1"/>
  <c r="BA94" i="1"/>
  <c r="F36" i="2"/>
  <c r="BC95" i="1" s="1"/>
  <c r="BC94" i="1" s="1"/>
  <c r="W30" i="1" s="1"/>
  <c r="W31" i="1"/>
  <c r="K36" i="2"/>
  <c r="AY95" i="1" s="1"/>
  <c r="AV95" i="1" s="1"/>
  <c r="BK126" i="2" l="1"/>
  <c r="BK125" i="2" s="1"/>
  <c r="K125" i="2" s="1"/>
  <c r="K96" i="2" s="1"/>
  <c r="K137" i="2"/>
  <c r="K100" i="2" s="1"/>
  <c r="J97" i="2"/>
  <c r="I97" i="2"/>
  <c r="AY94" i="1"/>
  <c r="AK30" i="1" s="1"/>
  <c r="K126" i="2" l="1"/>
  <c r="K97" i="2" s="1"/>
  <c r="K32" i="2"/>
  <c r="AG95" i="1" s="1"/>
  <c r="AG94" i="1" s="1"/>
  <c r="AK26" i="1" s="1"/>
  <c r="AK35" i="1" s="1"/>
  <c r="AV94" i="1"/>
  <c r="AN94" i="1" l="1"/>
  <c r="AN95" i="1"/>
  <c r="K41" i="2"/>
</calcChain>
</file>

<file path=xl/sharedStrings.xml><?xml version="1.0" encoding="utf-8"?>
<sst xmlns="http://schemas.openxmlformats.org/spreadsheetml/2006/main" count="1103" uniqueCount="345">
  <si>
    <t>Export Komplet</t>
  </si>
  <si>
    <t/>
  </si>
  <si>
    <t>2.0</t>
  </si>
  <si>
    <t>False</t>
  </si>
  <si>
    <t>True</t>
  </si>
  <si>
    <t>{10f8c0ad-745a-4abc-a1be-f451c5432009}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</si>
  <si>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</si>
  <si>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</si>
  <si>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</si>
  <si>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</si>
  <si>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</si>
  <si>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</si>
  <si>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</si>
  <si>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IMPORT</t>
  </si>
  <si>
    <t>Stavba:</t>
  </si>
  <si>
    <t>Rozpočet PS- Spracovanie orechov, vykurovanie</t>
  </si>
  <si>
    <t>JKSO:</t>
  </si>
  <si>
    <t>KS:</t>
  </si>
  <si>
    <t>Miesto:</t>
  </si>
  <si>
    <t xml:space="preserve"> </t>
  </si>
  <si>
    <t>Dátum:</t>
  </si>
  <si>
    <t>12. 4. 2022</t>
  </si>
  <si>
    <t>Objednávateľ:</t>
  </si>
  <si>
    <t>IČO: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</si>
  <si>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</si>
  <si>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</si>
  <si>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</si>
  <si>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</si>
  <si>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</si>
  <si>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</si>
  <si>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</si>
  <si>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</si>
  <si>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</si>
  <si>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</si>
  <si>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</si>
  <si>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</si>
  <si>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</si>
  <si>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</si>
  <si>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</si>
  <si>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</si>
  <si>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</si>
  <si>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</si>
  <si>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</si>
  <si>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</si>
  <si>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</si>
  <si>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</si>
  <si>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</si>
  <si>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</si>
  <si>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</si>
  <si>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</si>
  <si>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</si>
  <si>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</si>
  <si>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</si>
  <si>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</si>
  <si>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</si>
  <si>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</si>
  <si>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</si>
  <si>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</si>
  <si>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</si>
  <si>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</si>
  <si>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</si>
  <si>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</si>
  <si>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</si>
  <si>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</si>
  <si>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</si>
  <si>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</si>
  <si>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</si>
  <si>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</si>
  <si>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</si>
  <si>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</si>
  <si>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</si>
  <si>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</si>
  <si>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</si>
  <si>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{00000000-0000-0000-0000-000000000000}</t>
  </si>
  <si>
    <t>/</t>
  </si>
  <si>
    <t>2. Rozpočet</t>
  </si>
  <si>
    <t>štandard na šírku</t>
  </si>
  <si>
    <t>STA</t>
  </si>
  <si>
    <t>1</t>
  </si>
  <si>
    <t>{42550b3e-7de8-4a78-bf19-717e19a6a0c3}</t>
  </si>
  <si>
    <t>KRYCÍ LIST ROZPOČTU</t>
  </si>
  <si>
    <t>Objekt:</t>
  </si>
  <si>
    <t>2. Rozpočet - štandard na šírku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</si>
  <si>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</si>
  <si>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</si>
  <si>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</si>
  <si>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</si>
  <si>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</si>
  <si>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</si>
  <si>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</si>
  <si>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</si>
  <si>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</si>
  <si>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 xml:space="preserve">PSV - Práce a dodávky PSV   </t>
  </si>
  <si>
    <t xml:space="preserve">    713 - Izolácie tepelné   </t>
  </si>
  <si>
    <t xml:space="preserve">    732 - Ústredné kúrenie - strojovne   </t>
  </si>
  <si>
    <t xml:space="preserve">    733 - Ústredné kúrenie - rozvodné potrubie   </t>
  </si>
  <si>
    <t xml:space="preserve">    734 - Ústredné kúrenie, armatúry.   </t>
  </si>
  <si>
    <t xml:space="preserve">    735 - Ústredné kúrenie - vykurovacie telesá   </t>
  </si>
  <si>
    <t xml:space="preserve">    767 - Konštrukcie doplnkové kovové   </t>
  </si>
  <si>
    <t xml:space="preserve">    783 - Nátery   </t>
  </si>
  <si>
    <t xml:space="preserve">HZS - Hodinové zúčtovacie sadzby   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</si>
  <si>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</si>
  <si>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</si>
  <si>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</si>
  <si>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</si>
  <si>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</si>
  <si>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</si>
  <si>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</si>
  <si>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</si>
  <si>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</si>
  <si>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</si>
  <si>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</si>
  <si>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</si>
  <si>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</si>
  <si>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</si>
  <si>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</si>
  <si>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</si>
  <si>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PSV</t>
  </si>
  <si>
    <t xml:space="preserve">Práce a dodávky PSV   </t>
  </si>
  <si>
    <t>2</t>
  </si>
  <si>
    <t>ROZPOCET</t>
  </si>
  <si>
    <t>713</t>
  </si>
  <si>
    <t xml:space="preserve">Izolácie tepelné   </t>
  </si>
  <si>
    <t>K</t>
  </si>
  <si>
    <t>713411131.S</t>
  </si>
  <si>
    <t>Montáž izolácie tepelnej potrubia pásmi alebo rohožami s Al fóliou pripevnenými oceľ. drôtom do konštr. jednovrstvová</t>
  </si>
  <si>
    <t>m2</t>
  </si>
  <si>
    <t>16</t>
  </si>
  <si>
    <t>M</t>
  </si>
  <si>
    <t>713 01</t>
  </si>
  <si>
    <t>m</t>
  </si>
  <si>
    <t>32</t>
  </si>
  <si>
    <t>4</t>
  </si>
  <si>
    <t>3</t>
  </si>
  <si>
    <t>713 02</t>
  </si>
  <si>
    <t>6</t>
  </si>
  <si>
    <t>713 03</t>
  </si>
  <si>
    <t>8</t>
  </si>
  <si>
    <t>10</t>
  </si>
  <si>
    <t>12</t>
  </si>
  <si>
    <t>14</t>
  </si>
  <si>
    <t>9</t>
  </si>
  <si>
    <t>998713201.S</t>
  </si>
  <si>
    <t>Presun hmôt pre izolácie tepelné v objektoch výšky do 6 m</t>
  </si>
  <si>
    <t>%</t>
  </si>
  <si>
    <t>18</t>
  </si>
  <si>
    <t>732</t>
  </si>
  <si>
    <t xml:space="preserve">Ústredné kúrenie - strojovne   </t>
  </si>
  <si>
    <t>732422070.S</t>
  </si>
  <si>
    <t>Montáž obehového čerpadla teplovodného DN 32 výtlak do 6 m rozpon 180 mm</t>
  </si>
  <si>
    <t>ks</t>
  </si>
  <si>
    <t>11</t>
  </si>
  <si>
    <t>732 01</t>
  </si>
  <si>
    <t>Teplovodné obehové čerpadlo do potrubia s elektronickou reguláciou, prietok Q=2,56m3/hod, dopravná výška H=1,4-4,0m, 230V 50Hz</t>
  </si>
  <si>
    <t>22</t>
  </si>
  <si>
    <t>998732201.S</t>
  </si>
  <si>
    <t>Presun hmôt pre strojovne v objektoch výšky do 6 m</t>
  </si>
  <si>
    <t>24</t>
  </si>
  <si>
    <t>733</t>
  </si>
  <si>
    <t xml:space="preserve">Ústredné kúrenie - rozvodné potrubie   </t>
  </si>
  <si>
    <t>13</t>
  </si>
  <si>
    <t>733125003.S</t>
  </si>
  <si>
    <t>Potrubie DN 10</t>
  </si>
  <si>
    <t>26</t>
  </si>
  <si>
    <t>733125006.S</t>
  </si>
  <si>
    <t>Potrubie DN 15</t>
  </si>
  <si>
    <t>28</t>
  </si>
  <si>
    <t>15</t>
  </si>
  <si>
    <t>733125009.S</t>
  </si>
  <si>
    <t>Potrubie DN 20</t>
  </si>
  <si>
    <t>30</t>
  </si>
  <si>
    <t>733125012.S</t>
  </si>
  <si>
    <t>Potrubie DN 25</t>
  </si>
  <si>
    <t>17</t>
  </si>
  <si>
    <t>733125015.S</t>
  </si>
  <si>
    <t>Potrubie DN 32</t>
  </si>
  <si>
    <t>34</t>
  </si>
  <si>
    <t>733125018.S</t>
  </si>
  <si>
    <t>Potrubie DN 40</t>
  </si>
  <si>
    <t>36</t>
  </si>
  <si>
    <t>19</t>
  </si>
  <si>
    <t>732 01.1</t>
  </si>
  <si>
    <t>Tvarovky a fitinky DN10 až DN40mm</t>
  </si>
  <si>
    <t>kpl</t>
  </si>
  <si>
    <t>38</t>
  </si>
  <si>
    <t>733191201.S</t>
  </si>
  <si>
    <t>Tlaková skúška potrubia do D 35 mm</t>
  </si>
  <si>
    <t>40</t>
  </si>
  <si>
    <t>21</t>
  </si>
  <si>
    <t>733191202.S</t>
  </si>
  <si>
    <t>Tlaková skúška potrubia nad 35 do 64 mm</t>
  </si>
  <si>
    <t>42</t>
  </si>
  <si>
    <t>998733201.S</t>
  </si>
  <si>
    <t>Presun hmôt pre rozvody potrubia v objektoch výšky do 6 m</t>
  </si>
  <si>
    <t>44</t>
  </si>
  <si>
    <t>734</t>
  </si>
  <si>
    <t xml:space="preserve">Ústredné kúrenie, armatúry.   </t>
  </si>
  <si>
    <t>23</t>
  </si>
  <si>
    <t>734209117.S</t>
  </si>
  <si>
    <t>Montáž závitovej armatúry s 2 závitmi G 6/4</t>
  </si>
  <si>
    <t>46</t>
  </si>
  <si>
    <t>734 01</t>
  </si>
  <si>
    <t>Šróbenie rozoberateľné priame DN40-6/4"</t>
  </si>
  <si>
    <t>48</t>
  </si>
  <si>
    <t>25</t>
  </si>
  <si>
    <t>734213270.S</t>
  </si>
  <si>
    <t>Montáž ventilu odvzdušňovacieho závitového automatického G 1/2 so spätnou klapkou</t>
  </si>
  <si>
    <t>50</t>
  </si>
  <si>
    <t>734 02</t>
  </si>
  <si>
    <t>Automatický odvzdušňovač Flamco typ Flexvent DN15</t>
  </si>
  <si>
    <t>52</t>
  </si>
  <si>
    <t>27</t>
  </si>
  <si>
    <t>734223120.S</t>
  </si>
  <si>
    <t>Montáž ventilu závitového termostatického priameho regulačného G 1/2</t>
  </si>
  <si>
    <t>54</t>
  </si>
  <si>
    <t>734 41</t>
  </si>
  <si>
    <t>Ventil regulačný radiatorový rohový DN15, termostatická hlavica  M30x1,5</t>
  </si>
  <si>
    <t>56</t>
  </si>
  <si>
    <t>29</t>
  </si>
  <si>
    <t>734 43</t>
  </si>
  <si>
    <t>Spiatočkové prime radiatorové šróbenie s uzatvorením DN15</t>
  </si>
  <si>
    <t>58</t>
  </si>
  <si>
    <t>734223208</t>
  </si>
  <si>
    <t>Montáž termostatickej hlavice kvapalinovej jednoduchej</t>
  </si>
  <si>
    <t>súb.</t>
  </si>
  <si>
    <t>60</t>
  </si>
  <si>
    <t>31</t>
  </si>
  <si>
    <t>734040</t>
  </si>
  <si>
    <t>Termostatická hlavica  M30x1,5</t>
  </si>
  <si>
    <t>62</t>
  </si>
  <si>
    <t>734224018.S</t>
  </si>
  <si>
    <t>Montáž guľového kohúta závitového G 6/4</t>
  </si>
  <si>
    <t>64</t>
  </si>
  <si>
    <t>33</t>
  </si>
  <si>
    <t>551210045000</t>
  </si>
  <si>
    <t>Guľový ventil 1 1/2”, páčka červená-chróm, GIACOMINI</t>
  </si>
  <si>
    <t>66</t>
  </si>
  <si>
    <t>734240020.S</t>
  </si>
  <si>
    <t>Montáž spätnej klapky závitovej G 6/4</t>
  </si>
  <si>
    <t>68</t>
  </si>
  <si>
    <t>35</t>
  </si>
  <si>
    <t>551190001200.S</t>
  </si>
  <si>
    <t>Spätná klapka vodorovná závitová 6/4", PN 10, pre vodu, mosadz</t>
  </si>
  <si>
    <t>70</t>
  </si>
  <si>
    <t>734291113.S</t>
  </si>
  <si>
    <t>Ostané armatúry, kohútik plniaci a vypúšťací normy 13 7061, PN 1,0/100st. C G 1/2</t>
  </si>
  <si>
    <t>72</t>
  </si>
  <si>
    <t>37</t>
  </si>
  <si>
    <t>734291360.S</t>
  </si>
  <si>
    <t>Montáž filtra závitového G 1 1/2</t>
  </si>
  <si>
    <t>74</t>
  </si>
  <si>
    <t>422010002500</t>
  </si>
  <si>
    <t>Filter závitový nerez, 6/4", dĺ. 120 mm, nerez A351 CF8M, tesnenie PTFE, BRA.10.000</t>
  </si>
  <si>
    <t>76</t>
  </si>
  <si>
    <t>39</t>
  </si>
  <si>
    <t>734296190.S</t>
  </si>
  <si>
    <t>Montáž zmiešavacej armatúry trojcestnej DN 40 so servopohonom</t>
  </si>
  <si>
    <t>78</t>
  </si>
  <si>
    <t>734 03</t>
  </si>
  <si>
    <t>Trojcestný zmiešavač DN40- 6/4" s elektropohonom 230V 50Hz, regulácia trojbodová</t>
  </si>
  <si>
    <t>80</t>
  </si>
  <si>
    <t>41</t>
  </si>
  <si>
    <t>734 04</t>
  </si>
  <si>
    <t>Dodávka a montáž ekvitermického regulatorá vykurovania, elektromontáž regulátora a obehového čerpadla</t>
  </si>
  <si>
    <t>82</t>
  </si>
  <si>
    <t>734412170.S</t>
  </si>
  <si>
    <t>Montáž teplomeru technického axiálneho priemer 80 mm dĺžka 75 mm</t>
  </si>
  <si>
    <t>84</t>
  </si>
  <si>
    <t>43</t>
  </si>
  <si>
    <t>388320001900</t>
  </si>
  <si>
    <t>Teplomer axiálny d 80 mm, pripojenie 1/2" zadné s jímkou dĺžky 75 mm, rozsah 0-120 °C, IVAR.TP 120 A</t>
  </si>
  <si>
    <t>86</t>
  </si>
  <si>
    <t>998734201.S</t>
  </si>
  <si>
    <t>Presun hmôt pre armatúry v objektoch výšky do 6 m</t>
  </si>
  <si>
    <t>88</t>
  </si>
  <si>
    <t>735</t>
  </si>
  <si>
    <t xml:space="preserve">Ústredné kúrenie - vykurovacie telesá   </t>
  </si>
  <si>
    <t>45</t>
  </si>
  <si>
    <t>735154143.S</t>
  </si>
  <si>
    <t>Montáž vykurovacieho telesa panelového dvojradového výšky 600 mm/ dĺžky 1400-1800 mm</t>
  </si>
  <si>
    <t>90</t>
  </si>
  <si>
    <t>484530066500.S</t>
  </si>
  <si>
    <t>Teleso vykurovacie doskové dvojradové oceľové, vxlxhĺ 600x1400x100 mm, s bočným pripojením a dvoma konvektormi</t>
  </si>
  <si>
    <t>92</t>
  </si>
  <si>
    <t>47</t>
  </si>
  <si>
    <t>484530066700.S</t>
  </si>
  <si>
    <t>Teleso vykurovacie doskové dvojradové oceľové, vxlxhĺ 600x1600x100 mm, s bočným pripojením a dvoma konvektormi</t>
  </si>
  <si>
    <t>94</t>
  </si>
  <si>
    <t>484530066900.S</t>
  </si>
  <si>
    <t>Teleso vykurovacie doskové dvojradové oceľové, vxlxhĺ 600x1800x100 mm, s bočným pripojením a dvoma konvektormi</t>
  </si>
  <si>
    <t>96</t>
  </si>
  <si>
    <t>49</t>
  </si>
  <si>
    <t>735154243.S</t>
  </si>
  <si>
    <t>Montáž vykurovacieho telesa panelového trojradového výšky 600 mm/ dĺžky 1400-1800 mm</t>
  </si>
  <si>
    <t>98</t>
  </si>
  <si>
    <t>484530048240.S</t>
  </si>
  <si>
    <t>Teleso vykurovacie doskové trojradové oceľové, vxlxhĺ 600x1600x155 mm s bočným pripojením</t>
  </si>
  <si>
    <t>100</t>
  </si>
  <si>
    <t>51</t>
  </si>
  <si>
    <t>484530048243.S</t>
  </si>
  <si>
    <t>Teleso vykurovacie doskové trojradové oceľové, vxlxhĺ 600x1800x155 mm s bočným pripojením</t>
  </si>
  <si>
    <t>102</t>
  </si>
  <si>
    <t>735158120.S</t>
  </si>
  <si>
    <t>Vykurovacie telesá panelové dvojradové, tlaková skúška telesa vodou</t>
  </si>
  <si>
    <t>104</t>
  </si>
  <si>
    <t>53</t>
  </si>
  <si>
    <t>998735201.S</t>
  </si>
  <si>
    <t>Presun hmôt pre vykurovacie telesá v objektoch výšky do 6 m</t>
  </si>
  <si>
    <t>106</t>
  </si>
  <si>
    <t>767</t>
  </si>
  <si>
    <t xml:space="preserve">Konštrukcie doplnkové kovové   </t>
  </si>
  <si>
    <t>767995102</t>
  </si>
  <si>
    <t>Montáž ostatných atypických kovových stavebných doplnkových konštrukcií nad 5 do 10 kg</t>
  </si>
  <si>
    <t>kg</t>
  </si>
  <si>
    <t>108</t>
  </si>
  <si>
    <t>55</t>
  </si>
  <si>
    <t>767 01</t>
  </si>
  <si>
    <t>Dodávka materiálu a zhotovenie oceľových doplnkových konštrukcií, Dodávka uloženia potrubia objimky, sedlá, tiahla</t>
  </si>
  <si>
    <t>110</t>
  </si>
  <si>
    <t>998767201</t>
  </si>
  <si>
    <t>Presun hmôt pre kovové stavebné doplnkové konštrukcie v objektoch výšky do 6 m</t>
  </si>
  <si>
    <t>112</t>
  </si>
  <si>
    <t>783</t>
  </si>
  <si>
    <t xml:space="preserve">Nátery   </t>
  </si>
  <si>
    <t>57</t>
  </si>
  <si>
    <t>783222100</t>
  </si>
  <si>
    <t>Nátery kov.stav.doplnk.konštr. syntetické farby šedej na vzduchu schnúce dvojnásobné - 70µm, doplnkové konštrukcie 1,166tx32m2/t=37,31m2 + DN200- 33bmx0,688=22,71m2, Splu S=60,02m2</t>
  </si>
  <si>
    <t>114</t>
  </si>
  <si>
    <t>783226100</t>
  </si>
  <si>
    <t>Nátery kov.stav.doplnk.konštr. syntetické na vzduchu schnúce základný - 35µm</t>
  </si>
  <si>
    <t>116</t>
  </si>
  <si>
    <t>HZS</t>
  </si>
  <si>
    <t xml:space="preserve">Hodinové zúčtovacie sadzby   </t>
  </si>
  <si>
    <t>59</t>
  </si>
  <si>
    <t>HZS000113.S</t>
  </si>
  <si>
    <t>Stavebno montážne práce náročné ucelené - odborné, tvorivé remeselné (Tr. 3) v rozsahu viac ako 8 hodín, vykurovacia skúška 3 dni, z toho práce 24 hodín</t>
  </si>
  <si>
    <t>hod</t>
  </si>
  <si>
    <t>262144</t>
  </si>
  <si>
    <t>118</t>
  </si>
  <si>
    <t>HZS000114.S</t>
  </si>
  <si>
    <t>Činnosť stavbyvedúceho</t>
  </si>
  <si>
    <t>-704227101</t>
  </si>
  <si>
    <t>Izolácia Tubolit 25/13</t>
  </si>
  <si>
    <t>Izolácia Tubolit 35/20</t>
  </si>
  <si>
    <t>Izolácia Tubolit 42/20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</si>
</sst>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4" fontId="30" fillId="0" borderId="12" xfId="0" applyNumberFormat="1" applyFont="1" applyBorder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4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4" fontId="20" fillId="0" borderId="20" xfId="0" applyNumberFormat="1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2" fillId="0" borderId="22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4</v>
      </c>
      <c r="BV1" s="13" t="s">
        <v>5</v>
      </c>
    </row>
    <row r="2" spans="1:74" s="1" customFormat="1" ht="36.950000000000003" customHeight="1">
      <c r="AR2" s="191" t="s">
        <v>6</v>
      </c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S2" s="14" t="s">
        <v>7</v>
      </c>
      <c r="BT2" s="14" t="s">
        <v>8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>
      <c r="B5" s="17"/>
      <c r="D5" s="20" t="s">
        <v>12</v>
      </c>
      <c r="K5" s="173" t="s">
        <v>13</v>
      </c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R5" s="17"/>
      <c r="BS5" s="14" t="s">
        <v>7</v>
      </c>
    </row>
    <row r="6" spans="1:74" s="1" customFormat="1" ht="36.950000000000003" customHeight="1">
      <c r="B6" s="17"/>
      <c r="D6" s="22" t="s">
        <v>14</v>
      </c>
      <c r="K6" s="175" t="s">
        <v>15</v>
      </c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R6" s="17"/>
      <c r="BS6" s="14" t="s">
        <v>7</v>
      </c>
    </row>
    <row r="7" spans="1:74" s="1" customFormat="1" ht="12" customHeight="1">
      <c r="B7" s="17"/>
      <c r="D7" s="23" t="s">
        <v>16</v>
      </c>
      <c r="K7" s="21" t="s">
        <v>1</v>
      </c>
      <c r="AK7" s="23" t="s">
        <v>17</v>
      </c>
      <c r="AN7" s="21" t="s">
        <v>1</v>
      </c>
      <c r="AR7" s="17"/>
      <c r="BS7" s="14" t="s">
        <v>7</v>
      </c>
    </row>
    <row r="8" spans="1:74" s="1" customFormat="1" ht="12" customHeight="1">
      <c r="B8" s="17"/>
      <c r="D8" s="23" t="s">
        <v>18</v>
      </c>
      <c r="K8" s="21" t="s">
        <v>19</v>
      </c>
      <c r="AK8" s="23" t="s">
        <v>20</v>
      </c>
      <c r="AN8" s="21" t="s">
        <v>21</v>
      </c>
      <c r="AR8" s="17"/>
      <c r="BS8" s="14" t="s">
        <v>7</v>
      </c>
    </row>
    <row r="9" spans="1:74" s="1" customFormat="1" ht="14.45" customHeight="1">
      <c r="B9" s="17"/>
      <c r="AR9" s="17"/>
      <c r="BS9" s="14" t="s">
        <v>7</v>
      </c>
    </row>
    <row r="10" spans="1:74" s="1" customFormat="1" ht="12" customHeight="1">
      <c r="B10" s="17"/>
      <c r="D10" s="23" t="s">
        <v>22</v>
      </c>
      <c r="AK10" s="23" t="s">
        <v>23</v>
      </c>
      <c r="AN10" s="21" t="s">
        <v>1</v>
      </c>
      <c r="AR10" s="17"/>
      <c r="BS10" s="14" t="s">
        <v>7</v>
      </c>
    </row>
    <row r="11" spans="1:74" s="1" customFormat="1" ht="18.399999999999999" customHeight="1">
      <c r="B11" s="17"/>
      <c r="E11" s="21" t="s">
        <v>19</v>
      </c>
      <c r="AK11" s="23" t="s">
        <v>24</v>
      </c>
      <c r="AN11" s="21" t="s">
        <v>1</v>
      </c>
      <c r="AR11" s="17"/>
      <c r="BS11" s="14" t="s">
        <v>7</v>
      </c>
    </row>
    <row r="12" spans="1:74" s="1" customFormat="1" ht="6.95" customHeight="1">
      <c r="B12" s="17"/>
      <c r="AR12" s="17"/>
      <c r="BS12" s="14" t="s">
        <v>7</v>
      </c>
    </row>
    <row r="13" spans="1:74" s="1" customFormat="1" ht="12" customHeight="1">
      <c r="B13" s="17"/>
      <c r="D13" s="23" t="s">
        <v>25</v>
      </c>
      <c r="AK13" s="23" t="s">
        <v>23</v>
      </c>
      <c r="AN13" s="21" t="s">
        <v>1</v>
      </c>
      <c r="AR13" s="17"/>
      <c r="BS13" s="14" t="s">
        <v>7</v>
      </c>
    </row>
    <row r="14" spans="1:74" ht="12.75">
      <c r="B14" s="17"/>
      <c r="E14" s="21" t="s">
        <v>19</v>
      </c>
      <c r="AK14" s="23" t="s">
        <v>24</v>
      </c>
      <c r="AN14" s="21" t="s">
        <v>1</v>
      </c>
      <c r="AR14" s="17"/>
      <c r="BS14" s="14" t="s">
        <v>7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26</v>
      </c>
      <c r="AK16" s="23" t="s">
        <v>23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19</v>
      </c>
      <c r="AK17" s="23" t="s">
        <v>24</v>
      </c>
      <c r="AN17" s="21" t="s">
        <v>1</v>
      </c>
      <c r="AR17" s="17"/>
      <c r="BS17" s="14" t="s">
        <v>4</v>
      </c>
    </row>
    <row r="18" spans="1:71" s="1" customFormat="1" ht="6.95" customHeight="1">
      <c r="B18" s="17"/>
      <c r="AR18" s="17"/>
      <c r="BS18" s="14" t="s">
        <v>7</v>
      </c>
    </row>
    <row r="19" spans="1:71" s="1" customFormat="1" ht="12" customHeight="1">
      <c r="B19" s="17"/>
      <c r="D19" s="23" t="s">
        <v>27</v>
      </c>
      <c r="AK19" s="23" t="s">
        <v>23</v>
      </c>
      <c r="AN19" s="21" t="s">
        <v>1</v>
      </c>
      <c r="AR19" s="17"/>
      <c r="BS19" s="14" t="s">
        <v>7</v>
      </c>
    </row>
    <row r="20" spans="1:71" s="1" customFormat="1" ht="18.399999999999999" customHeight="1">
      <c r="B20" s="17"/>
      <c r="E20" s="21" t="s">
        <v>19</v>
      </c>
      <c r="AK20" s="23" t="s">
        <v>24</v>
      </c>
      <c r="AN20" s="21" t="s">
        <v>1</v>
      </c>
      <c r="AR20" s="17"/>
      <c r="BS20" s="14" t="s">
        <v>4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28</v>
      </c>
      <c r="AR22" s="17"/>
    </row>
    <row r="23" spans="1:71" s="1" customFormat="1" ht="16.5" customHeight="1">
      <c r="B23" s="17"/>
      <c r="E23" s="176" t="s">
        <v>1</v>
      </c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7">
        <f>ROUND(AG94,2)</f>
        <v>0</v>
      </c>
      <c r="AL26" s="178"/>
      <c r="AM26" s="178"/>
      <c r="AN26" s="178"/>
      <c r="AO26" s="178"/>
      <c r="AP26" s="26"/>
      <c r="AQ26" s="26"/>
      <c r="AR26" s="27"/>
      <c r="BG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G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9" t="s">
        <v>30</v>
      </c>
      <c r="M28" s="179"/>
      <c r="N28" s="179"/>
      <c r="O28" s="179"/>
      <c r="P28" s="179"/>
      <c r="Q28" s="26"/>
      <c r="R28" s="26"/>
      <c r="S28" s="26"/>
      <c r="T28" s="26"/>
      <c r="U28" s="26"/>
      <c r="V28" s="26"/>
      <c r="W28" s="179" t="s">
        <v>31</v>
      </c>
      <c r="X28" s="179"/>
      <c r="Y28" s="179"/>
      <c r="Z28" s="179"/>
      <c r="AA28" s="179"/>
      <c r="AB28" s="179"/>
      <c r="AC28" s="179"/>
      <c r="AD28" s="179"/>
      <c r="AE28" s="179"/>
      <c r="AF28" s="26"/>
      <c r="AG28" s="26"/>
      <c r="AH28" s="26"/>
      <c r="AI28" s="26"/>
      <c r="AJ28" s="26"/>
      <c r="AK28" s="179" t="s">
        <v>32</v>
      </c>
      <c r="AL28" s="179"/>
      <c r="AM28" s="179"/>
      <c r="AN28" s="179"/>
      <c r="AO28" s="179"/>
      <c r="AP28" s="26"/>
      <c r="AQ28" s="26"/>
      <c r="AR28" s="27"/>
      <c r="BG28" s="26"/>
    </row>
    <row r="29" spans="1:71" s="3" customFormat="1" ht="14.45" customHeight="1">
      <c r="B29" s="31"/>
      <c r="D29" s="23" t="s">
        <v>33</v>
      </c>
      <c r="F29" s="32" t="s">
        <v>34</v>
      </c>
      <c r="L29" s="182">
        <v>0.2</v>
      </c>
      <c r="M29" s="181"/>
      <c r="N29" s="181"/>
      <c r="O29" s="181"/>
      <c r="P29" s="181"/>
      <c r="Q29" s="33"/>
      <c r="R29" s="33"/>
      <c r="S29" s="33"/>
      <c r="T29" s="33"/>
      <c r="U29" s="33"/>
      <c r="V29" s="33"/>
      <c r="W29" s="180">
        <f>ROUND(BB94, 2)</f>
        <v>0</v>
      </c>
      <c r="X29" s="181"/>
      <c r="Y29" s="181"/>
      <c r="Z29" s="181"/>
      <c r="AA29" s="181"/>
      <c r="AB29" s="181"/>
      <c r="AC29" s="181"/>
      <c r="AD29" s="181"/>
      <c r="AE29" s="181"/>
      <c r="AF29" s="33"/>
      <c r="AG29" s="33"/>
      <c r="AH29" s="33"/>
      <c r="AI29" s="33"/>
      <c r="AJ29" s="33"/>
      <c r="AK29" s="180">
        <f>ROUND(AX94, 2)</f>
        <v>0</v>
      </c>
      <c r="AL29" s="181"/>
      <c r="AM29" s="181"/>
      <c r="AN29" s="181"/>
      <c r="AO29" s="181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5" customHeight="1">
      <c r="B30" s="31"/>
      <c r="F30" s="32" t="s">
        <v>35</v>
      </c>
      <c r="L30" s="185">
        <v>0.2</v>
      </c>
      <c r="M30" s="184"/>
      <c r="N30" s="184"/>
      <c r="O30" s="184"/>
      <c r="P30" s="184"/>
      <c r="W30" s="183">
        <f>ROUND(BC94, 2)</f>
        <v>0</v>
      </c>
      <c r="X30" s="184"/>
      <c r="Y30" s="184"/>
      <c r="Z30" s="184"/>
      <c r="AA30" s="184"/>
      <c r="AB30" s="184"/>
      <c r="AC30" s="184"/>
      <c r="AD30" s="184"/>
      <c r="AE30" s="184"/>
      <c r="AK30" s="183">
        <f>ROUND(AY94, 2)</f>
        <v>0</v>
      </c>
      <c r="AL30" s="184"/>
      <c r="AM30" s="184"/>
      <c r="AN30" s="184"/>
      <c r="AO30" s="184"/>
      <c r="AR30" s="31"/>
    </row>
    <row r="31" spans="1:71" s="3" customFormat="1" ht="14.45" hidden="1" customHeight="1">
      <c r="B31" s="31"/>
      <c r="F31" s="23" t="s">
        <v>36</v>
      </c>
      <c r="L31" s="185">
        <v>0.2</v>
      </c>
      <c r="M31" s="184"/>
      <c r="N31" s="184"/>
      <c r="O31" s="184"/>
      <c r="P31" s="184"/>
      <c r="W31" s="183">
        <f>ROUND(BD94, 2)</f>
        <v>0</v>
      </c>
      <c r="X31" s="184"/>
      <c r="Y31" s="184"/>
      <c r="Z31" s="184"/>
      <c r="AA31" s="184"/>
      <c r="AB31" s="184"/>
      <c r="AC31" s="184"/>
      <c r="AD31" s="184"/>
      <c r="AE31" s="184"/>
      <c r="AK31" s="183">
        <v>0</v>
      </c>
      <c r="AL31" s="184"/>
      <c r="AM31" s="184"/>
      <c r="AN31" s="184"/>
      <c r="AO31" s="184"/>
      <c r="AR31" s="31"/>
    </row>
    <row r="32" spans="1:71" s="3" customFormat="1" ht="14.45" hidden="1" customHeight="1">
      <c r="B32" s="31"/>
      <c r="F32" s="23" t="s">
        <v>37</v>
      </c>
      <c r="L32" s="185">
        <v>0.2</v>
      </c>
      <c r="M32" s="184"/>
      <c r="N32" s="184"/>
      <c r="O32" s="184"/>
      <c r="P32" s="184"/>
      <c r="W32" s="183">
        <f>ROUND(BE94, 2)</f>
        <v>0</v>
      </c>
      <c r="X32" s="184"/>
      <c r="Y32" s="184"/>
      <c r="Z32" s="184"/>
      <c r="AA32" s="184"/>
      <c r="AB32" s="184"/>
      <c r="AC32" s="184"/>
      <c r="AD32" s="184"/>
      <c r="AE32" s="184"/>
      <c r="AK32" s="183">
        <v>0</v>
      </c>
      <c r="AL32" s="184"/>
      <c r="AM32" s="184"/>
      <c r="AN32" s="184"/>
      <c r="AO32" s="184"/>
      <c r="AR32" s="31"/>
    </row>
    <row r="33" spans="1:59" s="3" customFormat="1" ht="14.45" hidden="1" customHeight="1">
      <c r="B33" s="31"/>
      <c r="F33" s="32" t="s">
        <v>38</v>
      </c>
      <c r="L33" s="182">
        <v>0</v>
      </c>
      <c r="M33" s="181"/>
      <c r="N33" s="181"/>
      <c r="O33" s="181"/>
      <c r="P33" s="181"/>
      <c r="Q33" s="33"/>
      <c r="R33" s="33"/>
      <c r="S33" s="33"/>
      <c r="T33" s="33"/>
      <c r="U33" s="33"/>
      <c r="V33" s="33"/>
      <c r="W33" s="180">
        <f>ROUND(BF94, 2)</f>
        <v>0</v>
      </c>
      <c r="X33" s="181"/>
      <c r="Y33" s="181"/>
      <c r="Z33" s="181"/>
      <c r="AA33" s="181"/>
      <c r="AB33" s="181"/>
      <c r="AC33" s="181"/>
      <c r="AD33" s="181"/>
      <c r="AE33" s="181"/>
      <c r="AF33" s="33"/>
      <c r="AG33" s="33"/>
      <c r="AH33" s="33"/>
      <c r="AI33" s="33"/>
      <c r="AJ33" s="33"/>
      <c r="AK33" s="180">
        <v>0</v>
      </c>
      <c r="AL33" s="181"/>
      <c r="AM33" s="181"/>
      <c r="AN33" s="181"/>
      <c r="AO33" s="181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9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G34" s="26"/>
    </row>
    <row r="35" spans="1:59" s="2" customFormat="1" ht="25.9" customHeight="1">
      <c r="A35" s="26"/>
      <c r="B35" s="27"/>
      <c r="C35" s="35"/>
      <c r="D35" s="36" t="s">
        <v>39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40</v>
      </c>
      <c r="U35" s="37"/>
      <c r="V35" s="37"/>
      <c r="W35" s="37"/>
      <c r="X35" s="206" t="s">
        <v>41</v>
      </c>
      <c r="Y35" s="207"/>
      <c r="Z35" s="207"/>
      <c r="AA35" s="207"/>
      <c r="AB35" s="207"/>
      <c r="AC35" s="37"/>
      <c r="AD35" s="37"/>
      <c r="AE35" s="37"/>
      <c r="AF35" s="37"/>
      <c r="AG35" s="37"/>
      <c r="AH35" s="37"/>
      <c r="AI35" s="37"/>
      <c r="AJ35" s="37"/>
      <c r="AK35" s="208">
        <f>SUM(AK26:AK33)</f>
        <v>0</v>
      </c>
      <c r="AL35" s="207"/>
      <c r="AM35" s="207"/>
      <c r="AN35" s="207"/>
      <c r="AO35" s="209"/>
      <c r="AP35" s="35"/>
      <c r="AQ35" s="35"/>
      <c r="AR35" s="27"/>
      <c r="BG35" s="26"/>
    </row>
    <row r="36" spans="1:59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G36" s="26"/>
    </row>
    <row r="37" spans="1:59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G37" s="26"/>
    </row>
    <row r="38" spans="1:59" s="1" customFormat="1" ht="14.45" customHeight="1">
      <c r="B38" s="17"/>
      <c r="AR38" s="17"/>
    </row>
    <row r="39" spans="1:59" s="1" customFormat="1" ht="14.45" customHeight="1">
      <c r="B39" s="17"/>
      <c r="AR39" s="17"/>
    </row>
    <row r="40" spans="1:59" s="1" customFormat="1" ht="14.45" customHeight="1">
      <c r="B40" s="17"/>
      <c r="AR40" s="17"/>
    </row>
    <row r="41" spans="1:59" s="1" customFormat="1" ht="14.45" customHeight="1">
      <c r="B41" s="17"/>
      <c r="AR41" s="17"/>
    </row>
    <row r="42" spans="1:59" s="1" customFormat="1" ht="14.45" customHeight="1">
      <c r="B42" s="17"/>
      <c r="AR42" s="17"/>
    </row>
    <row r="43" spans="1:59" s="1" customFormat="1" ht="14.45" customHeight="1">
      <c r="B43" s="17"/>
      <c r="AR43" s="17"/>
    </row>
    <row r="44" spans="1:59" s="1" customFormat="1" ht="14.45" customHeight="1">
      <c r="B44" s="17"/>
      <c r="AR44" s="17"/>
    </row>
    <row r="45" spans="1:59" s="1" customFormat="1" ht="14.45" customHeight="1">
      <c r="B45" s="17"/>
      <c r="AR45" s="17"/>
    </row>
    <row r="46" spans="1:59" s="1" customFormat="1" ht="14.45" customHeight="1">
      <c r="B46" s="17"/>
      <c r="AR46" s="17"/>
    </row>
    <row r="47" spans="1:59" s="1" customFormat="1" ht="14.45" customHeight="1">
      <c r="B47" s="17"/>
      <c r="AR47" s="17"/>
    </row>
    <row r="48" spans="1:59" s="1" customFormat="1" ht="14.45" customHeight="1">
      <c r="B48" s="17"/>
      <c r="AR48" s="17"/>
    </row>
    <row r="49" spans="1:59" s="2" customFormat="1" ht="14.45" customHeight="1">
      <c r="B49" s="39"/>
      <c r="D49" s="40" t="s">
        <v>42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43</v>
      </c>
      <c r="AI49" s="41"/>
      <c r="AJ49" s="41"/>
      <c r="AK49" s="41"/>
      <c r="AL49" s="41"/>
      <c r="AM49" s="41"/>
      <c r="AN49" s="41"/>
      <c r="AO49" s="41"/>
      <c r="AR49" s="39"/>
    </row>
    <row r="50" spans="1:59">
      <c r="B50" s="17"/>
      <c r="AR50" s="17"/>
    </row>
    <row r="51" spans="1:59">
      <c r="B51" s="17"/>
      <c r="AR51" s="17"/>
    </row>
    <row r="52" spans="1:59">
      <c r="B52" s="17"/>
      <c r="AR52" s="17"/>
    </row>
    <row r="53" spans="1:59">
      <c r="B53" s="17"/>
      <c r="AR53" s="17"/>
    </row>
    <row r="54" spans="1:59">
      <c r="B54" s="17"/>
      <c r="AR54" s="17"/>
    </row>
    <row r="55" spans="1:59">
      <c r="B55" s="17"/>
      <c r="AR55" s="17"/>
    </row>
    <row r="56" spans="1:59">
      <c r="B56" s="17"/>
      <c r="AR56" s="17"/>
    </row>
    <row r="57" spans="1:59">
      <c r="B57" s="17"/>
      <c r="AR57" s="17"/>
    </row>
    <row r="58" spans="1:59">
      <c r="B58" s="17"/>
      <c r="AR58" s="17"/>
    </row>
    <row r="59" spans="1:59">
      <c r="B59" s="17"/>
      <c r="AR59" s="17"/>
    </row>
    <row r="60" spans="1:59" s="2" customFormat="1" ht="12.75">
      <c r="A60" s="26"/>
      <c r="B60" s="27"/>
      <c r="C60" s="26"/>
      <c r="D60" s="42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44</v>
      </c>
      <c r="AI60" s="29"/>
      <c r="AJ60" s="29"/>
      <c r="AK60" s="29"/>
      <c r="AL60" s="29"/>
      <c r="AM60" s="42" t="s">
        <v>45</v>
      </c>
      <c r="AN60" s="29"/>
      <c r="AO60" s="29"/>
      <c r="AP60" s="26"/>
      <c r="AQ60" s="26"/>
      <c r="AR60" s="27"/>
      <c r="BG60" s="26"/>
    </row>
    <row r="61" spans="1:59">
      <c r="B61" s="17"/>
      <c r="AR61" s="17"/>
    </row>
    <row r="62" spans="1:59">
      <c r="B62" s="17"/>
      <c r="AR62" s="17"/>
    </row>
    <row r="63" spans="1:59">
      <c r="B63" s="17"/>
      <c r="AR63" s="17"/>
    </row>
    <row r="64" spans="1:59" s="2" customFormat="1" ht="12.75">
      <c r="A64" s="26"/>
      <c r="B64" s="27"/>
      <c r="C64" s="26"/>
      <c r="D64" s="40" t="s">
        <v>46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47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G64" s="26"/>
    </row>
    <row r="65" spans="1:59">
      <c r="B65" s="17"/>
      <c r="AR65" s="17"/>
    </row>
    <row r="66" spans="1:59">
      <c r="B66" s="17"/>
      <c r="AR66" s="17"/>
    </row>
    <row r="67" spans="1:59">
      <c r="B67" s="17"/>
      <c r="AR67" s="17"/>
    </row>
    <row r="68" spans="1:59">
      <c r="B68" s="17"/>
      <c r="AR68" s="17"/>
    </row>
    <row r="69" spans="1:59">
      <c r="B69" s="17"/>
      <c r="AR69" s="17"/>
    </row>
    <row r="70" spans="1:59">
      <c r="B70" s="17"/>
      <c r="AR70" s="17"/>
    </row>
    <row r="71" spans="1:59">
      <c r="B71" s="17"/>
      <c r="AR71" s="17"/>
    </row>
    <row r="72" spans="1:59">
      <c r="B72" s="17"/>
      <c r="AR72" s="17"/>
    </row>
    <row r="73" spans="1:59">
      <c r="B73" s="17"/>
      <c r="AR73" s="17"/>
    </row>
    <row r="74" spans="1:59">
      <c r="B74" s="17"/>
      <c r="AR74" s="17"/>
    </row>
    <row r="75" spans="1:59" s="2" customFormat="1" ht="12.75">
      <c r="A75" s="26"/>
      <c r="B75" s="27"/>
      <c r="C75" s="26"/>
      <c r="D75" s="42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44</v>
      </c>
      <c r="AI75" s="29"/>
      <c r="AJ75" s="29"/>
      <c r="AK75" s="29"/>
      <c r="AL75" s="29"/>
      <c r="AM75" s="42" t="s">
        <v>45</v>
      </c>
      <c r="AN75" s="29"/>
      <c r="AO75" s="29"/>
      <c r="AP75" s="26"/>
      <c r="AQ75" s="26"/>
      <c r="AR75" s="27"/>
      <c r="BG75" s="26"/>
    </row>
    <row r="76" spans="1:59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G76" s="26"/>
    </row>
    <row r="77" spans="1:59" s="2" customFormat="1" ht="6.9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G77" s="26"/>
    </row>
    <row r="81" spans="1:9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G81" s="26"/>
    </row>
    <row r="82" spans="1:91" s="2" customFormat="1" ht="24.95" customHeight="1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G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G83" s="26"/>
    </row>
    <row r="84" spans="1:91" s="4" customFormat="1" ht="12" customHeight="1">
      <c r="B84" s="48"/>
      <c r="C84" s="23" t="s">
        <v>12</v>
      </c>
      <c r="L84" s="4" t="str">
        <f>K5</f>
        <v>IMPORT</v>
      </c>
      <c r="AR84" s="48"/>
    </row>
    <row r="85" spans="1:91" s="5" customFormat="1" ht="36.950000000000003" customHeight="1">
      <c r="B85" s="49"/>
      <c r="C85" s="50" t="s">
        <v>14</v>
      </c>
      <c r="L85" s="197" t="str">
        <f>K6</f>
        <v>Rozpočet PS- Spracovanie orechov, vykurovanie</v>
      </c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R85" s="49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G86" s="26"/>
    </row>
    <row r="87" spans="1:91" s="2" customFormat="1" ht="12" customHeight="1">
      <c r="A87" s="26"/>
      <c r="B87" s="27"/>
      <c r="C87" s="23" t="s">
        <v>18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20</v>
      </c>
      <c r="AJ87" s="26"/>
      <c r="AK87" s="26"/>
      <c r="AL87" s="26"/>
      <c r="AM87" s="199" t="str">
        <f>IF(AN8= "","",AN8)</f>
        <v>12. 4. 2022</v>
      </c>
      <c r="AN87" s="199"/>
      <c r="AO87" s="26"/>
      <c r="AP87" s="26"/>
      <c r="AQ87" s="26"/>
      <c r="AR87" s="27"/>
      <c r="BG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G88" s="26"/>
    </row>
    <row r="89" spans="1:91" s="2" customFormat="1" ht="15.2" customHeight="1">
      <c r="A89" s="26"/>
      <c r="B89" s="27"/>
      <c r="C89" s="23" t="s">
        <v>22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26</v>
      </c>
      <c r="AJ89" s="26"/>
      <c r="AK89" s="26"/>
      <c r="AL89" s="26"/>
      <c r="AM89" s="200" t="str">
        <f>IF(E17="","",E17)</f>
        <v xml:space="preserve"> </v>
      </c>
      <c r="AN89" s="201"/>
      <c r="AO89" s="201"/>
      <c r="AP89" s="201"/>
      <c r="AQ89" s="26"/>
      <c r="AR89" s="27"/>
      <c r="AS89" s="202" t="s">
        <v>49</v>
      </c>
      <c r="AT89" s="20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4"/>
      <c r="BG89" s="26"/>
    </row>
    <row r="90" spans="1:91" s="2" customFormat="1" ht="15.2" customHeight="1">
      <c r="A90" s="26"/>
      <c r="B90" s="27"/>
      <c r="C90" s="23" t="s">
        <v>25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200" t="str">
        <f>IF(E20="","",E20)</f>
        <v xml:space="preserve"> </v>
      </c>
      <c r="AN90" s="201"/>
      <c r="AO90" s="201"/>
      <c r="AP90" s="201"/>
      <c r="AQ90" s="26"/>
      <c r="AR90" s="27"/>
      <c r="AS90" s="204"/>
      <c r="AT90" s="20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6"/>
      <c r="BG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04"/>
      <c r="AT91" s="20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6"/>
      <c r="BG91" s="26"/>
    </row>
    <row r="92" spans="1:91" s="2" customFormat="1" ht="29.25" customHeight="1">
      <c r="A92" s="26"/>
      <c r="B92" s="27"/>
      <c r="C92" s="192" t="s">
        <v>50</v>
      </c>
      <c r="D92" s="193"/>
      <c r="E92" s="193"/>
      <c r="F92" s="193"/>
      <c r="G92" s="193"/>
      <c r="H92" s="57"/>
      <c r="I92" s="194" t="s">
        <v>51</v>
      </c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5" t="s">
        <v>52</v>
      </c>
      <c r="AH92" s="193"/>
      <c r="AI92" s="193"/>
      <c r="AJ92" s="193"/>
      <c r="AK92" s="193"/>
      <c r="AL92" s="193"/>
      <c r="AM92" s="193"/>
      <c r="AN92" s="194" t="s">
        <v>53</v>
      </c>
      <c r="AO92" s="193"/>
      <c r="AP92" s="196"/>
      <c r="AQ92" s="58" t="s">
        <v>54</v>
      </c>
      <c r="AR92" s="27"/>
      <c r="AS92" s="59" t="s">
        <v>55</v>
      </c>
      <c r="AT92" s="60" t="s">
        <v>56</v>
      </c>
      <c r="AU92" s="60" t="s">
        <v>57</v>
      </c>
      <c r="AV92" s="60" t="s">
        <v>58</v>
      </c>
      <c r="AW92" s="60" t="s">
        <v>59</v>
      </c>
      <c r="AX92" s="60" t="s">
        <v>60</v>
      </c>
      <c r="AY92" s="60" t="s">
        <v>61</v>
      </c>
      <c r="AZ92" s="60" t="s">
        <v>62</v>
      </c>
      <c r="BA92" s="60" t="s">
        <v>63</v>
      </c>
      <c r="BB92" s="60" t="s">
        <v>64</v>
      </c>
      <c r="BC92" s="60" t="s">
        <v>65</v>
      </c>
      <c r="BD92" s="60" t="s">
        <v>66</v>
      </c>
      <c r="BE92" s="60" t="s">
        <v>67</v>
      </c>
      <c r="BF92" s="61" t="s">
        <v>68</v>
      </c>
      <c r="BG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4"/>
      <c r="BG93" s="26"/>
    </row>
    <row r="94" spans="1:91" s="6" customFormat="1" ht="32.450000000000003" customHeight="1">
      <c r="B94" s="65"/>
      <c r="C94" s="66" t="s">
        <v>69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89">
        <f>ROUND(AG95,2)</f>
        <v>0</v>
      </c>
      <c r="AH94" s="189"/>
      <c r="AI94" s="189"/>
      <c r="AJ94" s="189"/>
      <c r="AK94" s="189"/>
      <c r="AL94" s="189"/>
      <c r="AM94" s="189"/>
      <c r="AN94" s="190">
        <f>SUM(AG94,AV94)</f>
        <v>0</v>
      </c>
      <c r="AO94" s="190"/>
      <c r="AP94" s="190"/>
      <c r="AQ94" s="69" t="s">
        <v>1</v>
      </c>
      <c r="AR94" s="65"/>
      <c r="AS94" s="70">
        <f>ROUND(AS95,2)</f>
        <v>0</v>
      </c>
      <c r="AT94" s="71">
        <f>ROUND(AT95,2)</f>
        <v>0</v>
      </c>
      <c r="AU94" s="72">
        <f>ROUND(AU95,2)</f>
        <v>0</v>
      </c>
      <c r="AV94" s="72">
        <f>ROUND(SUM(AX94:AY94),2)</f>
        <v>0</v>
      </c>
      <c r="AW94" s="73">
        <f>ROUND(AW95,5)</f>
        <v>53</v>
      </c>
      <c r="AX94" s="72">
        <f>ROUND(BB94*L29,2)</f>
        <v>0</v>
      </c>
      <c r="AY94" s="72">
        <f>ROUND(BC94*L30,2)</f>
        <v>0</v>
      </c>
      <c r="AZ94" s="72">
        <f>ROUND(BD94*L29,2)</f>
        <v>0</v>
      </c>
      <c r="BA94" s="72">
        <f>ROUND(BE94*L30,2)</f>
        <v>0</v>
      </c>
      <c r="BB94" s="72">
        <f>ROUND(BB95,2)</f>
        <v>0</v>
      </c>
      <c r="BC94" s="72">
        <f>ROUND(BC95,2)</f>
        <v>0</v>
      </c>
      <c r="BD94" s="72">
        <f>ROUND(BD95,2)</f>
        <v>0</v>
      </c>
      <c r="BE94" s="72">
        <f>ROUND(BE95,2)</f>
        <v>0</v>
      </c>
      <c r="BF94" s="74">
        <f>ROUND(BF95,2)</f>
        <v>0</v>
      </c>
      <c r="BS94" s="75" t="s">
        <v>70</v>
      </c>
      <c r="BT94" s="75" t="s">
        <v>71</v>
      </c>
      <c r="BU94" s="76" t="s">
        <v>72</v>
      </c>
      <c r="BV94" s="75" t="s">
        <v>13</v>
      </c>
      <c r="BW94" s="75" t="s">
        <v>5</v>
      </c>
      <c r="BX94" s="75" t="s">
        <v>73</v>
      </c>
      <c r="CL94" s="75" t="s">
        <v>1</v>
      </c>
    </row>
    <row r="95" spans="1:91" s="7" customFormat="1" ht="37.5" customHeight="1">
      <c r="A95" s="77" t="s">
        <v>74</v>
      </c>
      <c r="B95" s="78"/>
      <c r="C95" s="79"/>
      <c r="D95" s="188" t="s">
        <v>75</v>
      </c>
      <c r="E95" s="188"/>
      <c r="F95" s="188"/>
      <c r="G95" s="188"/>
      <c r="H95" s="188"/>
      <c r="I95" s="80"/>
      <c r="J95" s="188" t="s">
        <v>76</v>
      </c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6">
        <f>'2. Rozpočet - štandard na...'!K32</f>
        <v>0</v>
      </c>
      <c r="AH95" s="187"/>
      <c r="AI95" s="187"/>
      <c r="AJ95" s="187"/>
      <c r="AK95" s="187"/>
      <c r="AL95" s="187"/>
      <c r="AM95" s="187"/>
      <c r="AN95" s="186">
        <f>SUM(AG95,AV95)</f>
        <v>0</v>
      </c>
      <c r="AO95" s="187"/>
      <c r="AP95" s="187"/>
      <c r="AQ95" s="81" t="s">
        <v>77</v>
      </c>
      <c r="AR95" s="78"/>
      <c r="AS95" s="82">
        <f>'2. Rozpočet - štandard na...'!K30</f>
        <v>0</v>
      </c>
      <c r="AT95" s="83">
        <f>'2. Rozpočet - štandard na...'!K31</f>
        <v>0</v>
      </c>
      <c r="AU95" s="83">
        <v>0</v>
      </c>
      <c r="AV95" s="83">
        <f>ROUND(SUM(AX95:AY95),2)</f>
        <v>0</v>
      </c>
      <c r="AW95" s="84">
        <f>'2. Rozpočet - štandard na...'!T125</f>
        <v>53</v>
      </c>
      <c r="AX95" s="83">
        <f>'2. Rozpočet - štandard na...'!K35</f>
        <v>0</v>
      </c>
      <c r="AY95" s="83">
        <f>'2. Rozpočet - štandard na...'!K36</f>
        <v>0</v>
      </c>
      <c r="AZ95" s="83">
        <f>'2. Rozpočet - štandard na...'!K37</f>
        <v>0</v>
      </c>
      <c r="BA95" s="83">
        <f>'2. Rozpočet - štandard na...'!K38</f>
        <v>0</v>
      </c>
      <c r="BB95" s="83">
        <f>'2. Rozpočet - štandard na...'!F35</f>
        <v>0</v>
      </c>
      <c r="BC95" s="83">
        <f>'2. Rozpočet - štandard na...'!F36</f>
        <v>0</v>
      </c>
      <c r="BD95" s="83">
        <f>'2. Rozpočet - štandard na...'!F37</f>
        <v>0</v>
      </c>
      <c r="BE95" s="83">
        <f>'2. Rozpočet - štandard na...'!F38</f>
        <v>0</v>
      </c>
      <c r="BF95" s="85">
        <f>'2. Rozpočet - štandard na...'!F39</f>
        <v>0</v>
      </c>
      <c r="BT95" s="86" t="s">
        <v>78</v>
      </c>
      <c r="BV95" s="86" t="s">
        <v>13</v>
      </c>
      <c r="BW95" s="86" t="s">
        <v>79</v>
      </c>
      <c r="BX95" s="86" t="s">
        <v>5</v>
      </c>
      <c r="CL95" s="86" t="s">
        <v>1</v>
      </c>
      <c r="CM95" s="86" t="s">
        <v>71</v>
      </c>
    </row>
    <row r="96" spans="1:91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</row>
    <row r="97" spans="1:59" s="2" customFormat="1" ht="6.95" customHeight="1">
      <c r="A97" s="26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</row>
  </sheetData>
  <mergeCells count="40">
    <mergeCell ref="AR2:BG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2. Rozpočet - štandard na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91"/>
  <sheetViews>
    <sheetView showGridLines="0" topLeftCell="C1" workbookViewId="0">
      <selection activeCell="J191" sqref="J19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7"/>
    </row>
    <row r="2" spans="1:46" s="1" customFormat="1" ht="36.950000000000003" customHeight="1">
      <c r="M2" s="191" t="s">
        <v>6</v>
      </c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T2" s="14" t="s">
        <v>79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71</v>
      </c>
    </row>
    <row r="4" spans="1:46" s="1" customFormat="1" ht="24.95" customHeight="1">
      <c r="B4" s="17"/>
      <c r="D4" s="18" t="s">
        <v>80</v>
      </c>
      <c r="M4" s="17"/>
      <c r="N4" s="88" t="s">
        <v>10</v>
      </c>
      <c r="AT4" s="14" t="s">
        <v>3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23" t="s">
        <v>14</v>
      </c>
      <c r="M6" s="17"/>
    </row>
    <row r="7" spans="1:46" s="1" customFormat="1" ht="16.5" customHeight="1">
      <c r="B7" s="17"/>
      <c r="E7" s="211" t="str">
        <f>'Rekapitulácia stavby'!K6</f>
        <v>Rozpočet PS- Spracovanie orechov, vykurovanie</v>
      </c>
      <c r="F7" s="212"/>
      <c r="G7" s="212"/>
      <c r="H7" s="212"/>
      <c r="M7" s="17"/>
    </row>
    <row r="8" spans="1:46" s="2" customFormat="1" ht="12" customHeight="1">
      <c r="A8" s="26"/>
      <c r="B8" s="27"/>
      <c r="C8" s="26"/>
      <c r="D8" s="23" t="s">
        <v>81</v>
      </c>
      <c r="E8" s="26"/>
      <c r="F8" s="26"/>
      <c r="G8" s="26"/>
      <c r="H8" s="26"/>
      <c r="I8" s="26"/>
      <c r="J8" s="26"/>
      <c r="K8" s="26"/>
      <c r="L8" s="26"/>
      <c r="M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7" t="s">
        <v>82</v>
      </c>
      <c r="F9" s="210"/>
      <c r="G9" s="210"/>
      <c r="H9" s="210"/>
      <c r="I9" s="26"/>
      <c r="J9" s="26"/>
      <c r="K9" s="26"/>
      <c r="L9" s="26"/>
      <c r="M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16</v>
      </c>
      <c r="E11" s="26"/>
      <c r="F11" s="21" t="s">
        <v>1</v>
      </c>
      <c r="G11" s="26"/>
      <c r="H11" s="26"/>
      <c r="I11" s="23" t="s">
        <v>17</v>
      </c>
      <c r="J11" s="21" t="s">
        <v>1</v>
      </c>
      <c r="K11" s="26"/>
      <c r="L11" s="26"/>
      <c r="M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18</v>
      </c>
      <c r="E12" s="26"/>
      <c r="F12" s="21" t="s">
        <v>19</v>
      </c>
      <c r="G12" s="26"/>
      <c r="H12" s="26"/>
      <c r="I12" s="23" t="s">
        <v>20</v>
      </c>
      <c r="J12" s="52" t="str">
        <f>'Rekapitulácia stavby'!AN8</f>
        <v>12. 4. 2022</v>
      </c>
      <c r="K12" s="26"/>
      <c r="L12" s="26"/>
      <c r="M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22</v>
      </c>
      <c r="E14" s="26"/>
      <c r="F14" s="26"/>
      <c r="G14" s="26"/>
      <c r="H14" s="26"/>
      <c r="I14" s="23" t="s">
        <v>23</v>
      </c>
      <c r="J14" s="21" t="str">
        <f>IF('Rekapitulácia stavby'!AN10="","",'Rekapitulácia stavby'!AN10)</f>
        <v/>
      </c>
      <c r="K14" s="26"/>
      <c r="L14" s="26"/>
      <c r="M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24</v>
      </c>
      <c r="J15" s="21" t="str">
        <f>IF('Rekapitulácia stavby'!AN11="","",'Rekapitulácia stavby'!AN11)</f>
        <v/>
      </c>
      <c r="K15" s="26"/>
      <c r="L15" s="26"/>
      <c r="M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23</v>
      </c>
      <c r="J17" s="21" t="str">
        <f>'Rekapitulácia stavby'!AN13</f>
        <v/>
      </c>
      <c r="K17" s="26"/>
      <c r="L17" s="26"/>
      <c r="M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73" t="str">
        <f>'Rekapitulácia stavby'!E14</f>
        <v xml:space="preserve"> </v>
      </c>
      <c r="F18" s="173"/>
      <c r="G18" s="173"/>
      <c r="H18" s="173"/>
      <c r="I18" s="23" t="s">
        <v>24</v>
      </c>
      <c r="J18" s="21" t="str">
        <f>'Rekapitulácia stavby'!AN14</f>
        <v/>
      </c>
      <c r="K18" s="26"/>
      <c r="L18" s="26"/>
      <c r="M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23</v>
      </c>
      <c r="J20" s="21" t="str">
        <f>IF('Rekapitulácia stavby'!AN16="","",'Rekapitulácia stavby'!AN16)</f>
        <v/>
      </c>
      <c r="K20" s="26"/>
      <c r="L20" s="26"/>
      <c r="M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24</v>
      </c>
      <c r="J21" s="21" t="str">
        <f>IF('Rekapitulácia stavby'!AN17="","",'Rekapitulácia stavby'!AN17)</f>
        <v/>
      </c>
      <c r="K21" s="26"/>
      <c r="L21" s="26"/>
      <c r="M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23</v>
      </c>
      <c r="J23" s="21" t="str">
        <f>IF('Rekapitulácia stavby'!AN19="","",'Rekapitulácia stavby'!AN19)</f>
        <v/>
      </c>
      <c r="K23" s="26"/>
      <c r="L23" s="26"/>
      <c r="M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26"/>
      <c r="M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26"/>
      <c r="M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76" t="s">
        <v>1</v>
      </c>
      <c r="F27" s="176"/>
      <c r="G27" s="176"/>
      <c r="H27" s="176"/>
      <c r="I27" s="89"/>
      <c r="J27" s="89"/>
      <c r="K27" s="89"/>
      <c r="L27" s="89"/>
      <c r="M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63"/>
      <c r="M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.75">
      <c r="A30" s="26"/>
      <c r="B30" s="27"/>
      <c r="C30" s="26"/>
      <c r="D30" s="26"/>
      <c r="E30" s="23" t="s">
        <v>83</v>
      </c>
      <c r="F30" s="26"/>
      <c r="G30" s="26"/>
      <c r="H30" s="26"/>
      <c r="I30" s="26"/>
      <c r="J30" s="26"/>
      <c r="K30" s="92">
        <f>I96</f>
        <v>0</v>
      </c>
      <c r="L30" s="26"/>
      <c r="M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2.75">
      <c r="A31" s="26"/>
      <c r="B31" s="27"/>
      <c r="C31" s="26"/>
      <c r="D31" s="26"/>
      <c r="E31" s="23" t="s">
        <v>84</v>
      </c>
      <c r="F31" s="26"/>
      <c r="G31" s="26"/>
      <c r="H31" s="26"/>
      <c r="I31" s="26"/>
      <c r="J31" s="26"/>
      <c r="K31" s="92">
        <f>J96</f>
        <v>0</v>
      </c>
      <c r="L31" s="26"/>
      <c r="M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3" t="s">
        <v>29</v>
      </c>
      <c r="E32" s="26"/>
      <c r="F32" s="26"/>
      <c r="G32" s="26"/>
      <c r="H32" s="26"/>
      <c r="I32" s="26"/>
      <c r="J32" s="26"/>
      <c r="K32" s="68">
        <f>ROUND(K125, 2)</f>
        <v>0</v>
      </c>
      <c r="L32" s="26"/>
      <c r="M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3"/>
      <c r="E33" s="63"/>
      <c r="F33" s="63"/>
      <c r="G33" s="63"/>
      <c r="H33" s="63"/>
      <c r="I33" s="63"/>
      <c r="J33" s="63"/>
      <c r="K33" s="63"/>
      <c r="L33" s="63"/>
      <c r="M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31</v>
      </c>
      <c r="G34" s="26"/>
      <c r="H34" s="26"/>
      <c r="I34" s="30" t="s">
        <v>30</v>
      </c>
      <c r="J34" s="26"/>
      <c r="K34" s="30" t="s">
        <v>32</v>
      </c>
      <c r="L34" s="26"/>
      <c r="M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4" t="s">
        <v>33</v>
      </c>
      <c r="E35" s="32" t="s">
        <v>34</v>
      </c>
      <c r="F35" s="95">
        <f>ROUND((SUM(BE125:BE190)),  2)</f>
        <v>0</v>
      </c>
      <c r="G35" s="96"/>
      <c r="H35" s="96"/>
      <c r="I35" s="97">
        <v>0.2</v>
      </c>
      <c r="J35" s="96"/>
      <c r="K35" s="95">
        <f>ROUND(((SUM(BE125:BE190))*I35),  2)</f>
        <v>0</v>
      </c>
      <c r="L35" s="26"/>
      <c r="M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32" t="s">
        <v>35</v>
      </c>
      <c r="F36" s="92">
        <f>ROUND((SUM(BF125:BF190)),  2)</f>
        <v>0</v>
      </c>
      <c r="G36" s="26"/>
      <c r="H36" s="26"/>
      <c r="I36" s="98">
        <v>0.2</v>
      </c>
      <c r="J36" s="26"/>
      <c r="K36" s="92">
        <f>ROUND(((SUM(BF125:BF190))*I36),  2)</f>
        <v>0</v>
      </c>
      <c r="L36" s="26"/>
      <c r="M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36</v>
      </c>
      <c r="F37" s="92">
        <f>ROUND((SUM(BG125:BG190)),  2)</f>
        <v>0</v>
      </c>
      <c r="G37" s="26"/>
      <c r="H37" s="26"/>
      <c r="I37" s="98">
        <v>0.2</v>
      </c>
      <c r="J37" s="26"/>
      <c r="K37" s="92">
        <f>0</f>
        <v>0</v>
      </c>
      <c r="L37" s="26"/>
      <c r="M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37</v>
      </c>
      <c r="F38" s="92">
        <f>ROUND((SUM(BH125:BH190)),  2)</f>
        <v>0</v>
      </c>
      <c r="G38" s="26"/>
      <c r="H38" s="26"/>
      <c r="I38" s="98">
        <v>0.2</v>
      </c>
      <c r="J38" s="26"/>
      <c r="K38" s="92">
        <f>0</f>
        <v>0</v>
      </c>
      <c r="L38" s="26"/>
      <c r="M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32" t="s">
        <v>38</v>
      </c>
      <c r="F39" s="95">
        <f>ROUND((SUM(BI125:BI190)),  2)</f>
        <v>0</v>
      </c>
      <c r="G39" s="96"/>
      <c r="H39" s="96"/>
      <c r="I39" s="97">
        <v>0</v>
      </c>
      <c r="J39" s="96"/>
      <c r="K39" s="95">
        <f>0</f>
        <v>0</v>
      </c>
      <c r="L39" s="26"/>
      <c r="M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99"/>
      <c r="D41" s="100" t="s">
        <v>39</v>
      </c>
      <c r="E41" s="57"/>
      <c r="F41" s="57"/>
      <c r="G41" s="101" t="s">
        <v>40</v>
      </c>
      <c r="H41" s="102" t="s">
        <v>41</v>
      </c>
      <c r="I41" s="57"/>
      <c r="J41" s="57"/>
      <c r="K41" s="103">
        <f>SUM(K32:K39)</f>
        <v>0</v>
      </c>
      <c r="L41" s="104"/>
      <c r="M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M43" s="17"/>
    </row>
    <row r="44" spans="1:31" s="1" customFormat="1" ht="14.45" customHeight="1">
      <c r="B44" s="17"/>
      <c r="M44" s="17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41"/>
      <c r="M50" s="39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42" t="s">
        <v>44</v>
      </c>
      <c r="E61" s="29"/>
      <c r="F61" s="105" t="s">
        <v>45</v>
      </c>
      <c r="G61" s="42" t="s">
        <v>44</v>
      </c>
      <c r="H61" s="29"/>
      <c r="I61" s="29"/>
      <c r="J61" s="106" t="s">
        <v>45</v>
      </c>
      <c r="K61" s="29"/>
      <c r="L61" s="29"/>
      <c r="M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43"/>
      <c r="M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42" t="s">
        <v>44</v>
      </c>
      <c r="E76" s="29"/>
      <c r="F76" s="105" t="s">
        <v>45</v>
      </c>
      <c r="G76" s="42" t="s">
        <v>44</v>
      </c>
      <c r="H76" s="29"/>
      <c r="I76" s="29"/>
      <c r="J76" s="106" t="s">
        <v>45</v>
      </c>
      <c r="K76" s="29"/>
      <c r="L76" s="29"/>
      <c r="M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26"/>
      <c r="M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26"/>
      <c r="M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1" t="str">
        <f>E7</f>
        <v>Rozpočet PS- Spracovanie orechov, vykurovanie</v>
      </c>
      <c r="F85" s="212"/>
      <c r="G85" s="212"/>
      <c r="H85" s="212"/>
      <c r="I85" s="26"/>
      <c r="J85" s="26"/>
      <c r="K85" s="26"/>
      <c r="L85" s="26"/>
      <c r="M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81</v>
      </c>
      <c r="D86" s="26"/>
      <c r="E86" s="26"/>
      <c r="F86" s="26"/>
      <c r="G86" s="26"/>
      <c r="H86" s="26"/>
      <c r="I86" s="26"/>
      <c r="J86" s="26"/>
      <c r="K86" s="26"/>
      <c r="L86" s="26"/>
      <c r="M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7" t="str">
        <f>E9</f>
        <v>2. Rozpočet - štandard na šírku</v>
      </c>
      <c r="F87" s="210"/>
      <c r="G87" s="210"/>
      <c r="H87" s="210"/>
      <c r="I87" s="26"/>
      <c r="J87" s="26"/>
      <c r="K87" s="26"/>
      <c r="L87" s="26"/>
      <c r="M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18</v>
      </c>
      <c r="D89" s="26"/>
      <c r="E89" s="26"/>
      <c r="F89" s="21" t="str">
        <f>F12</f>
        <v xml:space="preserve"> </v>
      </c>
      <c r="G89" s="26"/>
      <c r="H89" s="26"/>
      <c r="I89" s="23" t="s">
        <v>20</v>
      </c>
      <c r="J89" s="52" t="str">
        <f>IF(J12="","",J12)</f>
        <v>12. 4. 2022</v>
      </c>
      <c r="K89" s="26"/>
      <c r="L89" s="26"/>
      <c r="M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22</v>
      </c>
      <c r="D91" s="26"/>
      <c r="E91" s="26"/>
      <c r="F91" s="21" t="str">
        <f>E15</f>
        <v xml:space="preserve"> </v>
      </c>
      <c r="G91" s="26"/>
      <c r="H91" s="26"/>
      <c r="I91" s="23" t="s">
        <v>26</v>
      </c>
      <c r="J91" s="24" t="str">
        <f>E21</f>
        <v xml:space="preserve"> </v>
      </c>
      <c r="K91" s="26"/>
      <c r="L91" s="26"/>
      <c r="M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26"/>
      <c r="M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7" t="s">
        <v>86</v>
      </c>
      <c r="D94" s="99"/>
      <c r="E94" s="99"/>
      <c r="F94" s="99"/>
      <c r="G94" s="99"/>
      <c r="H94" s="99"/>
      <c r="I94" s="108" t="s">
        <v>87</v>
      </c>
      <c r="J94" s="108" t="s">
        <v>88</v>
      </c>
      <c r="K94" s="108" t="s">
        <v>89</v>
      </c>
      <c r="L94" s="99"/>
      <c r="M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9" t="s">
        <v>90</v>
      </c>
      <c r="D96" s="26"/>
      <c r="E96" s="26"/>
      <c r="F96" s="26"/>
      <c r="G96" s="26"/>
      <c r="H96" s="26"/>
      <c r="I96" s="68">
        <f t="shared" ref="I96:J98" si="0">Q125</f>
        <v>0</v>
      </c>
      <c r="J96" s="68">
        <f t="shared" si="0"/>
        <v>0</v>
      </c>
      <c r="K96" s="68">
        <f>K125</f>
        <v>0</v>
      </c>
      <c r="L96" s="26"/>
      <c r="M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91</v>
      </c>
    </row>
    <row r="97" spans="1:31" s="9" customFormat="1" ht="24.95" customHeight="1">
      <c r="B97" s="110"/>
      <c r="D97" s="111" t="s">
        <v>92</v>
      </c>
      <c r="E97" s="112"/>
      <c r="F97" s="112"/>
      <c r="G97" s="112"/>
      <c r="H97" s="112"/>
      <c r="I97" s="113">
        <f t="shared" si="0"/>
        <v>0</v>
      </c>
      <c r="J97" s="113">
        <f t="shared" si="0"/>
        <v>0</v>
      </c>
      <c r="K97" s="113">
        <f>K126</f>
        <v>0</v>
      </c>
      <c r="M97" s="110"/>
    </row>
    <row r="98" spans="1:31" s="10" customFormat="1" ht="19.899999999999999" customHeight="1">
      <c r="B98" s="114"/>
      <c r="D98" s="115" t="s">
        <v>93</v>
      </c>
      <c r="E98" s="116"/>
      <c r="F98" s="116"/>
      <c r="G98" s="116"/>
      <c r="H98" s="116"/>
      <c r="I98" s="117">
        <f t="shared" si="0"/>
        <v>0</v>
      </c>
      <c r="J98" s="117">
        <f t="shared" si="0"/>
        <v>0</v>
      </c>
      <c r="K98" s="117">
        <f>K127</f>
        <v>0</v>
      </c>
      <c r="M98" s="114"/>
    </row>
    <row r="99" spans="1:31" s="10" customFormat="1" ht="19.899999999999999" customHeight="1">
      <c r="B99" s="114"/>
      <c r="D99" s="115" t="s">
        <v>94</v>
      </c>
      <c r="E99" s="116"/>
      <c r="F99" s="116"/>
      <c r="G99" s="116"/>
      <c r="H99" s="116"/>
      <c r="I99" s="117">
        <f>Q133</f>
        <v>0</v>
      </c>
      <c r="J99" s="117">
        <f>R133</f>
        <v>0</v>
      </c>
      <c r="K99" s="117">
        <f>K133</f>
        <v>0</v>
      </c>
      <c r="M99" s="114"/>
    </row>
    <row r="100" spans="1:31" s="10" customFormat="1" ht="19.899999999999999" customHeight="1">
      <c r="B100" s="114"/>
      <c r="D100" s="115" t="s">
        <v>95</v>
      </c>
      <c r="E100" s="116"/>
      <c r="F100" s="116"/>
      <c r="G100" s="116"/>
      <c r="H100" s="116"/>
      <c r="I100" s="117">
        <f>Q137</f>
        <v>0</v>
      </c>
      <c r="J100" s="117">
        <f>R137</f>
        <v>0</v>
      </c>
      <c r="K100" s="117">
        <f>K137</f>
        <v>0</v>
      </c>
      <c r="M100" s="114"/>
    </row>
    <row r="101" spans="1:31" s="10" customFormat="1" ht="19.899999999999999" customHeight="1">
      <c r="B101" s="114"/>
      <c r="D101" s="115" t="s">
        <v>96</v>
      </c>
      <c r="E101" s="116"/>
      <c r="F101" s="116"/>
      <c r="G101" s="116"/>
      <c r="H101" s="116"/>
      <c r="I101" s="117">
        <f>Q148</f>
        <v>0</v>
      </c>
      <c r="J101" s="117">
        <f>R148</f>
        <v>0</v>
      </c>
      <c r="K101" s="117">
        <f>K148</f>
        <v>0</v>
      </c>
      <c r="M101" s="114"/>
    </row>
    <row r="102" spans="1:31" s="10" customFormat="1" ht="19.899999999999999" customHeight="1">
      <c r="B102" s="114"/>
      <c r="D102" s="115" t="s">
        <v>97</v>
      </c>
      <c r="E102" s="116"/>
      <c r="F102" s="116"/>
      <c r="G102" s="116"/>
      <c r="H102" s="116"/>
      <c r="I102" s="117">
        <f>Q171</f>
        <v>0</v>
      </c>
      <c r="J102" s="117">
        <f>R171</f>
        <v>0</v>
      </c>
      <c r="K102" s="117">
        <f>K171</f>
        <v>0</v>
      </c>
      <c r="M102" s="114"/>
    </row>
    <row r="103" spans="1:31" s="10" customFormat="1" ht="19.899999999999999" customHeight="1">
      <c r="B103" s="114"/>
      <c r="D103" s="115" t="s">
        <v>98</v>
      </c>
      <c r="E103" s="116"/>
      <c r="F103" s="116"/>
      <c r="G103" s="116"/>
      <c r="H103" s="116"/>
      <c r="I103" s="117">
        <f>Q181</f>
        <v>0</v>
      </c>
      <c r="J103" s="117">
        <f>R181</f>
        <v>0</v>
      </c>
      <c r="K103" s="117">
        <f>K181</f>
        <v>0</v>
      </c>
      <c r="M103" s="114"/>
    </row>
    <row r="104" spans="1:31" s="10" customFormat="1" ht="19.899999999999999" customHeight="1">
      <c r="B104" s="114"/>
      <c r="D104" s="115" t="s">
        <v>99</v>
      </c>
      <c r="E104" s="116"/>
      <c r="F104" s="116"/>
      <c r="G104" s="116"/>
      <c r="H104" s="116"/>
      <c r="I104" s="117">
        <f>Q185</f>
        <v>0</v>
      </c>
      <c r="J104" s="117">
        <f>R185</f>
        <v>0</v>
      </c>
      <c r="K104" s="117">
        <f>K185</f>
        <v>0</v>
      </c>
      <c r="M104" s="114"/>
    </row>
    <row r="105" spans="1:31" s="9" customFormat="1" ht="24.95" customHeight="1">
      <c r="B105" s="110"/>
      <c r="D105" s="111" t="s">
        <v>100</v>
      </c>
      <c r="E105" s="112"/>
      <c r="F105" s="112"/>
      <c r="G105" s="112"/>
      <c r="H105" s="112"/>
      <c r="I105" s="113">
        <f>Q188</f>
        <v>0</v>
      </c>
      <c r="J105" s="113">
        <f>R188</f>
        <v>0</v>
      </c>
      <c r="K105" s="113">
        <f>K188</f>
        <v>0</v>
      </c>
      <c r="M105" s="110"/>
    </row>
    <row r="106" spans="1:31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customHeight="1">
      <c r="A107" s="26"/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31" s="2" customFormat="1" ht="6.95" customHeight="1">
      <c r="A111" s="26"/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4.95" customHeight="1">
      <c r="A112" s="26"/>
      <c r="B112" s="27"/>
      <c r="C112" s="18" t="s">
        <v>101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14</v>
      </c>
      <c r="D114" s="26"/>
      <c r="E114" s="26"/>
      <c r="F114" s="26"/>
      <c r="G114" s="26"/>
      <c r="H114" s="26"/>
      <c r="I114" s="26"/>
      <c r="J114" s="26"/>
      <c r="K114" s="26"/>
      <c r="L114" s="26"/>
      <c r="M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211" t="str">
        <f>E7</f>
        <v>Rozpočet PS- Spracovanie orechov, vykurovanie</v>
      </c>
      <c r="F115" s="212"/>
      <c r="G115" s="212"/>
      <c r="H115" s="212"/>
      <c r="I115" s="26"/>
      <c r="J115" s="26"/>
      <c r="K115" s="26"/>
      <c r="L115" s="26"/>
      <c r="M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81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6.5" customHeight="1">
      <c r="A117" s="26"/>
      <c r="B117" s="27"/>
      <c r="C117" s="26"/>
      <c r="D117" s="26"/>
      <c r="E117" s="197" t="str">
        <f>E9</f>
        <v>2. Rozpočet - štandard na šírku</v>
      </c>
      <c r="F117" s="210"/>
      <c r="G117" s="210"/>
      <c r="H117" s="210"/>
      <c r="I117" s="26"/>
      <c r="J117" s="26"/>
      <c r="K117" s="26"/>
      <c r="L117" s="26"/>
      <c r="M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2" customHeight="1">
      <c r="A119" s="26"/>
      <c r="B119" s="27"/>
      <c r="C119" s="23" t="s">
        <v>18</v>
      </c>
      <c r="D119" s="26"/>
      <c r="E119" s="26"/>
      <c r="F119" s="21" t="str">
        <f>F12</f>
        <v xml:space="preserve"> </v>
      </c>
      <c r="G119" s="26"/>
      <c r="H119" s="26"/>
      <c r="I119" s="23" t="s">
        <v>20</v>
      </c>
      <c r="J119" s="52" t="str">
        <f>IF(J12="","",J12)</f>
        <v>12. 4. 2022</v>
      </c>
      <c r="K119" s="26"/>
      <c r="L119" s="26"/>
      <c r="M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6.9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2" customHeight="1">
      <c r="A121" s="26"/>
      <c r="B121" s="27"/>
      <c r="C121" s="23" t="s">
        <v>22</v>
      </c>
      <c r="D121" s="26"/>
      <c r="E121" s="26"/>
      <c r="F121" s="21" t="str">
        <f>E15</f>
        <v xml:space="preserve"> </v>
      </c>
      <c r="G121" s="26"/>
      <c r="H121" s="26"/>
      <c r="I121" s="23" t="s">
        <v>26</v>
      </c>
      <c r="J121" s="24" t="str">
        <f>E21</f>
        <v xml:space="preserve"> </v>
      </c>
      <c r="K121" s="26"/>
      <c r="L121" s="26"/>
      <c r="M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5.2" customHeight="1">
      <c r="A122" s="26"/>
      <c r="B122" s="27"/>
      <c r="C122" s="23" t="s">
        <v>25</v>
      </c>
      <c r="D122" s="26"/>
      <c r="E122" s="26"/>
      <c r="F122" s="21" t="str">
        <f>IF(E18="","",E18)</f>
        <v xml:space="preserve"> </v>
      </c>
      <c r="G122" s="26"/>
      <c r="H122" s="26"/>
      <c r="I122" s="23" t="s">
        <v>27</v>
      </c>
      <c r="J122" s="24" t="str">
        <f>E24</f>
        <v xml:space="preserve"> </v>
      </c>
      <c r="K122" s="26"/>
      <c r="L122" s="26"/>
      <c r="M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2" customFormat="1" ht="10.3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11" customFormat="1" ht="29.25" customHeight="1">
      <c r="A124" s="118"/>
      <c r="B124" s="119"/>
      <c r="C124" s="120" t="s">
        <v>102</v>
      </c>
      <c r="D124" s="121" t="s">
        <v>54</v>
      </c>
      <c r="E124" s="121" t="s">
        <v>50</v>
      </c>
      <c r="F124" s="121" t="s">
        <v>51</v>
      </c>
      <c r="G124" s="121" t="s">
        <v>103</v>
      </c>
      <c r="H124" s="121" t="s">
        <v>104</v>
      </c>
      <c r="I124" s="121" t="s">
        <v>105</v>
      </c>
      <c r="J124" s="121" t="s">
        <v>106</v>
      </c>
      <c r="K124" s="122" t="s">
        <v>89</v>
      </c>
      <c r="L124" s="123" t="s">
        <v>107</v>
      </c>
      <c r="M124" s="124"/>
      <c r="N124" s="59" t="s">
        <v>1</v>
      </c>
      <c r="O124" s="60" t="s">
        <v>33</v>
      </c>
      <c r="P124" s="60" t="s">
        <v>108</v>
      </c>
      <c r="Q124" s="60" t="s">
        <v>109</v>
      </c>
      <c r="R124" s="60" t="s">
        <v>110</v>
      </c>
      <c r="S124" s="60" t="s">
        <v>111</v>
      </c>
      <c r="T124" s="60" t="s">
        <v>112</v>
      </c>
      <c r="U124" s="60" t="s">
        <v>113</v>
      </c>
      <c r="V124" s="60" t="s">
        <v>114</v>
      </c>
      <c r="W124" s="60" t="s">
        <v>115</v>
      </c>
      <c r="X124" s="61" t="s">
        <v>116</v>
      </c>
      <c r="Y124" s="118"/>
      <c r="Z124" s="118"/>
      <c r="AA124" s="118"/>
      <c r="AB124" s="118"/>
      <c r="AC124" s="118"/>
      <c r="AD124" s="118"/>
      <c r="AE124" s="118"/>
    </row>
    <row r="125" spans="1:65" s="2" customFormat="1" ht="22.9" customHeight="1">
      <c r="A125" s="26"/>
      <c r="B125" s="27"/>
      <c r="C125" s="66" t="s">
        <v>90</v>
      </c>
      <c r="D125" s="26"/>
      <c r="E125" s="26"/>
      <c r="F125" s="26"/>
      <c r="G125" s="26"/>
      <c r="H125" s="26"/>
      <c r="I125" s="26"/>
      <c r="J125" s="26"/>
      <c r="K125" s="125">
        <f>BK125</f>
        <v>0</v>
      </c>
      <c r="L125" s="26"/>
      <c r="M125" s="27"/>
      <c r="N125" s="62"/>
      <c r="O125" s="53"/>
      <c r="P125" s="63"/>
      <c r="Q125" s="126">
        <f>Q126+Q188</f>
        <v>0</v>
      </c>
      <c r="R125" s="126">
        <f>R126+R188</f>
        <v>0</v>
      </c>
      <c r="S125" s="63"/>
      <c r="T125" s="127">
        <f>T126+T188</f>
        <v>53</v>
      </c>
      <c r="U125" s="63"/>
      <c r="V125" s="127">
        <f>V126+V188</f>
        <v>1.6071200000000003</v>
      </c>
      <c r="W125" s="63"/>
      <c r="X125" s="128">
        <f>X126+X188</f>
        <v>0</v>
      </c>
      <c r="Y125" s="26"/>
      <c r="Z125" s="157"/>
      <c r="AA125" s="26"/>
      <c r="AB125" s="26"/>
      <c r="AC125" s="26"/>
      <c r="AD125" s="26"/>
      <c r="AE125" s="26"/>
      <c r="AT125" s="14" t="s">
        <v>70</v>
      </c>
      <c r="AU125" s="14" t="s">
        <v>91</v>
      </c>
      <c r="BK125" s="129">
        <f>BK126+BK188</f>
        <v>0</v>
      </c>
    </row>
    <row r="126" spans="1:65" s="12" customFormat="1" ht="25.9" customHeight="1">
      <c r="B126" s="130"/>
      <c r="D126" s="131" t="s">
        <v>70</v>
      </c>
      <c r="E126" s="132" t="s">
        <v>117</v>
      </c>
      <c r="F126" s="132" t="s">
        <v>118</v>
      </c>
      <c r="K126" s="133">
        <f>BK126</f>
        <v>0</v>
      </c>
      <c r="M126" s="130"/>
      <c r="N126" s="134"/>
      <c r="O126" s="135"/>
      <c r="P126" s="135"/>
      <c r="Q126" s="136">
        <f>Q127+Q133+Q137+Q148+Q171+Q181+Q185</f>
        <v>0</v>
      </c>
      <c r="R126" s="136">
        <f>R127+R133+R137+R148+R171+R181+R185</f>
        <v>0</v>
      </c>
      <c r="S126" s="135"/>
      <c r="T126" s="137">
        <f>T127+T133+T137+T148+T171+T181+T185</f>
        <v>0</v>
      </c>
      <c r="U126" s="135"/>
      <c r="V126" s="137">
        <f>V127+V133+V137+V148+V171+V181+V185</f>
        <v>1.6071200000000003</v>
      </c>
      <c r="W126" s="135"/>
      <c r="X126" s="138">
        <f>X127+X133+X137+X148+X171+X181+X185</f>
        <v>0</v>
      </c>
      <c r="AR126" s="131" t="s">
        <v>119</v>
      </c>
      <c r="AT126" s="139" t="s">
        <v>70</v>
      </c>
      <c r="AU126" s="139" t="s">
        <v>71</v>
      </c>
      <c r="AY126" s="131" t="s">
        <v>120</v>
      </c>
      <c r="BK126" s="140">
        <f>BK127+BK133+BK137+BK148+BK171+BK181+BK185</f>
        <v>0</v>
      </c>
    </row>
    <row r="127" spans="1:65" s="12" customFormat="1" ht="22.9" customHeight="1">
      <c r="B127" s="130"/>
      <c r="D127" s="131" t="s">
        <v>70</v>
      </c>
      <c r="E127" s="141" t="s">
        <v>121</v>
      </c>
      <c r="F127" s="141" t="s">
        <v>122</v>
      </c>
      <c r="K127" s="142">
        <f>BK127</f>
        <v>0</v>
      </c>
      <c r="M127" s="130"/>
      <c r="N127" s="134"/>
      <c r="O127" s="135"/>
      <c r="P127" s="135"/>
      <c r="Q127" s="136">
        <f>SUM(Q128:Q132)</f>
        <v>0</v>
      </c>
      <c r="R127" s="136">
        <f>SUM(R128:R132)</f>
        <v>0</v>
      </c>
      <c r="S127" s="135"/>
      <c r="T127" s="137">
        <f>SUM(T128:T132)</f>
        <v>0</v>
      </c>
      <c r="U127" s="135"/>
      <c r="V127" s="137">
        <f>SUM(V128:V132)</f>
        <v>6.2679999999999944E-2</v>
      </c>
      <c r="W127" s="135"/>
      <c r="X127" s="138">
        <f>SUM(X128:X132)</f>
        <v>0</v>
      </c>
      <c r="AR127" s="131" t="s">
        <v>119</v>
      </c>
      <c r="AT127" s="139" t="s">
        <v>70</v>
      </c>
      <c r="AU127" s="139" t="s">
        <v>78</v>
      </c>
      <c r="AY127" s="131" t="s">
        <v>120</v>
      </c>
      <c r="BK127" s="140">
        <f>SUM(BK128:BK132)</f>
        <v>0</v>
      </c>
    </row>
    <row r="128" spans="1:65" s="2" customFormat="1" ht="37.9" customHeight="1">
      <c r="A128" s="26"/>
      <c r="B128" s="143"/>
      <c r="C128" s="144" t="s">
        <v>78</v>
      </c>
      <c r="D128" s="144" t="s">
        <v>123</v>
      </c>
      <c r="E128" s="145" t="s">
        <v>124</v>
      </c>
      <c r="F128" s="146" t="s">
        <v>125</v>
      </c>
      <c r="G128" s="147" t="s">
        <v>126</v>
      </c>
      <c r="H128" s="148">
        <v>42.07</v>
      </c>
      <c r="I128" s="149">
        <v>0</v>
      </c>
      <c r="J128" s="149">
        <v>0</v>
      </c>
      <c r="K128" s="149">
        <f t="shared" ref="K128:K132" si="1">ROUND(P128*H128,2)</f>
        <v>0</v>
      </c>
      <c r="L128" s="150"/>
      <c r="M128" s="27"/>
      <c r="N128" s="151" t="s">
        <v>1</v>
      </c>
      <c r="O128" s="152" t="s">
        <v>35</v>
      </c>
      <c r="P128" s="153">
        <f t="shared" ref="P128:P132" si="2">I128+J128</f>
        <v>0</v>
      </c>
      <c r="Q128" s="153">
        <f t="shared" ref="Q128:Q132" si="3">ROUND(I128*H128,2)</f>
        <v>0</v>
      </c>
      <c r="R128" s="153">
        <f t="shared" ref="R128:R132" si="4">ROUND(J128*H128,2)</f>
        <v>0</v>
      </c>
      <c r="S128" s="154">
        <v>0</v>
      </c>
      <c r="T128" s="154">
        <f t="shared" ref="T128:T132" si="5">S128*H128</f>
        <v>0</v>
      </c>
      <c r="U128" s="154">
        <v>1.48989778939862E-3</v>
      </c>
      <c r="V128" s="154">
        <f t="shared" ref="V128:V132" si="6">U128*H128</f>
        <v>6.2679999999999944E-2</v>
      </c>
      <c r="W128" s="154">
        <v>0</v>
      </c>
      <c r="X128" s="155">
        <f t="shared" ref="X128:X132" si="7">W128*H128</f>
        <v>0</v>
      </c>
      <c r="Y128" s="26"/>
      <c r="Z128" s="26"/>
      <c r="AA128" s="26"/>
      <c r="AB128" s="26"/>
      <c r="AC128" s="26"/>
      <c r="AD128" s="26"/>
      <c r="AE128" s="26"/>
      <c r="AR128" s="156" t="s">
        <v>127</v>
      </c>
      <c r="AT128" s="156" t="s">
        <v>123</v>
      </c>
      <c r="AU128" s="156" t="s">
        <v>119</v>
      </c>
      <c r="AY128" s="14" t="s">
        <v>120</v>
      </c>
      <c r="BE128" s="157">
        <f t="shared" ref="BE128:BE132" si="8">IF(O128="základná",K128,0)</f>
        <v>0</v>
      </c>
      <c r="BF128" s="157">
        <f t="shared" ref="BF128:BF132" si="9">IF(O128="znížená",K128,0)</f>
        <v>0</v>
      </c>
      <c r="BG128" s="157">
        <f t="shared" ref="BG128:BG132" si="10">IF(O128="zákl. prenesená",K128,0)</f>
        <v>0</v>
      </c>
      <c r="BH128" s="157">
        <f t="shared" ref="BH128:BH132" si="11">IF(O128="zníž. prenesená",K128,0)</f>
        <v>0</v>
      </c>
      <c r="BI128" s="157">
        <f t="shared" ref="BI128:BI132" si="12">IF(O128="nulová",K128,0)</f>
        <v>0</v>
      </c>
      <c r="BJ128" s="14" t="s">
        <v>119</v>
      </c>
      <c r="BK128" s="157">
        <f t="shared" ref="BK128:BK132" si="13">ROUND(P128*H128,2)</f>
        <v>0</v>
      </c>
      <c r="BL128" s="14" t="s">
        <v>127</v>
      </c>
      <c r="BM128" s="156" t="s">
        <v>119</v>
      </c>
    </row>
    <row r="129" spans="1:65" s="2" customFormat="1" ht="37.9" customHeight="1">
      <c r="A129" s="26"/>
      <c r="B129" s="143"/>
      <c r="C129" s="158" t="s">
        <v>119</v>
      </c>
      <c r="D129" s="158" t="s">
        <v>128</v>
      </c>
      <c r="E129" s="159" t="s">
        <v>129</v>
      </c>
      <c r="F129" s="160" t="s">
        <v>342</v>
      </c>
      <c r="G129" s="161" t="s">
        <v>130</v>
      </c>
      <c r="H129" s="162">
        <v>47</v>
      </c>
      <c r="I129" s="163">
        <v>0</v>
      </c>
      <c r="J129" s="164"/>
      <c r="K129" s="163">
        <f t="shared" si="1"/>
        <v>0</v>
      </c>
      <c r="L129" s="164"/>
      <c r="M129" s="165"/>
      <c r="N129" s="166" t="s">
        <v>1</v>
      </c>
      <c r="O129" s="152" t="s">
        <v>35</v>
      </c>
      <c r="P129" s="153">
        <f t="shared" si="2"/>
        <v>0</v>
      </c>
      <c r="Q129" s="153">
        <f t="shared" si="3"/>
        <v>0</v>
      </c>
      <c r="R129" s="153">
        <f t="shared" si="4"/>
        <v>0</v>
      </c>
      <c r="S129" s="154">
        <v>0</v>
      </c>
      <c r="T129" s="154">
        <f t="shared" si="5"/>
        <v>0</v>
      </c>
      <c r="U129" s="154">
        <v>0</v>
      </c>
      <c r="V129" s="154">
        <f t="shared" si="6"/>
        <v>0</v>
      </c>
      <c r="W129" s="154">
        <v>0</v>
      </c>
      <c r="X129" s="155">
        <f t="shared" si="7"/>
        <v>0</v>
      </c>
      <c r="Y129" s="26"/>
      <c r="Z129" s="26"/>
      <c r="AA129" s="26"/>
      <c r="AB129" s="26"/>
      <c r="AC129" s="26"/>
      <c r="AD129" s="26"/>
      <c r="AE129" s="26"/>
      <c r="AR129" s="156" t="s">
        <v>131</v>
      </c>
      <c r="AT129" s="156" t="s">
        <v>128</v>
      </c>
      <c r="AU129" s="156" t="s">
        <v>119</v>
      </c>
      <c r="AY129" s="14" t="s">
        <v>120</v>
      </c>
      <c r="BE129" s="157">
        <f t="shared" si="8"/>
        <v>0</v>
      </c>
      <c r="BF129" s="157">
        <f t="shared" si="9"/>
        <v>0</v>
      </c>
      <c r="BG129" s="157">
        <f t="shared" si="10"/>
        <v>0</v>
      </c>
      <c r="BH129" s="157">
        <f t="shared" si="11"/>
        <v>0</v>
      </c>
      <c r="BI129" s="157">
        <f t="shared" si="12"/>
        <v>0</v>
      </c>
      <c r="BJ129" s="14" t="s">
        <v>119</v>
      </c>
      <c r="BK129" s="157">
        <f t="shared" si="13"/>
        <v>0</v>
      </c>
      <c r="BL129" s="14" t="s">
        <v>127</v>
      </c>
      <c r="BM129" s="156" t="s">
        <v>132</v>
      </c>
    </row>
    <row r="130" spans="1:65" s="2" customFormat="1" ht="37.9" customHeight="1">
      <c r="A130" s="26"/>
      <c r="B130" s="143"/>
      <c r="C130" s="158" t="s">
        <v>133</v>
      </c>
      <c r="D130" s="158" t="s">
        <v>128</v>
      </c>
      <c r="E130" s="159" t="s">
        <v>134</v>
      </c>
      <c r="F130" s="160" t="s">
        <v>343</v>
      </c>
      <c r="G130" s="161" t="s">
        <v>130</v>
      </c>
      <c r="H130" s="162">
        <v>28</v>
      </c>
      <c r="I130" s="163">
        <v>0</v>
      </c>
      <c r="J130" s="164"/>
      <c r="K130" s="163">
        <f t="shared" si="1"/>
        <v>0</v>
      </c>
      <c r="L130" s="164"/>
      <c r="M130" s="165"/>
      <c r="N130" s="166" t="s">
        <v>1</v>
      </c>
      <c r="O130" s="152" t="s">
        <v>35</v>
      </c>
      <c r="P130" s="153">
        <f t="shared" si="2"/>
        <v>0</v>
      </c>
      <c r="Q130" s="153">
        <f t="shared" si="3"/>
        <v>0</v>
      </c>
      <c r="R130" s="153">
        <f t="shared" si="4"/>
        <v>0</v>
      </c>
      <c r="S130" s="154">
        <v>0</v>
      </c>
      <c r="T130" s="154">
        <f t="shared" si="5"/>
        <v>0</v>
      </c>
      <c r="U130" s="154">
        <v>0</v>
      </c>
      <c r="V130" s="154">
        <f t="shared" si="6"/>
        <v>0</v>
      </c>
      <c r="W130" s="154">
        <v>0</v>
      </c>
      <c r="X130" s="155">
        <f t="shared" si="7"/>
        <v>0</v>
      </c>
      <c r="Y130" s="26"/>
      <c r="Z130" s="26"/>
      <c r="AA130" s="26"/>
      <c r="AB130" s="26"/>
      <c r="AC130" s="26"/>
      <c r="AD130" s="26"/>
      <c r="AE130" s="26"/>
      <c r="AR130" s="156" t="s">
        <v>131</v>
      </c>
      <c r="AT130" s="156" t="s">
        <v>128</v>
      </c>
      <c r="AU130" s="156" t="s">
        <v>119</v>
      </c>
      <c r="AY130" s="14" t="s">
        <v>120</v>
      </c>
      <c r="BE130" s="157">
        <f t="shared" si="8"/>
        <v>0</v>
      </c>
      <c r="BF130" s="157">
        <f t="shared" si="9"/>
        <v>0</v>
      </c>
      <c r="BG130" s="157">
        <f t="shared" si="10"/>
        <v>0</v>
      </c>
      <c r="BH130" s="157">
        <f t="shared" si="11"/>
        <v>0</v>
      </c>
      <c r="BI130" s="157">
        <f t="shared" si="12"/>
        <v>0</v>
      </c>
      <c r="BJ130" s="14" t="s">
        <v>119</v>
      </c>
      <c r="BK130" s="157">
        <f t="shared" si="13"/>
        <v>0</v>
      </c>
      <c r="BL130" s="14" t="s">
        <v>127</v>
      </c>
      <c r="BM130" s="156" t="s">
        <v>135</v>
      </c>
    </row>
    <row r="131" spans="1:65" s="2" customFormat="1" ht="37.9" customHeight="1">
      <c r="A131" s="26"/>
      <c r="B131" s="143"/>
      <c r="C131" s="158" t="s">
        <v>132</v>
      </c>
      <c r="D131" s="158" t="s">
        <v>128</v>
      </c>
      <c r="E131" s="159" t="s">
        <v>136</v>
      </c>
      <c r="F131" s="160" t="s">
        <v>344</v>
      </c>
      <c r="G131" s="161" t="s">
        <v>130</v>
      </c>
      <c r="H131" s="162">
        <v>58</v>
      </c>
      <c r="I131" s="163">
        <v>0</v>
      </c>
      <c r="J131" s="164"/>
      <c r="K131" s="163">
        <f t="shared" si="1"/>
        <v>0</v>
      </c>
      <c r="L131" s="164"/>
      <c r="M131" s="165"/>
      <c r="N131" s="166" t="s">
        <v>1</v>
      </c>
      <c r="O131" s="152" t="s">
        <v>35</v>
      </c>
      <c r="P131" s="153">
        <f t="shared" si="2"/>
        <v>0</v>
      </c>
      <c r="Q131" s="153">
        <f t="shared" si="3"/>
        <v>0</v>
      </c>
      <c r="R131" s="153">
        <f t="shared" si="4"/>
        <v>0</v>
      </c>
      <c r="S131" s="154">
        <v>0</v>
      </c>
      <c r="T131" s="154">
        <f t="shared" si="5"/>
        <v>0</v>
      </c>
      <c r="U131" s="154">
        <v>0</v>
      </c>
      <c r="V131" s="154">
        <f t="shared" si="6"/>
        <v>0</v>
      </c>
      <c r="W131" s="154">
        <v>0</v>
      </c>
      <c r="X131" s="155">
        <f t="shared" si="7"/>
        <v>0</v>
      </c>
      <c r="Y131" s="26"/>
      <c r="Z131" s="26"/>
      <c r="AA131" s="26"/>
      <c r="AB131" s="26"/>
      <c r="AC131" s="26"/>
      <c r="AD131" s="26"/>
      <c r="AE131" s="26"/>
      <c r="AR131" s="156" t="s">
        <v>131</v>
      </c>
      <c r="AT131" s="156" t="s">
        <v>128</v>
      </c>
      <c r="AU131" s="156" t="s">
        <v>119</v>
      </c>
      <c r="AY131" s="14" t="s">
        <v>120</v>
      </c>
      <c r="BE131" s="157">
        <f t="shared" si="8"/>
        <v>0</v>
      </c>
      <c r="BF131" s="157">
        <f t="shared" si="9"/>
        <v>0</v>
      </c>
      <c r="BG131" s="157">
        <f t="shared" si="10"/>
        <v>0</v>
      </c>
      <c r="BH131" s="157">
        <f t="shared" si="11"/>
        <v>0</v>
      </c>
      <c r="BI131" s="157">
        <f t="shared" si="12"/>
        <v>0</v>
      </c>
      <c r="BJ131" s="14" t="s">
        <v>119</v>
      </c>
      <c r="BK131" s="157">
        <f t="shared" si="13"/>
        <v>0</v>
      </c>
      <c r="BL131" s="14" t="s">
        <v>127</v>
      </c>
      <c r="BM131" s="156" t="s">
        <v>137</v>
      </c>
    </row>
    <row r="132" spans="1:65" s="2" customFormat="1" ht="24.2" customHeight="1">
      <c r="A132" s="26"/>
      <c r="B132" s="143"/>
      <c r="C132" s="144" t="s">
        <v>141</v>
      </c>
      <c r="D132" s="144" t="s">
        <v>123</v>
      </c>
      <c r="E132" s="145" t="s">
        <v>142</v>
      </c>
      <c r="F132" s="146" t="s">
        <v>143</v>
      </c>
      <c r="G132" s="147" t="s">
        <v>144</v>
      </c>
      <c r="H132" s="148">
        <v>22.497</v>
      </c>
      <c r="I132" s="149">
        <v>0</v>
      </c>
      <c r="J132" s="149">
        <v>0</v>
      </c>
      <c r="K132" s="149">
        <f t="shared" si="1"/>
        <v>0</v>
      </c>
      <c r="L132" s="150"/>
      <c r="M132" s="27"/>
      <c r="N132" s="151" t="s">
        <v>1</v>
      </c>
      <c r="O132" s="152" t="s">
        <v>35</v>
      </c>
      <c r="P132" s="153">
        <f t="shared" si="2"/>
        <v>0</v>
      </c>
      <c r="Q132" s="153">
        <f t="shared" si="3"/>
        <v>0</v>
      </c>
      <c r="R132" s="153">
        <f t="shared" si="4"/>
        <v>0</v>
      </c>
      <c r="S132" s="154">
        <v>0</v>
      </c>
      <c r="T132" s="154">
        <f t="shared" si="5"/>
        <v>0</v>
      </c>
      <c r="U132" s="154">
        <v>0</v>
      </c>
      <c r="V132" s="154">
        <f t="shared" si="6"/>
        <v>0</v>
      </c>
      <c r="W132" s="154">
        <v>0</v>
      </c>
      <c r="X132" s="155">
        <f t="shared" si="7"/>
        <v>0</v>
      </c>
      <c r="Y132" s="26"/>
      <c r="Z132" s="26"/>
      <c r="AA132" s="26"/>
      <c r="AB132" s="26"/>
      <c r="AC132" s="26"/>
      <c r="AD132" s="26"/>
      <c r="AE132" s="26"/>
      <c r="AR132" s="156" t="s">
        <v>127</v>
      </c>
      <c r="AT132" s="156" t="s">
        <v>123</v>
      </c>
      <c r="AU132" s="156" t="s">
        <v>119</v>
      </c>
      <c r="AY132" s="14" t="s">
        <v>120</v>
      </c>
      <c r="BE132" s="157">
        <f t="shared" si="8"/>
        <v>0</v>
      </c>
      <c r="BF132" s="157">
        <f t="shared" si="9"/>
        <v>0</v>
      </c>
      <c r="BG132" s="157">
        <f t="shared" si="10"/>
        <v>0</v>
      </c>
      <c r="BH132" s="157">
        <f t="shared" si="11"/>
        <v>0</v>
      </c>
      <c r="BI132" s="157">
        <f t="shared" si="12"/>
        <v>0</v>
      </c>
      <c r="BJ132" s="14" t="s">
        <v>119</v>
      </c>
      <c r="BK132" s="157">
        <f t="shared" si="13"/>
        <v>0</v>
      </c>
      <c r="BL132" s="14" t="s">
        <v>127</v>
      </c>
      <c r="BM132" s="156" t="s">
        <v>145</v>
      </c>
    </row>
    <row r="133" spans="1:65" s="12" customFormat="1" ht="22.9" customHeight="1">
      <c r="B133" s="130"/>
      <c r="D133" s="131" t="s">
        <v>70</v>
      </c>
      <c r="E133" s="141" t="s">
        <v>146</v>
      </c>
      <c r="F133" s="141" t="s">
        <v>147</v>
      </c>
      <c r="K133" s="142">
        <f>BK133</f>
        <v>0</v>
      </c>
      <c r="M133" s="130"/>
      <c r="N133" s="134"/>
      <c r="O133" s="135"/>
      <c r="P133" s="135"/>
      <c r="Q133" s="136">
        <f>SUM(Q134:Q136)</f>
        <v>0</v>
      </c>
      <c r="R133" s="136">
        <f>SUM(R134:R136)</f>
        <v>0</v>
      </c>
      <c r="S133" s="135"/>
      <c r="T133" s="137">
        <f>SUM(T134:T136)</f>
        <v>0</v>
      </c>
      <c r="U133" s="135"/>
      <c r="V133" s="137">
        <f>SUM(V134:V136)</f>
        <v>0</v>
      </c>
      <c r="W133" s="135"/>
      <c r="X133" s="138">
        <f>SUM(X134:X136)</f>
        <v>0</v>
      </c>
      <c r="AR133" s="131" t="s">
        <v>119</v>
      </c>
      <c r="AT133" s="139" t="s">
        <v>70</v>
      </c>
      <c r="AU133" s="139" t="s">
        <v>78</v>
      </c>
      <c r="AY133" s="131" t="s">
        <v>120</v>
      </c>
      <c r="BK133" s="140">
        <f>SUM(BK134:BK136)</f>
        <v>0</v>
      </c>
    </row>
    <row r="134" spans="1:65" s="2" customFormat="1" ht="24.2" customHeight="1">
      <c r="A134" s="26"/>
      <c r="B134" s="143"/>
      <c r="C134" s="144" t="s">
        <v>138</v>
      </c>
      <c r="D134" s="144" t="s">
        <v>123</v>
      </c>
      <c r="E134" s="145" t="s">
        <v>148</v>
      </c>
      <c r="F134" s="146" t="s">
        <v>149</v>
      </c>
      <c r="G134" s="147" t="s">
        <v>150</v>
      </c>
      <c r="H134" s="148">
        <v>1</v>
      </c>
      <c r="I134" s="149">
        <v>0</v>
      </c>
      <c r="J134" s="149">
        <v>0</v>
      </c>
      <c r="K134" s="149">
        <f>ROUND(P134*H134,2)</f>
        <v>0</v>
      </c>
      <c r="L134" s="150"/>
      <c r="M134" s="27"/>
      <c r="N134" s="151" t="s">
        <v>1</v>
      </c>
      <c r="O134" s="152" t="s">
        <v>35</v>
      </c>
      <c r="P134" s="153">
        <f>I134+J134</f>
        <v>0</v>
      </c>
      <c r="Q134" s="153">
        <f>ROUND(I134*H134,2)</f>
        <v>0</v>
      </c>
      <c r="R134" s="153">
        <f>ROUND(J134*H134,2)</f>
        <v>0</v>
      </c>
      <c r="S134" s="154">
        <v>0</v>
      </c>
      <c r="T134" s="154">
        <f>S134*H134</f>
        <v>0</v>
      </c>
      <c r="U134" s="154">
        <v>0</v>
      </c>
      <c r="V134" s="154">
        <f>U134*H134</f>
        <v>0</v>
      </c>
      <c r="W134" s="154">
        <v>0</v>
      </c>
      <c r="X134" s="155">
        <f>W134*H134</f>
        <v>0</v>
      </c>
      <c r="Y134" s="26"/>
      <c r="Z134" s="26"/>
      <c r="AA134" s="26"/>
      <c r="AB134" s="26"/>
      <c r="AC134" s="26"/>
      <c r="AD134" s="26"/>
      <c r="AE134" s="26"/>
      <c r="AR134" s="156" t="s">
        <v>127</v>
      </c>
      <c r="AT134" s="156" t="s">
        <v>123</v>
      </c>
      <c r="AU134" s="156" t="s">
        <v>119</v>
      </c>
      <c r="AY134" s="14" t="s">
        <v>120</v>
      </c>
      <c r="BE134" s="157">
        <f>IF(O134="základná",K134,0)</f>
        <v>0</v>
      </c>
      <c r="BF134" s="157">
        <f>IF(O134="znížená",K134,0)</f>
        <v>0</v>
      </c>
      <c r="BG134" s="157">
        <f>IF(O134="zákl. prenesená",K134,0)</f>
        <v>0</v>
      </c>
      <c r="BH134" s="157">
        <f>IF(O134="zníž. prenesená",K134,0)</f>
        <v>0</v>
      </c>
      <c r="BI134" s="157">
        <f>IF(O134="nulová",K134,0)</f>
        <v>0</v>
      </c>
      <c r="BJ134" s="14" t="s">
        <v>119</v>
      </c>
      <c r="BK134" s="157">
        <f>ROUND(P134*H134,2)</f>
        <v>0</v>
      </c>
      <c r="BL134" s="14" t="s">
        <v>127</v>
      </c>
      <c r="BM134" s="156" t="s">
        <v>8</v>
      </c>
    </row>
    <row r="135" spans="1:65" s="2" customFormat="1" ht="37.9" customHeight="1">
      <c r="A135" s="26"/>
      <c r="B135" s="143"/>
      <c r="C135" s="158" t="s">
        <v>151</v>
      </c>
      <c r="D135" s="158" t="s">
        <v>128</v>
      </c>
      <c r="E135" s="159" t="s">
        <v>152</v>
      </c>
      <c r="F135" s="160" t="s">
        <v>153</v>
      </c>
      <c r="G135" s="161" t="s">
        <v>150</v>
      </c>
      <c r="H135" s="162">
        <v>1</v>
      </c>
      <c r="I135" s="163">
        <v>0</v>
      </c>
      <c r="J135" s="164"/>
      <c r="K135" s="163">
        <f>ROUND(P135*H135,2)</f>
        <v>0</v>
      </c>
      <c r="L135" s="164"/>
      <c r="M135" s="165"/>
      <c r="N135" s="166" t="s">
        <v>1</v>
      </c>
      <c r="O135" s="152" t="s">
        <v>35</v>
      </c>
      <c r="P135" s="153">
        <f>I135+J135</f>
        <v>0</v>
      </c>
      <c r="Q135" s="153">
        <f>ROUND(I135*H135,2)</f>
        <v>0</v>
      </c>
      <c r="R135" s="153">
        <f>ROUND(J135*H135,2)</f>
        <v>0</v>
      </c>
      <c r="S135" s="154">
        <v>0</v>
      </c>
      <c r="T135" s="154">
        <f>S135*H135</f>
        <v>0</v>
      </c>
      <c r="U135" s="154">
        <v>0</v>
      </c>
      <c r="V135" s="154">
        <f>U135*H135</f>
        <v>0</v>
      </c>
      <c r="W135" s="154">
        <v>0</v>
      </c>
      <c r="X135" s="155">
        <f>W135*H135</f>
        <v>0</v>
      </c>
      <c r="Y135" s="26"/>
      <c r="Z135" s="26"/>
      <c r="AA135" s="26"/>
      <c r="AB135" s="26"/>
      <c r="AC135" s="26"/>
      <c r="AD135" s="26"/>
      <c r="AE135" s="26"/>
      <c r="AR135" s="156" t="s">
        <v>131</v>
      </c>
      <c r="AT135" s="156" t="s">
        <v>128</v>
      </c>
      <c r="AU135" s="156" t="s">
        <v>119</v>
      </c>
      <c r="AY135" s="14" t="s">
        <v>120</v>
      </c>
      <c r="BE135" s="157">
        <f>IF(O135="základná",K135,0)</f>
        <v>0</v>
      </c>
      <c r="BF135" s="157">
        <f>IF(O135="znížená",K135,0)</f>
        <v>0</v>
      </c>
      <c r="BG135" s="157">
        <f>IF(O135="zákl. prenesená",K135,0)</f>
        <v>0</v>
      </c>
      <c r="BH135" s="157">
        <f>IF(O135="zníž. prenesená",K135,0)</f>
        <v>0</v>
      </c>
      <c r="BI135" s="157">
        <f>IF(O135="nulová",K135,0)</f>
        <v>0</v>
      </c>
      <c r="BJ135" s="14" t="s">
        <v>119</v>
      </c>
      <c r="BK135" s="157">
        <f>ROUND(P135*H135,2)</f>
        <v>0</v>
      </c>
      <c r="BL135" s="14" t="s">
        <v>127</v>
      </c>
      <c r="BM135" s="156" t="s">
        <v>154</v>
      </c>
    </row>
    <row r="136" spans="1:65" s="2" customFormat="1" ht="21.75" customHeight="1">
      <c r="A136" s="26"/>
      <c r="B136" s="143"/>
      <c r="C136" s="144" t="s">
        <v>139</v>
      </c>
      <c r="D136" s="144" t="s">
        <v>123</v>
      </c>
      <c r="E136" s="145" t="s">
        <v>155</v>
      </c>
      <c r="F136" s="146" t="s">
        <v>156</v>
      </c>
      <c r="G136" s="147" t="s">
        <v>144</v>
      </c>
      <c r="H136" s="148">
        <v>9.6969999999999992</v>
      </c>
      <c r="I136" s="149">
        <v>0</v>
      </c>
      <c r="J136" s="149">
        <v>0</v>
      </c>
      <c r="K136" s="149">
        <f>ROUND(P136*H136,2)</f>
        <v>0</v>
      </c>
      <c r="L136" s="150"/>
      <c r="M136" s="27"/>
      <c r="N136" s="151" t="s">
        <v>1</v>
      </c>
      <c r="O136" s="152" t="s">
        <v>35</v>
      </c>
      <c r="P136" s="153">
        <f>I136+J136</f>
        <v>0</v>
      </c>
      <c r="Q136" s="153">
        <f>ROUND(I136*H136,2)</f>
        <v>0</v>
      </c>
      <c r="R136" s="153">
        <f>ROUND(J136*H136,2)</f>
        <v>0</v>
      </c>
      <c r="S136" s="154">
        <v>0</v>
      </c>
      <c r="T136" s="154">
        <f>S136*H136</f>
        <v>0</v>
      </c>
      <c r="U136" s="154">
        <v>0</v>
      </c>
      <c r="V136" s="154">
        <f>U136*H136</f>
        <v>0</v>
      </c>
      <c r="W136" s="154">
        <v>0</v>
      </c>
      <c r="X136" s="155">
        <f>W136*H136</f>
        <v>0</v>
      </c>
      <c r="Y136" s="26"/>
      <c r="Z136" s="26"/>
      <c r="AA136" s="26"/>
      <c r="AB136" s="26"/>
      <c r="AC136" s="26"/>
      <c r="AD136" s="26"/>
      <c r="AE136" s="26"/>
      <c r="AR136" s="156" t="s">
        <v>127</v>
      </c>
      <c r="AT136" s="156" t="s">
        <v>123</v>
      </c>
      <c r="AU136" s="156" t="s">
        <v>119</v>
      </c>
      <c r="AY136" s="14" t="s">
        <v>120</v>
      </c>
      <c r="BE136" s="157">
        <f>IF(O136="základná",K136,0)</f>
        <v>0</v>
      </c>
      <c r="BF136" s="157">
        <f>IF(O136="znížená",K136,0)</f>
        <v>0</v>
      </c>
      <c r="BG136" s="157">
        <f>IF(O136="zákl. prenesená",K136,0)</f>
        <v>0</v>
      </c>
      <c r="BH136" s="157">
        <f>IF(O136="zníž. prenesená",K136,0)</f>
        <v>0</v>
      </c>
      <c r="BI136" s="157">
        <f>IF(O136="nulová",K136,0)</f>
        <v>0</v>
      </c>
      <c r="BJ136" s="14" t="s">
        <v>119</v>
      </c>
      <c r="BK136" s="157">
        <f>ROUND(P136*H136,2)</f>
        <v>0</v>
      </c>
      <c r="BL136" s="14" t="s">
        <v>127</v>
      </c>
      <c r="BM136" s="156" t="s">
        <v>157</v>
      </c>
    </row>
    <row r="137" spans="1:65" s="12" customFormat="1" ht="22.9" customHeight="1">
      <c r="B137" s="130"/>
      <c r="D137" s="131" t="s">
        <v>70</v>
      </c>
      <c r="E137" s="141" t="s">
        <v>158</v>
      </c>
      <c r="F137" s="141" t="s">
        <v>159</v>
      </c>
      <c r="K137" s="142">
        <f>BK137</f>
        <v>0</v>
      </c>
      <c r="M137" s="130"/>
      <c r="N137" s="134"/>
      <c r="O137" s="135"/>
      <c r="P137" s="135"/>
      <c r="Q137" s="136">
        <f>SUM(Q138:Q147)</f>
        <v>0</v>
      </c>
      <c r="R137" s="136">
        <f>SUM(R138:R147)</f>
        <v>0</v>
      </c>
      <c r="S137" s="135"/>
      <c r="T137" s="137">
        <f>SUM(T138:T147)</f>
        <v>0</v>
      </c>
      <c r="U137" s="135"/>
      <c r="V137" s="137">
        <f>SUM(V138:V147)</f>
        <v>0.40215000000000001</v>
      </c>
      <c r="W137" s="135"/>
      <c r="X137" s="138">
        <f>SUM(X138:X147)</f>
        <v>0</v>
      </c>
      <c r="AR137" s="131" t="s">
        <v>119</v>
      </c>
      <c r="AT137" s="139" t="s">
        <v>70</v>
      </c>
      <c r="AU137" s="139" t="s">
        <v>78</v>
      </c>
      <c r="AY137" s="131" t="s">
        <v>120</v>
      </c>
      <c r="BK137" s="140">
        <f>SUM(BK138:BK147)</f>
        <v>0</v>
      </c>
    </row>
    <row r="138" spans="1:65" s="2" customFormat="1" ht="16.5" customHeight="1">
      <c r="A138" s="26"/>
      <c r="B138" s="143"/>
      <c r="C138" s="144" t="s">
        <v>160</v>
      </c>
      <c r="D138" s="144" t="s">
        <v>123</v>
      </c>
      <c r="E138" s="145" t="s">
        <v>161</v>
      </c>
      <c r="F138" s="146" t="s">
        <v>162</v>
      </c>
      <c r="G138" s="147" t="s">
        <v>130</v>
      </c>
      <c r="H138" s="148">
        <v>78</v>
      </c>
      <c r="I138" s="149">
        <v>0</v>
      </c>
      <c r="J138" s="149">
        <v>0</v>
      </c>
      <c r="K138" s="149">
        <f t="shared" ref="K138:K147" si="14">ROUND(P138*H138,2)</f>
        <v>0</v>
      </c>
      <c r="L138" s="150"/>
      <c r="M138" s="27"/>
      <c r="N138" s="151" t="s">
        <v>1</v>
      </c>
      <c r="O138" s="152" t="s">
        <v>35</v>
      </c>
      <c r="P138" s="153">
        <f t="shared" ref="P138:P147" si="15">I138+J138</f>
        <v>0</v>
      </c>
      <c r="Q138" s="153">
        <f t="shared" ref="Q138:Q147" si="16">ROUND(I138*H138,2)</f>
        <v>0</v>
      </c>
      <c r="R138" s="153">
        <f t="shared" ref="R138:R147" si="17">ROUND(J138*H138,2)</f>
        <v>0</v>
      </c>
      <c r="S138" s="154">
        <v>0</v>
      </c>
      <c r="T138" s="154">
        <f t="shared" ref="T138:T147" si="18">S138*H138</f>
        <v>0</v>
      </c>
      <c r="U138" s="154">
        <v>7.1000000000000002E-4</v>
      </c>
      <c r="V138" s="154">
        <f t="shared" ref="V138:V147" si="19">U138*H138</f>
        <v>5.5379999999999999E-2</v>
      </c>
      <c r="W138" s="154">
        <v>0</v>
      </c>
      <c r="X138" s="155">
        <f t="shared" ref="X138:X147" si="20">W138*H138</f>
        <v>0</v>
      </c>
      <c r="Y138" s="26"/>
      <c r="Z138" s="26"/>
      <c r="AA138" s="26"/>
      <c r="AB138" s="26"/>
      <c r="AC138" s="26"/>
      <c r="AD138" s="26"/>
      <c r="AE138" s="26"/>
      <c r="AR138" s="156" t="s">
        <v>127</v>
      </c>
      <c r="AT138" s="156" t="s">
        <v>123</v>
      </c>
      <c r="AU138" s="156" t="s">
        <v>119</v>
      </c>
      <c r="AY138" s="14" t="s">
        <v>120</v>
      </c>
      <c r="BE138" s="157">
        <f t="shared" ref="BE138:BE147" si="21">IF(O138="základná",K138,0)</f>
        <v>0</v>
      </c>
      <c r="BF138" s="157">
        <f t="shared" ref="BF138:BF147" si="22">IF(O138="znížená",K138,0)</f>
        <v>0</v>
      </c>
      <c r="BG138" s="157">
        <f t="shared" ref="BG138:BG147" si="23">IF(O138="zákl. prenesená",K138,0)</f>
        <v>0</v>
      </c>
      <c r="BH138" s="157">
        <f t="shared" ref="BH138:BH147" si="24">IF(O138="zníž. prenesená",K138,0)</f>
        <v>0</v>
      </c>
      <c r="BI138" s="157">
        <f t="shared" ref="BI138:BI147" si="25">IF(O138="nulová",K138,0)</f>
        <v>0</v>
      </c>
      <c r="BJ138" s="14" t="s">
        <v>119</v>
      </c>
      <c r="BK138" s="157">
        <f t="shared" ref="BK138:BK147" si="26">ROUND(P138*H138,2)</f>
        <v>0</v>
      </c>
      <c r="BL138" s="14" t="s">
        <v>127</v>
      </c>
      <c r="BM138" s="156" t="s">
        <v>163</v>
      </c>
    </row>
    <row r="139" spans="1:65" s="2" customFormat="1" ht="16.5" customHeight="1">
      <c r="A139" s="26"/>
      <c r="B139" s="143"/>
      <c r="C139" s="144" t="s">
        <v>140</v>
      </c>
      <c r="D139" s="144" t="s">
        <v>123</v>
      </c>
      <c r="E139" s="145" t="s">
        <v>164</v>
      </c>
      <c r="F139" s="146" t="s">
        <v>165</v>
      </c>
      <c r="G139" s="147" t="s">
        <v>130</v>
      </c>
      <c r="H139" s="148">
        <v>70</v>
      </c>
      <c r="I139" s="149">
        <v>0</v>
      </c>
      <c r="J139" s="149">
        <v>0</v>
      </c>
      <c r="K139" s="149">
        <f t="shared" si="14"/>
        <v>0</v>
      </c>
      <c r="L139" s="150"/>
      <c r="M139" s="27"/>
      <c r="N139" s="151" t="s">
        <v>1</v>
      </c>
      <c r="O139" s="152" t="s">
        <v>35</v>
      </c>
      <c r="P139" s="153">
        <f t="shared" si="15"/>
        <v>0</v>
      </c>
      <c r="Q139" s="153">
        <f t="shared" si="16"/>
        <v>0</v>
      </c>
      <c r="R139" s="153">
        <f t="shared" si="17"/>
        <v>0</v>
      </c>
      <c r="S139" s="154">
        <v>0</v>
      </c>
      <c r="T139" s="154">
        <f t="shared" si="18"/>
        <v>0</v>
      </c>
      <c r="U139" s="154">
        <v>8.1999999999999998E-4</v>
      </c>
      <c r="V139" s="154">
        <f t="shared" si="19"/>
        <v>5.74E-2</v>
      </c>
      <c r="W139" s="154">
        <v>0</v>
      </c>
      <c r="X139" s="155">
        <f t="shared" si="20"/>
        <v>0</v>
      </c>
      <c r="Y139" s="26"/>
      <c r="Z139" s="26"/>
      <c r="AA139" s="26"/>
      <c r="AB139" s="26"/>
      <c r="AC139" s="26"/>
      <c r="AD139" s="26"/>
      <c r="AE139" s="26"/>
      <c r="AR139" s="156" t="s">
        <v>127</v>
      </c>
      <c r="AT139" s="156" t="s">
        <v>123</v>
      </c>
      <c r="AU139" s="156" t="s">
        <v>119</v>
      </c>
      <c r="AY139" s="14" t="s">
        <v>120</v>
      </c>
      <c r="BE139" s="157">
        <f t="shared" si="21"/>
        <v>0</v>
      </c>
      <c r="BF139" s="157">
        <f t="shared" si="22"/>
        <v>0</v>
      </c>
      <c r="BG139" s="157">
        <f t="shared" si="23"/>
        <v>0</v>
      </c>
      <c r="BH139" s="157">
        <f t="shared" si="24"/>
        <v>0</v>
      </c>
      <c r="BI139" s="157">
        <f t="shared" si="25"/>
        <v>0</v>
      </c>
      <c r="BJ139" s="14" t="s">
        <v>119</v>
      </c>
      <c r="BK139" s="157">
        <f t="shared" si="26"/>
        <v>0</v>
      </c>
      <c r="BL139" s="14" t="s">
        <v>127</v>
      </c>
      <c r="BM139" s="156" t="s">
        <v>166</v>
      </c>
    </row>
    <row r="140" spans="1:65" s="2" customFormat="1" ht="16.5" customHeight="1">
      <c r="A140" s="26"/>
      <c r="B140" s="143"/>
      <c r="C140" s="144" t="s">
        <v>167</v>
      </c>
      <c r="D140" s="144" t="s">
        <v>123</v>
      </c>
      <c r="E140" s="145" t="s">
        <v>168</v>
      </c>
      <c r="F140" s="146" t="s">
        <v>169</v>
      </c>
      <c r="G140" s="147" t="s">
        <v>130</v>
      </c>
      <c r="H140" s="148">
        <v>43</v>
      </c>
      <c r="I140" s="149">
        <v>0</v>
      </c>
      <c r="J140" s="149">
        <v>0</v>
      </c>
      <c r="K140" s="149">
        <f t="shared" si="14"/>
        <v>0</v>
      </c>
      <c r="L140" s="150"/>
      <c r="M140" s="27"/>
      <c r="N140" s="151" t="s">
        <v>1</v>
      </c>
      <c r="O140" s="152" t="s">
        <v>35</v>
      </c>
      <c r="P140" s="153">
        <f t="shared" si="15"/>
        <v>0</v>
      </c>
      <c r="Q140" s="153">
        <f t="shared" si="16"/>
        <v>0</v>
      </c>
      <c r="R140" s="153">
        <f t="shared" si="17"/>
        <v>0</v>
      </c>
      <c r="S140" s="154">
        <v>0</v>
      </c>
      <c r="T140" s="154">
        <f t="shared" si="18"/>
        <v>0</v>
      </c>
      <c r="U140" s="154">
        <v>1.16E-3</v>
      </c>
      <c r="V140" s="154">
        <f t="shared" si="19"/>
        <v>4.9880000000000001E-2</v>
      </c>
      <c r="W140" s="154">
        <v>0</v>
      </c>
      <c r="X140" s="155">
        <f t="shared" si="20"/>
        <v>0</v>
      </c>
      <c r="Y140" s="26"/>
      <c r="Z140" s="26"/>
      <c r="AA140" s="26"/>
      <c r="AB140" s="26"/>
      <c r="AC140" s="26"/>
      <c r="AD140" s="26"/>
      <c r="AE140" s="26"/>
      <c r="AR140" s="156" t="s">
        <v>127</v>
      </c>
      <c r="AT140" s="156" t="s">
        <v>123</v>
      </c>
      <c r="AU140" s="156" t="s">
        <v>119</v>
      </c>
      <c r="AY140" s="14" t="s">
        <v>120</v>
      </c>
      <c r="BE140" s="157">
        <f t="shared" si="21"/>
        <v>0</v>
      </c>
      <c r="BF140" s="157">
        <f t="shared" si="22"/>
        <v>0</v>
      </c>
      <c r="BG140" s="157">
        <f t="shared" si="23"/>
        <v>0</v>
      </c>
      <c r="BH140" s="157">
        <f t="shared" si="24"/>
        <v>0</v>
      </c>
      <c r="BI140" s="157">
        <f t="shared" si="25"/>
        <v>0</v>
      </c>
      <c r="BJ140" s="14" t="s">
        <v>119</v>
      </c>
      <c r="BK140" s="157">
        <f t="shared" si="26"/>
        <v>0</v>
      </c>
      <c r="BL140" s="14" t="s">
        <v>127</v>
      </c>
      <c r="BM140" s="156" t="s">
        <v>170</v>
      </c>
    </row>
    <row r="141" spans="1:65" s="2" customFormat="1" ht="16.5" customHeight="1">
      <c r="A141" s="26"/>
      <c r="B141" s="143"/>
      <c r="C141" s="144" t="s">
        <v>127</v>
      </c>
      <c r="D141" s="144" t="s">
        <v>123</v>
      </c>
      <c r="E141" s="145" t="s">
        <v>171</v>
      </c>
      <c r="F141" s="146" t="s">
        <v>172</v>
      </c>
      <c r="G141" s="147" t="s">
        <v>130</v>
      </c>
      <c r="H141" s="148">
        <v>47</v>
      </c>
      <c r="I141" s="149">
        <v>0</v>
      </c>
      <c r="J141" s="149">
        <v>0</v>
      </c>
      <c r="K141" s="149">
        <f t="shared" si="14"/>
        <v>0</v>
      </c>
      <c r="L141" s="150"/>
      <c r="M141" s="27"/>
      <c r="N141" s="151" t="s">
        <v>1</v>
      </c>
      <c r="O141" s="152" t="s">
        <v>35</v>
      </c>
      <c r="P141" s="153">
        <f t="shared" si="15"/>
        <v>0</v>
      </c>
      <c r="Q141" s="153">
        <f t="shared" si="16"/>
        <v>0</v>
      </c>
      <c r="R141" s="153">
        <f t="shared" si="17"/>
        <v>0</v>
      </c>
      <c r="S141" s="154">
        <v>0</v>
      </c>
      <c r="T141" s="154">
        <f t="shared" si="18"/>
        <v>0</v>
      </c>
      <c r="U141" s="154">
        <v>1.47E-3</v>
      </c>
      <c r="V141" s="154">
        <f t="shared" si="19"/>
        <v>6.9089999999999999E-2</v>
      </c>
      <c r="W141" s="154">
        <v>0</v>
      </c>
      <c r="X141" s="155">
        <f t="shared" si="20"/>
        <v>0</v>
      </c>
      <c r="Y141" s="26"/>
      <c r="Z141" s="26"/>
      <c r="AA141" s="26"/>
      <c r="AB141" s="26"/>
      <c r="AC141" s="26"/>
      <c r="AD141" s="26"/>
      <c r="AE141" s="26"/>
      <c r="AR141" s="156" t="s">
        <v>127</v>
      </c>
      <c r="AT141" s="156" t="s">
        <v>123</v>
      </c>
      <c r="AU141" s="156" t="s">
        <v>119</v>
      </c>
      <c r="AY141" s="14" t="s">
        <v>120</v>
      </c>
      <c r="BE141" s="157">
        <f t="shared" si="21"/>
        <v>0</v>
      </c>
      <c r="BF141" s="157">
        <f t="shared" si="22"/>
        <v>0</v>
      </c>
      <c r="BG141" s="157">
        <f t="shared" si="23"/>
        <v>0</v>
      </c>
      <c r="BH141" s="157">
        <f t="shared" si="24"/>
        <v>0</v>
      </c>
      <c r="BI141" s="157">
        <f t="shared" si="25"/>
        <v>0</v>
      </c>
      <c r="BJ141" s="14" t="s">
        <v>119</v>
      </c>
      <c r="BK141" s="157">
        <f t="shared" si="26"/>
        <v>0</v>
      </c>
      <c r="BL141" s="14" t="s">
        <v>127</v>
      </c>
      <c r="BM141" s="156" t="s">
        <v>131</v>
      </c>
    </row>
    <row r="142" spans="1:65" s="2" customFormat="1" ht="16.5" customHeight="1">
      <c r="A142" s="26"/>
      <c r="B142" s="143"/>
      <c r="C142" s="144" t="s">
        <v>173</v>
      </c>
      <c r="D142" s="144" t="s">
        <v>123</v>
      </c>
      <c r="E142" s="145" t="s">
        <v>174</v>
      </c>
      <c r="F142" s="146" t="s">
        <v>175</v>
      </c>
      <c r="G142" s="147" t="s">
        <v>130</v>
      </c>
      <c r="H142" s="148">
        <v>28</v>
      </c>
      <c r="I142" s="149">
        <v>0</v>
      </c>
      <c r="J142" s="149">
        <v>0</v>
      </c>
      <c r="K142" s="149">
        <f t="shared" si="14"/>
        <v>0</v>
      </c>
      <c r="L142" s="150"/>
      <c r="M142" s="27"/>
      <c r="N142" s="151" t="s">
        <v>1</v>
      </c>
      <c r="O142" s="152" t="s">
        <v>35</v>
      </c>
      <c r="P142" s="153">
        <f t="shared" si="15"/>
        <v>0</v>
      </c>
      <c r="Q142" s="153">
        <f t="shared" si="16"/>
        <v>0</v>
      </c>
      <c r="R142" s="153">
        <f t="shared" si="17"/>
        <v>0</v>
      </c>
      <c r="S142" s="154">
        <v>0</v>
      </c>
      <c r="T142" s="154">
        <f t="shared" si="18"/>
        <v>0</v>
      </c>
      <c r="U142" s="154">
        <v>1.8600000000000001E-3</v>
      </c>
      <c r="V142" s="154">
        <f t="shared" si="19"/>
        <v>5.2080000000000001E-2</v>
      </c>
      <c r="W142" s="154">
        <v>0</v>
      </c>
      <c r="X142" s="155">
        <f t="shared" si="20"/>
        <v>0</v>
      </c>
      <c r="Y142" s="26"/>
      <c r="Z142" s="26"/>
      <c r="AA142" s="26"/>
      <c r="AB142" s="26"/>
      <c r="AC142" s="26"/>
      <c r="AD142" s="26"/>
      <c r="AE142" s="26"/>
      <c r="AR142" s="156" t="s">
        <v>127</v>
      </c>
      <c r="AT142" s="156" t="s">
        <v>123</v>
      </c>
      <c r="AU142" s="156" t="s">
        <v>119</v>
      </c>
      <c r="AY142" s="14" t="s">
        <v>120</v>
      </c>
      <c r="BE142" s="157">
        <f t="shared" si="21"/>
        <v>0</v>
      </c>
      <c r="BF142" s="157">
        <f t="shared" si="22"/>
        <v>0</v>
      </c>
      <c r="BG142" s="157">
        <f t="shared" si="23"/>
        <v>0</v>
      </c>
      <c r="BH142" s="157">
        <f t="shared" si="24"/>
        <v>0</v>
      </c>
      <c r="BI142" s="157">
        <f t="shared" si="25"/>
        <v>0</v>
      </c>
      <c r="BJ142" s="14" t="s">
        <v>119</v>
      </c>
      <c r="BK142" s="157">
        <f t="shared" si="26"/>
        <v>0</v>
      </c>
      <c r="BL142" s="14" t="s">
        <v>127</v>
      </c>
      <c r="BM142" s="156" t="s">
        <v>176</v>
      </c>
    </row>
    <row r="143" spans="1:65" s="2" customFormat="1" ht="16.5" customHeight="1">
      <c r="A143" s="26"/>
      <c r="B143" s="143"/>
      <c r="C143" s="144" t="s">
        <v>145</v>
      </c>
      <c r="D143" s="144" t="s">
        <v>123</v>
      </c>
      <c r="E143" s="145" t="s">
        <v>177</v>
      </c>
      <c r="F143" s="146" t="s">
        <v>178</v>
      </c>
      <c r="G143" s="147" t="s">
        <v>130</v>
      </c>
      <c r="H143" s="148">
        <v>58</v>
      </c>
      <c r="I143" s="149">
        <v>0</v>
      </c>
      <c r="J143" s="149">
        <v>0</v>
      </c>
      <c r="K143" s="149">
        <f t="shared" si="14"/>
        <v>0</v>
      </c>
      <c r="L143" s="150"/>
      <c r="M143" s="27"/>
      <c r="N143" s="151" t="s">
        <v>1</v>
      </c>
      <c r="O143" s="152" t="s">
        <v>35</v>
      </c>
      <c r="P143" s="153">
        <f t="shared" si="15"/>
        <v>0</v>
      </c>
      <c r="Q143" s="153">
        <f t="shared" si="16"/>
        <v>0</v>
      </c>
      <c r="R143" s="153">
        <f t="shared" si="17"/>
        <v>0</v>
      </c>
      <c r="S143" s="154">
        <v>0</v>
      </c>
      <c r="T143" s="154">
        <f t="shared" si="18"/>
        <v>0</v>
      </c>
      <c r="U143" s="154">
        <v>2.0400000000000001E-3</v>
      </c>
      <c r="V143" s="154">
        <f t="shared" si="19"/>
        <v>0.11832000000000001</v>
      </c>
      <c r="W143" s="154">
        <v>0</v>
      </c>
      <c r="X143" s="155">
        <f t="shared" si="20"/>
        <v>0</v>
      </c>
      <c r="Y143" s="26"/>
      <c r="Z143" s="26"/>
      <c r="AA143" s="26"/>
      <c r="AB143" s="26"/>
      <c r="AC143" s="26"/>
      <c r="AD143" s="26"/>
      <c r="AE143" s="26"/>
      <c r="AR143" s="156" t="s">
        <v>127</v>
      </c>
      <c r="AT143" s="156" t="s">
        <v>123</v>
      </c>
      <c r="AU143" s="156" t="s">
        <v>119</v>
      </c>
      <c r="AY143" s="14" t="s">
        <v>120</v>
      </c>
      <c r="BE143" s="157">
        <f t="shared" si="21"/>
        <v>0</v>
      </c>
      <c r="BF143" s="157">
        <f t="shared" si="22"/>
        <v>0</v>
      </c>
      <c r="BG143" s="157">
        <f t="shared" si="23"/>
        <v>0</v>
      </c>
      <c r="BH143" s="157">
        <f t="shared" si="24"/>
        <v>0</v>
      </c>
      <c r="BI143" s="157">
        <f t="shared" si="25"/>
        <v>0</v>
      </c>
      <c r="BJ143" s="14" t="s">
        <v>119</v>
      </c>
      <c r="BK143" s="157">
        <f t="shared" si="26"/>
        <v>0</v>
      </c>
      <c r="BL143" s="14" t="s">
        <v>127</v>
      </c>
      <c r="BM143" s="156" t="s">
        <v>179</v>
      </c>
    </row>
    <row r="144" spans="1:65" s="2" customFormat="1" ht="16.5" customHeight="1">
      <c r="A144" s="26"/>
      <c r="B144" s="143"/>
      <c r="C144" s="158" t="s">
        <v>180</v>
      </c>
      <c r="D144" s="158" t="s">
        <v>128</v>
      </c>
      <c r="E144" s="159" t="s">
        <v>181</v>
      </c>
      <c r="F144" s="160" t="s">
        <v>182</v>
      </c>
      <c r="G144" s="161" t="s">
        <v>183</v>
      </c>
      <c r="H144" s="162">
        <v>1</v>
      </c>
      <c r="I144" s="163">
        <v>0</v>
      </c>
      <c r="J144" s="172">
        <v>0</v>
      </c>
      <c r="K144" s="163">
        <f t="shared" si="14"/>
        <v>0</v>
      </c>
      <c r="L144" s="164"/>
      <c r="M144" s="165"/>
      <c r="N144" s="166" t="s">
        <v>1</v>
      </c>
      <c r="O144" s="152" t="s">
        <v>35</v>
      </c>
      <c r="P144" s="153">
        <f t="shared" si="15"/>
        <v>0</v>
      </c>
      <c r="Q144" s="153">
        <f t="shared" si="16"/>
        <v>0</v>
      </c>
      <c r="R144" s="153">
        <f t="shared" si="17"/>
        <v>0</v>
      </c>
      <c r="S144" s="154">
        <v>0</v>
      </c>
      <c r="T144" s="154">
        <f t="shared" si="18"/>
        <v>0</v>
      </c>
      <c r="U144" s="154">
        <v>0</v>
      </c>
      <c r="V144" s="154">
        <f t="shared" si="19"/>
        <v>0</v>
      </c>
      <c r="W144" s="154">
        <v>0</v>
      </c>
      <c r="X144" s="155">
        <f t="shared" si="20"/>
        <v>0</v>
      </c>
      <c r="Y144" s="26"/>
      <c r="Z144" s="26"/>
      <c r="AA144" s="26"/>
      <c r="AB144" s="26"/>
      <c r="AC144" s="26"/>
      <c r="AD144" s="26"/>
      <c r="AE144" s="26"/>
      <c r="AR144" s="156" t="s">
        <v>131</v>
      </c>
      <c r="AT144" s="156" t="s">
        <v>128</v>
      </c>
      <c r="AU144" s="156" t="s">
        <v>119</v>
      </c>
      <c r="AY144" s="14" t="s">
        <v>120</v>
      </c>
      <c r="BE144" s="157">
        <f t="shared" si="21"/>
        <v>0</v>
      </c>
      <c r="BF144" s="157">
        <f t="shared" si="22"/>
        <v>0</v>
      </c>
      <c r="BG144" s="157">
        <f t="shared" si="23"/>
        <v>0</v>
      </c>
      <c r="BH144" s="157">
        <f t="shared" si="24"/>
        <v>0</v>
      </c>
      <c r="BI144" s="157">
        <f t="shared" si="25"/>
        <v>0</v>
      </c>
      <c r="BJ144" s="14" t="s">
        <v>119</v>
      </c>
      <c r="BK144" s="157">
        <f t="shared" si="26"/>
        <v>0</v>
      </c>
      <c r="BL144" s="14" t="s">
        <v>127</v>
      </c>
      <c r="BM144" s="156" t="s">
        <v>184</v>
      </c>
    </row>
    <row r="145" spans="1:65" s="2" customFormat="1" ht="16.5" customHeight="1">
      <c r="A145" s="26"/>
      <c r="B145" s="143"/>
      <c r="C145" s="144" t="s">
        <v>8</v>
      </c>
      <c r="D145" s="144" t="s">
        <v>123</v>
      </c>
      <c r="E145" s="145" t="s">
        <v>185</v>
      </c>
      <c r="F145" s="146" t="s">
        <v>186</v>
      </c>
      <c r="G145" s="147" t="s">
        <v>130</v>
      </c>
      <c r="H145" s="148">
        <v>266</v>
      </c>
      <c r="I145" s="149">
        <v>0</v>
      </c>
      <c r="J145" s="149">
        <v>0</v>
      </c>
      <c r="K145" s="149">
        <f t="shared" si="14"/>
        <v>0</v>
      </c>
      <c r="L145" s="150"/>
      <c r="M145" s="27"/>
      <c r="N145" s="151" t="s">
        <v>1</v>
      </c>
      <c r="O145" s="152" t="s">
        <v>35</v>
      </c>
      <c r="P145" s="153">
        <f t="shared" si="15"/>
        <v>0</v>
      </c>
      <c r="Q145" s="153">
        <f t="shared" si="16"/>
        <v>0</v>
      </c>
      <c r="R145" s="153">
        <f t="shared" si="17"/>
        <v>0</v>
      </c>
      <c r="S145" s="154">
        <v>0</v>
      </c>
      <c r="T145" s="154">
        <f t="shared" si="18"/>
        <v>0</v>
      </c>
      <c r="U145" s="154">
        <v>0</v>
      </c>
      <c r="V145" s="154">
        <f t="shared" si="19"/>
        <v>0</v>
      </c>
      <c r="W145" s="154">
        <v>0</v>
      </c>
      <c r="X145" s="155">
        <f t="shared" si="20"/>
        <v>0</v>
      </c>
      <c r="Y145" s="26"/>
      <c r="Z145" s="26"/>
      <c r="AA145" s="26"/>
      <c r="AB145" s="26"/>
      <c r="AC145" s="26"/>
      <c r="AD145" s="26"/>
      <c r="AE145" s="26"/>
      <c r="AR145" s="156" t="s">
        <v>127</v>
      </c>
      <c r="AT145" s="156" t="s">
        <v>123</v>
      </c>
      <c r="AU145" s="156" t="s">
        <v>119</v>
      </c>
      <c r="AY145" s="14" t="s">
        <v>120</v>
      </c>
      <c r="BE145" s="157">
        <f t="shared" si="21"/>
        <v>0</v>
      </c>
      <c r="BF145" s="157">
        <f t="shared" si="22"/>
        <v>0</v>
      </c>
      <c r="BG145" s="157">
        <f t="shared" si="23"/>
        <v>0</v>
      </c>
      <c r="BH145" s="157">
        <f t="shared" si="24"/>
        <v>0</v>
      </c>
      <c r="BI145" s="157">
        <f t="shared" si="25"/>
        <v>0</v>
      </c>
      <c r="BJ145" s="14" t="s">
        <v>119</v>
      </c>
      <c r="BK145" s="157">
        <f t="shared" si="26"/>
        <v>0</v>
      </c>
      <c r="BL145" s="14" t="s">
        <v>127</v>
      </c>
      <c r="BM145" s="156" t="s">
        <v>187</v>
      </c>
    </row>
    <row r="146" spans="1:65" s="2" customFormat="1" ht="16.5" customHeight="1">
      <c r="A146" s="26"/>
      <c r="B146" s="143"/>
      <c r="C146" s="144" t="s">
        <v>188</v>
      </c>
      <c r="D146" s="144" t="s">
        <v>123</v>
      </c>
      <c r="E146" s="145" t="s">
        <v>189</v>
      </c>
      <c r="F146" s="146" t="s">
        <v>190</v>
      </c>
      <c r="G146" s="147" t="s">
        <v>130</v>
      </c>
      <c r="H146" s="148">
        <v>58</v>
      </c>
      <c r="I146" s="149">
        <v>0</v>
      </c>
      <c r="J146" s="149">
        <v>0</v>
      </c>
      <c r="K146" s="149">
        <f t="shared" si="14"/>
        <v>0</v>
      </c>
      <c r="L146" s="150"/>
      <c r="M146" s="27"/>
      <c r="N146" s="151" t="s">
        <v>1</v>
      </c>
      <c r="O146" s="152" t="s">
        <v>35</v>
      </c>
      <c r="P146" s="153">
        <f t="shared" si="15"/>
        <v>0</v>
      </c>
      <c r="Q146" s="153">
        <f t="shared" si="16"/>
        <v>0</v>
      </c>
      <c r="R146" s="153">
        <f t="shared" si="17"/>
        <v>0</v>
      </c>
      <c r="S146" s="154">
        <v>0</v>
      </c>
      <c r="T146" s="154">
        <f t="shared" si="18"/>
        <v>0</v>
      </c>
      <c r="U146" s="154">
        <v>0</v>
      </c>
      <c r="V146" s="154">
        <f t="shared" si="19"/>
        <v>0</v>
      </c>
      <c r="W146" s="154">
        <v>0</v>
      </c>
      <c r="X146" s="155">
        <f t="shared" si="20"/>
        <v>0</v>
      </c>
      <c r="Y146" s="26"/>
      <c r="Z146" s="26"/>
      <c r="AA146" s="26"/>
      <c r="AB146" s="26"/>
      <c r="AC146" s="26"/>
      <c r="AD146" s="26"/>
      <c r="AE146" s="26"/>
      <c r="AR146" s="156" t="s">
        <v>127</v>
      </c>
      <c r="AT146" s="156" t="s">
        <v>123</v>
      </c>
      <c r="AU146" s="156" t="s">
        <v>119</v>
      </c>
      <c r="AY146" s="14" t="s">
        <v>120</v>
      </c>
      <c r="BE146" s="157">
        <f t="shared" si="21"/>
        <v>0</v>
      </c>
      <c r="BF146" s="157">
        <f t="shared" si="22"/>
        <v>0</v>
      </c>
      <c r="BG146" s="157">
        <f t="shared" si="23"/>
        <v>0</v>
      </c>
      <c r="BH146" s="157">
        <f t="shared" si="24"/>
        <v>0</v>
      </c>
      <c r="BI146" s="157">
        <f t="shared" si="25"/>
        <v>0</v>
      </c>
      <c r="BJ146" s="14" t="s">
        <v>119</v>
      </c>
      <c r="BK146" s="157">
        <f t="shared" si="26"/>
        <v>0</v>
      </c>
      <c r="BL146" s="14" t="s">
        <v>127</v>
      </c>
      <c r="BM146" s="156" t="s">
        <v>191</v>
      </c>
    </row>
    <row r="147" spans="1:65" s="2" customFormat="1" ht="24.2" customHeight="1">
      <c r="A147" s="26"/>
      <c r="B147" s="143"/>
      <c r="C147" s="144" t="s">
        <v>154</v>
      </c>
      <c r="D147" s="144" t="s">
        <v>123</v>
      </c>
      <c r="E147" s="145" t="s">
        <v>192</v>
      </c>
      <c r="F147" s="146" t="s">
        <v>193</v>
      </c>
      <c r="G147" s="147" t="s">
        <v>144</v>
      </c>
      <c r="H147" s="148">
        <v>104.809</v>
      </c>
      <c r="I147" s="149">
        <v>0</v>
      </c>
      <c r="J147" s="149">
        <v>0</v>
      </c>
      <c r="K147" s="149">
        <f t="shared" si="14"/>
        <v>0</v>
      </c>
      <c r="L147" s="150"/>
      <c r="M147" s="27"/>
      <c r="N147" s="151" t="s">
        <v>1</v>
      </c>
      <c r="O147" s="152" t="s">
        <v>35</v>
      </c>
      <c r="P147" s="153">
        <f t="shared" si="15"/>
        <v>0</v>
      </c>
      <c r="Q147" s="153">
        <f t="shared" si="16"/>
        <v>0</v>
      </c>
      <c r="R147" s="153">
        <f t="shared" si="17"/>
        <v>0</v>
      </c>
      <c r="S147" s="154">
        <v>0</v>
      </c>
      <c r="T147" s="154">
        <f t="shared" si="18"/>
        <v>0</v>
      </c>
      <c r="U147" s="154">
        <v>0</v>
      </c>
      <c r="V147" s="154">
        <f t="shared" si="19"/>
        <v>0</v>
      </c>
      <c r="W147" s="154">
        <v>0</v>
      </c>
      <c r="X147" s="155">
        <f t="shared" si="20"/>
        <v>0</v>
      </c>
      <c r="Y147" s="26"/>
      <c r="Z147" s="26"/>
      <c r="AA147" s="26"/>
      <c r="AB147" s="26"/>
      <c r="AC147" s="26"/>
      <c r="AD147" s="26"/>
      <c r="AE147" s="26"/>
      <c r="AR147" s="156" t="s">
        <v>127</v>
      </c>
      <c r="AT147" s="156" t="s">
        <v>123</v>
      </c>
      <c r="AU147" s="156" t="s">
        <v>119</v>
      </c>
      <c r="AY147" s="14" t="s">
        <v>120</v>
      </c>
      <c r="BE147" s="157">
        <f t="shared" si="21"/>
        <v>0</v>
      </c>
      <c r="BF147" s="157">
        <f t="shared" si="22"/>
        <v>0</v>
      </c>
      <c r="BG147" s="157">
        <f t="shared" si="23"/>
        <v>0</v>
      </c>
      <c r="BH147" s="157">
        <f t="shared" si="24"/>
        <v>0</v>
      </c>
      <c r="BI147" s="157">
        <f t="shared" si="25"/>
        <v>0</v>
      </c>
      <c r="BJ147" s="14" t="s">
        <v>119</v>
      </c>
      <c r="BK147" s="157">
        <f t="shared" si="26"/>
        <v>0</v>
      </c>
      <c r="BL147" s="14" t="s">
        <v>127</v>
      </c>
      <c r="BM147" s="156" t="s">
        <v>194</v>
      </c>
    </row>
    <row r="148" spans="1:65" s="12" customFormat="1" ht="22.9" customHeight="1">
      <c r="B148" s="130"/>
      <c r="D148" s="131" t="s">
        <v>70</v>
      </c>
      <c r="E148" s="141" t="s">
        <v>195</v>
      </c>
      <c r="F148" s="141" t="s">
        <v>196</v>
      </c>
      <c r="K148" s="142">
        <f>BK148</f>
        <v>0</v>
      </c>
      <c r="M148" s="130"/>
      <c r="N148" s="134"/>
      <c r="O148" s="135"/>
      <c r="P148" s="135"/>
      <c r="Q148" s="136">
        <f>SUM(Q149:Q170)</f>
        <v>0</v>
      </c>
      <c r="R148" s="136">
        <f>SUM(R149:R170)</f>
        <v>0</v>
      </c>
      <c r="S148" s="135"/>
      <c r="T148" s="137">
        <f>SUM(T149:T170)</f>
        <v>0</v>
      </c>
      <c r="U148" s="135"/>
      <c r="V148" s="137">
        <f>SUM(V149:V170)</f>
        <v>2.9320000000000002E-2</v>
      </c>
      <c r="W148" s="135"/>
      <c r="X148" s="138">
        <f>SUM(X149:X170)</f>
        <v>0</v>
      </c>
      <c r="AR148" s="131" t="s">
        <v>119</v>
      </c>
      <c r="AT148" s="139" t="s">
        <v>70</v>
      </c>
      <c r="AU148" s="139" t="s">
        <v>78</v>
      </c>
      <c r="AY148" s="131" t="s">
        <v>120</v>
      </c>
      <c r="BK148" s="140">
        <f>SUM(BK149:BK170)</f>
        <v>0</v>
      </c>
    </row>
    <row r="149" spans="1:65" s="2" customFormat="1" ht="16.5" customHeight="1">
      <c r="A149" s="26"/>
      <c r="B149" s="143"/>
      <c r="C149" s="144" t="s">
        <v>197</v>
      </c>
      <c r="D149" s="144" t="s">
        <v>123</v>
      </c>
      <c r="E149" s="145" t="s">
        <v>198</v>
      </c>
      <c r="F149" s="146" t="s">
        <v>199</v>
      </c>
      <c r="G149" s="147" t="s">
        <v>150</v>
      </c>
      <c r="H149" s="148">
        <v>5</v>
      </c>
      <c r="I149" s="149">
        <v>0</v>
      </c>
      <c r="J149" s="149">
        <v>0</v>
      </c>
      <c r="K149" s="149">
        <f t="shared" ref="K149:K170" si="27">ROUND(P149*H149,2)</f>
        <v>0</v>
      </c>
      <c r="L149" s="150"/>
      <c r="M149" s="27"/>
      <c r="N149" s="151" t="s">
        <v>1</v>
      </c>
      <c r="O149" s="152" t="s">
        <v>35</v>
      </c>
      <c r="P149" s="153">
        <f t="shared" ref="P149:P170" si="28">I149+J149</f>
        <v>0</v>
      </c>
      <c r="Q149" s="153">
        <f t="shared" ref="Q149:Q170" si="29">ROUND(I149*H149,2)</f>
        <v>0</v>
      </c>
      <c r="R149" s="153">
        <f t="shared" ref="R149:R170" si="30">ROUND(J149*H149,2)</f>
        <v>0</v>
      </c>
      <c r="S149" s="154">
        <v>0</v>
      </c>
      <c r="T149" s="154">
        <f t="shared" ref="T149:T170" si="31">S149*H149</f>
        <v>0</v>
      </c>
      <c r="U149" s="154">
        <v>3.0000000000000001E-5</v>
      </c>
      <c r="V149" s="154">
        <f t="shared" ref="V149:V170" si="32">U149*H149</f>
        <v>1.5000000000000001E-4</v>
      </c>
      <c r="W149" s="154">
        <v>0</v>
      </c>
      <c r="X149" s="155">
        <f t="shared" ref="X149:X170" si="33">W149*H149</f>
        <v>0</v>
      </c>
      <c r="Y149" s="26"/>
      <c r="Z149" s="26"/>
      <c r="AA149" s="26"/>
      <c r="AB149" s="26"/>
      <c r="AC149" s="26"/>
      <c r="AD149" s="26"/>
      <c r="AE149" s="26"/>
      <c r="AR149" s="156" t="s">
        <v>127</v>
      </c>
      <c r="AT149" s="156" t="s">
        <v>123</v>
      </c>
      <c r="AU149" s="156" t="s">
        <v>119</v>
      </c>
      <c r="AY149" s="14" t="s">
        <v>120</v>
      </c>
      <c r="BE149" s="157">
        <f t="shared" ref="BE149:BE170" si="34">IF(O149="základná",K149,0)</f>
        <v>0</v>
      </c>
      <c r="BF149" s="157">
        <f t="shared" ref="BF149:BF170" si="35">IF(O149="znížená",K149,0)</f>
        <v>0</v>
      </c>
      <c r="BG149" s="157">
        <f t="shared" ref="BG149:BG170" si="36">IF(O149="zákl. prenesená",K149,0)</f>
        <v>0</v>
      </c>
      <c r="BH149" s="157">
        <f t="shared" ref="BH149:BH170" si="37">IF(O149="zníž. prenesená",K149,0)</f>
        <v>0</v>
      </c>
      <c r="BI149" s="157">
        <f t="shared" ref="BI149:BI170" si="38">IF(O149="nulová",K149,0)</f>
        <v>0</v>
      </c>
      <c r="BJ149" s="14" t="s">
        <v>119</v>
      </c>
      <c r="BK149" s="157">
        <f t="shared" ref="BK149:BK170" si="39">ROUND(P149*H149,2)</f>
        <v>0</v>
      </c>
      <c r="BL149" s="14" t="s">
        <v>127</v>
      </c>
      <c r="BM149" s="156" t="s">
        <v>200</v>
      </c>
    </row>
    <row r="150" spans="1:65" s="2" customFormat="1" ht="16.5" customHeight="1">
      <c r="A150" s="26"/>
      <c r="B150" s="143"/>
      <c r="C150" s="158" t="s">
        <v>157</v>
      </c>
      <c r="D150" s="158" t="s">
        <v>128</v>
      </c>
      <c r="E150" s="159" t="s">
        <v>201</v>
      </c>
      <c r="F150" s="160" t="s">
        <v>202</v>
      </c>
      <c r="G150" s="161" t="s">
        <v>150</v>
      </c>
      <c r="H150" s="162">
        <v>5</v>
      </c>
      <c r="I150" s="163">
        <v>0</v>
      </c>
      <c r="J150" s="164"/>
      <c r="K150" s="163">
        <f t="shared" si="27"/>
        <v>0</v>
      </c>
      <c r="L150" s="164"/>
      <c r="M150" s="165"/>
      <c r="N150" s="166" t="s">
        <v>1</v>
      </c>
      <c r="O150" s="152" t="s">
        <v>35</v>
      </c>
      <c r="P150" s="153">
        <f t="shared" si="28"/>
        <v>0</v>
      </c>
      <c r="Q150" s="153">
        <f t="shared" si="29"/>
        <v>0</v>
      </c>
      <c r="R150" s="153">
        <f t="shared" si="30"/>
        <v>0</v>
      </c>
      <c r="S150" s="154">
        <v>0</v>
      </c>
      <c r="T150" s="154">
        <f t="shared" si="31"/>
        <v>0</v>
      </c>
      <c r="U150" s="154">
        <v>0</v>
      </c>
      <c r="V150" s="154">
        <f t="shared" si="32"/>
        <v>0</v>
      </c>
      <c r="W150" s="154">
        <v>0</v>
      </c>
      <c r="X150" s="155">
        <f t="shared" si="33"/>
        <v>0</v>
      </c>
      <c r="Y150" s="26"/>
      <c r="Z150" s="26"/>
      <c r="AA150" s="26"/>
      <c r="AB150" s="26"/>
      <c r="AC150" s="26"/>
      <c r="AD150" s="26"/>
      <c r="AE150" s="26"/>
      <c r="AR150" s="156" t="s">
        <v>131</v>
      </c>
      <c r="AT150" s="156" t="s">
        <v>128</v>
      </c>
      <c r="AU150" s="156" t="s">
        <v>119</v>
      </c>
      <c r="AY150" s="14" t="s">
        <v>120</v>
      </c>
      <c r="BE150" s="157">
        <f t="shared" si="34"/>
        <v>0</v>
      </c>
      <c r="BF150" s="157">
        <f t="shared" si="35"/>
        <v>0</v>
      </c>
      <c r="BG150" s="157">
        <f t="shared" si="36"/>
        <v>0</v>
      </c>
      <c r="BH150" s="157">
        <f t="shared" si="37"/>
        <v>0</v>
      </c>
      <c r="BI150" s="157">
        <f t="shared" si="38"/>
        <v>0</v>
      </c>
      <c r="BJ150" s="14" t="s">
        <v>119</v>
      </c>
      <c r="BK150" s="157">
        <f t="shared" si="39"/>
        <v>0</v>
      </c>
      <c r="BL150" s="14" t="s">
        <v>127</v>
      </c>
      <c r="BM150" s="156" t="s">
        <v>203</v>
      </c>
    </row>
    <row r="151" spans="1:65" s="2" customFormat="1" ht="24.2" customHeight="1">
      <c r="A151" s="26"/>
      <c r="B151" s="143"/>
      <c r="C151" s="144" t="s">
        <v>204</v>
      </c>
      <c r="D151" s="144" t="s">
        <v>123</v>
      </c>
      <c r="E151" s="145" t="s">
        <v>205</v>
      </c>
      <c r="F151" s="146" t="s">
        <v>206</v>
      </c>
      <c r="G151" s="147" t="s">
        <v>150</v>
      </c>
      <c r="H151" s="148">
        <v>6</v>
      </c>
      <c r="I151" s="149">
        <v>0</v>
      </c>
      <c r="J151" s="149">
        <v>0</v>
      </c>
      <c r="K151" s="149">
        <f t="shared" si="27"/>
        <v>0</v>
      </c>
      <c r="L151" s="150"/>
      <c r="M151" s="27"/>
      <c r="N151" s="151" t="s">
        <v>1</v>
      </c>
      <c r="O151" s="152" t="s">
        <v>35</v>
      </c>
      <c r="P151" s="153">
        <f t="shared" si="28"/>
        <v>0</v>
      </c>
      <c r="Q151" s="153">
        <f t="shared" si="29"/>
        <v>0</v>
      </c>
      <c r="R151" s="153">
        <f t="shared" si="30"/>
        <v>0</v>
      </c>
      <c r="S151" s="154">
        <v>0</v>
      </c>
      <c r="T151" s="154">
        <f t="shared" si="31"/>
        <v>0</v>
      </c>
      <c r="U151" s="154">
        <v>1.0000000000000001E-5</v>
      </c>
      <c r="V151" s="154">
        <f t="shared" si="32"/>
        <v>6.0000000000000008E-5</v>
      </c>
      <c r="W151" s="154">
        <v>0</v>
      </c>
      <c r="X151" s="155">
        <f t="shared" si="33"/>
        <v>0</v>
      </c>
      <c r="Y151" s="26"/>
      <c r="Z151" s="26"/>
      <c r="AA151" s="26"/>
      <c r="AB151" s="26"/>
      <c r="AC151" s="26"/>
      <c r="AD151" s="26"/>
      <c r="AE151" s="26"/>
      <c r="AR151" s="156" t="s">
        <v>127</v>
      </c>
      <c r="AT151" s="156" t="s">
        <v>123</v>
      </c>
      <c r="AU151" s="156" t="s">
        <v>119</v>
      </c>
      <c r="AY151" s="14" t="s">
        <v>120</v>
      </c>
      <c r="BE151" s="157">
        <f t="shared" si="34"/>
        <v>0</v>
      </c>
      <c r="BF151" s="157">
        <f t="shared" si="35"/>
        <v>0</v>
      </c>
      <c r="BG151" s="157">
        <f t="shared" si="36"/>
        <v>0</v>
      </c>
      <c r="BH151" s="157">
        <f t="shared" si="37"/>
        <v>0</v>
      </c>
      <c r="BI151" s="157">
        <f t="shared" si="38"/>
        <v>0</v>
      </c>
      <c r="BJ151" s="14" t="s">
        <v>119</v>
      </c>
      <c r="BK151" s="157">
        <f t="shared" si="39"/>
        <v>0</v>
      </c>
      <c r="BL151" s="14" t="s">
        <v>127</v>
      </c>
      <c r="BM151" s="156" t="s">
        <v>207</v>
      </c>
    </row>
    <row r="152" spans="1:65" s="2" customFormat="1" ht="21.75" customHeight="1">
      <c r="A152" s="26"/>
      <c r="B152" s="143"/>
      <c r="C152" s="158" t="s">
        <v>163</v>
      </c>
      <c r="D152" s="158" t="s">
        <v>128</v>
      </c>
      <c r="E152" s="159" t="s">
        <v>208</v>
      </c>
      <c r="F152" s="160" t="s">
        <v>209</v>
      </c>
      <c r="G152" s="161" t="s">
        <v>150</v>
      </c>
      <c r="H152" s="162">
        <v>6</v>
      </c>
      <c r="I152" s="163">
        <v>0</v>
      </c>
      <c r="J152" s="164"/>
      <c r="K152" s="163">
        <f t="shared" si="27"/>
        <v>0</v>
      </c>
      <c r="L152" s="164"/>
      <c r="M152" s="165"/>
      <c r="N152" s="166" t="s">
        <v>1</v>
      </c>
      <c r="O152" s="152" t="s">
        <v>35</v>
      </c>
      <c r="P152" s="153">
        <f t="shared" si="28"/>
        <v>0</v>
      </c>
      <c r="Q152" s="153">
        <f t="shared" si="29"/>
        <v>0</v>
      </c>
      <c r="R152" s="153">
        <f t="shared" si="30"/>
        <v>0</v>
      </c>
      <c r="S152" s="154">
        <v>0</v>
      </c>
      <c r="T152" s="154">
        <f t="shared" si="31"/>
        <v>0</v>
      </c>
      <c r="U152" s="154">
        <v>0</v>
      </c>
      <c r="V152" s="154">
        <f t="shared" si="32"/>
        <v>0</v>
      </c>
      <c r="W152" s="154">
        <v>0</v>
      </c>
      <c r="X152" s="155">
        <f t="shared" si="33"/>
        <v>0</v>
      </c>
      <c r="Y152" s="26"/>
      <c r="Z152" s="26"/>
      <c r="AA152" s="26"/>
      <c r="AB152" s="26"/>
      <c r="AC152" s="26"/>
      <c r="AD152" s="26"/>
      <c r="AE152" s="26"/>
      <c r="AR152" s="156" t="s">
        <v>131</v>
      </c>
      <c r="AT152" s="156" t="s">
        <v>128</v>
      </c>
      <c r="AU152" s="156" t="s">
        <v>119</v>
      </c>
      <c r="AY152" s="14" t="s">
        <v>120</v>
      </c>
      <c r="BE152" s="157">
        <f t="shared" si="34"/>
        <v>0</v>
      </c>
      <c r="BF152" s="157">
        <f t="shared" si="35"/>
        <v>0</v>
      </c>
      <c r="BG152" s="157">
        <f t="shared" si="36"/>
        <v>0</v>
      </c>
      <c r="BH152" s="157">
        <f t="shared" si="37"/>
        <v>0</v>
      </c>
      <c r="BI152" s="157">
        <f t="shared" si="38"/>
        <v>0</v>
      </c>
      <c r="BJ152" s="14" t="s">
        <v>119</v>
      </c>
      <c r="BK152" s="157">
        <f t="shared" si="39"/>
        <v>0</v>
      </c>
      <c r="BL152" s="14" t="s">
        <v>127</v>
      </c>
      <c r="BM152" s="156" t="s">
        <v>210</v>
      </c>
    </row>
    <row r="153" spans="1:65" s="2" customFormat="1" ht="24.2" customHeight="1">
      <c r="A153" s="26"/>
      <c r="B153" s="143"/>
      <c r="C153" s="144" t="s">
        <v>211</v>
      </c>
      <c r="D153" s="144" t="s">
        <v>123</v>
      </c>
      <c r="E153" s="145" t="s">
        <v>212</v>
      </c>
      <c r="F153" s="146" t="s">
        <v>213</v>
      </c>
      <c r="G153" s="147" t="s">
        <v>150</v>
      </c>
      <c r="H153" s="148">
        <v>42</v>
      </c>
      <c r="I153" s="149">
        <v>0</v>
      </c>
      <c r="J153" s="149">
        <v>0</v>
      </c>
      <c r="K153" s="149">
        <f t="shared" si="27"/>
        <v>0</v>
      </c>
      <c r="L153" s="150"/>
      <c r="M153" s="27"/>
      <c r="N153" s="151" t="s">
        <v>1</v>
      </c>
      <c r="O153" s="152" t="s">
        <v>35</v>
      </c>
      <c r="P153" s="153">
        <f t="shared" si="28"/>
        <v>0</v>
      </c>
      <c r="Q153" s="153">
        <f t="shared" si="29"/>
        <v>0</v>
      </c>
      <c r="R153" s="153">
        <f t="shared" si="30"/>
        <v>0</v>
      </c>
      <c r="S153" s="154">
        <v>0</v>
      </c>
      <c r="T153" s="154">
        <f t="shared" si="31"/>
        <v>0</v>
      </c>
      <c r="U153" s="154">
        <v>2.0000000000000002E-5</v>
      </c>
      <c r="V153" s="154">
        <f t="shared" si="32"/>
        <v>8.4000000000000003E-4</v>
      </c>
      <c r="W153" s="154">
        <v>0</v>
      </c>
      <c r="X153" s="155">
        <f t="shared" si="33"/>
        <v>0</v>
      </c>
      <c r="Y153" s="26"/>
      <c r="Z153" s="26"/>
      <c r="AA153" s="26"/>
      <c r="AB153" s="26"/>
      <c r="AC153" s="26"/>
      <c r="AD153" s="26"/>
      <c r="AE153" s="26"/>
      <c r="AR153" s="156" t="s">
        <v>127</v>
      </c>
      <c r="AT153" s="156" t="s">
        <v>123</v>
      </c>
      <c r="AU153" s="156" t="s">
        <v>119</v>
      </c>
      <c r="AY153" s="14" t="s">
        <v>120</v>
      </c>
      <c r="BE153" s="157">
        <f t="shared" si="34"/>
        <v>0</v>
      </c>
      <c r="BF153" s="157">
        <f t="shared" si="35"/>
        <v>0</v>
      </c>
      <c r="BG153" s="157">
        <f t="shared" si="36"/>
        <v>0</v>
      </c>
      <c r="BH153" s="157">
        <f t="shared" si="37"/>
        <v>0</v>
      </c>
      <c r="BI153" s="157">
        <f t="shared" si="38"/>
        <v>0</v>
      </c>
      <c r="BJ153" s="14" t="s">
        <v>119</v>
      </c>
      <c r="BK153" s="157">
        <f t="shared" si="39"/>
        <v>0</v>
      </c>
      <c r="BL153" s="14" t="s">
        <v>127</v>
      </c>
      <c r="BM153" s="156" t="s">
        <v>214</v>
      </c>
    </row>
    <row r="154" spans="1:65" s="2" customFormat="1" ht="24.2" customHeight="1">
      <c r="A154" s="26"/>
      <c r="B154" s="143"/>
      <c r="C154" s="158" t="s">
        <v>166</v>
      </c>
      <c r="D154" s="158" t="s">
        <v>128</v>
      </c>
      <c r="E154" s="159" t="s">
        <v>215</v>
      </c>
      <c r="F154" s="160" t="s">
        <v>216</v>
      </c>
      <c r="G154" s="161" t="s">
        <v>150</v>
      </c>
      <c r="H154" s="162">
        <v>21</v>
      </c>
      <c r="I154" s="163">
        <v>0</v>
      </c>
      <c r="J154" s="164"/>
      <c r="K154" s="163">
        <f t="shared" si="27"/>
        <v>0</v>
      </c>
      <c r="L154" s="164"/>
      <c r="M154" s="165"/>
      <c r="N154" s="166" t="s">
        <v>1</v>
      </c>
      <c r="O154" s="152" t="s">
        <v>35</v>
      </c>
      <c r="P154" s="153">
        <f t="shared" si="28"/>
        <v>0</v>
      </c>
      <c r="Q154" s="153">
        <f t="shared" si="29"/>
        <v>0</v>
      </c>
      <c r="R154" s="153">
        <f t="shared" si="30"/>
        <v>0</v>
      </c>
      <c r="S154" s="154">
        <v>0</v>
      </c>
      <c r="T154" s="154">
        <f t="shared" si="31"/>
        <v>0</v>
      </c>
      <c r="U154" s="154">
        <v>0</v>
      </c>
      <c r="V154" s="154">
        <f t="shared" si="32"/>
        <v>0</v>
      </c>
      <c r="W154" s="154">
        <v>0</v>
      </c>
      <c r="X154" s="155">
        <f t="shared" si="33"/>
        <v>0</v>
      </c>
      <c r="Y154" s="26"/>
      <c r="Z154" s="26"/>
      <c r="AA154" s="26"/>
      <c r="AB154" s="26"/>
      <c r="AC154" s="26"/>
      <c r="AD154" s="26"/>
      <c r="AE154" s="26"/>
      <c r="AR154" s="156" t="s">
        <v>131</v>
      </c>
      <c r="AT154" s="156" t="s">
        <v>128</v>
      </c>
      <c r="AU154" s="156" t="s">
        <v>119</v>
      </c>
      <c r="AY154" s="14" t="s">
        <v>120</v>
      </c>
      <c r="BE154" s="157">
        <f t="shared" si="34"/>
        <v>0</v>
      </c>
      <c r="BF154" s="157">
        <f t="shared" si="35"/>
        <v>0</v>
      </c>
      <c r="BG154" s="157">
        <f t="shared" si="36"/>
        <v>0</v>
      </c>
      <c r="BH154" s="157">
        <f t="shared" si="37"/>
        <v>0</v>
      </c>
      <c r="BI154" s="157">
        <f t="shared" si="38"/>
        <v>0</v>
      </c>
      <c r="BJ154" s="14" t="s">
        <v>119</v>
      </c>
      <c r="BK154" s="157">
        <f t="shared" si="39"/>
        <v>0</v>
      </c>
      <c r="BL154" s="14" t="s">
        <v>127</v>
      </c>
      <c r="BM154" s="156" t="s">
        <v>217</v>
      </c>
    </row>
    <row r="155" spans="1:65" s="2" customFormat="1" ht="24.2" customHeight="1">
      <c r="A155" s="26"/>
      <c r="B155" s="143"/>
      <c r="C155" s="158" t="s">
        <v>218</v>
      </c>
      <c r="D155" s="158" t="s">
        <v>128</v>
      </c>
      <c r="E155" s="159" t="s">
        <v>219</v>
      </c>
      <c r="F155" s="160" t="s">
        <v>220</v>
      </c>
      <c r="G155" s="161" t="s">
        <v>150</v>
      </c>
      <c r="H155" s="162">
        <v>21</v>
      </c>
      <c r="I155" s="163">
        <v>0</v>
      </c>
      <c r="J155" s="164"/>
      <c r="K155" s="163">
        <f t="shared" si="27"/>
        <v>0</v>
      </c>
      <c r="L155" s="164"/>
      <c r="M155" s="165"/>
      <c r="N155" s="166" t="s">
        <v>1</v>
      </c>
      <c r="O155" s="152" t="s">
        <v>35</v>
      </c>
      <c r="P155" s="153">
        <f t="shared" si="28"/>
        <v>0</v>
      </c>
      <c r="Q155" s="153">
        <f t="shared" si="29"/>
        <v>0</v>
      </c>
      <c r="R155" s="153">
        <f t="shared" si="30"/>
        <v>0</v>
      </c>
      <c r="S155" s="154">
        <v>0</v>
      </c>
      <c r="T155" s="154">
        <f t="shared" si="31"/>
        <v>0</v>
      </c>
      <c r="U155" s="154">
        <v>0</v>
      </c>
      <c r="V155" s="154">
        <f t="shared" si="32"/>
        <v>0</v>
      </c>
      <c r="W155" s="154">
        <v>0</v>
      </c>
      <c r="X155" s="155">
        <f t="shared" si="33"/>
        <v>0</v>
      </c>
      <c r="Y155" s="26"/>
      <c r="Z155" s="26"/>
      <c r="AA155" s="26"/>
      <c r="AB155" s="26"/>
      <c r="AC155" s="26"/>
      <c r="AD155" s="26"/>
      <c r="AE155" s="26"/>
      <c r="AR155" s="156" t="s">
        <v>131</v>
      </c>
      <c r="AT155" s="156" t="s">
        <v>128</v>
      </c>
      <c r="AU155" s="156" t="s">
        <v>119</v>
      </c>
      <c r="AY155" s="14" t="s">
        <v>120</v>
      </c>
      <c r="BE155" s="157">
        <f t="shared" si="34"/>
        <v>0</v>
      </c>
      <c r="BF155" s="157">
        <f t="shared" si="35"/>
        <v>0</v>
      </c>
      <c r="BG155" s="157">
        <f t="shared" si="36"/>
        <v>0</v>
      </c>
      <c r="BH155" s="157">
        <f t="shared" si="37"/>
        <v>0</v>
      </c>
      <c r="BI155" s="157">
        <f t="shared" si="38"/>
        <v>0</v>
      </c>
      <c r="BJ155" s="14" t="s">
        <v>119</v>
      </c>
      <c r="BK155" s="157">
        <f t="shared" si="39"/>
        <v>0</v>
      </c>
      <c r="BL155" s="14" t="s">
        <v>127</v>
      </c>
      <c r="BM155" s="156" t="s">
        <v>221</v>
      </c>
    </row>
    <row r="156" spans="1:65" s="2" customFormat="1" ht="21.75" customHeight="1">
      <c r="A156" s="26"/>
      <c r="B156" s="143"/>
      <c r="C156" s="144" t="s">
        <v>170</v>
      </c>
      <c r="D156" s="144" t="s">
        <v>123</v>
      </c>
      <c r="E156" s="145" t="s">
        <v>222</v>
      </c>
      <c r="F156" s="146" t="s">
        <v>223</v>
      </c>
      <c r="G156" s="147" t="s">
        <v>224</v>
      </c>
      <c r="H156" s="148">
        <v>21</v>
      </c>
      <c r="I156" s="149">
        <v>0</v>
      </c>
      <c r="J156" s="149">
        <v>0</v>
      </c>
      <c r="K156" s="149">
        <f t="shared" si="27"/>
        <v>0</v>
      </c>
      <c r="L156" s="150"/>
      <c r="M156" s="27"/>
      <c r="N156" s="151" t="s">
        <v>1</v>
      </c>
      <c r="O156" s="152" t="s">
        <v>35</v>
      </c>
      <c r="P156" s="153">
        <f t="shared" si="28"/>
        <v>0</v>
      </c>
      <c r="Q156" s="153">
        <f t="shared" si="29"/>
        <v>0</v>
      </c>
      <c r="R156" s="153">
        <f t="shared" si="30"/>
        <v>0</v>
      </c>
      <c r="S156" s="154">
        <v>0</v>
      </c>
      <c r="T156" s="154">
        <f t="shared" si="31"/>
        <v>0</v>
      </c>
      <c r="U156" s="154">
        <v>0</v>
      </c>
      <c r="V156" s="154">
        <f t="shared" si="32"/>
        <v>0</v>
      </c>
      <c r="W156" s="154">
        <v>0</v>
      </c>
      <c r="X156" s="155">
        <f t="shared" si="33"/>
        <v>0</v>
      </c>
      <c r="Y156" s="26"/>
      <c r="Z156" s="26"/>
      <c r="AA156" s="26"/>
      <c r="AB156" s="26"/>
      <c r="AC156" s="26"/>
      <c r="AD156" s="26"/>
      <c r="AE156" s="26"/>
      <c r="AR156" s="156" t="s">
        <v>127</v>
      </c>
      <c r="AT156" s="156" t="s">
        <v>123</v>
      </c>
      <c r="AU156" s="156" t="s">
        <v>119</v>
      </c>
      <c r="AY156" s="14" t="s">
        <v>120</v>
      </c>
      <c r="BE156" s="157">
        <f t="shared" si="34"/>
        <v>0</v>
      </c>
      <c r="BF156" s="157">
        <f t="shared" si="35"/>
        <v>0</v>
      </c>
      <c r="BG156" s="157">
        <f t="shared" si="36"/>
        <v>0</v>
      </c>
      <c r="BH156" s="157">
        <f t="shared" si="37"/>
        <v>0</v>
      </c>
      <c r="BI156" s="157">
        <f t="shared" si="38"/>
        <v>0</v>
      </c>
      <c r="BJ156" s="14" t="s">
        <v>119</v>
      </c>
      <c r="BK156" s="157">
        <f t="shared" si="39"/>
        <v>0</v>
      </c>
      <c r="BL156" s="14" t="s">
        <v>127</v>
      </c>
      <c r="BM156" s="156" t="s">
        <v>225</v>
      </c>
    </row>
    <row r="157" spans="1:65" s="2" customFormat="1" ht="16.5" customHeight="1">
      <c r="A157" s="26"/>
      <c r="B157" s="143"/>
      <c r="C157" s="158" t="s">
        <v>226</v>
      </c>
      <c r="D157" s="158" t="s">
        <v>128</v>
      </c>
      <c r="E157" s="159" t="s">
        <v>227</v>
      </c>
      <c r="F157" s="160" t="s">
        <v>228</v>
      </c>
      <c r="G157" s="161" t="s">
        <v>150</v>
      </c>
      <c r="H157" s="162">
        <v>21</v>
      </c>
      <c r="I157" s="163">
        <v>0</v>
      </c>
      <c r="J157" s="164"/>
      <c r="K157" s="163">
        <f t="shared" si="27"/>
        <v>0</v>
      </c>
      <c r="L157" s="164"/>
      <c r="M157" s="165"/>
      <c r="N157" s="166" t="s">
        <v>1</v>
      </c>
      <c r="O157" s="152" t="s">
        <v>35</v>
      </c>
      <c r="P157" s="153">
        <f t="shared" si="28"/>
        <v>0</v>
      </c>
      <c r="Q157" s="153">
        <f t="shared" si="29"/>
        <v>0</v>
      </c>
      <c r="R157" s="153">
        <f t="shared" si="30"/>
        <v>0</v>
      </c>
      <c r="S157" s="154">
        <v>0</v>
      </c>
      <c r="T157" s="154">
        <f t="shared" si="31"/>
        <v>0</v>
      </c>
      <c r="U157" s="154">
        <v>0</v>
      </c>
      <c r="V157" s="154">
        <f t="shared" si="32"/>
        <v>0</v>
      </c>
      <c r="W157" s="154">
        <v>0</v>
      </c>
      <c r="X157" s="155">
        <f t="shared" si="33"/>
        <v>0</v>
      </c>
      <c r="Y157" s="26"/>
      <c r="Z157" s="26"/>
      <c r="AA157" s="26"/>
      <c r="AB157" s="26"/>
      <c r="AC157" s="26"/>
      <c r="AD157" s="26"/>
      <c r="AE157" s="26"/>
      <c r="AR157" s="156" t="s">
        <v>131</v>
      </c>
      <c r="AT157" s="156" t="s">
        <v>128</v>
      </c>
      <c r="AU157" s="156" t="s">
        <v>119</v>
      </c>
      <c r="AY157" s="14" t="s">
        <v>120</v>
      </c>
      <c r="BE157" s="157">
        <f t="shared" si="34"/>
        <v>0</v>
      </c>
      <c r="BF157" s="157">
        <f t="shared" si="35"/>
        <v>0</v>
      </c>
      <c r="BG157" s="157">
        <f t="shared" si="36"/>
        <v>0</v>
      </c>
      <c r="BH157" s="157">
        <f t="shared" si="37"/>
        <v>0</v>
      </c>
      <c r="BI157" s="157">
        <f t="shared" si="38"/>
        <v>0</v>
      </c>
      <c r="BJ157" s="14" t="s">
        <v>119</v>
      </c>
      <c r="BK157" s="157">
        <f t="shared" si="39"/>
        <v>0</v>
      </c>
      <c r="BL157" s="14" t="s">
        <v>127</v>
      </c>
      <c r="BM157" s="156" t="s">
        <v>229</v>
      </c>
    </row>
    <row r="158" spans="1:65" s="2" customFormat="1" ht="16.5" customHeight="1">
      <c r="A158" s="26"/>
      <c r="B158" s="143"/>
      <c r="C158" s="144" t="s">
        <v>131</v>
      </c>
      <c r="D158" s="144" t="s">
        <v>123</v>
      </c>
      <c r="E158" s="145" t="s">
        <v>230</v>
      </c>
      <c r="F158" s="146" t="s">
        <v>231</v>
      </c>
      <c r="G158" s="147" t="s">
        <v>150</v>
      </c>
      <c r="H158" s="148">
        <v>4</v>
      </c>
      <c r="I158" s="149">
        <v>0</v>
      </c>
      <c r="J158" s="149">
        <v>0</v>
      </c>
      <c r="K158" s="149">
        <f t="shared" si="27"/>
        <v>0</v>
      </c>
      <c r="L158" s="150"/>
      <c r="M158" s="27"/>
      <c r="N158" s="151" t="s">
        <v>1</v>
      </c>
      <c r="O158" s="152" t="s">
        <v>35</v>
      </c>
      <c r="P158" s="153">
        <f t="shared" si="28"/>
        <v>0</v>
      </c>
      <c r="Q158" s="153">
        <f t="shared" si="29"/>
        <v>0</v>
      </c>
      <c r="R158" s="153">
        <f t="shared" si="30"/>
        <v>0</v>
      </c>
      <c r="S158" s="154">
        <v>0</v>
      </c>
      <c r="T158" s="154">
        <f t="shared" si="31"/>
        <v>0</v>
      </c>
      <c r="U158" s="154">
        <v>1.0000000000000001E-5</v>
      </c>
      <c r="V158" s="154">
        <f t="shared" si="32"/>
        <v>4.0000000000000003E-5</v>
      </c>
      <c r="W158" s="154">
        <v>0</v>
      </c>
      <c r="X158" s="155">
        <f t="shared" si="33"/>
        <v>0</v>
      </c>
      <c r="Y158" s="26"/>
      <c r="Z158" s="26"/>
      <c r="AA158" s="26"/>
      <c r="AB158" s="26"/>
      <c r="AC158" s="26"/>
      <c r="AD158" s="26"/>
      <c r="AE158" s="26"/>
      <c r="AR158" s="156" t="s">
        <v>127</v>
      </c>
      <c r="AT158" s="156" t="s">
        <v>123</v>
      </c>
      <c r="AU158" s="156" t="s">
        <v>119</v>
      </c>
      <c r="AY158" s="14" t="s">
        <v>120</v>
      </c>
      <c r="BE158" s="157">
        <f t="shared" si="34"/>
        <v>0</v>
      </c>
      <c r="BF158" s="157">
        <f t="shared" si="35"/>
        <v>0</v>
      </c>
      <c r="BG158" s="157">
        <f t="shared" si="36"/>
        <v>0</v>
      </c>
      <c r="BH158" s="157">
        <f t="shared" si="37"/>
        <v>0</v>
      </c>
      <c r="BI158" s="157">
        <f t="shared" si="38"/>
        <v>0</v>
      </c>
      <c r="BJ158" s="14" t="s">
        <v>119</v>
      </c>
      <c r="BK158" s="157">
        <f t="shared" si="39"/>
        <v>0</v>
      </c>
      <c r="BL158" s="14" t="s">
        <v>127</v>
      </c>
      <c r="BM158" s="156" t="s">
        <v>232</v>
      </c>
    </row>
    <row r="159" spans="1:65" s="2" customFormat="1" ht="21.75" customHeight="1">
      <c r="A159" s="26"/>
      <c r="B159" s="143"/>
      <c r="C159" s="158" t="s">
        <v>233</v>
      </c>
      <c r="D159" s="158" t="s">
        <v>128</v>
      </c>
      <c r="E159" s="159" t="s">
        <v>234</v>
      </c>
      <c r="F159" s="160" t="s">
        <v>235</v>
      </c>
      <c r="G159" s="161" t="s">
        <v>150</v>
      </c>
      <c r="H159" s="162">
        <v>4</v>
      </c>
      <c r="I159" s="163">
        <v>0</v>
      </c>
      <c r="J159" s="164"/>
      <c r="K159" s="163">
        <f t="shared" si="27"/>
        <v>0</v>
      </c>
      <c r="L159" s="164"/>
      <c r="M159" s="165"/>
      <c r="N159" s="166" t="s">
        <v>1</v>
      </c>
      <c r="O159" s="152" t="s">
        <v>35</v>
      </c>
      <c r="P159" s="153">
        <f t="shared" si="28"/>
        <v>0</v>
      </c>
      <c r="Q159" s="153">
        <f t="shared" si="29"/>
        <v>0</v>
      </c>
      <c r="R159" s="153">
        <f t="shared" si="30"/>
        <v>0</v>
      </c>
      <c r="S159" s="154">
        <v>0</v>
      </c>
      <c r="T159" s="154">
        <f t="shared" si="31"/>
        <v>0</v>
      </c>
      <c r="U159" s="154">
        <v>1.01E-3</v>
      </c>
      <c r="V159" s="154">
        <f t="shared" si="32"/>
        <v>4.0400000000000002E-3</v>
      </c>
      <c r="W159" s="154">
        <v>0</v>
      </c>
      <c r="X159" s="155">
        <f t="shared" si="33"/>
        <v>0</v>
      </c>
      <c r="Y159" s="26"/>
      <c r="Z159" s="26"/>
      <c r="AA159" s="26"/>
      <c r="AB159" s="26"/>
      <c r="AC159" s="26"/>
      <c r="AD159" s="26"/>
      <c r="AE159" s="26"/>
      <c r="AR159" s="156" t="s">
        <v>131</v>
      </c>
      <c r="AT159" s="156" t="s">
        <v>128</v>
      </c>
      <c r="AU159" s="156" t="s">
        <v>119</v>
      </c>
      <c r="AY159" s="14" t="s">
        <v>120</v>
      </c>
      <c r="BE159" s="157">
        <f t="shared" si="34"/>
        <v>0</v>
      </c>
      <c r="BF159" s="157">
        <f t="shared" si="35"/>
        <v>0</v>
      </c>
      <c r="BG159" s="157">
        <f t="shared" si="36"/>
        <v>0</v>
      </c>
      <c r="BH159" s="157">
        <f t="shared" si="37"/>
        <v>0</v>
      </c>
      <c r="BI159" s="157">
        <f t="shared" si="38"/>
        <v>0</v>
      </c>
      <c r="BJ159" s="14" t="s">
        <v>119</v>
      </c>
      <c r="BK159" s="157">
        <f t="shared" si="39"/>
        <v>0</v>
      </c>
      <c r="BL159" s="14" t="s">
        <v>127</v>
      </c>
      <c r="BM159" s="156" t="s">
        <v>236</v>
      </c>
    </row>
    <row r="160" spans="1:65" s="2" customFormat="1" ht="16.5" customHeight="1">
      <c r="A160" s="26"/>
      <c r="B160" s="143"/>
      <c r="C160" s="144" t="s">
        <v>176</v>
      </c>
      <c r="D160" s="144" t="s">
        <v>123</v>
      </c>
      <c r="E160" s="145" t="s">
        <v>237</v>
      </c>
      <c r="F160" s="146" t="s">
        <v>238</v>
      </c>
      <c r="G160" s="147" t="s">
        <v>150</v>
      </c>
      <c r="H160" s="148">
        <v>1</v>
      </c>
      <c r="I160" s="149">
        <v>0</v>
      </c>
      <c r="J160" s="149">
        <v>0</v>
      </c>
      <c r="K160" s="149">
        <f t="shared" si="27"/>
        <v>0</v>
      </c>
      <c r="L160" s="150"/>
      <c r="M160" s="27"/>
      <c r="N160" s="151" t="s">
        <v>1</v>
      </c>
      <c r="O160" s="152" t="s">
        <v>35</v>
      </c>
      <c r="P160" s="153">
        <f t="shared" si="28"/>
        <v>0</v>
      </c>
      <c r="Q160" s="153">
        <f t="shared" si="29"/>
        <v>0</v>
      </c>
      <c r="R160" s="153">
        <f t="shared" si="30"/>
        <v>0</v>
      </c>
      <c r="S160" s="154">
        <v>0</v>
      </c>
      <c r="T160" s="154">
        <f t="shared" si="31"/>
        <v>0</v>
      </c>
      <c r="U160" s="154">
        <v>6.0000000000000002E-5</v>
      </c>
      <c r="V160" s="154">
        <f t="shared" si="32"/>
        <v>6.0000000000000002E-5</v>
      </c>
      <c r="W160" s="154">
        <v>0</v>
      </c>
      <c r="X160" s="155">
        <f t="shared" si="33"/>
        <v>0</v>
      </c>
      <c r="Y160" s="26"/>
      <c r="Z160" s="26"/>
      <c r="AA160" s="26"/>
      <c r="AB160" s="26"/>
      <c r="AC160" s="26"/>
      <c r="AD160" s="26"/>
      <c r="AE160" s="26"/>
      <c r="AR160" s="156" t="s">
        <v>127</v>
      </c>
      <c r="AT160" s="156" t="s">
        <v>123</v>
      </c>
      <c r="AU160" s="156" t="s">
        <v>119</v>
      </c>
      <c r="AY160" s="14" t="s">
        <v>120</v>
      </c>
      <c r="BE160" s="157">
        <f t="shared" si="34"/>
        <v>0</v>
      </c>
      <c r="BF160" s="157">
        <f t="shared" si="35"/>
        <v>0</v>
      </c>
      <c r="BG160" s="157">
        <f t="shared" si="36"/>
        <v>0</v>
      </c>
      <c r="BH160" s="157">
        <f t="shared" si="37"/>
        <v>0</v>
      </c>
      <c r="BI160" s="157">
        <f t="shared" si="38"/>
        <v>0</v>
      </c>
      <c r="BJ160" s="14" t="s">
        <v>119</v>
      </c>
      <c r="BK160" s="157">
        <f t="shared" si="39"/>
        <v>0</v>
      </c>
      <c r="BL160" s="14" t="s">
        <v>127</v>
      </c>
      <c r="BM160" s="156" t="s">
        <v>239</v>
      </c>
    </row>
    <row r="161" spans="1:65" s="2" customFormat="1" ht="24.2" customHeight="1">
      <c r="A161" s="26"/>
      <c r="B161" s="143"/>
      <c r="C161" s="158" t="s">
        <v>240</v>
      </c>
      <c r="D161" s="158" t="s">
        <v>128</v>
      </c>
      <c r="E161" s="159" t="s">
        <v>241</v>
      </c>
      <c r="F161" s="160" t="s">
        <v>242</v>
      </c>
      <c r="G161" s="161" t="s">
        <v>150</v>
      </c>
      <c r="H161" s="162">
        <v>1</v>
      </c>
      <c r="I161" s="163">
        <v>0</v>
      </c>
      <c r="J161" s="164"/>
      <c r="K161" s="163">
        <f t="shared" si="27"/>
        <v>0</v>
      </c>
      <c r="L161" s="164"/>
      <c r="M161" s="165"/>
      <c r="N161" s="166" t="s">
        <v>1</v>
      </c>
      <c r="O161" s="152" t="s">
        <v>35</v>
      </c>
      <c r="P161" s="153">
        <f t="shared" si="28"/>
        <v>0</v>
      </c>
      <c r="Q161" s="153">
        <f t="shared" si="29"/>
        <v>0</v>
      </c>
      <c r="R161" s="153">
        <f t="shared" si="30"/>
        <v>0</v>
      </c>
      <c r="S161" s="154">
        <v>0</v>
      </c>
      <c r="T161" s="154">
        <f t="shared" si="31"/>
        <v>0</v>
      </c>
      <c r="U161" s="154">
        <v>2.0400000000000001E-3</v>
      </c>
      <c r="V161" s="154">
        <f t="shared" si="32"/>
        <v>2.0400000000000001E-3</v>
      </c>
      <c r="W161" s="154">
        <v>0</v>
      </c>
      <c r="X161" s="155">
        <f t="shared" si="33"/>
        <v>0</v>
      </c>
      <c r="Y161" s="26"/>
      <c r="Z161" s="26"/>
      <c r="AA161" s="26"/>
      <c r="AB161" s="26"/>
      <c r="AC161" s="26"/>
      <c r="AD161" s="26"/>
      <c r="AE161" s="26"/>
      <c r="AR161" s="156" t="s">
        <v>131</v>
      </c>
      <c r="AT161" s="156" t="s">
        <v>128</v>
      </c>
      <c r="AU161" s="156" t="s">
        <v>119</v>
      </c>
      <c r="AY161" s="14" t="s">
        <v>120</v>
      </c>
      <c r="BE161" s="157">
        <f t="shared" si="34"/>
        <v>0</v>
      </c>
      <c r="BF161" s="157">
        <f t="shared" si="35"/>
        <v>0</v>
      </c>
      <c r="BG161" s="157">
        <f t="shared" si="36"/>
        <v>0</v>
      </c>
      <c r="BH161" s="157">
        <f t="shared" si="37"/>
        <v>0</v>
      </c>
      <c r="BI161" s="157">
        <f t="shared" si="38"/>
        <v>0</v>
      </c>
      <c r="BJ161" s="14" t="s">
        <v>119</v>
      </c>
      <c r="BK161" s="157">
        <f t="shared" si="39"/>
        <v>0</v>
      </c>
      <c r="BL161" s="14" t="s">
        <v>127</v>
      </c>
      <c r="BM161" s="156" t="s">
        <v>243</v>
      </c>
    </row>
    <row r="162" spans="1:65" s="2" customFormat="1" ht="24.2" customHeight="1">
      <c r="A162" s="26"/>
      <c r="B162" s="143"/>
      <c r="C162" s="144" t="s">
        <v>179</v>
      </c>
      <c r="D162" s="144" t="s">
        <v>123</v>
      </c>
      <c r="E162" s="145" t="s">
        <v>244</v>
      </c>
      <c r="F162" s="146" t="s">
        <v>245</v>
      </c>
      <c r="G162" s="147" t="s">
        <v>150</v>
      </c>
      <c r="H162" s="148">
        <v>4</v>
      </c>
      <c r="I162" s="149">
        <v>0</v>
      </c>
      <c r="J162" s="149">
        <v>0</v>
      </c>
      <c r="K162" s="149">
        <f t="shared" si="27"/>
        <v>0</v>
      </c>
      <c r="L162" s="150"/>
      <c r="M162" s="27"/>
      <c r="N162" s="151" t="s">
        <v>1</v>
      </c>
      <c r="O162" s="152" t="s">
        <v>35</v>
      </c>
      <c r="P162" s="153">
        <f t="shared" si="28"/>
        <v>0</v>
      </c>
      <c r="Q162" s="153">
        <f t="shared" si="29"/>
        <v>0</v>
      </c>
      <c r="R162" s="153">
        <f t="shared" si="30"/>
        <v>0</v>
      </c>
      <c r="S162" s="154">
        <v>0</v>
      </c>
      <c r="T162" s="154">
        <f t="shared" si="31"/>
        <v>0</v>
      </c>
      <c r="U162" s="154">
        <v>4.8999999999999998E-4</v>
      </c>
      <c r="V162" s="154">
        <f t="shared" si="32"/>
        <v>1.9599999999999999E-3</v>
      </c>
      <c r="W162" s="154">
        <v>0</v>
      </c>
      <c r="X162" s="155">
        <f t="shared" si="33"/>
        <v>0</v>
      </c>
      <c r="Y162" s="26"/>
      <c r="Z162" s="26"/>
      <c r="AA162" s="26"/>
      <c r="AB162" s="26"/>
      <c r="AC162" s="26"/>
      <c r="AD162" s="26"/>
      <c r="AE162" s="26"/>
      <c r="AR162" s="156" t="s">
        <v>127</v>
      </c>
      <c r="AT162" s="156" t="s">
        <v>123</v>
      </c>
      <c r="AU162" s="156" t="s">
        <v>119</v>
      </c>
      <c r="AY162" s="14" t="s">
        <v>120</v>
      </c>
      <c r="BE162" s="157">
        <f t="shared" si="34"/>
        <v>0</v>
      </c>
      <c r="BF162" s="157">
        <f t="shared" si="35"/>
        <v>0</v>
      </c>
      <c r="BG162" s="157">
        <f t="shared" si="36"/>
        <v>0</v>
      </c>
      <c r="BH162" s="157">
        <f t="shared" si="37"/>
        <v>0</v>
      </c>
      <c r="BI162" s="157">
        <f t="shared" si="38"/>
        <v>0</v>
      </c>
      <c r="BJ162" s="14" t="s">
        <v>119</v>
      </c>
      <c r="BK162" s="157">
        <f t="shared" si="39"/>
        <v>0</v>
      </c>
      <c r="BL162" s="14" t="s">
        <v>127</v>
      </c>
      <c r="BM162" s="156" t="s">
        <v>246</v>
      </c>
    </row>
    <row r="163" spans="1:65" s="2" customFormat="1" ht="16.5" customHeight="1">
      <c r="A163" s="26"/>
      <c r="B163" s="143"/>
      <c r="C163" s="144" t="s">
        <v>247</v>
      </c>
      <c r="D163" s="144" t="s">
        <v>123</v>
      </c>
      <c r="E163" s="145" t="s">
        <v>248</v>
      </c>
      <c r="F163" s="146" t="s">
        <v>249</v>
      </c>
      <c r="G163" s="147" t="s">
        <v>150</v>
      </c>
      <c r="H163" s="148">
        <v>1</v>
      </c>
      <c r="I163" s="149">
        <v>0</v>
      </c>
      <c r="J163" s="149">
        <v>0</v>
      </c>
      <c r="K163" s="149">
        <f t="shared" si="27"/>
        <v>0</v>
      </c>
      <c r="L163" s="150"/>
      <c r="M163" s="27"/>
      <c r="N163" s="151" t="s">
        <v>1</v>
      </c>
      <c r="O163" s="152" t="s">
        <v>35</v>
      </c>
      <c r="P163" s="153">
        <f t="shared" si="28"/>
        <v>0</v>
      </c>
      <c r="Q163" s="153">
        <f t="shared" si="29"/>
        <v>0</v>
      </c>
      <c r="R163" s="153">
        <f t="shared" si="30"/>
        <v>0</v>
      </c>
      <c r="S163" s="154">
        <v>0</v>
      </c>
      <c r="T163" s="154">
        <f t="shared" si="31"/>
        <v>0</v>
      </c>
      <c r="U163" s="154">
        <v>6.0000000000000002E-5</v>
      </c>
      <c r="V163" s="154">
        <f t="shared" si="32"/>
        <v>6.0000000000000002E-5</v>
      </c>
      <c r="W163" s="154">
        <v>0</v>
      </c>
      <c r="X163" s="155">
        <f t="shared" si="33"/>
        <v>0</v>
      </c>
      <c r="Y163" s="26"/>
      <c r="Z163" s="26"/>
      <c r="AA163" s="26"/>
      <c r="AB163" s="26"/>
      <c r="AC163" s="26"/>
      <c r="AD163" s="26"/>
      <c r="AE163" s="26"/>
      <c r="AR163" s="156" t="s">
        <v>127</v>
      </c>
      <c r="AT163" s="156" t="s">
        <v>123</v>
      </c>
      <c r="AU163" s="156" t="s">
        <v>119</v>
      </c>
      <c r="AY163" s="14" t="s">
        <v>120</v>
      </c>
      <c r="BE163" s="157">
        <f t="shared" si="34"/>
        <v>0</v>
      </c>
      <c r="BF163" s="157">
        <f t="shared" si="35"/>
        <v>0</v>
      </c>
      <c r="BG163" s="157">
        <f t="shared" si="36"/>
        <v>0</v>
      </c>
      <c r="BH163" s="157">
        <f t="shared" si="37"/>
        <v>0</v>
      </c>
      <c r="BI163" s="157">
        <f t="shared" si="38"/>
        <v>0</v>
      </c>
      <c r="BJ163" s="14" t="s">
        <v>119</v>
      </c>
      <c r="BK163" s="157">
        <f t="shared" si="39"/>
        <v>0</v>
      </c>
      <c r="BL163" s="14" t="s">
        <v>127</v>
      </c>
      <c r="BM163" s="156" t="s">
        <v>250</v>
      </c>
    </row>
    <row r="164" spans="1:65" s="2" customFormat="1" ht="24.2" customHeight="1">
      <c r="A164" s="26"/>
      <c r="B164" s="143"/>
      <c r="C164" s="158" t="s">
        <v>184</v>
      </c>
      <c r="D164" s="158" t="s">
        <v>128</v>
      </c>
      <c r="E164" s="159" t="s">
        <v>251</v>
      </c>
      <c r="F164" s="160" t="s">
        <v>252</v>
      </c>
      <c r="G164" s="161" t="s">
        <v>150</v>
      </c>
      <c r="H164" s="162">
        <v>1</v>
      </c>
      <c r="I164" s="163">
        <v>0</v>
      </c>
      <c r="J164" s="164"/>
      <c r="K164" s="163">
        <f t="shared" si="27"/>
        <v>0</v>
      </c>
      <c r="L164" s="164"/>
      <c r="M164" s="165"/>
      <c r="N164" s="166" t="s">
        <v>1</v>
      </c>
      <c r="O164" s="152" t="s">
        <v>35</v>
      </c>
      <c r="P164" s="153">
        <f t="shared" si="28"/>
        <v>0</v>
      </c>
      <c r="Q164" s="153">
        <f t="shared" si="29"/>
        <v>0</v>
      </c>
      <c r="R164" s="153">
        <f t="shared" si="30"/>
        <v>0</v>
      </c>
      <c r="S164" s="154">
        <v>0</v>
      </c>
      <c r="T164" s="154">
        <f t="shared" si="31"/>
        <v>0</v>
      </c>
      <c r="U164" s="154">
        <v>1.8270000000000002E-2</v>
      </c>
      <c r="V164" s="154">
        <f t="shared" si="32"/>
        <v>1.8270000000000002E-2</v>
      </c>
      <c r="W164" s="154">
        <v>0</v>
      </c>
      <c r="X164" s="155">
        <f t="shared" si="33"/>
        <v>0</v>
      </c>
      <c r="Y164" s="26"/>
      <c r="Z164" s="26"/>
      <c r="AA164" s="26"/>
      <c r="AB164" s="26"/>
      <c r="AC164" s="26"/>
      <c r="AD164" s="26"/>
      <c r="AE164" s="26"/>
      <c r="AR164" s="156" t="s">
        <v>131</v>
      </c>
      <c r="AT164" s="156" t="s">
        <v>128</v>
      </c>
      <c r="AU164" s="156" t="s">
        <v>119</v>
      </c>
      <c r="AY164" s="14" t="s">
        <v>120</v>
      </c>
      <c r="BE164" s="157">
        <f t="shared" si="34"/>
        <v>0</v>
      </c>
      <c r="BF164" s="157">
        <f t="shared" si="35"/>
        <v>0</v>
      </c>
      <c r="BG164" s="157">
        <f t="shared" si="36"/>
        <v>0</v>
      </c>
      <c r="BH164" s="157">
        <f t="shared" si="37"/>
        <v>0</v>
      </c>
      <c r="BI164" s="157">
        <f t="shared" si="38"/>
        <v>0</v>
      </c>
      <c r="BJ164" s="14" t="s">
        <v>119</v>
      </c>
      <c r="BK164" s="157">
        <f t="shared" si="39"/>
        <v>0</v>
      </c>
      <c r="BL164" s="14" t="s">
        <v>127</v>
      </c>
      <c r="BM164" s="156" t="s">
        <v>253</v>
      </c>
    </row>
    <row r="165" spans="1:65" s="2" customFormat="1" ht="24.2" customHeight="1">
      <c r="A165" s="26"/>
      <c r="B165" s="143"/>
      <c r="C165" s="144" t="s">
        <v>254</v>
      </c>
      <c r="D165" s="144" t="s">
        <v>123</v>
      </c>
      <c r="E165" s="145" t="s">
        <v>255</v>
      </c>
      <c r="F165" s="146" t="s">
        <v>256</v>
      </c>
      <c r="G165" s="147" t="s">
        <v>150</v>
      </c>
      <c r="H165" s="148">
        <v>1</v>
      </c>
      <c r="I165" s="149">
        <v>0</v>
      </c>
      <c r="J165" s="149">
        <v>0</v>
      </c>
      <c r="K165" s="149">
        <f t="shared" si="27"/>
        <v>0</v>
      </c>
      <c r="L165" s="150"/>
      <c r="M165" s="27"/>
      <c r="N165" s="151" t="s">
        <v>1</v>
      </c>
      <c r="O165" s="152" t="s">
        <v>35</v>
      </c>
      <c r="P165" s="153">
        <f t="shared" si="28"/>
        <v>0</v>
      </c>
      <c r="Q165" s="153">
        <f t="shared" si="29"/>
        <v>0</v>
      </c>
      <c r="R165" s="153">
        <f t="shared" si="30"/>
        <v>0</v>
      </c>
      <c r="S165" s="154">
        <v>0</v>
      </c>
      <c r="T165" s="154">
        <f t="shared" si="31"/>
        <v>0</v>
      </c>
      <c r="U165" s="154">
        <v>4.0000000000000003E-5</v>
      </c>
      <c r="V165" s="154">
        <f t="shared" si="32"/>
        <v>4.0000000000000003E-5</v>
      </c>
      <c r="W165" s="154">
        <v>0</v>
      </c>
      <c r="X165" s="155">
        <f t="shared" si="33"/>
        <v>0</v>
      </c>
      <c r="Y165" s="26"/>
      <c r="Z165" s="26"/>
      <c r="AA165" s="26"/>
      <c r="AB165" s="26"/>
      <c r="AC165" s="26"/>
      <c r="AD165" s="26"/>
      <c r="AE165" s="26"/>
      <c r="AR165" s="156" t="s">
        <v>127</v>
      </c>
      <c r="AT165" s="156" t="s">
        <v>123</v>
      </c>
      <c r="AU165" s="156" t="s">
        <v>119</v>
      </c>
      <c r="AY165" s="14" t="s">
        <v>120</v>
      </c>
      <c r="BE165" s="157">
        <f t="shared" si="34"/>
        <v>0</v>
      </c>
      <c r="BF165" s="157">
        <f t="shared" si="35"/>
        <v>0</v>
      </c>
      <c r="BG165" s="157">
        <f t="shared" si="36"/>
        <v>0</v>
      </c>
      <c r="BH165" s="157">
        <f t="shared" si="37"/>
        <v>0</v>
      </c>
      <c r="BI165" s="157">
        <f t="shared" si="38"/>
        <v>0</v>
      </c>
      <c r="BJ165" s="14" t="s">
        <v>119</v>
      </c>
      <c r="BK165" s="157">
        <f t="shared" si="39"/>
        <v>0</v>
      </c>
      <c r="BL165" s="14" t="s">
        <v>127</v>
      </c>
      <c r="BM165" s="156" t="s">
        <v>257</v>
      </c>
    </row>
    <row r="166" spans="1:65" s="2" customFormat="1" ht="24.2" customHeight="1">
      <c r="A166" s="26"/>
      <c r="B166" s="143"/>
      <c r="C166" s="158" t="s">
        <v>187</v>
      </c>
      <c r="D166" s="158" t="s">
        <v>128</v>
      </c>
      <c r="E166" s="159" t="s">
        <v>258</v>
      </c>
      <c r="F166" s="160" t="s">
        <v>259</v>
      </c>
      <c r="G166" s="161" t="s">
        <v>150</v>
      </c>
      <c r="H166" s="162">
        <v>1</v>
      </c>
      <c r="I166" s="163">
        <v>0</v>
      </c>
      <c r="J166" s="164"/>
      <c r="K166" s="163">
        <f t="shared" si="27"/>
        <v>0</v>
      </c>
      <c r="L166" s="164"/>
      <c r="M166" s="165"/>
      <c r="N166" s="166" t="s">
        <v>1</v>
      </c>
      <c r="O166" s="152" t="s">
        <v>35</v>
      </c>
      <c r="P166" s="153">
        <f t="shared" si="28"/>
        <v>0</v>
      </c>
      <c r="Q166" s="153">
        <f t="shared" si="29"/>
        <v>0</v>
      </c>
      <c r="R166" s="153">
        <f t="shared" si="30"/>
        <v>0</v>
      </c>
      <c r="S166" s="154">
        <v>0</v>
      </c>
      <c r="T166" s="154">
        <f t="shared" si="31"/>
        <v>0</v>
      </c>
      <c r="U166" s="154">
        <v>0</v>
      </c>
      <c r="V166" s="154">
        <f t="shared" si="32"/>
        <v>0</v>
      </c>
      <c r="W166" s="154">
        <v>0</v>
      </c>
      <c r="X166" s="155">
        <f t="shared" si="33"/>
        <v>0</v>
      </c>
      <c r="Y166" s="26"/>
      <c r="Z166" s="26"/>
      <c r="AA166" s="26"/>
      <c r="AB166" s="26"/>
      <c r="AC166" s="26"/>
      <c r="AD166" s="26"/>
      <c r="AE166" s="26"/>
      <c r="AR166" s="156" t="s">
        <v>131</v>
      </c>
      <c r="AT166" s="156" t="s">
        <v>128</v>
      </c>
      <c r="AU166" s="156" t="s">
        <v>119</v>
      </c>
      <c r="AY166" s="14" t="s">
        <v>120</v>
      </c>
      <c r="BE166" s="157">
        <f t="shared" si="34"/>
        <v>0</v>
      </c>
      <c r="BF166" s="157">
        <f t="shared" si="35"/>
        <v>0</v>
      </c>
      <c r="BG166" s="157">
        <f t="shared" si="36"/>
        <v>0</v>
      </c>
      <c r="BH166" s="157">
        <f t="shared" si="37"/>
        <v>0</v>
      </c>
      <c r="BI166" s="157">
        <f t="shared" si="38"/>
        <v>0</v>
      </c>
      <c r="BJ166" s="14" t="s">
        <v>119</v>
      </c>
      <c r="BK166" s="157">
        <f t="shared" si="39"/>
        <v>0</v>
      </c>
      <c r="BL166" s="14" t="s">
        <v>127</v>
      </c>
      <c r="BM166" s="156" t="s">
        <v>260</v>
      </c>
    </row>
    <row r="167" spans="1:65" s="2" customFormat="1" ht="37.9" customHeight="1">
      <c r="A167" s="26"/>
      <c r="B167" s="143"/>
      <c r="C167" s="158" t="s">
        <v>261</v>
      </c>
      <c r="D167" s="158" t="s">
        <v>128</v>
      </c>
      <c r="E167" s="159" t="s">
        <v>262</v>
      </c>
      <c r="F167" s="160" t="s">
        <v>263</v>
      </c>
      <c r="G167" s="161" t="s">
        <v>150</v>
      </c>
      <c r="H167" s="162">
        <v>1</v>
      </c>
      <c r="I167" s="163">
        <v>0</v>
      </c>
      <c r="J167" s="172">
        <v>0</v>
      </c>
      <c r="K167" s="163">
        <f t="shared" si="27"/>
        <v>0</v>
      </c>
      <c r="L167" s="164"/>
      <c r="M167" s="165"/>
      <c r="N167" s="166" t="s">
        <v>1</v>
      </c>
      <c r="O167" s="152" t="s">
        <v>35</v>
      </c>
      <c r="P167" s="153">
        <f t="shared" si="28"/>
        <v>0</v>
      </c>
      <c r="Q167" s="153">
        <f t="shared" si="29"/>
        <v>0</v>
      </c>
      <c r="R167" s="153">
        <f t="shared" si="30"/>
        <v>0</v>
      </c>
      <c r="S167" s="154">
        <v>0</v>
      </c>
      <c r="T167" s="154">
        <f t="shared" si="31"/>
        <v>0</v>
      </c>
      <c r="U167" s="154">
        <v>0</v>
      </c>
      <c r="V167" s="154">
        <f t="shared" si="32"/>
        <v>0</v>
      </c>
      <c r="W167" s="154">
        <v>0</v>
      </c>
      <c r="X167" s="155">
        <f t="shared" si="33"/>
        <v>0</v>
      </c>
      <c r="Y167" s="26"/>
      <c r="Z167" s="26"/>
      <c r="AA167" s="26"/>
      <c r="AB167" s="26"/>
      <c r="AC167" s="26"/>
      <c r="AD167" s="26"/>
      <c r="AE167" s="26"/>
      <c r="AR167" s="156" t="s">
        <v>131</v>
      </c>
      <c r="AT167" s="156" t="s">
        <v>128</v>
      </c>
      <c r="AU167" s="156" t="s">
        <v>119</v>
      </c>
      <c r="AY167" s="14" t="s">
        <v>120</v>
      </c>
      <c r="BE167" s="157">
        <f t="shared" si="34"/>
        <v>0</v>
      </c>
      <c r="BF167" s="157">
        <f t="shared" si="35"/>
        <v>0</v>
      </c>
      <c r="BG167" s="157">
        <f t="shared" si="36"/>
        <v>0</v>
      </c>
      <c r="BH167" s="157">
        <f t="shared" si="37"/>
        <v>0</v>
      </c>
      <c r="BI167" s="157">
        <f t="shared" si="38"/>
        <v>0</v>
      </c>
      <c r="BJ167" s="14" t="s">
        <v>119</v>
      </c>
      <c r="BK167" s="157">
        <f t="shared" si="39"/>
        <v>0</v>
      </c>
      <c r="BL167" s="14" t="s">
        <v>127</v>
      </c>
      <c r="BM167" s="156" t="s">
        <v>264</v>
      </c>
    </row>
    <row r="168" spans="1:65" s="2" customFormat="1" ht="24.2" customHeight="1">
      <c r="A168" s="26"/>
      <c r="B168" s="143"/>
      <c r="C168" s="144" t="s">
        <v>191</v>
      </c>
      <c r="D168" s="144" t="s">
        <v>123</v>
      </c>
      <c r="E168" s="145" t="s">
        <v>265</v>
      </c>
      <c r="F168" s="146" t="s">
        <v>266</v>
      </c>
      <c r="G168" s="147" t="s">
        <v>150</v>
      </c>
      <c r="H168" s="148">
        <v>2</v>
      </c>
      <c r="I168" s="149">
        <v>0</v>
      </c>
      <c r="J168" s="149">
        <v>0</v>
      </c>
      <c r="K168" s="149">
        <f t="shared" si="27"/>
        <v>0</v>
      </c>
      <c r="L168" s="150"/>
      <c r="M168" s="27"/>
      <c r="N168" s="151" t="s">
        <v>1</v>
      </c>
      <c r="O168" s="152" t="s">
        <v>35</v>
      </c>
      <c r="P168" s="153">
        <f t="shared" si="28"/>
        <v>0</v>
      </c>
      <c r="Q168" s="153">
        <f t="shared" si="29"/>
        <v>0</v>
      </c>
      <c r="R168" s="153">
        <f t="shared" si="30"/>
        <v>0</v>
      </c>
      <c r="S168" s="154">
        <v>0</v>
      </c>
      <c r="T168" s="154">
        <f t="shared" si="31"/>
        <v>0</v>
      </c>
      <c r="U168" s="154">
        <v>5.8E-4</v>
      </c>
      <c r="V168" s="154">
        <f t="shared" si="32"/>
        <v>1.16E-3</v>
      </c>
      <c r="W168" s="154">
        <v>0</v>
      </c>
      <c r="X168" s="155">
        <f t="shared" si="33"/>
        <v>0</v>
      </c>
      <c r="Y168" s="26"/>
      <c r="Z168" s="26"/>
      <c r="AA168" s="26"/>
      <c r="AB168" s="26"/>
      <c r="AC168" s="26"/>
      <c r="AD168" s="26"/>
      <c r="AE168" s="26"/>
      <c r="AR168" s="156" t="s">
        <v>127</v>
      </c>
      <c r="AT168" s="156" t="s">
        <v>123</v>
      </c>
      <c r="AU168" s="156" t="s">
        <v>119</v>
      </c>
      <c r="AY168" s="14" t="s">
        <v>120</v>
      </c>
      <c r="BE168" s="157">
        <f t="shared" si="34"/>
        <v>0</v>
      </c>
      <c r="BF168" s="157">
        <f t="shared" si="35"/>
        <v>0</v>
      </c>
      <c r="BG168" s="157">
        <f t="shared" si="36"/>
        <v>0</v>
      </c>
      <c r="BH168" s="157">
        <f t="shared" si="37"/>
        <v>0</v>
      </c>
      <c r="BI168" s="157">
        <f t="shared" si="38"/>
        <v>0</v>
      </c>
      <c r="BJ168" s="14" t="s">
        <v>119</v>
      </c>
      <c r="BK168" s="157">
        <f t="shared" si="39"/>
        <v>0</v>
      </c>
      <c r="BL168" s="14" t="s">
        <v>127</v>
      </c>
      <c r="BM168" s="156" t="s">
        <v>267</v>
      </c>
    </row>
    <row r="169" spans="1:65" s="2" customFormat="1" ht="33" customHeight="1">
      <c r="A169" s="26"/>
      <c r="B169" s="143"/>
      <c r="C169" s="158" t="s">
        <v>268</v>
      </c>
      <c r="D169" s="158" t="s">
        <v>128</v>
      </c>
      <c r="E169" s="159" t="s">
        <v>269</v>
      </c>
      <c r="F169" s="160" t="s">
        <v>270</v>
      </c>
      <c r="G169" s="161" t="s">
        <v>150</v>
      </c>
      <c r="H169" s="162">
        <v>2</v>
      </c>
      <c r="I169" s="163">
        <v>0</v>
      </c>
      <c r="J169" s="164"/>
      <c r="K169" s="163">
        <f t="shared" si="27"/>
        <v>0</v>
      </c>
      <c r="L169" s="164"/>
      <c r="M169" s="165"/>
      <c r="N169" s="166" t="s">
        <v>1</v>
      </c>
      <c r="O169" s="152" t="s">
        <v>35</v>
      </c>
      <c r="P169" s="153">
        <f t="shared" si="28"/>
        <v>0</v>
      </c>
      <c r="Q169" s="153">
        <f t="shared" si="29"/>
        <v>0</v>
      </c>
      <c r="R169" s="153">
        <f t="shared" si="30"/>
        <v>0</v>
      </c>
      <c r="S169" s="154">
        <v>0</v>
      </c>
      <c r="T169" s="154">
        <f t="shared" si="31"/>
        <v>0</v>
      </c>
      <c r="U169" s="154">
        <v>2.9999999999999997E-4</v>
      </c>
      <c r="V169" s="154">
        <f t="shared" si="32"/>
        <v>5.9999999999999995E-4</v>
      </c>
      <c r="W169" s="154">
        <v>0</v>
      </c>
      <c r="X169" s="155">
        <f t="shared" si="33"/>
        <v>0</v>
      </c>
      <c r="Y169" s="26"/>
      <c r="Z169" s="26"/>
      <c r="AA169" s="26"/>
      <c r="AB169" s="26"/>
      <c r="AC169" s="26"/>
      <c r="AD169" s="26"/>
      <c r="AE169" s="26"/>
      <c r="AR169" s="156" t="s">
        <v>131</v>
      </c>
      <c r="AT169" s="156" t="s">
        <v>128</v>
      </c>
      <c r="AU169" s="156" t="s">
        <v>119</v>
      </c>
      <c r="AY169" s="14" t="s">
        <v>120</v>
      </c>
      <c r="BE169" s="157">
        <f t="shared" si="34"/>
        <v>0</v>
      </c>
      <c r="BF169" s="157">
        <f t="shared" si="35"/>
        <v>0</v>
      </c>
      <c r="BG169" s="157">
        <f t="shared" si="36"/>
        <v>0</v>
      </c>
      <c r="BH169" s="157">
        <f t="shared" si="37"/>
        <v>0</v>
      </c>
      <c r="BI169" s="157">
        <f t="shared" si="38"/>
        <v>0</v>
      </c>
      <c r="BJ169" s="14" t="s">
        <v>119</v>
      </c>
      <c r="BK169" s="157">
        <f t="shared" si="39"/>
        <v>0</v>
      </c>
      <c r="BL169" s="14" t="s">
        <v>127</v>
      </c>
      <c r="BM169" s="156" t="s">
        <v>271</v>
      </c>
    </row>
    <row r="170" spans="1:65" s="2" customFormat="1" ht="21.75" customHeight="1">
      <c r="A170" s="26"/>
      <c r="B170" s="143"/>
      <c r="C170" s="144" t="s">
        <v>194</v>
      </c>
      <c r="D170" s="144" t="s">
        <v>123</v>
      </c>
      <c r="E170" s="145" t="s">
        <v>272</v>
      </c>
      <c r="F170" s="146" t="s">
        <v>273</v>
      </c>
      <c r="G170" s="147" t="s">
        <v>144</v>
      </c>
      <c r="H170" s="148">
        <v>28.934000000000001</v>
      </c>
      <c r="I170" s="149">
        <v>0</v>
      </c>
      <c r="J170" s="149">
        <v>0</v>
      </c>
      <c r="K170" s="149">
        <f t="shared" si="27"/>
        <v>0</v>
      </c>
      <c r="L170" s="150"/>
      <c r="M170" s="27"/>
      <c r="N170" s="151" t="s">
        <v>1</v>
      </c>
      <c r="O170" s="152" t="s">
        <v>35</v>
      </c>
      <c r="P170" s="153">
        <f t="shared" si="28"/>
        <v>0</v>
      </c>
      <c r="Q170" s="153">
        <f t="shared" si="29"/>
        <v>0</v>
      </c>
      <c r="R170" s="153">
        <f t="shared" si="30"/>
        <v>0</v>
      </c>
      <c r="S170" s="154">
        <v>0</v>
      </c>
      <c r="T170" s="154">
        <f t="shared" si="31"/>
        <v>0</v>
      </c>
      <c r="U170" s="154">
        <v>0</v>
      </c>
      <c r="V170" s="154">
        <f t="shared" si="32"/>
        <v>0</v>
      </c>
      <c r="W170" s="154">
        <v>0</v>
      </c>
      <c r="X170" s="155">
        <f t="shared" si="33"/>
        <v>0</v>
      </c>
      <c r="Y170" s="26"/>
      <c r="Z170" s="26"/>
      <c r="AA170" s="26"/>
      <c r="AB170" s="26"/>
      <c r="AC170" s="26"/>
      <c r="AD170" s="26"/>
      <c r="AE170" s="26"/>
      <c r="AR170" s="156" t="s">
        <v>127</v>
      </c>
      <c r="AT170" s="156" t="s">
        <v>123</v>
      </c>
      <c r="AU170" s="156" t="s">
        <v>119</v>
      </c>
      <c r="AY170" s="14" t="s">
        <v>120</v>
      </c>
      <c r="BE170" s="157">
        <f t="shared" si="34"/>
        <v>0</v>
      </c>
      <c r="BF170" s="157">
        <f t="shared" si="35"/>
        <v>0</v>
      </c>
      <c r="BG170" s="157">
        <f t="shared" si="36"/>
        <v>0</v>
      </c>
      <c r="BH170" s="157">
        <f t="shared" si="37"/>
        <v>0</v>
      </c>
      <c r="BI170" s="157">
        <f t="shared" si="38"/>
        <v>0</v>
      </c>
      <c r="BJ170" s="14" t="s">
        <v>119</v>
      </c>
      <c r="BK170" s="157">
        <f t="shared" si="39"/>
        <v>0</v>
      </c>
      <c r="BL170" s="14" t="s">
        <v>127</v>
      </c>
      <c r="BM170" s="156" t="s">
        <v>274</v>
      </c>
    </row>
    <row r="171" spans="1:65" s="12" customFormat="1" ht="22.9" customHeight="1">
      <c r="B171" s="130"/>
      <c r="D171" s="131" t="s">
        <v>70</v>
      </c>
      <c r="E171" s="141" t="s">
        <v>275</v>
      </c>
      <c r="F171" s="141" t="s">
        <v>276</v>
      </c>
      <c r="K171" s="142">
        <f>BK171</f>
        <v>0</v>
      </c>
      <c r="M171" s="130"/>
      <c r="N171" s="134"/>
      <c r="O171" s="135"/>
      <c r="P171" s="135"/>
      <c r="Q171" s="136">
        <f>SUM(Q172:Q180)</f>
        <v>0</v>
      </c>
      <c r="R171" s="136">
        <f>SUM(R172:R180)</f>
        <v>0</v>
      </c>
      <c r="S171" s="135"/>
      <c r="T171" s="137">
        <f>SUM(T172:T180)</f>
        <v>0</v>
      </c>
      <c r="U171" s="135"/>
      <c r="V171" s="137">
        <f>SUM(V172:V180)</f>
        <v>1.1071500000000001</v>
      </c>
      <c r="W171" s="135"/>
      <c r="X171" s="138">
        <f>SUM(X172:X180)</f>
        <v>0</v>
      </c>
      <c r="AR171" s="131" t="s">
        <v>119</v>
      </c>
      <c r="AT171" s="139" t="s">
        <v>70</v>
      </c>
      <c r="AU171" s="139" t="s">
        <v>78</v>
      </c>
      <c r="AY171" s="131" t="s">
        <v>120</v>
      </c>
      <c r="BK171" s="140">
        <f>SUM(BK172:BK180)</f>
        <v>0</v>
      </c>
    </row>
    <row r="172" spans="1:65" s="2" customFormat="1" ht="33" customHeight="1">
      <c r="A172" s="26"/>
      <c r="B172" s="143"/>
      <c r="C172" s="144" t="s">
        <v>277</v>
      </c>
      <c r="D172" s="144" t="s">
        <v>123</v>
      </c>
      <c r="E172" s="145" t="s">
        <v>278</v>
      </c>
      <c r="F172" s="146" t="s">
        <v>279</v>
      </c>
      <c r="G172" s="147" t="s">
        <v>150</v>
      </c>
      <c r="H172" s="148">
        <v>19</v>
      </c>
      <c r="I172" s="149">
        <v>0</v>
      </c>
      <c r="J172" s="149">
        <v>0</v>
      </c>
      <c r="K172" s="149">
        <f t="shared" ref="K172:K180" si="40">ROUND(P172*H172,2)</f>
        <v>0</v>
      </c>
      <c r="L172" s="150"/>
      <c r="M172" s="27"/>
      <c r="N172" s="151" t="s">
        <v>1</v>
      </c>
      <c r="O172" s="152" t="s">
        <v>35</v>
      </c>
      <c r="P172" s="153">
        <f t="shared" ref="P172:P180" si="41">I172+J172</f>
        <v>0</v>
      </c>
      <c r="Q172" s="153">
        <f t="shared" ref="Q172:Q180" si="42">ROUND(I172*H172,2)</f>
        <v>0</v>
      </c>
      <c r="R172" s="153">
        <f t="shared" ref="R172:R180" si="43">ROUND(J172*H172,2)</f>
        <v>0</v>
      </c>
      <c r="S172" s="154">
        <v>0</v>
      </c>
      <c r="T172" s="154">
        <f t="shared" ref="T172:T180" si="44">S172*H172</f>
        <v>0</v>
      </c>
      <c r="U172" s="154">
        <v>2.0000000000000002E-5</v>
      </c>
      <c r="V172" s="154">
        <f t="shared" ref="V172:V180" si="45">U172*H172</f>
        <v>3.8000000000000002E-4</v>
      </c>
      <c r="W172" s="154">
        <v>0</v>
      </c>
      <c r="X172" s="155">
        <f t="shared" ref="X172:X180" si="46">W172*H172</f>
        <v>0</v>
      </c>
      <c r="Y172" s="26"/>
      <c r="Z172" s="26"/>
      <c r="AA172" s="26"/>
      <c r="AB172" s="26"/>
      <c r="AC172" s="26"/>
      <c r="AD172" s="26"/>
      <c r="AE172" s="26"/>
      <c r="AR172" s="156" t="s">
        <v>127</v>
      </c>
      <c r="AT172" s="156" t="s">
        <v>123</v>
      </c>
      <c r="AU172" s="156" t="s">
        <v>119</v>
      </c>
      <c r="AY172" s="14" t="s">
        <v>120</v>
      </c>
      <c r="BE172" s="157">
        <f t="shared" ref="BE172:BE180" si="47">IF(O172="základná",K172,0)</f>
        <v>0</v>
      </c>
      <c r="BF172" s="157">
        <f t="shared" ref="BF172:BF180" si="48">IF(O172="znížená",K172,0)</f>
        <v>0</v>
      </c>
      <c r="BG172" s="157">
        <f t="shared" ref="BG172:BG180" si="49">IF(O172="zákl. prenesená",K172,0)</f>
        <v>0</v>
      </c>
      <c r="BH172" s="157">
        <f t="shared" ref="BH172:BH180" si="50">IF(O172="zníž. prenesená",K172,0)</f>
        <v>0</v>
      </c>
      <c r="BI172" s="157">
        <f t="shared" ref="BI172:BI180" si="51">IF(O172="nulová",K172,0)</f>
        <v>0</v>
      </c>
      <c r="BJ172" s="14" t="s">
        <v>119</v>
      </c>
      <c r="BK172" s="157">
        <f t="shared" ref="BK172:BK180" si="52">ROUND(P172*H172,2)</f>
        <v>0</v>
      </c>
      <c r="BL172" s="14" t="s">
        <v>127</v>
      </c>
      <c r="BM172" s="156" t="s">
        <v>280</v>
      </c>
    </row>
    <row r="173" spans="1:65" s="2" customFormat="1" ht="37.9" customHeight="1">
      <c r="A173" s="26"/>
      <c r="B173" s="143"/>
      <c r="C173" s="158" t="s">
        <v>200</v>
      </c>
      <c r="D173" s="158" t="s">
        <v>128</v>
      </c>
      <c r="E173" s="159" t="s">
        <v>281</v>
      </c>
      <c r="F173" s="160" t="s">
        <v>282</v>
      </c>
      <c r="G173" s="161" t="s">
        <v>150</v>
      </c>
      <c r="H173" s="162">
        <v>2</v>
      </c>
      <c r="I173" s="163">
        <v>0</v>
      </c>
      <c r="J173" s="164"/>
      <c r="K173" s="163">
        <f t="shared" si="40"/>
        <v>0</v>
      </c>
      <c r="L173" s="164"/>
      <c r="M173" s="165"/>
      <c r="N173" s="166" t="s">
        <v>1</v>
      </c>
      <c r="O173" s="152" t="s">
        <v>35</v>
      </c>
      <c r="P173" s="153">
        <f t="shared" si="41"/>
        <v>0</v>
      </c>
      <c r="Q173" s="153">
        <f t="shared" si="42"/>
        <v>0</v>
      </c>
      <c r="R173" s="153">
        <f t="shared" si="43"/>
        <v>0</v>
      </c>
      <c r="S173" s="154">
        <v>0</v>
      </c>
      <c r="T173" s="154">
        <f t="shared" si="44"/>
        <v>0</v>
      </c>
      <c r="U173" s="154">
        <v>4.4150000000000002E-2</v>
      </c>
      <c r="V173" s="154">
        <f t="shared" si="45"/>
        <v>8.8300000000000003E-2</v>
      </c>
      <c r="W173" s="154">
        <v>0</v>
      </c>
      <c r="X173" s="155">
        <f t="shared" si="46"/>
        <v>0</v>
      </c>
      <c r="Y173" s="26"/>
      <c r="Z173" s="26"/>
      <c r="AA173" s="26"/>
      <c r="AB173" s="26"/>
      <c r="AC173" s="26"/>
      <c r="AD173" s="26"/>
      <c r="AE173" s="26"/>
      <c r="AR173" s="156" t="s">
        <v>131</v>
      </c>
      <c r="AT173" s="156" t="s">
        <v>128</v>
      </c>
      <c r="AU173" s="156" t="s">
        <v>119</v>
      </c>
      <c r="AY173" s="14" t="s">
        <v>120</v>
      </c>
      <c r="BE173" s="157">
        <f t="shared" si="47"/>
        <v>0</v>
      </c>
      <c r="BF173" s="157">
        <f t="shared" si="48"/>
        <v>0</v>
      </c>
      <c r="BG173" s="157">
        <f t="shared" si="49"/>
        <v>0</v>
      </c>
      <c r="BH173" s="157">
        <f t="shared" si="50"/>
        <v>0</v>
      </c>
      <c r="BI173" s="157">
        <f t="shared" si="51"/>
        <v>0</v>
      </c>
      <c r="BJ173" s="14" t="s">
        <v>119</v>
      </c>
      <c r="BK173" s="157">
        <f t="shared" si="52"/>
        <v>0</v>
      </c>
      <c r="BL173" s="14" t="s">
        <v>127</v>
      </c>
      <c r="BM173" s="156" t="s">
        <v>283</v>
      </c>
    </row>
    <row r="174" spans="1:65" s="2" customFormat="1" ht="37.9" customHeight="1">
      <c r="A174" s="26"/>
      <c r="B174" s="143"/>
      <c r="C174" s="158" t="s">
        <v>284</v>
      </c>
      <c r="D174" s="158" t="s">
        <v>128</v>
      </c>
      <c r="E174" s="159" t="s">
        <v>285</v>
      </c>
      <c r="F174" s="160" t="s">
        <v>286</v>
      </c>
      <c r="G174" s="161" t="s">
        <v>150</v>
      </c>
      <c r="H174" s="162">
        <v>15</v>
      </c>
      <c r="I174" s="163">
        <v>0</v>
      </c>
      <c r="J174" s="164"/>
      <c r="K174" s="163">
        <f t="shared" si="40"/>
        <v>0</v>
      </c>
      <c r="L174" s="164"/>
      <c r="M174" s="165"/>
      <c r="N174" s="166" t="s">
        <v>1</v>
      </c>
      <c r="O174" s="152" t="s">
        <v>35</v>
      </c>
      <c r="P174" s="153">
        <f t="shared" si="41"/>
        <v>0</v>
      </c>
      <c r="Q174" s="153">
        <f t="shared" si="42"/>
        <v>0</v>
      </c>
      <c r="R174" s="153">
        <f t="shared" si="43"/>
        <v>0</v>
      </c>
      <c r="S174" s="154">
        <v>0</v>
      </c>
      <c r="T174" s="154">
        <f t="shared" si="44"/>
        <v>0</v>
      </c>
      <c r="U174" s="154">
        <v>5.0459999999999998E-2</v>
      </c>
      <c r="V174" s="154">
        <f t="shared" si="45"/>
        <v>0.75690000000000002</v>
      </c>
      <c r="W174" s="154">
        <v>0</v>
      </c>
      <c r="X174" s="155">
        <f t="shared" si="46"/>
        <v>0</v>
      </c>
      <c r="Y174" s="26"/>
      <c r="Z174" s="26"/>
      <c r="AA174" s="26"/>
      <c r="AB174" s="26"/>
      <c r="AC174" s="26"/>
      <c r="AD174" s="26"/>
      <c r="AE174" s="26"/>
      <c r="AR174" s="156" t="s">
        <v>131</v>
      </c>
      <c r="AT174" s="156" t="s">
        <v>128</v>
      </c>
      <c r="AU174" s="156" t="s">
        <v>119</v>
      </c>
      <c r="AY174" s="14" t="s">
        <v>120</v>
      </c>
      <c r="BE174" s="157">
        <f t="shared" si="47"/>
        <v>0</v>
      </c>
      <c r="BF174" s="157">
        <f t="shared" si="48"/>
        <v>0</v>
      </c>
      <c r="BG174" s="157">
        <f t="shared" si="49"/>
        <v>0</v>
      </c>
      <c r="BH174" s="157">
        <f t="shared" si="50"/>
        <v>0</v>
      </c>
      <c r="BI174" s="157">
        <f t="shared" si="51"/>
        <v>0</v>
      </c>
      <c r="BJ174" s="14" t="s">
        <v>119</v>
      </c>
      <c r="BK174" s="157">
        <f t="shared" si="52"/>
        <v>0</v>
      </c>
      <c r="BL174" s="14" t="s">
        <v>127</v>
      </c>
      <c r="BM174" s="156" t="s">
        <v>287</v>
      </c>
    </row>
    <row r="175" spans="1:65" s="2" customFormat="1" ht="37.9" customHeight="1">
      <c r="A175" s="26"/>
      <c r="B175" s="143"/>
      <c r="C175" s="158" t="s">
        <v>203</v>
      </c>
      <c r="D175" s="158" t="s">
        <v>128</v>
      </c>
      <c r="E175" s="159" t="s">
        <v>288</v>
      </c>
      <c r="F175" s="160" t="s">
        <v>289</v>
      </c>
      <c r="G175" s="161" t="s">
        <v>150</v>
      </c>
      <c r="H175" s="162">
        <v>2</v>
      </c>
      <c r="I175" s="163">
        <v>0</v>
      </c>
      <c r="J175" s="164"/>
      <c r="K175" s="163">
        <f t="shared" si="40"/>
        <v>0</v>
      </c>
      <c r="L175" s="164"/>
      <c r="M175" s="165"/>
      <c r="N175" s="166" t="s">
        <v>1</v>
      </c>
      <c r="O175" s="152" t="s">
        <v>35</v>
      </c>
      <c r="P175" s="153">
        <f t="shared" si="41"/>
        <v>0</v>
      </c>
      <c r="Q175" s="153">
        <f t="shared" si="42"/>
        <v>0</v>
      </c>
      <c r="R175" s="153">
        <f t="shared" si="43"/>
        <v>0</v>
      </c>
      <c r="S175" s="154">
        <v>0</v>
      </c>
      <c r="T175" s="154">
        <f t="shared" si="44"/>
        <v>0</v>
      </c>
      <c r="U175" s="154">
        <v>5.6759999999999998E-2</v>
      </c>
      <c r="V175" s="154">
        <f t="shared" si="45"/>
        <v>0.11352</v>
      </c>
      <c r="W175" s="154">
        <v>0</v>
      </c>
      <c r="X175" s="155">
        <f t="shared" si="46"/>
        <v>0</v>
      </c>
      <c r="Y175" s="26"/>
      <c r="Z175" s="26"/>
      <c r="AA175" s="26"/>
      <c r="AB175" s="26"/>
      <c r="AC175" s="26"/>
      <c r="AD175" s="26"/>
      <c r="AE175" s="26"/>
      <c r="AR175" s="156" t="s">
        <v>131</v>
      </c>
      <c r="AT175" s="156" t="s">
        <v>128</v>
      </c>
      <c r="AU175" s="156" t="s">
        <v>119</v>
      </c>
      <c r="AY175" s="14" t="s">
        <v>120</v>
      </c>
      <c r="BE175" s="157">
        <f t="shared" si="47"/>
        <v>0</v>
      </c>
      <c r="BF175" s="157">
        <f t="shared" si="48"/>
        <v>0</v>
      </c>
      <c r="BG175" s="157">
        <f t="shared" si="49"/>
        <v>0</v>
      </c>
      <c r="BH175" s="157">
        <f t="shared" si="50"/>
        <v>0</v>
      </c>
      <c r="BI175" s="157">
        <f t="shared" si="51"/>
        <v>0</v>
      </c>
      <c r="BJ175" s="14" t="s">
        <v>119</v>
      </c>
      <c r="BK175" s="157">
        <f t="shared" si="52"/>
        <v>0</v>
      </c>
      <c r="BL175" s="14" t="s">
        <v>127</v>
      </c>
      <c r="BM175" s="156" t="s">
        <v>290</v>
      </c>
    </row>
    <row r="176" spans="1:65" s="2" customFormat="1" ht="33" customHeight="1">
      <c r="A176" s="26"/>
      <c r="B176" s="143"/>
      <c r="C176" s="144" t="s">
        <v>291</v>
      </c>
      <c r="D176" s="144" t="s">
        <v>123</v>
      </c>
      <c r="E176" s="145" t="s">
        <v>292</v>
      </c>
      <c r="F176" s="146" t="s">
        <v>293</v>
      </c>
      <c r="G176" s="147" t="s">
        <v>150</v>
      </c>
      <c r="H176" s="148">
        <v>2</v>
      </c>
      <c r="I176" s="149">
        <v>0</v>
      </c>
      <c r="J176" s="149">
        <v>0</v>
      </c>
      <c r="K176" s="149">
        <f t="shared" si="40"/>
        <v>0</v>
      </c>
      <c r="L176" s="150"/>
      <c r="M176" s="27"/>
      <c r="N176" s="151" t="s">
        <v>1</v>
      </c>
      <c r="O176" s="152" t="s">
        <v>35</v>
      </c>
      <c r="P176" s="153">
        <f t="shared" si="41"/>
        <v>0</v>
      </c>
      <c r="Q176" s="153">
        <f t="shared" si="42"/>
        <v>0</v>
      </c>
      <c r="R176" s="153">
        <f t="shared" si="43"/>
        <v>0</v>
      </c>
      <c r="S176" s="154">
        <v>0</v>
      </c>
      <c r="T176" s="154">
        <f t="shared" si="44"/>
        <v>0</v>
      </c>
      <c r="U176" s="154">
        <v>2.0000000000000002E-5</v>
      </c>
      <c r="V176" s="154">
        <f t="shared" si="45"/>
        <v>4.0000000000000003E-5</v>
      </c>
      <c r="W176" s="154">
        <v>0</v>
      </c>
      <c r="X176" s="155">
        <f t="shared" si="46"/>
        <v>0</v>
      </c>
      <c r="Y176" s="26"/>
      <c r="Z176" s="26"/>
      <c r="AA176" s="26"/>
      <c r="AB176" s="26"/>
      <c r="AC176" s="26"/>
      <c r="AD176" s="26"/>
      <c r="AE176" s="26"/>
      <c r="AR176" s="156" t="s">
        <v>127</v>
      </c>
      <c r="AT176" s="156" t="s">
        <v>123</v>
      </c>
      <c r="AU176" s="156" t="s">
        <v>119</v>
      </c>
      <c r="AY176" s="14" t="s">
        <v>120</v>
      </c>
      <c r="BE176" s="157">
        <f t="shared" si="47"/>
        <v>0</v>
      </c>
      <c r="BF176" s="157">
        <f t="shared" si="48"/>
        <v>0</v>
      </c>
      <c r="BG176" s="157">
        <f t="shared" si="49"/>
        <v>0</v>
      </c>
      <c r="BH176" s="157">
        <f t="shared" si="50"/>
        <v>0</v>
      </c>
      <c r="BI176" s="157">
        <f t="shared" si="51"/>
        <v>0</v>
      </c>
      <c r="BJ176" s="14" t="s">
        <v>119</v>
      </c>
      <c r="BK176" s="157">
        <f t="shared" si="52"/>
        <v>0</v>
      </c>
      <c r="BL176" s="14" t="s">
        <v>127</v>
      </c>
      <c r="BM176" s="156" t="s">
        <v>294</v>
      </c>
    </row>
    <row r="177" spans="1:65" s="2" customFormat="1" ht="24.2" customHeight="1">
      <c r="A177" s="26"/>
      <c r="B177" s="143"/>
      <c r="C177" s="158" t="s">
        <v>207</v>
      </c>
      <c r="D177" s="158" t="s">
        <v>128</v>
      </c>
      <c r="E177" s="159" t="s">
        <v>295</v>
      </c>
      <c r="F177" s="160" t="s">
        <v>296</v>
      </c>
      <c r="G177" s="161" t="s">
        <v>150</v>
      </c>
      <c r="H177" s="162">
        <v>1</v>
      </c>
      <c r="I177" s="163">
        <v>0</v>
      </c>
      <c r="J177" s="164"/>
      <c r="K177" s="163">
        <f t="shared" si="40"/>
        <v>0</v>
      </c>
      <c r="L177" s="164"/>
      <c r="M177" s="165"/>
      <c r="N177" s="166" t="s">
        <v>1</v>
      </c>
      <c r="O177" s="152" t="s">
        <v>35</v>
      </c>
      <c r="P177" s="153">
        <f t="shared" si="41"/>
        <v>0</v>
      </c>
      <c r="Q177" s="153">
        <f t="shared" si="42"/>
        <v>0</v>
      </c>
      <c r="R177" s="153">
        <f t="shared" si="43"/>
        <v>0</v>
      </c>
      <c r="S177" s="154">
        <v>0</v>
      </c>
      <c r="T177" s="154">
        <f t="shared" si="44"/>
        <v>0</v>
      </c>
      <c r="U177" s="154">
        <v>6.9839999999999999E-2</v>
      </c>
      <c r="V177" s="154">
        <f t="shared" si="45"/>
        <v>6.9839999999999999E-2</v>
      </c>
      <c r="W177" s="154">
        <v>0</v>
      </c>
      <c r="X177" s="155">
        <f t="shared" si="46"/>
        <v>0</v>
      </c>
      <c r="Y177" s="26"/>
      <c r="Z177" s="26"/>
      <c r="AA177" s="26"/>
      <c r="AB177" s="26"/>
      <c r="AC177" s="26"/>
      <c r="AD177" s="26"/>
      <c r="AE177" s="26"/>
      <c r="AR177" s="156" t="s">
        <v>131</v>
      </c>
      <c r="AT177" s="156" t="s">
        <v>128</v>
      </c>
      <c r="AU177" s="156" t="s">
        <v>119</v>
      </c>
      <c r="AY177" s="14" t="s">
        <v>120</v>
      </c>
      <c r="BE177" s="157">
        <f t="shared" si="47"/>
        <v>0</v>
      </c>
      <c r="BF177" s="157">
        <f t="shared" si="48"/>
        <v>0</v>
      </c>
      <c r="BG177" s="157">
        <f t="shared" si="49"/>
        <v>0</v>
      </c>
      <c r="BH177" s="157">
        <f t="shared" si="50"/>
        <v>0</v>
      </c>
      <c r="BI177" s="157">
        <f t="shared" si="51"/>
        <v>0</v>
      </c>
      <c r="BJ177" s="14" t="s">
        <v>119</v>
      </c>
      <c r="BK177" s="157">
        <f t="shared" si="52"/>
        <v>0</v>
      </c>
      <c r="BL177" s="14" t="s">
        <v>127</v>
      </c>
      <c r="BM177" s="156" t="s">
        <v>297</v>
      </c>
    </row>
    <row r="178" spans="1:65" s="2" customFormat="1" ht="24.2" customHeight="1">
      <c r="A178" s="26"/>
      <c r="B178" s="143"/>
      <c r="C178" s="158" t="s">
        <v>298</v>
      </c>
      <c r="D178" s="158" t="s">
        <v>128</v>
      </c>
      <c r="E178" s="159" t="s">
        <v>299</v>
      </c>
      <c r="F178" s="160" t="s">
        <v>300</v>
      </c>
      <c r="G178" s="161" t="s">
        <v>150</v>
      </c>
      <c r="H178" s="162">
        <v>1</v>
      </c>
      <c r="I178" s="163">
        <v>0</v>
      </c>
      <c r="J178" s="164"/>
      <c r="K178" s="163">
        <f t="shared" si="40"/>
        <v>0</v>
      </c>
      <c r="L178" s="164"/>
      <c r="M178" s="165"/>
      <c r="N178" s="166" t="s">
        <v>1</v>
      </c>
      <c r="O178" s="152" t="s">
        <v>35</v>
      </c>
      <c r="P178" s="153">
        <f t="shared" si="41"/>
        <v>0</v>
      </c>
      <c r="Q178" s="153">
        <f t="shared" si="42"/>
        <v>0</v>
      </c>
      <c r="R178" s="153">
        <f t="shared" si="43"/>
        <v>0</v>
      </c>
      <c r="S178" s="154">
        <v>0</v>
      </c>
      <c r="T178" s="154">
        <f t="shared" si="44"/>
        <v>0</v>
      </c>
      <c r="U178" s="154">
        <v>7.8170000000000003E-2</v>
      </c>
      <c r="V178" s="154">
        <f t="shared" si="45"/>
        <v>7.8170000000000003E-2</v>
      </c>
      <c r="W178" s="154">
        <v>0</v>
      </c>
      <c r="X178" s="155">
        <f t="shared" si="46"/>
        <v>0</v>
      </c>
      <c r="Y178" s="26"/>
      <c r="Z178" s="26"/>
      <c r="AA178" s="26"/>
      <c r="AB178" s="26"/>
      <c r="AC178" s="26"/>
      <c r="AD178" s="26"/>
      <c r="AE178" s="26"/>
      <c r="AR178" s="156" t="s">
        <v>131</v>
      </c>
      <c r="AT178" s="156" t="s">
        <v>128</v>
      </c>
      <c r="AU178" s="156" t="s">
        <v>119</v>
      </c>
      <c r="AY178" s="14" t="s">
        <v>120</v>
      </c>
      <c r="BE178" s="157">
        <f t="shared" si="47"/>
        <v>0</v>
      </c>
      <c r="BF178" s="157">
        <f t="shared" si="48"/>
        <v>0</v>
      </c>
      <c r="BG178" s="157">
        <f t="shared" si="49"/>
        <v>0</v>
      </c>
      <c r="BH178" s="157">
        <f t="shared" si="50"/>
        <v>0</v>
      </c>
      <c r="BI178" s="157">
        <f t="shared" si="51"/>
        <v>0</v>
      </c>
      <c r="BJ178" s="14" t="s">
        <v>119</v>
      </c>
      <c r="BK178" s="157">
        <f t="shared" si="52"/>
        <v>0</v>
      </c>
      <c r="BL178" s="14" t="s">
        <v>127</v>
      </c>
      <c r="BM178" s="156" t="s">
        <v>301</v>
      </c>
    </row>
    <row r="179" spans="1:65" s="2" customFormat="1" ht="24.2" customHeight="1">
      <c r="A179" s="26"/>
      <c r="B179" s="143"/>
      <c r="C179" s="144" t="s">
        <v>210</v>
      </c>
      <c r="D179" s="144" t="s">
        <v>123</v>
      </c>
      <c r="E179" s="145" t="s">
        <v>302</v>
      </c>
      <c r="F179" s="146" t="s">
        <v>303</v>
      </c>
      <c r="G179" s="147" t="s">
        <v>150</v>
      </c>
      <c r="H179" s="148">
        <v>21</v>
      </c>
      <c r="I179" s="149">
        <v>0</v>
      </c>
      <c r="J179" s="149">
        <v>0</v>
      </c>
      <c r="K179" s="149">
        <f t="shared" si="40"/>
        <v>0</v>
      </c>
      <c r="L179" s="150"/>
      <c r="M179" s="27"/>
      <c r="N179" s="151" t="s">
        <v>1</v>
      </c>
      <c r="O179" s="152" t="s">
        <v>35</v>
      </c>
      <c r="P179" s="153">
        <f t="shared" si="41"/>
        <v>0</v>
      </c>
      <c r="Q179" s="153">
        <f t="shared" si="42"/>
        <v>0</v>
      </c>
      <c r="R179" s="153">
        <f t="shared" si="43"/>
        <v>0</v>
      </c>
      <c r="S179" s="154">
        <v>0</v>
      </c>
      <c r="T179" s="154">
        <f t="shared" si="44"/>
        <v>0</v>
      </c>
      <c r="U179" s="154">
        <v>0</v>
      </c>
      <c r="V179" s="154">
        <f t="shared" si="45"/>
        <v>0</v>
      </c>
      <c r="W179" s="154">
        <v>0</v>
      </c>
      <c r="X179" s="155">
        <f t="shared" si="46"/>
        <v>0</v>
      </c>
      <c r="Y179" s="26"/>
      <c r="Z179" s="26"/>
      <c r="AA179" s="26"/>
      <c r="AB179" s="26"/>
      <c r="AC179" s="26"/>
      <c r="AD179" s="26"/>
      <c r="AE179" s="26"/>
      <c r="AR179" s="156" t="s">
        <v>127</v>
      </c>
      <c r="AT179" s="156" t="s">
        <v>123</v>
      </c>
      <c r="AU179" s="156" t="s">
        <v>119</v>
      </c>
      <c r="AY179" s="14" t="s">
        <v>120</v>
      </c>
      <c r="BE179" s="157">
        <f t="shared" si="47"/>
        <v>0</v>
      </c>
      <c r="BF179" s="157">
        <f t="shared" si="48"/>
        <v>0</v>
      </c>
      <c r="BG179" s="157">
        <f t="shared" si="49"/>
        <v>0</v>
      </c>
      <c r="BH179" s="157">
        <f t="shared" si="50"/>
        <v>0</v>
      </c>
      <c r="BI179" s="157">
        <f t="shared" si="51"/>
        <v>0</v>
      </c>
      <c r="BJ179" s="14" t="s">
        <v>119</v>
      </c>
      <c r="BK179" s="157">
        <f t="shared" si="52"/>
        <v>0</v>
      </c>
      <c r="BL179" s="14" t="s">
        <v>127</v>
      </c>
      <c r="BM179" s="156" t="s">
        <v>304</v>
      </c>
    </row>
    <row r="180" spans="1:65" s="2" customFormat="1" ht="24.2" customHeight="1">
      <c r="A180" s="26"/>
      <c r="B180" s="143"/>
      <c r="C180" s="144" t="s">
        <v>305</v>
      </c>
      <c r="D180" s="144" t="s">
        <v>123</v>
      </c>
      <c r="E180" s="145" t="s">
        <v>306</v>
      </c>
      <c r="F180" s="146" t="s">
        <v>307</v>
      </c>
      <c r="G180" s="147" t="s">
        <v>144</v>
      </c>
      <c r="H180" s="148">
        <v>61.170999999999999</v>
      </c>
      <c r="I180" s="149">
        <v>0</v>
      </c>
      <c r="J180" s="149">
        <v>0</v>
      </c>
      <c r="K180" s="149">
        <f t="shared" si="40"/>
        <v>0</v>
      </c>
      <c r="L180" s="150"/>
      <c r="M180" s="27"/>
      <c r="N180" s="151" t="s">
        <v>1</v>
      </c>
      <c r="O180" s="152" t="s">
        <v>35</v>
      </c>
      <c r="P180" s="153">
        <f t="shared" si="41"/>
        <v>0</v>
      </c>
      <c r="Q180" s="153">
        <f t="shared" si="42"/>
        <v>0</v>
      </c>
      <c r="R180" s="153">
        <f t="shared" si="43"/>
        <v>0</v>
      </c>
      <c r="S180" s="154">
        <v>0</v>
      </c>
      <c r="T180" s="154">
        <f t="shared" si="44"/>
        <v>0</v>
      </c>
      <c r="U180" s="154">
        <v>0</v>
      </c>
      <c r="V180" s="154">
        <f t="shared" si="45"/>
        <v>0</v>
      </c>
      <c r="W180" s="154">
        <v>0</v>
      </c>
      <c r="X180" s="155">
        <f t="shared" si="46"/>
        <v>0</v>
      </c>
      <c r="Y180" s="26"/>
      <c r="Z180" s="26"/>
      <c r="AA180" s="26"/>
      <c r="AB180" s="26"/>
      <c r="AC180" s="26"/>
      <c r="AD180" s="26"/>
      <c r="AE180" s="26"/>
      <c r="AR180" s="156" t="s">
        <v>127</v>
      </c>
      <c r="AT180" s="156" t="s">
        <v>123</v>
      </c>
      <c r="AU180" s="156" t="s">
        <v>119</v>
      </c>
      <c r="AY180" s="14" t="s">
        <v>120</v>
      </c>
      <c r="BE180" s="157">
        <f t="shared" si="47"/>
        <v>0</v>
      </c>
      <c r="BF180" s="157">
        <f t="shared" si="48"/>
        <v>0</v>
      </c>
      <c r="BG180" s="157">
        <f t="shared" si="49"/>
        <v>0</v>
      </c>
      <c r="BH180" s="157">
        <f t="shared" si="50"/>
        <v>0</v>
      </c>
      <c r="BI180" s="157">
        <f t="shared" si="51"/>
        <v>0</v>
      </c>
      <c r="BJ180" s="14" t="s">
        <v>119</v>
      </c>
      <c r="BK180" s="157">
        <f t="shared" si="52"/>
        <v>0</v>
      </c>
      <c r="BL180" s="14" t="s">
        <v>127</v>
      </c>
      <c r="BM180" s="156" t="s">
        <v>308</v>
      </c>
    </row>
    <row r="181" spans="1:65" s="12" customFormat="1" ht="22.9" customHeight="1">
      <c r="B181" s="130"/>
      <c r="D181" s="131" t="s">
        <v>70</v>
      </c>
      <c r="E181" s="141" t="s">
        <v>309</v>
      </c>
      <c r="F181" s="141" t="s">
        <v>310</v>
      </c>
      <c r="K181" s="142">
        <f>BK181</f>
        <v>0</v>
      </c>
      <c r="M181" s="130"/>
      <c r="N181" s="134"/>
      <c r="O181" s="135"/>
      <c r="P181" s="135"/>
      <c r="Q181" s="136">
        <f>SUM(Q182:Q184)</f>
        <v>0</v>
      </c>
      <c r="R181" s="136">
        <f>SUM(R182:R184)</f>
        <v>0</v>
      </c>
      <c r="S181" s="135"/>
      <c r="T181" s="137">
        <f>SUM(T182:T184)</f>
        <v>0</v>
      </c>
      <c r="U181" s="135"/>
      <c r="V181" s="137">
        <f>SUM(V182:V184)</f>
        <v>5.1600000000000005E-3</v>
      </c>
      <c r="W181" s="135"/>
      <c r="X181" s="138">
        <f>SUM(X182:X184)</f>
        <v>0</v>
      </c>
      <c r="AR181" s="131" t="s">
        <v>119</v>
      </c>
      <c r="AT181" s="139" t="s">
        <v>70</v>
      </c>
      <c r="AU181" s="139" t="s">
        <v>78</v>
      </c>
      <c r="AY181" s="131" t="s">
        <v>120</v>
      </c>
      <c r="BK181" s="140">
        <f>SUM(BK182:BK184)</f>
        <v>0</v>
      </c>
    </row>
    <row r="182" spans="1:65" s="2" customFormat="1" ht="24.2" customHeight="1">
      <c r="A182" s="26"/>
      <c r="B182" s="143"/>
      <c r="C182" s="144" t="s">
        <v>214</v>
      </c>
      <c r="D182" s="144" t="s">
        <v>123</v>
      </c>
      <c r="E182" s="145" t="s">
        <v>311</v>
      </c>
      <c r="F182" s="146" t="s">
        <v>312</v>
      </c>
      <c r="G182" s="147" t="s">
        <v>313</v>
      </c>
      <c r="H182" s="148">
        <v>86</v>
      </c>
      <c r="I182" s="149">
        <v>0</v>
      </c>
      <c r="J182" s="149">
        <v>0</v>
      </c>
      <c r="K182" s="149">
        <f>ROUND(P182*H182,2)</f>
        <v>0</v>
      </c>
      <c r="L182" s="150"/>
      <c r="M182" s="27"/>
      <c r="N182" s="151" t="s">
        <v>1</v>
      </c>
      <c r="O182" s="152" t="s">
        <v>35</v>
      </c>
      <c r="P182" s="153">
        <f>I182+J182</f>
        <v>0</v>
      </c>
      <c r="Q182" s="153">
        <f>ROUND(I182*H182,2)</f>
        <v>0</v>
      </c>
      <c r="R182" s="153">
        <f>ROUND(J182*H182,2)</f>
        <v>0</v>
      </c>
      <c r="S182" s="154">
        <v>0</v>
      </c>
      <c r="T182" s="154">
        <f>S182*H182</f>
        <v>0</v>
      </c>
      <c r="U182" s="154">
        <v>6.0000000000000002E-5</v>
      </c>
      <c r="V182" s="154">
        <f>U182*H182</f>
        <v>5.1600000000000005E-3</v>
      </c>
      <c r="W182" s="154">
        <v>0</v>
      </c>
      <c r="X182" s="155">
        <f>W182*H182</f>
        <v>0</v>
      </c>
      <c r="Y182" s="26"/>
      <c r="Z182" s="26"/>
      <c r="AA182" s="26"/>
      <c r="AB182" s="26"/>
      <c r="AC182" s="26"/>
      <c r="AD182" s="26"/>
      <c r="AE182" s="26"/>
      <c r="AR182" s="156" t="s">
        <v>127</v>
      </c>
      <c r="AT182" s="156" t="s">
        <v>123</v>
      </c>
      <c r="AU182" s="156" t="s">
        <v>119</v>
      </c>
      <c r="AY182" s="14" t="s">
        <v>120</v>
      </c>
      <c r="BE182" s="157">
        <f>IF(O182="základná",K182,0)</f>
        <v>0</v>
      </c>
      <c r="BF182" s="157">
        <f>IF(O182="znížená",K182,0)</f>
        <v>0</v>
      </c>
      <c r="BG182" s="157">
        <f>IF(O182="zákl. prenesená",K182,0)</f>
        <v>0</v>
      </c>
      <c r="BH182" s="157">
        <f>IF(O182="zníž. prenesená",K182,0)</f>
        <v>0</v>
      </c>
      <c r="BI182" s="157">
        <f>IF(O182="nulová",K182,0)</f>
        <v>0</v>
      </c>
      <c r="BJ182" s="14" t="s">
        <v>119</v>
      </c>
      <c r="BK182" s="157">
        <f>ROUND(P182*H182,2)</f>
        <v>0</v>
      </c>
      <c r="BL182" s="14" t="s">
        <v>127</v>
      </c>
      <c r="BM182" s="156" t="s">
        <v>314</v>
      </c>
    </row>
    <row r="183" spans="1:65" s="2" customFormat="1" ht="37.9" customHeight="1">
      <c r="A183" s="26"/>
      <c r="B183" s="143"/>
      <c r="C183" s="158" t="s">
        <v>315</v>
      </c>
      <c r="D183" s="158" t="s">
        <v>128</v>
      </c>
      <c r="E183" s="159" t="s">
        <v>316</v>
      </c>
      <c r="F183" s="160" t="s">
        <v>317</v>
      </c>
      <c r="G183" s="161" t="s">
        <v>313</v>
      </c>
      <c r="H183" s="162">
        <v>86</v>
      </c>
      <c r="I183" s="163">
        <v>0</v>
      </c>
      <c r="J183" s="164"/>
      <c r="K183" s="163">
        <f>ROUND(P183*H183,2)</f>
        <v>0</v>
      </c>
      <c r="L183" s="164"/>
      <c r="M183" s="165"/>
      <c r="N183" s="166" t="s">
        <v>1</v>
      </c>
      <c r="O183" s="152" t="s">
        <v>35</v>
      </c>
      <c r="P183" s="153">
        <f>I183+J183</f>
        <v>0</v>
      </c>
      <c r="Q183" s="153">
        <f>ROUND(I183*H183,2)</f>
        <v>0</v>
      </c>
      <c r="R183" s="153">
        <f>ROUND(J183*H183,2)</f>
        <v>0</v>
      </c>
      <c r="S183" s="154">
        <v>0</v>
      </c>
      <c r="T183" s="154">
        <f>S183*H183</f>
        <v>0</v>
      </c>
      <c r="U183" s="154">
        <v>0</v>
      </c>
      <c r="V183" s="154">
        <f>U183*H183</f>
        <v>0</v>
      </c>
      <c r="W183" s="154">
        <v>0</v>
      </c>
      <c r="X183" s="155">
        <f>W183*H183</f>
        <v>0</v>
      </c>
      <c r="Y183" s="26"/>
      <c r="Z183" s="26"/>
      <c r="AA183" s="26"/>
      <c r="AB183" s="26"/>
      <c r="AC183" s="26"/>
      <c r="AD183" s="26"/>
      <c r="AE183" s="26"/>
      <c r="AR183" s="156" t="s">
        <v>131</v>
      </c>
      <c r="AT183" s="156" t="s">
        <v>128</v>
      </c>
      <c r="AU183" s="156" t="s">
        <v>119</v>
      </c>
      <c r="AY183" s="14" t="s">
        <v>120</v>
      </c>
      <c r="BE183" s="157">
        <f>IF(O183="základná",K183,0)</f>
        <v>0</v>
      </c>
      <c r="BF183" s="157">
        <f>IF(O183="znížená",K183,0)</f>
        <v>0</v>
      </c>
      <c r="BG183" s="157">
        <f>IF(O183="zákl. prenesená",K183,0)</f>
        <v>0</v>
      </c>
      <c r="BH183" s="157">
        <f>IF(O183="zníž. prenesená",K183,0)</f>
        <v>0</v>
      </c>
      <c r="BI183" s="157">
        <f>IF(O183="nulová",K183,0)</f>
        <v>0</v>
      </c>
      <c r="BJ183" s="14" t="s">
        <v>119</v>
      </c>
      <c r="BK183" s="157">
        <f>ROUND(P183*H183,2)</f>
        <v>0</v>
      </c>
      <c r="BL183" s="14" t="s">
        <v>127</v>
      </c>
      <c r="BM183" s="156" t="s">
        <v>318</v>
      </c>
    </row>
    <row r="184" spans="1:65" s="2" customFormat="1" ht="24.2" customHeight="1">
      <c r="A184" s="26"/>
      <c r="B184" s="143"/>
      <c r="C184" s="144" t="s">
        <v>217</v>
      </c>
      <c r="D184" s="144" t="s">
        <v>123</v>
      </c>
      <c r="E184" s="145" t="s">
        <v>319</v>
      </c>
      <c r="F184" s="146" t="s">
        <v>320</v>
      </c>
      <c r="G184" s="147" t="s">
        <v>144</v>
      </c>
      <c r="H184" s="148">
        <v>13.528</v>
      </c>
      <c r="I184" s="149">
        <v>0</v>
      </c>
      <c r="J184" s="149">
        <v>0</v>
      </c>
      <c r="K184" s="149">
        <f>ROUND(P184*H184,2)</f>
        <v>0</v>
      </c>
      <c r="L184" s="150"/>
      <c r="M184" s="27"/>
      <c r="N184" s="151" t="s">
        <v>1</v>
      </c>
      <c r="O184" s="152" t="s">
        <v>35</v>
      </c>
      <c r="P184" s="153">
        <f>I184+J184</f>
        <v>0</v>
      </c>
      <c r="Q184" s="153">
        <f>ROUND(I184*H184,2)</f>
        <v>0</v>
      </c>
      <c r="R184" s="153">
        <f>ROUND(J184*H184,2)</f>
        <v>0</v>
      </c>
      <c r="S184" s="154">
        <v>0</v>
      </c>
      <c r="T184" s="154">
        <f>S184*H184</f>
        <v>0</v>
      </c>
      <c r="U184" s="154">
        <v>0</v>
      </c>
      <c r="V184" s="154">
        <f>U184*H184</f>
        <v>0</v>
      </c>
      <c r="W184" s="154">
        <v>0</v>
      </c>
      <c r="X184" s="155">
        <f>W184*H184</f>
        <v>0</v>
      </c>
      <c r="Y184" s="26"/>
      <c r="Z184" s="26"/>
      <c r="AA184" s="26"/>
      <c r="AB184" s="26"/>
      <c r="AC184" s="26"/>
      <c r="AD184" s="26"/>
      <c r="AE184" s="26"/>
      <c r="AR184" s="156" t="s">
        <v>127</v>
      </c>
      <c r="AT184" s="156" t="s">
        <v>123</v>
      </c>
      <c r="AU184" s="156" t="s">
        <v>119</v>
      </c>
      <c r="AY184" s="14" t="s">
        <v>120</v>
      </c>
      <c r="BE184" s="157">
        <f>IF(O184="základná",K184,0)</f>
        <v>0</v>
      </c>
      <c r="BF184" s="157">
        <f>IF(O184="znížená",K184,0)</f>
        <v>0</v>
      </c>
      <c r="BG184" s="157">
        <f>IF(O184="zákl. prenesená",K184,0)</f>
        <v>0</v>
      </c>
      <c r="BH184" s="157">
        <f>IF(O184="zníž. prenesená",K184,0)</f>
        <v>0</v>
      </c>
      <c r="BI184" s="157">
        <f>IF(O184="nulová",K184,0)</f>
        <v>0</v>
      </c>
      <c r="BJ184" s="14" t="s">
        <v>119</v>
      </c>
      <c r="BK184" s="157">
        <f>ROUND(P184*H184,2)</f>
        <v>0</v>
      </c>
      <c r="BL184" s="14" t="s">
        <v>127</v>
      </c>
      <c r="BM184" s="156" t="s">
        <v>321</v>
      </c>
    </row>
    <row r="185" spans="1:65" s="12" customFormat="1" ht="22.9" customHeight="1">
      <c r="B185" s="130"/>
      <c r="D185" s="131" t="s">
        <v>70</v>
      </c>
      <c r="E185" s="141" t="s">
        <v>322</v>
      </c>
      <c r="F185" s="141" t="s">
        <v>323</v>
      </c>
      <c r="K185" s="142">
        <f>BK185</f>
        <v>0</v>
      </c>
      <c r="M185" s="130"/>
      <c r="N185" s="134"/>
      <c r="O185" s="135"/>
      <c r="P185" s="135"/>
      <c r="Q185" s="136">
        <f>SUM(Q186:Q187)</f>
        <v>0</v>
      </c>
      <c r="R185" s="136">
        <f>SUM(R186:R187)</f>
        <v>0</v>
      </c>
      <c r="S185" s="135"/>
      <c r="T185" s="137">
        <f>SUM(T186:T187)</f>
        <v>0</v>
      </c>
      <c r="U185" s="135"/>
      <c r="V185" s="137">
        <f>SUM(V186:V187)</f>
        <v>6.6E-4</v>
      </c>
      <c r="W185" s="135"/>
      <c r="X185" s="138">
        <f>SUM(X186:X187)</f>
        <v>0</v>
      </c>
      <c r="AR185" s="131" t="s">
        <v>119</v>
      </c>
      <c r="AT185" s="139" t="s">
        <v>70</v>
      </c>
      <c r="AU185" s="139" t="s">
        <v>78</v>
      </c>
      <c r="AY185" s="131" t="s">
        <v>120</v>
      </c>
      <c r="BK185" s="140">
        <f>SUM(BK186:BK187)</f>
        <v>0</v>
      </c>
    </row>
    <row r="186" spans="1:65" s="2" customFormat="1" ht="49.15" customHeight="1">
      <c r="A186" s="26"/>
      <c r="B186" s="143"/>
      <c r="C186" s="144" t="s">
        <v>324</v>
      </c>
      <c r="D186" s="144" t="s">
        <v>123</v>
      </c>
      <c r="E186" s="145" t="s">
        <v>325</v>
      </c>
      <c r="F186" s="146" t="s">
        <v>326</v>
      </c>
      <c r="G186" s="147" t="s">
        <v>126</v>
      </c>
      <c r="H186" s="148">
        <v>2.75</v>
      </c>
      <c r="I186" s="149">
        <v>0</v>
      </c>
      <c r="J186" s="149">
        <v>0</v>
      </c>
      <c r="K186" s="149">
        <f>ROUND(P186*H186,2)</f>
        <v>0</v>
      </c>
      <c r="L186" s="150"/>
      <c r="M186" s="27"/>
      <c r="N186" s="151" t="s">
        <v>1</v>
      </c>
      <c r="O186" s="152" t="s">
        <v>35</v>
      </c>
      <c r="P186" s="153">
        <f>I186+J186</f>
        <v>0</v>
      </c>
      <c r="Q186" s="153">
        <f>ROUND(I186*H186,2)</f>
        <v>0</v>
      </c>
      <c r="R186" s="153">
        <f>ROUND(J186*H186,2)</f>
        <v>0</v>
      </c>
      <c r="S186" s="154">
        <v>0</v>
      </c>
      <c r="T186" s="154">
        <f>S186*H186</f>
        <v>0</v>
      </c>
      <c r="U186" s="154">
        <v>1.6000000000000001E-4</v>
      </c>
      <c r="V186" s="154">
        <f>U186*H186</f>
        <v>4.4000000000000002E-4</v>
      </c>
      <c r="W186" s="154">
        <v>0</v>
      </c>
      <c r="X186" s="155">
        <f>W186*H186</f>
        <v>0</v>
      </c>
      <c r="Y186" s="26"/>
      <c r="Z186" s="26"/>
      <c r="AA186" s="26"/>
      <c r="AB186" s="26"/>
      <c r="AC186" s="26"/>
      <c r="AD186" s="26"/>
      <c r="AE186" s="26"/>
      <c r="AR186" s="156" t="s">
        <v>127</v>
      </c>
      <c r="AT186" s="156" t="s">
        <v>123</v>
      </c>
      <c r="AU186" s="156" t="s">
        <v>119</v>
      </c>
      <c r="AY186" s="14" t="s">
        <v>120</v>
      </c>
      <c r="BE186" s="157">
        <f>IF(O186="základná",K186,0)</f>
        <v>0</v>
      </c>
      <c r="BF186" s="157">
        <f>IF(O186="znížená",K186,0)</f>
        <v>0</v>
      </c>
      <c r="BG186" s="157">
        <f>IF(O186="zákl. prenesená",K186,0)</f>
        <v>0</v>
      </c>
      <c r="BH186" s="157">
        <f>IF(O186="zníž. prenesená",K186,0)</f>
        <v>0</v>
      </c>
      <c r="BI186" s="157">
        <f>IF(O186="nulová",K186,0)</f>
        <v>0</v>
      </c>
      <c r="BJ186" s="14" t="s">
        <v>119</v>
      </c>
      <c r="BK186" s="157">
        <f>ROUND(P186*H186,2)</f>
        <v>0</v>
      </c>
      <c r="BL186" s="14" t="s">
        <v>127</v>
      </c>
      <c r="BM186" s="156" t="s">
        <v>327</v>
      </c>
    </row>
    <row r="187" spans="1:65" s="2" customFormat="1" ht="24.2" customHeight="1">
      <c r="A187" s="26"/>
      <c r="B187" s="143"/>
      <c r="C187" s="144" t="s">
        <v>221</v>
      </c>
      <c r="D187" s="144" t="s">
        <v>123</v>
      </c>
      <c r="E187" s="145" t="s">
        <v>328</v>
      </c>
      <c r="F187" s="146" t="s">
        <v>329</v>
      </c>
      <c r="G187" s="147" t="s">
        <v>126</v>
      </c>
      <c r="H187" s="148">
        <v>2.75</v>
      </c>
      <c r="I187" s="149">
        <v>0</v>
      </c>
      <c r="J187" s="149">
        <v>0</v>
      </c>
      <c r="K187" s="149">
        <f>ROUND(P187*H187,2)</f>
        <v>0</v>
      </c>
      <c r="L187" s="150"/>
      <c r="M187" s="27"/>
      <c r="N187" s="151" t="s">
        <v>1</v>
      </c>
      <c r="O187" s="152" t="s">
        <v>35</v>
      </c>
      <c r="P187" s="153">
        <f>I187+J187</f>
        <v>0</v>
      </c>
      <c r="Q187" s="153">
        <f>ROUND(I187*H187,2)</f>
        <v>0</v>
      </c>
      <c r="R187" s="153">
        <f>ROUND(J187*H187,2)</f>
        <v>0</v>
      </c>
      <c r="S187" s="154">
        <v>0</v>
      </c>
      <c r="T187" s="154">
        <f>S187*H187</f>
        <v>0</v>
      </c>
      <c r="U187" s="154">
        <v>8.0000000000000007E-5</v>
      </c>
      <c r="V187" s="154">
        <f>U187*H187</f>
        <v>2.2000000000000001E-4</v>
      </c>
      <c r="W187" s="154">
        <v>0</v>
      </c>
      <c r="X187" s="155">
        <f>W187*H187</f>
        <v>0</v>
      </c>
      <c r="Y187" s="26"/>
      <c r="Z187" s="26"/>
      <c r="AA187" s="26"/>
      <c r="AB187" s="26"/>
      <c r="AC187" s="26"/>
      <c r="AD187" s="26"/>
      <c r="AE187" s="26"/>
      <c r="AR187" s="156" t="s">
        <v>127</v>
      </c>
      <c r="AT187" s="156" t="s">
        <v>123</v>
      </c>
      <c r="AU187" s="156" t="s">
        <v>119</v>
      </c>
      <c r="AY187" s="14" t="s">
        <v>120</v>
      </c>
      <c r="BE187" s="157">
        <f>IF(O187="základná",K187,0)</f>
        <v>0</v>
      </c>
      <c r="BF187" s="157">
        <f>IF(O187="znížená",K187,0)</f>
        <v>0</v>
      </c>
      <c r="BG187" s="157">
        <f>IF(O187="zákl. prenesená",K187,0)</f>
        <v>0</v>
      </c>
      <c r="BH187" s="157">
        <f>IF(O187="zníž. prenesená",K187,0)</f>
        <v>0</v>
      </c>
      <c r="BI187" s="157">
        <f>IF(O187="nulová",K187,0)</f>
        <v>0</v>
      </c>
      <c r="BJ187" s="14" t="s">
        <v>119</v>
      </c>
      <c r="BK187" s="157">
        <f>ROUND(P187*H187,2)</f>
        <v>0</v>
      </c>
      <c r="BL187" s="14" t="s">
        <v>127</v>
      </c>
      <c r="BM187" s="156" t="s">
        <v>330</v>
      </c>
    </row>
    <row r="188" spans="1:65" s="12" customFormat="1" ht="25.9" customHeight="1">
      <c r="B188" s="130"/>
      <c r="D188" s="131" t="s">
        <v>70</v>
      </c>
      <c r="E188" s="132" t="s">
        <v>331</v>
      </c>
      <c r="F188" s="132" t="s">
        <v>332</v>
      </c>
      <c r="K188" s="133">
        <f>BK188</f>
        <v>0</v>
      </c>
      <c r="M188" s="130"/>
      <c r="N188" s="134"/>
      <c r="O188" s="135"/>
      <c r="P188" s="135"/>
      <c r="Q188" s="136">
        <f>SUM(Q189:Q190)</f>
        <v>0</v>
      </c>
      <c r="R188" s="136">
        <f>SUM(R189:R190)</f>
        <v>0</v>
      </c>
      <c r="S188" s="135"/>
      <c r="T188" s="137">
        <f>SUM(T189:T190)</f>
        <v>53</v>
      </c>
      <c r="U188" s="135"/>
      <c r="V188" s="137">
        <f>SUM(V189:V190)</f>
        <v>0</v>
      </c>
      <c r="W188" s="135"/>
      <c r="X188" s="138">
        <f>SUM(X189:X190)</f>
        <v>0</v>
      </c>
      <c r="AR188" s="131" t="s">
        <v>132</v>
      </c>
      <c r="AT188" s="139" t="s">
        <v>70</v>
      </c>
      <c r="AU188" s="139" t="s">
        <v>71</v>
      </c>
      <c r="AY188" s="131" t="s">
        <v>120</v>
      </c>
      <c r="BK188" s="140">
        <f>SUM(BK189:BK190)</f>
        <v>0</v>
      </c>
    </row>
    <row r="189" spans="1:65" s="2" customFormat="1" ht="44.25" customHeight="1">
      <c r="A189" s="26"/>
      <c r="B189" s="143"/>
      <c r="C189" s="144" t="s">
        <v>333</v>
      </c>
      <c r="D189" s="144" t="s">
        <v>123</v>
      </c>
      <c r="E189" s="145" t="s">
        <v>334</v>
      </c>
      <c r="F189" s="146" t="s">
        <v>335</v>
      </c>
      <c r="G189" s="147" t="s">
        <v>336</v>
      </c>
      <c r="H189" s="148">
        <v>24</v>
      </c>
      <c r="I189" s="149">
        <v>0</v>
      </c>
      <c r="J189" s="149">
        <v>0</v>
      </c>
      <c r="K189" s="149">
        <f>ROUND(P189*H189,2)</f>
        <v>0</v>
      </c>
      <c r="L189" s="150"/>
      <c r="M189" s="27"/>
      <c r="N189" s="151" t="s">
        <v>1</v>
      </c>
      <c r="O189" s="152" t="s">
        <v>35</v>
      </c>
      <c r="P189" s="153">
        <f>I189+J189</f>
        <v>0</v>
      </c>
      <c r="Q189" s="153">
        <f>ROUND(I189*H189,2)</f>
        <v>0</v>
      </c>
      <c r="R189" s="153">
        <f>ROUND(J189*H189,2)</f>
        <v>0</v>
      </c>
      <c r="S189" s="154">
        <v>0</v>
      </c>
      <c r="T189" s="154">
        <f>S189*H189</f>
        <v>0</v>
      </c>
      <c r="U189" s="154">
        <v>0</v>
      </c>
      <c r="V189" s="154">
        <f>U189*H189</f>
        <v>0</v>
      </c>
      <c r="W189" s="154">
        <v>0</v>
      </c>
      <c r="X189" s="155">
        <f>W189*H189</f>
        <v>0</v>
      </c>
      <c r="Y189" s="26"/>
      <c r="Z189" s="26"/>
      <c r="AA189" s="26"/>
      <c r="AB189" s="26"/>
      <c r="AC189" s="26"/>
      <c r="AD189" s="26"/>
      <c r="AE189" s="26"/>
      <c r="AR189" s="156" t="s">
        <v>337</v>
      </c>
      <c r="AT189" s="156" t="s">
        <v>123</v>
      </c>
      <c r="AU189" s="156" t="s">
        <v>78</v>
      </c>
      <c r="AY189" s="14" t="s">
        <v>120</v>
      </c>
      <c r="BE189" s="157">
        <f>IF(O189="základná",K189,0)</f>
        <v>0</v>
      </c>
      <c r="BF189" s="157">
        <f>IF(O189="znížená",K189,0)</f>
        <v>0</v>
      </c>
      <c r="BG189" s="157">
        <f>IF(O189="zákl. prenesená",K189,0)</f>
        <v>0</v>
      </c>
      <c r="BH189" s="157">
        <f>IF(O189="zníž. prenesená",K189,0)</f>
        <v>0</v>
      </c>
      <c r="BI189" s="157">
        <f>IF(O189="nulová",K189,0)</f>
        <v>0</v>
      </c>
      <c r="BJ189" s="14" t="s">
        <v>119</v>
      </c>
      <c r="BK189" s="157">
        <f>ROUND(P189*H189,2)</f>
        <v>0</v>
      </c>
      <c r="BL189" s="14" t="s">
        <v>337</v>
      </c>
      <c r="BM189" s="156" t="s">
        <v>338</v>
      </c>
    </row>
    <row r="190" spans="1:65" s="2" customFormat="1" ht="16.5" customHeight="1">
      <c r="A190" s="26"/>
      <c r="B190" s="143"/>
      <c r="C190" s="144" t="s">
        <v>225</v>
      </c>
      <c r="D190" s="144" t="s">
        <v>123</v>
      </c>
      <c r="E190" s="145" t="s">
        <v>339</v>
      </c>
      <c r="F190" s="146" t="s">
        <v>340</v>
      </c>
      <c r="G190" s="147" t="s">
        <v>336</v>
      </c>
      <c r="H190" s="148">
        <v>50</v>
      </c>
      <c r="I190" s="149">
        <v>0</v>
      </c>
      <c r="J190" s="149">
        <v>0</v>
      </c>
      <c r="K190" s="149">
        <f>ROUND(P190*H190,2)</f>
        <v>0</v>
      </c>
      <c r="L190" s="150"/>
      <c r="M190" s="27"/>
      <c r="N190" s="167" t="s">
        <v>1</v>
      </c>
      <c r="O190" s="168" t="s">
        <v>35</v>
      </c>
      <c r="P190" s="169">
        <f>I190+J190</f>
        <v>0</v>
      </c>
      <c r="Q190" s="169">
        <f>ROUND(I190*H190,2)</f>
        <v>0</v>
      </c>
      <c r="R190" s="169">
        <f>ROUND(J190*H190,2)</f>
        <v>0</v>
      </c>
      <c r="S190" s="170">
        <v>1.06</v>
      </c>
      <c r="T190" s="170">
        <f>S190*H190</f>
        <v>53</v>
      </c>
      <c r="U190" s="170">
        <v>0</v>
      </c>
      <c r="V190" s="170">
        <f>U190*H190</f>
        <v>0</v>
      </c>
      <c r="W190" s="170">
        <v>0</v>
      </c>
      <c r="X190" s="171">
        <f>W190*H190</f>
        <v>0</v>
      </c>
      <c r="Y190" s="26"/>
      <c r="Z190" s="26"/>
      <c r="AA190" s="26"/>
      <c r="AB190" s="26"/>
      <c r="AC190" s="26"/>
      <c r="AD190" s="26"/>
      <c r="AE190" s="26"/>
      <c r="AR190" s="156" t="s">
        <v>127</v>
      </c>
      <c r="AT190" s="156" t="s">
        <v>123</v>
      </c>
      <c r="AU190" s="156" t="s">
        <v>78</v>
      </c>
      <c r="AY190" s="14" t="s">
        <v>120</v>
      </c>
      <c r="BE190" s="157">
        <f>IF(O190="základná",K190,0)</f>
        <v>0</v>
      </c>
      <c r="BF190" s="157">
        <f>IF(O190="znížená",K190,0)</f>
        <v>0</v>
      </c>
      <c r="BG190" s="157">
        <f>IF(O190="zákl. prenesená",K190,0)</f>
        <v>0</v>
      </c>
      <c r="BH190" s="157">
        <f>IF(O190="zníž. prenesená",K190,0)</f>
        <v>0</v>
      </c>
      <c r="BI190" s="157">
        <f>IF(O190="nulová",K190,0)</f>
        <v>0</v>
      </c>
      <c r="BJ190" s="14" t="s">
        <v>119</v>
      </c>
      <c r="BK190" s="157">
        <f>ROUND(P190*H190,2)</f>
        <v>0</v>
      </c>
      <c r="BL190" s="14" t="s">
        <v>127</v>
      </c>
      <c r="BM190" s="156" t="s">
        <v>341</v>
      </c>
    </row>
    <row r="191" spans="1:65" s="2" customFormat="1" ht="6.95" customHeight="1">
      <c r="A191" s="26"/>
      <c r="B191" s="44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27"/>
      <c r="N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</row>
  </sheetData>
  <autoFilter ref="C124:L190" xr:uid="{00000000-0009-0000-0000-000001000000}"/>
  <mergeCells count="9">
    <mergeCell ref="E87:H87"/>
    <mergeCell ref="E115:H115"/>
    <mergeCell ref="E117:H117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2. Rozpočet - štandard na...</vt:lpstr>
      <vt:lpstr>'2. Rozpočet - štandard na...'!Názvy_tlače</vt:lpstr>
      <vt:lpstr>'Rekapitulácia stavby'!Názvy_tlače</vt:lpstr>
      <vt:lpstr>'2. Rozpočet - štandard na...'!Oblasť_tlače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Majer</dc:creator>
  <cp:lastModifiedBy>riska</cp:lastModifiedBy>
  <dcterms:created xsi:type="dcterms:W3CDTF">2022-04-12T08:53:54Z</dcterms:created>
  <dcterms:modified xsi:type="dcterms:W3CDTF">2022-04-13T08:46:22Z</dcterms:modified>
</cp:coreProperties>
</file>