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iska\Documents\T.P.K\2022 T.P.K\Orechy\Rozpočty na zaslanie do súťaže\Bez cien\"/>
    </mc:Choice>
  </mc:AlternateContent>
  <xr:revisionPtr revIDLastSave="0" documentId="13_ncr:1_{002DCE4A-9040-4FCC-AAC5-06ED3320C6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2. Rozpočet - štandard na..." sheetId="2" r:id="rId2"/>
  </sheets>
  <definedNames>
    <definedName name="_xlnm._FilterDatabase" localSheetId="1" hidden="1">'2. Rozpočet - štandard na...'!$C$124:$L$265</definedName>
    <definedName name="_xlnm.Print_Titles" localSheetId="1">'2. Rozpočet - štandard na...'!$124:$124</definedName>
    <definedName name="_xlnm.Print_Titles" localSheetId="0">'Rekapitulácia stavby'!$92:$92</definedName>
    <definedName name="_xlnm.Print_Area" localSheetId="1">'2. Rozpočet - štandard na...'!$C$4:$K$76,'2. Rozpočet - štandard na...'!$C$82:$K$106,'2. Rozpočet - štandard na...'!$C$112:$K$265</definedName>
    <definedName name="_xlnm.Print_Area" localSheetId="0">'Rekapitulácia stavby'!$D$4:$AO$76,'Rekapitulácia stavby'!$C$82:$AQ$96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1" i="2" l="1"/>
  <c r="P152" i="2"/>
  <c r="K152" i="2" s="1"/>
  <c r="Q152" i="2"/>
  <c r="R152" i="2"/>
  <c r="K39" i="2"/>
  <c r="K38" i="2"/>
  <c r="BA95" i="1" s="1"/>
  <c r="K37" i="2"/>
  <c r="AZ95" i="1" s="1"/>
  <c r="BI265" i="2"/>
  <c r="BH265" i="2"/>
  <c r="BG265" i="2"/>
  <c r="BE265" i="2"/>
  <c r="X265" i="2"/>
  <c r="V265" i="2"/>
  <c r="T265" i="2"/>
  <c r="P265" i="2"/>
  <c r="BI264" i="2"/>
  <c r="BH264" i="2"/>
  <c r="BG264" i="2"/>
  <c r="BE264" i="2"/>
  <c r="X264" i="2"/>
  <c r="V264" i="2"/>
  <c r="T264" i="2"/>
  <c r="P264" i="2"/>
  <c r="BI263" i="2"/>
  <c r="BH263" i="2"/>
  <c r="BG263" i="2"/>
  <c r="BE263" i="2"/>
  <c r="X263" i="2"/>
  <c r="V263" i="2"/>
  <c r="T263" i="2"/>
  <c r="P263" i="2"/>
  <c r="K263" i="2" s="1"/>
  <c r="BI262" i="2"/>
  <c r="BH262" i="2"/>
  <c r="BG262" i="2"/>
  <c r="BE262" i="2"/>
  <c r="X262" i="2"/>
  <c r="V262" i="2"/>
  <c r="T262" i="2"/>
  <c r="P262" i="2"/>
  <c r="BI260" i="2"/>
  <c r="BH260" i="2"/>
  <c r="BG260" i="2"/>
  <c r="BE260" i="2"/>
  <c r="X260" i="2"/>
  <c r="V260" i="2"/>
  <c r="T260" i="2"/>
  <c r="P260" i="2"/>
  <c r="BI259" i="2"/>
  <c r="BH259" i="2"/>
  <c r="BG259" i="2"/>
  <c r="BE259" i="2"/>
  <c r="X259" i="2"/>
  <c r="V259" i="2"/>
  <c r="T259" i="2"/>
  <c r="P259" i="2"/>
  <c r="BI258" i="2"/>
  <c r="BH258" i="2"/>
  <c r="BG258" i="2"/>
  <c r="BE258" i="2"/>
  <c r="X258" i="2"/>
  <c r="V258" i="2"/>
  <c r="T258" i="2"/>
  <c r="P258" i="2"/>
  <c r="BI257" i="2"/>
  <c r="BH257" i="2"/>
  <c r="BG257" i="2"/>
  <c r="BE257" i="2"/>
  <c r="X257" i="2"/>
  <c r="V257" i="2"/>
  <c r="T257" i="2"/>
  <c r="P257" i="2"/>
  <c r="BI256" i="2"/>
  <c r="BH256" i="2"/>
  <c r="BG256" i="2"/>
  <c r="BE256" i="2"/>
  <c r="X256" i="2"/>
  <c r="V256" i="2"/>
  <c r="T256" i="2"/>
  <c r="P256" i="2"/>
  <c r="BI255" i="2"/>
  <c r="BH255" i="2"/>
  <c r="BG255" i="2"/>
  <c r="BE255" i="2"/>
  <c r="X255" i="2"/>
  <c r="V255" i="2"/>
  <c r="T255" i="2"/>
  <c r="P255" i="2"/>
  <c r="BI253" i="2"/>
  <c r="BH253" i="2"/>
  <c r="BG253" i="2"/>
  <c r="BE253" i="2"/>
  <c r="X253" i="2"/>
  <c r="V253" i="2"/>
  <c r="T253" i="2"/>
  <c r="P253" i="2"/>
  <c r="BK253" i="2" s="1"/>
  <c r="BI252" i="2"/>
  <c r="BH252" i="2"/>
  <c r="BG252" i="2"/>
  <c r="BE252" i="2"/>
  <c r="X252" i="2"/>
  <c r="V252" i="2"/>
  <c r="T252" i="2"/>
  <c r="P252" i="2"/>
  <c r="BI251" i="2"/>
  <c r="BH251" i="2"/>
  <c r="BG251" i="2"/>
  <c r="BE251" i="2"/>
  <c r="X251" i="2"/>
  <c r="V251" i="2"/>
  <c r="T251" i="2"/>
  <c r="P251" i="2"/>
  <c r="BI249" i="2"/>
  <c r="BH249" i="2"/>
  <c r="BG249" i="2"/>
  <c r="BE249" i="2"/>
  <c r="X249" i="2"/>
  <c r="V249" i="2"/>
  <c r="T249" i="2"/>
  <c r="P249" i="2"/>
  <c r="BI248" i="2"/>
  <c r="BH248" i="2"/>
  <c r="BG248" i="2"/>
  <c r="BE248" i="2"/>
  <c r="X248" i="2"/>
  <c r="V248" i="2"/>
  <c r="T248" i="2"/>
  <c r="P248" i="2"/>
  <c r="BI247" i="2"/>
  <c r="BH247" i="2"/>
  <c r="BG247" i="2"/>
  <c r="BE247" i="2"/>
  <c r="X247" i="2"/>
  <c r="V247" i="2"/>
  <c r="T247" i="2"/>
  <c r="P247" i="2"/>
  <c r="BI246" i="2"/>
  <c r="BH246" i="2"/>
  <c r="BG246" i="2"/>
  <c r="BE246" i="2"/>
  <c r="X246" i="2"/>
  <c r="V246" i="2"/>
  <c r="T246" i="2"/>
  <c r="P246" i="2"/>
  <c r="BI245" i="2"/>
  <c r="BH245" i="2"/>
  <c r="BG245" i="2"/>
  <c r="BE245" i="2"/>
  <c r="X245" i="2"/>
  <c r="V245" i="2"/>
  <c r="T245" i="2"/>
  <c r="P245" i="2"/>
  <c r="BI244" i="2"/>
  <c r="BH244" i="2"/>
  <c r="BG244" i="2"/>
  <c r="BE244" i="2"/>
  <c r="X244" i="2"/>
  <c r="V244" i="2"/>
  <c r="T244" i="2"/>
  <c r="P244" i="2"/>
  <c r="BI243" i="2"/>
  <c r="BH243" i="2"/>
  <c r="BG243" i="2"/>
  <c r="BE243" i="2"/>
  <c r="X243" i="2"/>
  <c r="V243" i="2"/>
  <c r="T243" i="2"/>
  <c r="P243" i="2"/>
  <c r="K243" i="2" s="1"/>
  <c r="BF243" i="2" s="1"/>
  <c r="BI242" i="2"/>
  <c r="BH242" i="2"/>
  <c r="BG242" i="2"/>
  <c r="BE242" i="2"/>
  <c r="X242" i="2"/>
  <c r="V242" i="2"/>
  <c r="T242" i="2"/>
  <c r="P242" i="2"/>
  <c r="BI241" i="2"/>
  <c r="BH241" i="2"/>
  <c r="BG241" i="2"/>
  <c r="BE241" i="2"/>
  <c r="X241" i="2"/>
  <c r="V241" i="2"/>
  <c r="T241" i="2"/>
  <c r="P241" i="2"/>
  <c r="BI240" i="2"/>
  <c r="BH240" i="2"/>
  <c r="BG240" i="2"/>
  <c r="BE240" i="2"/>
  <c r="X240" i="2"/>
  <c r="V240" i="2"/>
  <c r="T240" i="2"/>
  <c r="P240" i="2"/>
  <c r="BI239" i="2"/>
  <c r="BH239" i="2"/>
  <c r="BG239" i="2"/>
  <c r="BE239" i="2"/>
  <c r="X239" i="2"/>
  <c r="V239" i="2"/>
  <c r="T239" i="2"/>
  <c r="P239" i="2"/>
  <c r="BI238" i="2"/>
  <c r="BH238" i="2"/>
  <c r="BG238" i="2"/>
  <c r="BE238" i="2"/>
  <c r="X238" i="2"/>
  <c r="V238" i="2"/>
  <c r="T238" i="2"/>
  <c r="P238" i="2"/>
  <c r="BI237" i="2"/>
  <c r="BH237" i="2"/>
  <c r="BG237" i="2"/>
  <c r="BE237" i="2"/>
  <c r="X237" i="2"/>
  <c r="V237" i="2"/>
  <c r="T237" i="2"/>
  <c r="P237" i="2"/>
  <c r="BI236" i="2"/>
  <c r="BH236" i="2"/>
  <c r="BG236" i="2"/>
  <c r="BE236" i="2"/>
  <c r="X236" i="2"/>
  <c r="V236" i="2"/>
  <c r="T236" i="2"/>
  <c r="P236" i="2"/>
  <c r="BI235" i="2"/>
  <c r="BH235" i="2"/>
  <c r="BG235" i="2"/>
  <c r="BE235" i="2"/>
  <c r="X235" i="2"/>
  <c r="V235" i="2"/>
  <c r="T235" i="2"/>
  <c r="P235" i="2"/>
  <c r="BI234" i="2"/>
  <c r="BH234" i="2"/>
  <c r="BG234" i="2"/>
  <c r="BE234" i="2"/>
  <c r="X234" i="2"/>
  <c r="V234" i="2"/>
  <c r="T234" i="2"/>
  <c r="P234" i="2"/>
  <c r="BI233" i="2"/>
  <c r="BH233" i="2"/>
  <c r="BG233" i="2"/>
  <c r="BE233" i="2"/>
  <c r="X233" i="2"/>
  <c r="V233" i="2"/>
  <c r="T233" i="2"/>
  <c r="P233" i="2"/>
  <c r="BI232" i="2"/>
  <c r="BH232" i="2"/>
  <c r="BG232" i="2"/>
  <c r="BE232" i="2"/>
  <c r="X232" i="2"/>
  <c r="V232" i="2"/>
  <c r="T232" i="2"/>
  <c r="P232" i="2"/>
  <c r="K232" i="2" s="1"/>
  <c r="BF232" i="2" s="1"/>
  <c r="BI231" i="2"/>
  <c r="BH231" i="2"/>
  <c r="BG231" i="2"/>
  <c r="BE231" i="2"/>
  <c r="X231" i="2"/>
  <c r="V231" i="2"/>
  <c r="T231" i="2"/>
  <c r="P231" i="2"/>
  <c r="BK231" i="2" s="1"/>
  <c r="BI230" i="2"/>
  <c r="BH230" i="2"/>
  <c r="BG230" i="2"/>
  <c r="BE230" i="2"/>
  <c r="X230" i="2"/>
  <c r="V230" i="2"/>
  <c r="T230" i="2"/>
  <c r="P230" i="2"/>
  <c r="BI229" i="2"/>
  <c r="BH229" i="2"/>
  <c r="BG229" i="2"/>
  <c r="BE229" i="2"/>
  <c r="X229" i="2"/>
  <c r="V229" i="2"/>
  <c r="T229" i="2"/>
  <c r="P229" i="2"/>
  <c r="BI228" i="2"/>
  <c r="BH228" i="2"/>
  <c r="BG228" i="2"/>
  <c r="BE228" i="2"/>
  <c r="X228" i="2"/>
  <c r="V228" i="2"/>
  <c r="T228" i="2"/>
  <c r="P228" i="2"/>
  <c r="BI227" i="2"/>
  <c r="BH227" i="2"/>
  <c r="BG227" i="2"/>
  <c r="BE227" i="2"/>
  <c r="X227" i="2"/>
  <c r="V227" i="2"/>
  <c r="T227" i="2"/>
  <c r="P227" i="2"/>
  <c r="BI226" i="2"/>
  <c r="BH226" i="2"/>
  <c r="BG226" i="2"/>
  <c r="BE226" i="2"/>
  <c r="X226" i="2"/>
  <c r="V226" i="2"/>
  <c r="T226" i="2"/>
  <c r="P226" i="2"/>
  <c r="BI225" i="2"/>
  <c r="BH225" i="2"/>
  <c r="BG225" i="2"/>
  <c r="BE225" i="2"/>
  <c r="X225" i="2"/>
  <c r="V225" i="2"/>
  <c r="T225" i="2"/>
  <c r="P225" i="2"/>
  <c r="BI224" i="2"/>
  <c r="BH224" i="2"/>
  <c r="BG224" i="2"/>
  <c r="BE224" i="2"/>
  <c r="X224" i="2"/>
  <c r="V224" i="2"/>
  <c r="T224" i="2"/>
  <c r="P224" i="2"/>
  <c r="BK224" i="2" s="1"/>
  <c r="BI223" i="2"/>
  <c r="BH223" i="2"/>
  <c r="BG223" i="2"/>
  <c r="BE223" i="2"/>
  <c r="X223" i="2"/>
  <c r="V223" i="2"/>
  <c r="T223" i="2"/>
  <c r="P223" i="2"/>
  <c r="BI222" i="2"/>
  <c r="BH222" i="2"/>
  <c r="BG222" i="2"/>
  <c r="BE222" i="2"/>
  <c r="X222" i="2"/>
  <c r="V222" i="2"/>
  <c r="T222" i="2"/>
  <c r="P222" i="2"/>
  <c r="BI221" i="2"/>
  <c r="BH221" i="2"/>
  <c r="BG221" i="2"/>
  <c r="BE221" i="2"/>
  <c r="X221" i="2"/>
  <c r="V221" i="2"/>
  <c r="T221" i="2"/>
  <c r="P221" i="2"/>
  <c r="BI220" i="2"/>
  <c r="BH220" i="2"/>
  <c r="BG220" i="2"/>
  <c r="BE220" i="2"/>
  <c r="X220" i="2"/>
  <c r="V220" i="2"/>
  <c r="T220" i="2"/>
  <c r="P220" i="2"/>
  <c r="BI219" i="2"/>
  <c r="BH219" i="2"/>
  <c r="BG219" i="2"/>
  <c r="BE219" i="2"/>
  <c r="X219" i="2"/>
  <c r="V219" i="2"/>
  <c r="T219" i="2"/>
  <c r="P219" i="2"/>
  <c r="BI218" i="2"/>
  <c r="BH218" i="2"/>
  <c r="BG218" i="2"/>
  <c r="BE218" i="2"/>
  <c r="X218" i="2"/>
  <c r="V218" i="2"/>
  <c r="T218" i="2"/>
  <c r="P218" i="2"/>
  <c r="BK218" i="2" s="1"/>
  <c r="BI217" i="2"/>
  <c r="BH217" i="2"/>
  <c r="BG217" i="2"/>
  <c r="BE217" i="2"/>
  <c r="X217" i="2"/>
  <c r="V217" i="2"/>
  <c r="T217" i="2"/>
  <c r="P217" i="2"/>
  <c r="BI216" i="2"/>
  <c r="BH216" i="2"/>
  <c r="BG216" i="2"/>
  <c r="BE216" i="2"/>
  <c r="X216" i="2"/>
  <c r="V216" i="2"/>
  <c r="T216" i="2"/>
  <c r="P216" i="2"/>
  <c r="BI215" i="2"/>
  <c r="BH215" i="2"/>
  <c r="BG215" i="2"/>
  <c r="BE215" i="2"/>
  <c r="X215" i="2"/>
  <c r="V215" i="2"/>
  <c r="T215" i="2"/>
  <c r="P215" i="2"/>
  <c r="BI214" i="2"/>
  <c r="BH214" i="2"/>
  <c r="BG214" i="2"/>
  <c r="BE214" i="2"/>
  <c r="X214" i="2"/>
  <c r="V214" i="2"/>
  <c r="T214" i="2"/>
  <c r="P214" i="2"/>
  <c r="BI213" i="2"/>
  <c r="BH213" i="2"/>
  <c r="BG213" i="2"/>
  <c r="BE213" i="2"/>
  <c r="X213" i="2"/>
  <c r="V213" i="2"/>
  <c r="T213" i="2"/>
  <c r="P213" i="2"/>
  <c r="BI212" i="2"/>
  <c r="BH212" i="2"/>
  <c r="BG212" i="2"/>
  <c r="BE212" i="2"/>
  <c r="X212" i="2"/>
  <c r="V212" i="2"/>
  <c r="T212" i="2"/>
  <c r="P212" i="2"/>
  <c r="BI211" i="2"/>
  <c r="BH211" i="2"/>
  <c r="BG211" i="2"/>
  <c r="BE211" i="2"/>
  <c r="X211" i="2"/>
  <c r="V211" i="2"/>
  <c r="T211" i="2"/>
  <c r="P211" i="2"/>
  <c r="BI210" i="2"/>
  <c r="BH210" i="2"/>
  <c r="BG210" i="2"/>
  <c r="BE210" i="2"/>
  <c r="X210" i="2"/>
  <c r="V210" i="2"/>
  <c r="T210" i="2"/>
  <c r="P210" i="2"/>
  <c r="BI209" i="2"/>
  <c r="BH209" i="2"/>
  <c r="BG209" i="2"/>
  <c r="BE209" i="2"/>
  <c r="X209" i="2"/>
  <c r="V209" i="2"/>
  <c r="T209" i="2"/>
  <c r="P209" i="2"/>
  <c r="BI208" i="2"/>
  <c r="BH208" i="2"/>
  <c r="BG208" i="2"/>
  <c r="BE208" i="2"/>
  <c r="X208" i="2"/>
  <c r="V208" i="2"/>
  <c r="T208" i="2"/>
  <c r="P208" i="2"/>
  <c r="BI207" i="2"/>
  <c r="BH207" i="2"/>
  <c r="BG207" i="2"/>
  <c r="BE207" i="2"/>
  <c r="X207" i="2"/>
  <c r="V207" i="2"/>
  <c r="T207" i="2"/>
  <c r="P207" i="2"/>
  <c r="BI206" i="2"/>
  <c r="BH206" i="2"/>
  <c r="BG206" i="2"/>
  <c r="BE206" i="2"/>
  <c r="X206" i="2"/>
  <c r="V206" i="2"/>
  <c r="T206" i="2"/>
  <c r="P206" i="2"/>
  <c r="BI205" i="2"/>
  <c r="BH205" i="2"/>
  <c r="BG205" i="2"/>
  <c r="BE205" i="2"/>
  <c r="X205" i="2"/>
  <c r="V205" i="2"/>
  <c r="T205" i="2"/>
  <c r="P205" i="2"/>
  <c r="BI203" i="2"/>
  <c r="BH203" i="2"/>
  <c r="BG203" i="2"/>
  <c r="BE203" i="2"/>
  <c r="X203" i="2"/>
  <c r="V203" i="2"/>
  <c r="T203" i="2"/>
  <c r="P203" i="2"/>
  <c r="K203" i="2" s="1"/>
  <c r="BF203" i="2" s="1"/>
  <c r="BI202" i="2"/>
  <c r="BH202" i="2"/>
  <c r="BG202" i="2"/>
  <c r="BE202" i="2"/>
  <c r="X202" i="2"/>
  <c r="V202" i="2"/>
  <c r="T202" i="2"/>
  <c r="P202" i="2"/>
  <c r="BI201" i="2"/>
  <c r="BH201" i="2"/>
  <c r="BG201" i="2"/>
  <c r="BE201" i="2"/>
  <c r="X201" i="2"/>
  <c r="V201" i="2"/>
  <c r="T201" i="2"/>
  <c r="P201" i="2"/>
  <c r="BI200" i="2"/>
  <c r="BH200" i="2"/>
  <c r="BG200" i="2"/>
  <c r="BE200" i="2"/>
  <c r="X200" i="2"/>
  <c r="V200" i="2"/>
  <c r="T200" i="2"/>
  <c r="P200" i="2"/>
  <c r="BI199" i="2"/>
  <c r="BH199" i="2"/>
  <c r="BG199" i="2"/>
  <c r="BE199" i="2"/>
  <c r="X199" i="2"/>
  <c r="V199" i="2"/>
  <c r="T199" i="2"/>
  <c r="P199" i="2"/>
  <c r="BI198" i="2"/>
  <c r="BH198" i="2"/>
  <c r="BG198" i="2"/>
  <c r="BE198" i="2"/>
  <c r="X198" i="2"/>
  <c r="V198" i="2"/>
  <c r="T198" i="2"/>
  <c r="P198" i="2"/>
  <c r="BI197" i="2"/>
  <c r="BH197" i="2"/>
  <c r="BG197" i="2"/>
  <c r="BE197" i="2"/>
  <c r="X197" i="2"/>
  <c r="V197" i="2"/>
  <c r="T197" i="2"/>
  <c r="P197" i="2"/>
  <c r="BI196" i="2"/>
  <c r="BH196" i="2"/>
  <c r="BG196" i="2"/>
  <c r="BE196" i="2"/>
  <c r="X196" i="2"/>
  <c r="V196" i="2"/>
  <c r="T196" i="2"/>
  <c r="P196" i="2"/>
  <c r="BI195" i="2"/>
  <c r="BH195" i="2"/>
  <c r="BG195" i="2"/>
  <c r="BE195" i="2"/>
  <c r="X195" i="2"/>
  <c r="V195" i="2"/>
  <c r="T195" i="2"/>
  <c r="P195" i="2"/>
  <c r="K195" i="2" s="1"/>
  <c r="BF195" i="2" s="1"/>
  <c r="BI194" i="2"/>
  <c r="BH194" i="2"/>
  <c r="BG194" i="2"/>
  <c r="BE194" i="2"/>
  <c r="X194" i="2"/>
  <c r="V194" i="2"/>
  <c r="T194" i="2"/>
  <c r="P194" i="2"/>
  <c r="BI193" i="2"/>
  <c r="BH193" i="2"/>
  <c r="BG193" i="2"/>
  <c r="BE193" i="2"/>
  <c r="X193" i="2"/>
  <c r="V193" i="2"/>
  <c r="T193" i="2"/>
  <c r="P193" i="2"/>
  <c r="BI192" i="2"/>
  <c r="BH192" i="2"/>
  <c r="BG192" i="2"/>
  <c r="BE192" i="2"/>
  <c r="X192" i="2"/>
  <c r="V192" i="2"/>
  <c r="T192" i="2"/>
  <c r="P192" i="2"/>
  <c r="BI191" i="2"/>
  <c r="BH191" i="2"/>
  <c r="BG191" i="2"/>
  <c r="BE191" i="2"/>
  <c r="X191" i="2"/>
  <c r="V191" i="2"/>
  <c r="T191" i="2"/>
  <c r="P191" i="2"/>
  <c r="BI190" i="2"/>
  <c r="BH190" i="2"/>
  <c r="BG190" i="2"/>
  <c r="BE190" i="2"/>
  <c r="X190" i="2"/>
  <c r="V190" i="2"/>
  <c r="T190" i="2"/>
  <c r="P190" i="2"/>
  <c r="BI189" i="2"/>
  <c r="BH189" i="2"/>
  <c r="BG189" i="2"/>
  <c r="BE189" i="2"/>
  <c r="X189" i="2"/>
  <c r="V189" i="2"/>
  <c r="T189" i="2"/>
  <c r="P189" i="2"/>
  <c r="BI188" i="2"/>
  <c r="BH188" i="2"/>
  <c r="BG188" i="2"/>
  <c r="BE188" i="2"/>
  <c r="X188" i="2"/>
  <c r="V188" i="2"/>
  <c r="T188" i="2"/>
  <c r="P188" i="2"/>
  <c r="BI187" i="2"/>
  <c r="BH187" i="2"/>
  <c r="BG187" i="2"/>
  <c r="BE187" i="2"/>
  <c r="X187" i="2"/>
  <c r="V187" i="2"/>
  <c r="T187" i="2"/>
  <c r="P187" i="2"/>
  <c r="K187" i="2" s="1"/>
  <c r="BF187" i="2" s="1"/>
  <c r="BI186" i="2"/>
  <c r="BH186" i="2"/>
  <c r="BG186" i="2"/>
  <c r="BE186" i="2"/>
  <c r="X186" i="2"/>
  <c r="V186" i="2"/>
  <c r="T186" i="2"/>
  <c r="P186" i="2"/>
  <c r="BK186" i="2" s="1"/>
  <c r="BI185" i="2"/>
  <c r="BH185" i="2"/>
  <c r="BG185" i="2"/>
  <c r="BE185" i="2"/>
  <c r="X185" i="2"/>
  <c r="V185" i="2"/>
  <c r="T185" i="2"/>
  <c r="P185" i="2"/>
  <c r="BK185" i="2" s="1"/>
  <c r="BI184" i="2"/>
  <c r="BH184" i="2"/>
  <c r="BG184" i="2"/>
  <c r="BE184" i="2"/>
  <c r="X184" i="2"/>
  <c r="V184" i="2"/>
  <c r="T184" i="2"/>
  <c r="P184" i="2"/>
  <c r="BI183" i="2"/>
  <c r="BH183" i="2"/>
  <c r="BG183" i="2"/>
  <c r="BE183" i="2"/>
  <c r="X183" i="2"/>
  <c r="V183" i="2"/>
  <c r="T183" i="2"/>
  <c r="P183" i="2"/>
  <c r="K183" i="2" s="1"/>
  <c r="BF183" i="2" s="1"/>
  <c r="BI182" i="2"/>
  <c r="BH182" i="2"/>
  <c r="BG182" i="2"/>
  <c r="BE182" i="2"/>
  <c r="X182" i="2"/>
  <c r="V182" i="2"/>
  <c r="T182" i="2"/>
  <c r="P182" i="2"/>
  <c r="K182" i="2" s="1"/>
  <c r="BF182" i="2" s="1"/>
  <c r="BI181" i="2"/>
  <c r="BH181" i="2"/>
  <c r="BG181" i="2"/>
  <c r="BE181" i="2"/>
  <c r="X181" i="2"/>
  <c r="V181" i="2"/>
  <c r="T181" i="2"/>
  <c r="P181" i="2"/>
  <c r="BI180" i="2"/>
  <c r="BH180" i="2"/>
  <c r="BG180" i="2"/>
  <c r="BE180" i="2"/>
  <c r="X180" i="2"/>
  <c r="V180" i="2"/>
  <c r="T180" i="2"/>
  <c r="P180" i="2"/>
  <c r="BI179" i="2"/>
  <c r="BH179" i="2"/>
  <c r="BG179" i="2"/>
  <c r="BE179" i="2"/>
  <c r="X179" i="2"/>
  <c r="V179" i="2"/>
  <c r="T179" i="2"/>
  <c r="P179" i="2"/>
  <c r="BK179" i="2" s="1"/>
  <c r="BI178" i="2"/>
  <c r="BH178" i="2"/>
  <c r="BG178" i="2"/>
  <c r="BE178" i="2"/>
  <c r="X178" i="2"/>
  <c r="V178" i="2"/>
  <c r="T178" i="2"/>
  <c r="P178" i="2"/>
  <c r="BI177" i="2"/>
  <c r="BH177" i="2"/>
  <c r="BG177" i="2"/>
  <c r="BE177" i="2"/>
  <c r="X177" i="2"/>
  <c r="V177" i="2"/>
  <c r="T177" i="2"/>
  <c r="P177" i="2"/>
  <c r="BI176" i="2"/>
  <c r="BH176" i="2"/>
  <c r="BG176" i="2"/>
  <c r="BE176" i="2"/>
  <c r="X176" i="2"/>
  <c r="V176" i="2"/>
  <c r="T176" i="2"/>
  <c r="P176" i="2"/>
  <c r="BI175" i="2"/>
  <c r="BH175" i="2"/>
  <c r="BG175" i="2"/>
  <c r="BE175" i="2"/>
  <c r="X175" i="2"/>
  <c r="V175" i="2"/>
  <c r="T175" i="2"/>
  <c r="P175" i="2"/>
  <c r="BI174" i="2"/>
  <c r="BH174" i="2"/>
  <c r="BG174" i="2"/>
  <c r="BE174" i="2"/>
  <c r="X174" i="2"/>
  <c r="V174" i="2"/>
  <c r="T174" i="2"/>
  <c r="P174" i="2"/>
  <c r="BK174" i="2" s="1"/>
  <c r="BI172" i="2"/>
  <c r="BH172" i="2"/>
  <c r="BG172" i="2"/>
  <c r="BE172" i="2"/>
  <c r="X172" i="2"/>
  <c r="V172" i="2"/>
  <c r="T172" i="2"/>
  <c r="P172" i="2"/>
  <c r="BI171" i="2"/>
  <c r="BH171" i="2"/>
  <c r="BG171" i="2"/>
  <c r="BE171" i="2"/>
  <c r="X171" i="2"/>
  <c r="V171" i="2"/>
  <c r="T171" i="2"/>
  <c r="P171" i="2"/>
  <c r="BI170" i="2"/>
  <c r="BH170" i="2"/>
  <c r="BG170" i="2"/>
  <c r="BE170" i="2"/>
  <c r="X170" i="2"/>
  <c r="V170" i="2"/>
  <c r="T170" i="2"/>
  <c r="P170" i="2"/>
  <c r="BI169" i="2"/>
  <c r="BH169" i="2"/>
  <c r="BG169" i="2"/>
  <c r="BE169" i="2"/>
  <c r="X169" i="2"/>
  <c r="V169" i="2"/>
  <c r="T169" i="2"/>
  <c r="P169" i="2"/>
  <c r="BI168" i="2"/>
  <c r="BH168" i="2"/>
  <c r="BG168" i="2"/>
  <c r="BE168" i="2"/>
  <c r="X168" i="2"/>
  <c r="V168" i="2"/>
  <c r="T168" i="2"/>
  <c r="P168" i="2"/>
  <c r="BI167" i="2"/>
  <c r="BH167" i="2"/>
  <c r="BG167" i="2"/>
  <c r="BE167" i="2"/>
  <c r="X167" i="2"/>
  <c r="V167" i="2"/>
  <c r="T167" i="2"/>
  <c r="P167" i="2"/>
  <c r="K167" i="2" s="1"/>
  <c r="BF167" i="2" s="1"/>
  <c r="BI166" i="2"/>
  <c r="BH166" i="2"/>
  <c r="BG166" i="2"/>
  <c r="BE166" i="2"/>
  <c r="X166" i="2"/>
  <c r="V166" i="2"/>
  <c r="T166" i="2"/>
  <c r="P166" i="2"/>
  <c r="BI165" i="2"/>
  <c r="BH165" i="2"/>
  <c r="BG165" i="2"/>
  <c r="BE165" i="2"/>
  <c r="X165" i="2"/>
  <c r="V165" i="2"/>
  <c r="T165" i="2"/>
  <c r="P165" i="2"/>
  <c r="BI164" i="2"/>
  <c r="BH164" i="2"/>
  <c r="BG164" i="2"/>
  <c r="BE164" i="2"/>
  <c r="X164" i="2"/>
  <c r="V164" i="2"/>
  <c r="T164" i="2"/>
  <c r="P164" i="2"/>
  <c r="BI163" i="2"/>
  <c r="BH163" i="2"/>
  <c r="BG163" i="2"/>
  <c r="BE163" i="2"/>
  <c r="X163" i="2"/>
  <c r="V163" i="2"/>
  <c r="T163" i="2"/>
  <c r="P163" i="2"/>
  <c r="K163" i="2" s="1"/>
  <c r="BF163" i="2" s="1"/>
  <c r="BI162" i="2"/>
  <c r="BH162" i="2"/>
  <c r="BG162" i="2"/>
  <c r="BE162" i="2"/>
  <c r="X162" i="2"/>
  <c r="V162" i="2"/>
  <c r="T162" i="2"/>
  <c r="P162" i="2"/>
  <c r="BI161" i="2"/>
  <c r="BH161" i="2"/>
  <c r="BG161" i="2"/>
  <c r="BE161" i="2"/>
  <c r="X161" i="2"/>
  <c r="V161" i="2"/>
  <c r="T161" i="2"/>
  <c r="P161" i="2"/>
  <c r="BI160" i="2"/>
  <c r="BH160" i="2"/>
  <c r="BG160" i="2"/>
  <c r="BE160" i="2"/>
  <c r="X160" i="2"/>
  <c r="V160" i="2"/>
  <c r="T160" i="2"/>
  <c r="P160" i="2"/>
  <c r="BI159" i="2"/>
  <c r="BH159" i="2"/>
  <c r="BG159" i="2"/>
  <c r="BE159" i="2"/>
  <c r="X159" i="2"/>
  <c r="V159" i="2"/>
  <c r="T159" i="2"/>
  <c r="P159" i="2"/>
  <c r="BI158" i="2"/>
  <c r="BH158" i="2"/>
  <c r="BG158" i="2"/>
  <c r="BE158" i="2"/>
  <c r="X158" i="2"/>
  <c r="V158" i="2"/>
  <c r="T158" i="2"/>
  <c r="P158" i="2"/>
  <c r="K158" i="2" s="1"/>
  <c r="BF158" i="2" s="1"/>
  <c r="BI157" i="2"/>
  <c r="BH157" i="2"/>
  <c r="BG157" i="2"/>
  <c r="BE157" i="2"/>
  <c r="X157" i="2"/>
  <c r="V157" i="2"/>
  <c r="T157" i="2"/>
  <c r="P157" i="2"/>
  <c r="BI156" i="2"/>
  <c r="BH156" i="2"/>
  <c r="BG156" i="2"/>
  <c r="BE156" i="2"/>
  <c r="X156" i="2"/>
  <c r="V156" i="2"/>
  <c r="T156" i="2"/>
  <c r="P156" i="2"/>
  <c r="BI155" i="2"/>
  <c r="BH155" i="2"/>
  <c r="BG155" i="2"/>
  <c r="BE155" i="2"/>
  <c r="X155" i="2"/>
  <c r="V155" i="2"/>
  <c r="T155" i="2"/>
  <c r="P155" i="2"/>
  <c r="BI154" i="2"/>
  <c r="BH154" i="2"/>
  <c r="BG154" i="2"/>
  <c r="BE154" i="2"/>
  <c r="X154" i="2"/>
  <c r="V154" i="2"/>
  <c r="T154" i="2"/>
  <c r="P154" i="2"/>
  <c r="BI153" i="2"/>
  <c r="BH153" i="2"/>
  <c r="BG153" i="2"/>
  <c r="BE153" i="2"/>
  <c r="X153" i="2"/>
  <c r="V153" i="2"/>
  <c r="T153" i="2"/>
  <c r="P153" i="2"/>
  <c r="BI150" i="2"/>
  <c r="BH150" i="2"/>
  <c r="BG150" i="2"/>
  <c r="BE150" i="2"/>
  <c r="X150" i="2"/>
  <c r="V150" i="2"/>
  <c r="T150" i="2"/>
  <c r="P150" i="2"/>
  <c r="BI149" i="2"/>
  <c r="BH149" i="2"/>
  <c r="BG149" i="2"/>
  <c r="BE149" i="2"/>
  <c r="X149" i="2"/>
  <c r="V149" i="2"/>
  <c r="T149" i="2"/>
  <c r="P149" i="2"/>
  <c r="BI148" i="2"/>
  <c r="BH148" i="2"/>
  <c r="BG148" i="2"/>
  <c r="BE148" i="2"/>
  <c r="X148" i="2"/>
  <c r="V148" i="2"/>
  <c r="T148" i="2"/>
  <c r="P148" i="2"/>
  <c r="BI147" i="2"/>
  <c r="BH147" i="2"/>
  <c r="BG147" i="2"/>
  <c r="BE147" i="2"/>
  <c r="X147" i="2"/>
  <c r="V147" i="2"/>
  <c r="T147" i="2"/>
  <c r="P147" i="2"/>
  <c r="BI146" i="2"/>
  <c r="BH146" i="2"/>
  <c r="BG146" i="2"/>
  <c r="BE146" i="2"/>
  <c r="X146" i="2"/>
  <c r="V146" i="2"/>
  <c r="T146" i="2"/>
  <c r="P146" i="2"/>
  <c r="K146" i="2" s="1"/>
  <c r="BF146" i="2" s="1"/>
  <c r="BI145" i="2"/>
  <c r="BH145" i="2"/>
  <c r="BG145" i="2"/>
  <c r="BE145" i="2"/>
  <c r="X145" i="2"/>
  <c r="V145" i="2"/>
  <c r="T145" i="2"/>
  <c r="P145" i="2"/>
  <c r="BI144" i="2"/>
  <c r="BH144" i="2"/>
  <c r="BG144" i="2"/>
  <c r="BE144" i="2"/>
  <c r="X144" i="2"/>
  <c r="V144" i="2"/>
  <c r="T144" i="2"/>
  <c r="P144" i="2"/>
  <c r="BI143" i="2"/>
  <c r="BH143" i="2"/>
  <c r="BG143" i="2"/>
  <c r="BE143" i="2"/>
  <c r="X143" i="2"/>
  <c r="V143" i="2"/>
  <c r="T143" i="2"/>
  <c r="P143" i="2"/>
  <c r="BI142" i="2"/>
  <c r="BH142" i="2"/>
  <c r="BG142" i="2"/>
  <c r="BE142" i="2"/>
  <c r="X142" i="2"/>
  <c r="V142" i="2"/>
  <c r="T142" i="2"/>
  <c r="P142" i="2"/>
  <c r="BI141" i="2"/>
  <c r="BH141" i="2"/>
  <c r="BG141" i="2"/>
  <c r="BE141" i="2"/>
  <c r="X141" i="2"/>
  <c r="V141" i="2"/>
  <c r="T141" i="2"/>
  <c r="P141" i="2"/>
  <c r="BI139" i="2"/>
  <c r="BH139" i="2"/>
  <c r="BG139" i="2"/>
  <c r="BE139" i="2"/>
  <c r="X139" i="2"/>
  <c r="V139" i="2"/>
  <c r="T139" i="2"/>
  <c r="P139" i="2"/>
  <c r="BI138" i="2"/>
  <c r="BH138" i="2"/>
  <c r="BG138" i="2"/>
  <c r="BE138" i="2"/>
  <c r="X138" i="2"/>
  <c r="V138" i="2"/>
  <c r="T138" i="2"/>
  <c r="P138" i="2"/>
  <c r="K138" i="2" s="1"/>
  <c r="BF138" i="2" s="1"/>
  <c r="BI137" i="2"/>
  <c r="BH137" i="2"/>
  <c r="BG137" i="2"/>
  <c r="BE137" i="2"/>
  <c r="X137" i="2"/>
  <c r="V137" i="2"/>
  <c r="T137" i="2"/>
  <c r="P137" i="2"/>
  <c r="BI136" i="2"/>
  <c r="BH136" i="2"/>
  <c r="BG136" i="2"/>
  <c r="BE136" i="2"/>
  <c r="X136" i="2"/>
  <c r="V136" i="2"/>
  <c r="T136" i="2"/>
  <c r="P136" i="2"/>
  <c r="BI135" i="2"/>
  <c r="BH135" i="2"/>
  <c r="BG135" i="2"/>
  <c r="BE135" i="2"/>
  <c r="X135" i="2"/>
  <c r="V135" i="2"/>
  <c r="T135" i="2"/>
  <c r="P135" i="2"/>
  <c r="BI134" i="2"/>
  <c r="BH134" i="2"/>
  <c r="BG134" i="2"/>
  <c r="BE134" i="2"/>
  <c r="X134" i="2"/>
  <c r="V134" i="2"/>
  <c r="T134" i="2"/>
  <c r="P134" i="2"/>
  <c r="BI132" i="2"/>
  <c r="BH132" i="2"/>
  <c r="BG132" i="2"/>
  <c r="BE132" i="2"/>
  <c r="X132" i="2"/>
  <c r="V132" i="2"/>
  <c r="T132" i="2"/>
  <c r="P132" i="2"/>
  <c r="BI131" i="2"/>
  <c r="BH131" i="2"/>
  <c r="BG131" i="2"/>
  <c r="BE131" i="2"/>
  <c r="X131" i="2"/>
  <c r="V131" i="2"/>
  <c r="T131" i="2"/>
  <c r="P131" i="2"/>
  <c r="BI130" i="2"/>
  <c r="BH130" i="2"/>
  <c r="BG130" i="2"/>
  <c r="BE130" i="2"/>
  <c r="X130" i="2"/>
  <c r="V130" i="2"/>
  <c r="T130" i="2"/>
  <c r="P130" i="2"/>
  <c r="BK130" i="2" s="1"/>
  <c r="BI129" i="2"/>
  <c r="BH129" i="2"/>
  <c r="BG129" i="2"/>
  <c r="BE129" i="2"/>
  <c r="X129" i="2"/>
  <c r="V129" i="2"/>
  <c r="T129" i="2"/>
  <c r="P129" i="2"/>
  <c r="BI128" i="2"/>
  <c r="BH128" i="2"/>
  <c r="BG128" i="2"/>
  <c r="BE128" i="2"/>
  <c r="X128" i="2"/>
  <c r="V128" i="2"/>
  <c r="T128" i="2"/>
  <c r="P128" i="2"/>
  <c r="K128" i="2" s="1"/>
  <c r="BF128" i="2" s="1"/>
  <c r="F119" i="2"/>
  <c r="E117" i="2"/>
  <c r="F89" i="2"/>
  <c r="E87" i="2"/>
  <c r="J24" i="2"/>
  <c r="E24" i="2"/>
  <c r="J122" i="2" s="1"/>
  <c r="J23" i="2"/>
  <c r="J21" i="2"/>
  <c r="E21" i="2"/>
  <c r="J121" i="2" s="1"/>
  <c r="J20" i="2"/>
  <c r="J18" i="2"/>
  <c r="E18" i="2"/>
  <c r="F92" i="2" s="1"/>
  <c r="J17" i="2"/>
  <c r="J15" i="2"/>
  <c r="E15" i="2"/>
  <c r="F121" i="2" s="1"/>
  <c r="J14" i="2"/>
  <c r="J12" i="2"/>
  <c r="J119" i="2" s="1"/>
  <c r="E7" i="2"/>
  <c r="E115" i="2" s="1"/>
  <c r="L90" i="1"/>
  <c r="AM90" i="1"/>
  <c r="AM89" i="1"/>
  <c r="L89" i="1"/>
  <c r="AM87" i="1"/>
  <c r="L87" i="1"/>
  <c r="L85" i="1"/>
  <c r="L84" i="1"/>
  <c r="Q169" i="2"/>
  <c r="Q139" i="2"/>
  <c r="Q211" i="2"/>
  <c r="R189" i="2"/>
  <c r="R178" i="2"/>
  <c r="R157" i="2"/>
  <c r="R142" i="2"/>
  <c r="Q128" i="2"/>
  <c r="Q249" i="2"/>
  <c r="Q244" i="2"/>
  <c r="Q231" i="2"/>
  <c r="R214" i="2"/>
  <c r="Q195" i="2"/>
  <c r="R180" i="2"/>
  <c r="R153" i="2"/>
  <c r="R132" i="2"/>
  <c r="R249" i="2"/>
  <c r="Q237" i="2"/>
  <c r="Q214" i="2"/>
  <c r="Q161" i="2"/>
  <c r="Q262" i="2"/>
  <c r="R210" i="2"/>
  <c r="Q194" i="2"/>
  <c r="Q167" i="2"/>
  <c r="Q157" i="2"/>
  <c r="R131" i="2"/>
  <c r="K247" i="2"/>
  <c r="BF247" i="2" s="1"/>
  <c r="K230" i="2"/>
  <c r="BF230" i="2" s="1"/>
  <c r="BK150" i="2"/>
  <c r="BK202" i="2"/>
  <c r="K249" i="2"/>
  <c r="BF249" i="2" s="1"/>
  <c r="K164" i="2"/>
  <c r="BF164" i="2" s="1"/>
  <c r="BK194" i="2"/>
  <c r="K213" i="2"/>
  <c r="BF213" i="2" s="1"/>
  <c r="K159" i="2"/>
  <c r="BF159" i="2" s="1"/>
  <c r="R190" i="2"/>
  <c r="R167" i="2"/>
  <c r="R135" i="2"/>
  <c r="R263" i="2"/>
  <c r="R248" i="2"/>
  <c r="Q225" i="2"/>
  <c r="R218" i="2"/>
  <c r="R193" i="2"/>
  <c r="Q158" i="2"/>
  <c r="R138" i="2"/>
  <c r="K216" i="2"/>
  <c r="BF216" i="2" s="1"/>
  <c r="K229" i="2"/>
  <c r="BF229" i="2" s="1"/>
  <c r="BK205" i="2"/>
  <c r="K160" i="2"/>
  <c r="BF160" i="2" s="1"/>
  <c r="R265" i="2"/>
  <c r="R237" i="2"/>
  <c r="Q188" i="2"/>
  <c r="Q148" i="2"/>
  <c r="Q259" i="2"/>
  <c r="Q200" i="2"/>
  <c r="R170" i="2"/>
  <c r="BK177" i="2"/>
  <c r="Q187" i="2"/>
  <c r="R165" i="2"/>
  <c r="Q144" i="2"/>
  <c r="R213" i="2"/>
  <c r="Q193" i="2"/>
  <c r="R174" i="2"/>
  <c r="R163" i="2"/>
  <c r="R141" i="2"/>
  <c r="K248" i="2"/>
  <c r="BF248" i="2"/>
  <c r="BK242" i="2"/>
  <c r="BK239" i="2"/>
  <c r="K132" i="2"/>
  <c r="BF132" i="2" s="1"/>
  <c r="K220" i="2"/>
  <c r="BF220" i="2" s="1"/>
  <c r="BK142" i="2"/>
  <c r="BK192" i="2"/>
  <c r="BK238" i="2"/>
  <c r="BK143" i="2"/>
  <c r="K131" i="2"/>
  <c r="BF131" i="2" s="1"/>
  <c r="K188" i="2"/>
  <c r="BF188" i="2" s="1"/>
  <c r="BK201" i="2"/>
  <c r="K209" i="2"/>
  <c r="BF209" i="2" s="1"/>
  <c r="BK141" i="2"/>
  <c r="R258" i="2"/>
  <c r="R228" i="2"/>
  <c r="R194" i="2"/>
  <c r="Q171" i="2"/>
  <c r="Q136" i="2"/>
  <c r="BK181" i="2"/>
  <c r="BK135" i="2"/>
  <c r="K155" i="2"/>
  <c r="BF155" i="2" s="1"/>
  <c r="R264" i="2"/>
  <c r="R245" i="2"/>
  <c r="R238" i="2"/>
  <c r="Q230" i="2"/>
  <c r="Q212" i="2"/>
  <c r="R192" i="2"/>
  <c r="Q164" i="2"/>
  <c r="Q260" i="2"/>
  <c r="R208" i="2"/>
  <c r="Q179" i="2"/>
  <c r="R164" i="2"/>
  <c r="Q143" i="2"/>
  <c r="R149" i="2"/>
  <c r="BK251" i="2"/>
  <c r="BK264" i="2"/>
  <c r="K162" i="2"/>
  <c r="BF162" i="2" s="1"/>
  <c r="K215" i="2"/>
  <c r="BF215" i="2" s="1"/>
  <c r="BK233" i="2"/>
  <c r="BK196" i="2"/>
  <c r="BK208" i="2"/>
  <c r="Q257" i="2"/>
  <c r="Q253" i="2"/>
  <c r="R242" i="2"/>
  <c r="R234" i="2"/>
  <c r="R224" i="2"/>
  <c r="R209" i="2"/>
  <c r="R191" i="2"/>
  <c r="Q162" i="2"/>
  <c r="Q137" i="2"/>
  <c r="Q210" i="2"/>
  <c r="R182" i="2"/>
  <c r="R148" i="2"/>
  <c r="Q135" i="2"/>
  <c r="Q263" i="2"/>
  <c r="Q239" i="2"/>
  <c r="Q227" i="2"/>
  <c r="R220" i="2"/>
  <c r="Q205" i="2"/>
  <c r="Q176" i="2"/>
  <c r="Q156" i="2"/>
  <c r="R137" i="2"/>
  <c r="K240" i="2"/>
  <c r="BF240" i="2" s="1"/>
  <c r="BK244" i="2"/>
  <c r="K245" i="2"/>
  <c r="BF245" i="2" s="1"/>
  <c r="K144" i="2"/>
  <c r="BF144" i="2" s="1"/>
  <c r="BK149" i="2"/>
  <c r="BK176" i="2"/>
  <c r="K197" i="2"/>
  <c r="BF197" i="2" s="1"/>
  <c r="BK168" i="2"/>
  <c r="K154" i="2"/>
  <c r="BF154" i="2" s="1"/>
  <c r="Q265" i="2"/>
  <c r="R247" i="2"/>
  <c r="R236" i="2"/>
  <c r="Q226" i="2"/>
  <c r="R206" i="2"/>
  <c r="R183" i="2"/>
  <c r="R145" i="2"/>
  <c r="Q215" i="2"/>
  <c r="Q202" i="2"/>
  <c r="Q168" i="2"/>
  <c r="Q150" i="2"/>
  <c r="R253" i="2"/>
  <c r="Q236" i="2"/>
  <c r="Q224" i="2"/>
  <c r="R212" i="2"/>
  <c r="Q191" i="2"/>
  <c r="R168" i="2"/>
  <c r="R139" i="2"/>
  <c r="R255" i="2"/>
  <c r="Q238" i="2"/>
  <c r="R215" i="2"/>
  <c r="R186" i="2"/>
  <c r="Q149" i="2"/>
  <c r="R202" i="2"/>
  <c r="Q183" i="2"/>
  <c r="Q166" i="2"/>
  <c r="R144" i="2"/>
  <c r="BK265" i="2"/>
  <c r="BK259" i="2"/>
  <c r="K210" i="2"/>
  <c r="BF210" i="2" s="1"/>
  <c r="BK227" i="2"/>
  <c r="K217" i="2"/>
  <c r="BF217" i="2" s="1"/>
  <c r="K225" i="2"/>
  <c r="BF225" i="2" s="1"/>
  <c r="BK165" i="2"/>
  <c r="K214" i="2"/>
  <c r="BF214" i="2" s="1"/>
  <c r="R256" i="2"/>
  <c r="Q255" i="2"/>
  <c r="R243" i="2"/>
  <c r="Q235" i="2"/>
  <c r="Q219" i="2"/>
  <c r="Q208" i="2"/>
  <c r="Q177" i="2"/>
  <c r="R143" i="2"/>
  <c r="R216" i="2"/>
  <c r="R203" i="2"/>
  <c r="R185" i="2"/>
  <c r="R154" i="2"/>
  <c r="Q141" i="2"/>
  <c r="Q245" i="2"/>
  <c r="Q233" i="2"/>
  <c r="Q221" i="2"/>
  <c r="R205" i="2"/>
  <c r="Q185" i="2"/>
  <c r="R162" i="2"/>
  <c r="Q131" i="2"/>
  <c r="R244" i="2"/>
  <c r="R230" i="2"/>
  <c r="Q201" i="2"/>
  <c r="R177" i="2"/>
  <c r="Q146" i="2"/>
  <c r="Q223" i="2"/>
  <c r="Q186" i="2"/>
  <c r="R161" i="2"/>
  <c r="BK136" i="2"/>
  <c r="K223" i="2"/>
  <c r="BF223" i="2" s="1"/>
  <c r="K191" i="2"/>
  <c r="BF191" i="2" s="1"/>
  <c r="BK211" i="2"/>
  <c r="K137" i="2"/>
  <c r="BF137" i="2" s="1"/>
  <c r="K148" i="2"/>
  <c r="BF148" i="2" s="1"/>
  <c r="K189" i="2"/>
  <c r="BF189" i="2" s="1"/>
  <c r="K235" i="2"/>
  <c r="BF235" i="2" s="1"/>
  <c r="R246" i="2"/>
  <c r="R227" i="2"/>
  <c r="Q198" i="2"/>
  <c r="R175" i="2"/>
  <c r="Q129" i="2"/>
  <c r="Q220" i="2"/>
  <c r="R199" i="2"/>
  <c r="R169" i="2"/>
  <c r="R158" i="2"/>
  <c r="Q132" i="2"/>
  <c r="K256" i="2"/>
  <c r="BF256" i="2" s="1"/>
  <c r="K219" i="2"/>
  <c r="BF219" i="2" s="1"/>
  <c r="BK157" i="2"/>
  <c r="Q258" i="2"/>
  <c r="Q248" i="2"/>
  <c r="Q241" i="2"/>
  <c r="R231" i="2"/>
  <c r="Q218" i="2"/>
  <c r="R197" i="2"/>
  <c r="Q174" i="2"/>
  <c r="R156" i="2"/>
  <c r="Q213" i="2"/>
  <c r="R196" i="2"/>
  <c r="Q180" i="2"/>
  <c r="Q134" i="2"/>
  <c r="R252" i="2"/>
  <c r="Q240" i="2"/>
  <c r="Q232" i="2"/>
  <c r="R223" i="2"/>
  <c r="R200" i="2"/>
  <c r="R181" i="2"/>
  <c r="Q172" i="2"/>
  <c r="R147" i="2"/>
  <c r="R130" i="2"/>
  <c r="Q251" i="2"/>
  <c r="R235" i="2"/>
  <c r="Q206" i="2"/>
  <c r="Q181" i="2"/>
  <c r="Q145" i="2"/>
  <c r="R222" i="2"/>
  <c r="Q197" i="2"/>
  <c r="R179" i="2"/>
  <c r="Q165" i="2"/>
  <c r="R155" i="2"/>
  <c r="BK260" i="2"/>
  <c r="BK237" i="2"/>
  <c r="K236" i="2"/>
  <c r="BF236" i="2" s="1"/>
  <c r="BK145" i="2"/>
  <c r="BK252" i="2"/>
  <c r="K161" i="2"/>
  <c r="BF161" i="2" s="1"/>
  <c r="BK206" i="2"/>
  <c r="BK200" i="2"/>
  <c r="BK134" i="2"/>
  <c r="K180" i="2"/>
  <c r="BF180" i="2" s="1"/>
  <c r="K139" i="2"/>
  <c r="BF139" i="2" s="1"/>
  <c r="BK156" i="2"/>
  <c r="K147" i="2"/>
  <c r="BF147" i="2" s="1"/>
  <c r="Q264" i="2"/>
  <c r="R251" i="2"/>
  <c r="R239" i="2"/>
  <c r="R229" i="2"/>
  <c r="Q217" i="2"/>
  <c r="Q182" i="2"/>
  <c r="Q153" i="2"/>
  <c r="R221" i="2"/>
  <c r="R198" i="2"/>
  <c r="R134" i="2"/>
  <c r="R262" i="2"/>
  <c r="Q246" i="2"/>
  <c r="Q228" i="2"/>
  <c r="R211" i="2"/>
  <c r="Q192" i="2"/>
  <c r="R176" i="2"/>
  <c r="Q154" i="2"/>
  <c r="K264" i="2"/>
  <c r="R240" i="2"/>
  <c r="R217" i="2"/>
  <c r="Q163" i="2"/>
  <c r="K193" i="2"/>
  <c r="BF193" i="2" s="1"/>
  <c r="BK221" i="2"/>
  <c r="BK184" i="2"/>
  <c r="Q189" i="2"/>
  <c r="R128" i="2"/>
  <c r="R166" i="2"/>
  <c r="Q142" i="2"/>
  <c r="R129" i="2"/>
  <c r="Q247" i="2"/>
  <c r="R232" i="2"/>
  <c r="Q216" i="2"/>
  <c r="Q184" i="2"/>
  <c r="Q199" i="2"/>
  <c r="Q160" i="2"/>
  <c r="R259" i="2"/>
  <c r="Q209" i="2"/>
  <c r="R184" i="2"/>
  <c r="Q147" i="2"/>
  <c r="Q130" i="2"/>
  <c r="Q252" i="2"/>
  <c r="R241" i="2"/>
  <c r="Q229" i="2"/>
  <c r="Q222" i="2"/>
  <c r="Q203" i="2"/>
  <c r="R188" i="2"/>
  <c r="Q175" i="2"/>
  <c r="Q155" i="2"/>
  <c r="R136" i="2"/>
  <c r="R257" i="2"/>
  <c r="Q242" i="2"/>
  <c r="R233" i="2"/>
  <c r="R225" i="2"/>
  <c r="Q196" i="2"/>
  <c r="Q170" i="2"/>
  <c r="R207" i="2"/>
  <c r="R172" i="2"/>
  <c r="R159" i="2"/>
  <c r="Q138" i="2"/>
  <c r="BK262" i="2"/>
  <c r="BK234" i="2"/>
  <c r="K166" i="2"/>
  <c r="BF166" i="2" s="1"/>
  <c r="K136" i="2"/>
  <c r="BF136" i="2" s="1"/>
  <c r="BK222" i="2"/>
  <c r="BK246" i="2"/>
  <c r="BK212" i="2"/>
  <c r="BK199" i="2"/>
  <c r="K178" i="2"/>
  <c r="BF178" i="2" s="1"/>
  <c r="K170" i="2"/>
  <c r="BF170" i="2" s="1"/>
  <c r="Q207" i="2"/>
  <c r="Q190" i="2"/>
  <c r="Q178" i="2"/>
  <c r="R146" i="2"/>
  <c r="Q256" i="2"/>
  <c r="Q243" i="2"/>
  <c r="Q234" i="2"/>
  <c r="R226" i="2"/>
  <c r="R195" i="2"/>
  <c r="Q159" i="2"/>
  <c r="AU94" i="1"/>
  <c r="R260" i="2"/>
  <c r="R219" i="2"/>
  <c r="R201" i="2"/>
  <c r="R187" i="2"/>
  <c r="R171" i="2"/>
  <c r="R160" i="2"/>
  <c r="R150" i="2"/>
  <c r="BK263" i="2"/>
  <c r="BK257" i="2"/>
  <c r="BK255" i="2"/>
  <c r="K172" i="2"/>
  <c r="BF172" i="2" s="1"/>
  <c r="BK258" i="2"/>
  <c r="K171" i="2"/>
  <c r="BF171" i="2" s="1"/>
  <c r="K241" i="2"/>
  <c r="BF241" i="2" s="1"/>
  <c r="BK190" i="2"/>
  <c r="BK226" i="2"/>
  <c r="K153" i="2"/>
  <c r="BF153" i="2" s="1"/>
  <c r="K228" i="2"/>
  <c r="BF228" i="2" s="1"/>
  <c r="K198" i="2"/>
  <c r="BF198" i="2" s="1"/>
  <c r="BK207" i="2"/>
  <c r="BK129" i="2"/>
  <c r="K169" i="2"/>
  <c r="BF169" i="2" s="1"/>
  <c r="BK175" i="2"/>
  <c r="BK152" i="2" l="1"/>
  <c r="F39" i="2"/>
  <c r="BF95" i="1" s="1"/>
  <c r="BF94" i="1" s="1"/>
  <c r="W33" i="1" s="1"/>
  <c r="F38" i="2"/>
  <c r="BE95" i="1" s="1"/>
  <c r="BE94" i="1" s="1"/>
  <c r="W32" i="1" s="1"/>
  <c r="F37" i="2"/>
  <c r="BD95" i="1" s="1"/>
  <c r="BD94" i="1" s="1"/>
  <c r="W31" i="1" s="1"/>
  <c r="K35" i="2"/>
  <c r="AX95" i="1" s="1"/>
  <c r="F35" i="2"/>
  <c r="BB95" i="1" s="1"/>
  <c r="BB94" i="1" s="1"/>
  <c r="W29" i="1" s="1"/>
  <c r="R140" i="2"/>
  <c r="J100" i="2" s="1"/>
  <c r="Q140" i="2"/>
  <c r="I100" i="2" s="1"/>
  <c r="V127" i="2"/>
  <c r="V133" i="2"/>
  <c r="T173" i="2"/>
  <c r="R127" i="2"/>
  <c r="X133" i="2"/>
  <c r="R204" i="2"/>
  <c r="J102" i="2" s="1"/>
  <c r="X140" i="2"/>
  <c r="V173" i="2"/>
  <c r="V254" i="2"/>
  <c r="T127" i="2"/>
  <c r="V250" i="2"/>
  <c r="Q254" i="2"/>
  <c r="I104" i="2" s="1"/>
  <c r="T133" i="2"/>
  <c r="R173" i="2"/>
  <c r="J101" i="2" s="1"/>
  <c r="T250" i="2"/>
  <c r="BK261" i="2"/>
  <c r="X127" i="2"/>
  <c r="Q133" i="2"/>
  <c r="I99" i="2"/>
  <c r="Q204" i="2"/>
  <c r="I102" i="2" s="1"/>
  <c r="T261" i="2"/>
  <c r="Q127" i="2"/>
  <c r="I98" i="2" s="1"/>
  <c r="R133" i="2"/>
  <c r="J99" i="2"/>
  <c r="V204" i="2"/>
  <c r="X254" i="2"/>
  <c r="R254" i="2"/>
  <c r="J104" i="2"/>
  <c r="X173" i="2"/>
  <c r="X250" i="2"/>
  <c r="V261" i="2"/>
  <c r="Q173" i="2"/>
  <c r="I101" i="2" s="1"/>
  <c r="BK250" i="2"/>
  <c r="K250" i="2"/>
  <c r="K103" i="2" s="1"/>
  <c r="R250" i="2"/>
  <c r="J103" i="2" s="1"/>
  <c r="X261" i="2"/>
  <c r="V140" i="2"/>
  <c r="T204" i="2"/>
  <c r="Q250" i="2"/>
  <c r="I103" i="2" s="1"/>
  <c r="Q261" i="2"/>
  <c r="I105" i="2" s="1"/>
  <c r="T140" i="2"/>
  <c r="X204" i="2"/>
  <c r="T254" i="2"/>
  <c r="R261" i="2"/>
  <c r="J105" i="2" s="1"/>
  <c r="F91" i="2"/>
  <c r="J89" i="2"/>
  <c r="J92" i="2"/>
  <c r="BF264" i="2"/>
  <c r="E85" i="2"/>
  <c r="J91" i="2"/>
  <c r="F122" i="2"/>
  <c r="BK172" i="2"/>
  <c r="BK249" i="2"/>
  <c r="BK225" i="2"/>
  <c r="BK216" i="2"/>
  <c r="K129" i="2"/>
  <c r="BF129" i="2" s="1"/>
  <c r="BK232" i="2"/>
  <c r="K206" i="2"/>
  <c r="BF206" i="2" s="1"/>
  <c r="BK162" i="2"/>
  <c r="K143" i="2"/>
  <c r="BF143" i="2" s="1"/>
  <c r="BK189" i="2"/>
  <c r="BK180" i="2"/>
  <c r="BK182" i="2"/>
  <c r="K150" i="2"/>
  <c r="BF150" i="2" s="1"/>
  <c r="K233" i="2"/>
  <c r="BF233" i="2"/>
  <c r="BK160" i="2"/>
  <c r="K212" i="2"/>
  <c r="BF212" i="2" s="1"/>
  <c r="K221" i="2"/>
  <c r="BF221" i="2" s="1"/>
  <c r="K242" i="2"/>
  <c r="BF242" i="2" s="1"/>
  <c r="BK198" i="2"/>
  <c r="BK155" i="2"/>
  <c r="K185" i="2"/>
  <c r="BF185" i="2" s="1"/>
  <c r="BK195" i="2"/>
  <c r="BK167" i="2"/>
  <c r="BK236" i="2"/>
  <c r="K211" i="2"/>
  <c r="BF211" i="2" s="1"/>
  <c r="K200" i="2"/>
  <c r="BF200" i="2" s="1"/>
  <c r="BK256" i="2"/>
  <c r="BK254" i="2" s="1"/>
  <c r="K254" i="2" s="1"/>
  <c r="K104" i="2" s="1"/>
  <c r="BK128" i="2"/>
  <c r="K130" i="2"/>
  <c r="BF130" i="2" s="1"/>
  <c r="BK153" i="2"/>
  <c r="BK166" i="2"/>
  <c r="K186" i="2"/>
  <c r="BF186" i="2" s="1"/>
  <c r="K265" i="2"/>
  <c r="BF265" i="2"/>
  <c r="K201" i="2"/>
  <c r="BF201" i="2" s="1"/>
  <c r="K253" i="2"/>
  <c r="BF253" i="2" s="1"/>
  <c r="K175" i="2"/>
  <c r="BF175" i="2" s="1"/>
  <c r="BK170" i="2"/>
  <c r="BK154" i="2"/>
  <c r="K237" i="2"/>
  <c r="BF237" i="2" s="1"/>
  <c r="K165" i="2"/>
  <c r="BF165" i="2" s="1"/>
  <c r="BK215" i="2"/>
  <c r="K202" i="2"/>
  <c r="BF202" i="2" s="1"/>
  <c r="BF263" i="2"/>
  <c r="BK209" i="2"/>
  <c r="K227" i="2"/>
  <c r="BF227" i="2" s="1"/>
  <c r="K252" i="2"/>
  <c r="BF252" i="2" s="1"/>
  <c r="K257" i="2"/>
  <c r="BF257" i="2" s="1"/>
  <c r="BK217" i="2"/>
  <c r="K157" i="2"/>
  <c r="BF157" i="2" s="1"/>
  <c r="K135" i="2"/>
  <c r="BF135" i="2" s="1"/>
  <c r="K208" i="2"/>
  <c r="BF208" i="2" s="1"/>
  <c r="K194" i="2"/>
  <c r="BF194" i="2" s="1"/>
  <c r="BK214" i="2"/>
  <c r="K255" i="2"/>
  <c r="BF255" i="2" s="1"/>
  <c r="BK169" i="2"/>
  <c r="BK213" i="2"/>
  <c r="K168" i="2"/>
  <c r="BF168" i="2" s="1"/>
  <c r="K231" i="2"/>
  <c r="BF231" i="2" s="1"/>
  <c r="K226" i="2"/>
  <c r="BF226" i="2" s="1"/>
  <c r="BK138" i="2"/>
  <c r="K234" i="2"/>
  <c r="BF234" i="2" s="1"/>
  <c r="BK191" i="2"/>
  <c r="BK247" i="2"/>
  <c r="BK163" i="2"/>
  <c r="BK228" i="2"/>
  <c r="BK147" i="2"/>
  <c r="BK241" i="2"/>
  <c r="K184" i="2"/>
  <c r="BF184" i="2" s="1"/>
  <c r="BK132" i="2"/>
  <c r="BK235" i="2"/>
  <c r="BK164" i="2"/>
  <c r="K177" i="2"/>
  <c r="BF177" i="2" s="1"/>
  <c r="K224" i="2"/>
  <c r="BF224" i="2" s="1"/>
  <c r="K259" i="2"/>
  <c r="BF259" i="2" s="1"/>
  <c r="BK183" i="2"/>
  <c r="BK161" i="2"/>
  <c r="BK148" i="2"/>
  <c r="BK146" i="2"/>
  <c r="BK178" i="2"/>
  <c r="K174" i="2"/>
  <c r="BF174" i="2" s="1"/>
  <c r="BK229" i="2"/>
  <c r="BK248" i="2"/>
  <c r="BK203" i="2"/>
  <c r="K239" i="2"/>
  <c r="BF239" i="2" s="1"/>
  <c r="BK139" i="2"/>
  <c r="K141" i="2"/>
  <c r="BF141" i="2"/>
  <c r="BK240" i="2"/>
  <c r="BK219" i="2"/>
  <c r="K156" i="2"/>
  <c r="BF156" i="2" s="1"/>
  <c r="BK193" i="2"/>
  <c r="K258" i="2"/>
  <c r="BF258" i="2" s="1"/>
  <c r="BK137" i="2"/>
  <c r="BK159" i="2"/>
  <c r="K190" i="2"/>
  <c r="BF190" i="2" s="1"/>
  <c r="BK197" i="2"/>
  <c r="BK230" i="2"/>
  <c r="BK245" i="2"/>
  <c r="K149" i="2"/>
  <c r="BF149" i="2"/>
  <c r="BK243" i="2"/>
  <c r="K222" i="2"/>
  <c r="BF222" i="2" s="1"/>
  <c r="K207" i="2"/>
  <c r="BF207" i="2" s="1"/>
  <c r="K262" i="2"/>
  <c r="BF262" i="2" s="1"/>
  <c r="BK210" i="2"/>
  <c r="BK131" i="2"/>
  <c r="BK220" i="2"/>
  <c r="K196" i="2"/>
  <c r="BF196" i="2" s="1"/>
  <c r="K179" i="2"/>
  <c r="BF179" i="2" s="1"/>
  <c r="K260" i="2"/>
  <c r="BF260" i="2" s="1"/>
  <c r="K176" i="2"/>
  <c r="BF176" i="2" s="1"/>
  <c r="K192" i="2"/>
  <c r="BF192" i="2" s="1"/>
  <c r="K181" i="2"/>
  <c r="BF181" i="2" s="1"/>
  <c r="BK158" i="2"/>
  <c r="K142" i="2"/>
  <c r="BF142" i="2" s="1"/>
  <c r="K246" i="2"/>
  <c r="BF246" i="2" s="1"/>
  <c r="K199" i="2"/>
  <c r="BF199" i="2" s="1"/>
  <c r="K134" i="2"/>
  <c r="BF134" i="2"/>
  <c r="BK171" i="2"/>
  <c r="BK144" i="2"/>
  <c r="K218" i="2"/>
  <c r="BF218" i="2"/>
  <c r="K145" i="2"/>
  <c r="BF145" i="2" s="1"/>
  <c r="BK223" i="2"/>
  <c r="BK187" i="2"/>
  <c r="K251" i="2"/>
  <c r="BF251" i="2" s="1"/>
  <c r="K238" i="2"/>
  <c r="BF238" i="2" s="1"/>
  <c r="K244" i="2"/>
  <c r="BF244" i="2" s="1"/>
  <c r="BK188" i="2"/>
  <c r="K205" i="2"/>
  <c r="BF205" i="2" s="1"/>
  <c r="K261" i="2" l="1"/>
  <c r="K105" i="2" s="1"/>
  <c r="T126" i="2"/>
  <c r="T125" i="2" s="1"/>
  <c r="AW95" i="1" s="1"/>
  <c r="AW94" i="1" s="1"/>
  <c r="R126" i="2"/>
  <c r="R125" i="2" s="1"/>
  <c r="J96" i="2" s="1"/>
  <c r="K31" i="2" s="1"/>
  <c r="AT95" i="1" s="1"/>
  <c r="AT94" i="1" s="1"/>
  <c r="X126" i="2"/>
  <c r="X125" i="2"/>
  <c r="V126" i="2"/>
  <c r="V125" i="2" s="1"/>
  <c r="J98" i="2"/>
  <c r="Q126" i="2"/>
  <c r="I97" i="2" s="1"/>
  <c r="BK133" i="2"/>
  <c r="K133" i="2" s="1"/>
  <c r="K99" i="2" s="1"/>
  <c r="BK204" i="2"/>
  <c r="K204" i="2" s="1"/>
  <c r="K102" i="2" s="1"/>
  <c r="BK127" i="2"/>
  <c r="K127" i="2" s="1"/>
  <c r="K98" i="2" s="1"/>
  <c r="BK140" i="2"/>
  <c r="K140" i="2" s="1"/>
  <c r="K100" i="2" s="1"/>
  <c r="BK173" i="2"/>
  <c r="K173" i="2" s="1"/>
  <c r="K101" i="2" s="1"/>
  <c r="AZ94" i="1"/>
  <c r="AX94" i="1"/>
  <c r="AK29" i="1" s="1"/>
  <c r="BA94" i="1"/>
  <c r="K36" i="2"/>
  <c r="AY95" i="1" s="1"/>
  <c r="AV95" i="1" s="1"/>
  <c r="F36" i="2"/>
  <c r="BC95" i="1" s="1"/>
  <c r="BC94" i="1" s="1"/>
  <c r="W30" i="1" s="1"/>
  <c r="J97" i="2" l="1"/>
  <c r="BK126" i="2"/>
  <c r="K126" i="2" s="1"/>
  <c r="K97" i="2" s="1"/>
  <c r="Q125" i="2"/>
  <c r="I96" i="2" s="1"/>
  <c r="K30" i="2" s="1"/>
  <c r="AS95" i="1" s="1"/>
  <c r="AS94" i="1" s="1"/>
  <c r="AY94" i="1"/>
  <c r="AK30" i="1" s="1"/>
  <c r="BK125" i="2" l="1"/>
  <c r="K125" i="2" s="1"/>
  <c r="K96" i="2" s="1"/>
  <c r="AV94" i="1"/>
  <c r="K32" i="2" l="1"/>
  <c r="AG95" i="1" s="1"/>
  <c r="AG94" i="1" s="1"/>
  <c r="AK26" i="1" s="1"/>
  <c r="K41" i="2" l="1"/>
  <c r="AN95" i="1"/>
  <c r="AK35" i="1"/>
  <c r="AN94" i="1"/>
</calcChain>
</file>

<file path=xl/sharedStrings.xml><?xml version="1.0" encoding="utf-8"?>
<sst xmlns="http://schemas.openxmlformats.org/spreadsheetml/2006/main" count="2135" uniqueCount="604">
  <si>
    <t>Export Komplet</t>
  </si>
  <si>
    <t/>
  </si>
  <si>
    <t>2.0</t>
  </si>
  <si>
    <t>False</t>
  </si>
  <si>
    <t>True</t>
  </si>
  <si>
    <t>{d2bbfab1-24e4-4bd4-9b5e-6253deacdfa4}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</si>
  <si>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</si>
  <si>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</si>
  <si>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</si>
  <si>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</si>
  <si>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</si>
  <si>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</si>
  <si>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</si>
  <si>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IMPORT</t>
  </si>
  <si>
    <t>Stavba:</t>
  </si>
  <si>
    <t>Rozpočet PS- Kotolňa na biomasu, potrubné rozvody</t>
  </si>
  <si>
    <t>JKSO:</t>
  </si>
  <si>
    <t>KS:</t>
  </si>
  <si>
    <t>Miesto:</t>
  </si>
  <si>
    <t xml:space="preserve"> </t>
  </si>
  <si>
    <t>Dátum:</t>
  </si>
  <si>
    <t>12. 4. 2022</t>
  </si>
  <si>
    <t>Objednávateľ:</t>
  </si>
  <si>
    <t>IČO: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</si>
  <si>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</si>
  <si>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</si>
  <si>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</si>
  <si>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</si>
  <si>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</si>
  <si>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</si>
  <si>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</si>
  <si>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</si>
  <si>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</si>
  <si>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</si>
  <si>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</si>
  <si>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</si>
  <si>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</si>
  <si>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</si>
  <si>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</si>
  <si>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</si>
  <si>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</si>
  <si>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</si>
  <si>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</si>
  <si>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</si>
  <si>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</si>
  <si>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</si>
  <si>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</si>
  <si>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</si>
  <si>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</si>
  <si>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</si>
  <si>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</si>
  <si>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</si>
  <si>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</si>
  <si>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</si>
  <si>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</si>
  <si>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</si>
  <si>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</si>
  <si>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</si>
  <si>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</si>
  <si>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</si>
  <si>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</si>
  <si>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</si>
  <si>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</si>
  <si>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</si>
  <si>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</si>
  <si>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</si>
  <si>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</si>
  <si>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</si>
  <si>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</si>
  <si>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</si>
  <si>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</si>
  <si>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</si>
  <si>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</si>
  <si>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{00000000-0000-0000-0000-000000000000}</t>
  </si>
  <si>
    <t>/</t>
  </si>
  <si>
    <t>2. Rozpočet</t>
  </si>
  <si>
    <t>štandard na šírku</t>
  </si>
  <si>
    <t>STA</t>
  </si>
  <si>
    <t>1</t>
  </si>
  <si>
    <t>{11d84e71-dab7-4974-8852-76c25de5c801}</t>
  </si>
  <si>
    <t>KRYCÍ LIST ROZPOČTU</t>
  </si>
  <si>
    <t>Objekt:</t>
  </si>
  <si>
    <t>2. Rozpočet - štandard na šírku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</si>
  <si>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</si>
  <si>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</si>
  <si>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</si>
  <si>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</si>
  <si>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</si>
  <si>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</si>
  <si>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</si>
  <si>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</si>
  <si>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</si>
  <si>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 xml:space="preserve">PSV - Práce a dodávky PSV   </t>
  </si>
  <si>
    <t xml:space="preserve">    713 - Izolácie tepelné   </t>
  </si>
  <si>
    <t xml:space="preserve">    731 - Ústredné kúrenie - kotolne   </t>
  </si>
  <si>
    <t xml:space="preserve">    732 - Ústredné kúrenie - strojovne   </t>
  </si>
  <si>
    <t xml:space="preserve">    733 - Ústredné kúrenie - rozvodné potrubie   </t>
  </si>
  <si>
    <t xml:space="preserve">    734 - Ústredné kúrenie - armatúry   </t>
  </si>
  <si>
    <t xml:space="preserve">    767 - Konštrukcie doplnkové kovové   </t>
  </si>
  <si>
    <t xml:space="preserve">    783 - Nátery   </t>
  </si>
  <si>
    <t xml:space="preserve">HZS - Hodinové zúčtovacie sadzby   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</si>
  <si>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</si>
  <si>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</si>
  <si>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</si>
  <si>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</si>
  <si>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</si>
  <si>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</si>
  <si>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</si>
  <si>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</si>
  <si>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</si>
  <si>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</si>
  <si>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</si>
  <si>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</si>
  <si>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</si>
  <si>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</si>
  <si>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</si>
  <si>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</si>
  <si>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PSV</t>
  </si>
  <si>
    <t xml:space="preserve">Práce a dodávky PSV   </t>
  </si>
  <si>
    <t>2</t>
  </si>
  <si>
    <t>ROZPOCET</t>
  </si>
  <si>
    <t>713</t>
  </si>
  <si>
    <t xml:space="preserve">Izolácie tepelné   </t>
  </si>
  <si>
    <t>K</t>
  </si>
  <si>
    <t>713411131.S</t>
  </si>
  <si>
    <t>Montáž izolácie tepelnej potrubia pásmi alebo rohožami s Al fóliou pripevnenými oceľ. drôtom do konštr. jednovrstvová</t>
  </si>
  <si>
    <t>m2</t>
  </si>
  <si>
    <t>16</t>
  </si>
  <si>
    <t>M</t>
  </si>
  <si>
    <t>713 04</t>
  </si>
  <si>
    <t>Izolačné skruže z minerálných vlákien s povrchovou úpravou ALS fóliou s prelepením hrúbky 50mm na potrubie DN50</t>
  </si>
  <si>
    <t>m</t>
  </si>
  <si>
    <t>32</t>
  </si>
  <si>
    <t>4</t>
  </si>
  <si>
    <t>3</t>
  </si>
  <si>
    <t>713 05</t>
  </si>
  <si>
    <t>Izolačné skruže z minerálných vlákien s povrchovou úpravou ALS fóliou s prelepením hrúbky 60mm na potrubie DN65</t>
  </si>
  <si>
    <t>6</t>
  </si>
  <si>
    <t>713 06</t>
  </si>
  <si>
    <t>Izolačné hadice Armaflex NH hrúbky 13mm na potrubie D22</t>
  </si>
  <si>
    <t>8</t>
  </si>
  <si>
    <t>5</t>
  </si>
  <si>
    <t>998713201.S</t>
  </si>
  <si>
    <t>Presun hmôt pre izolácie tepelné v objektoch výšky do 6 m</t>
  </si>
  <si>
    <t>%</t>
  </si>
  <si>
    <t>10</t>
  </si>
  <si>
    <t>731</t>
  </si>
  <si>
    <t xml:space="preserve">Ústredné kúrenie - kotolne   </t>
  </si>
  <si>
    <t>731341130.S</t>
  </si>
  <si>
    <t>Hadica napúšťacia gumená</t>
  </si>
  <si>
    <t>12</t>
  </si>
  <si>
    <t>7</t>
  </si>
  <si>
    <t>731361141.S</t>
  </si>
  <si>
    <t>Nerezový komín dvojplášťový DN 200 mm, výšky do 8 m</t>
  </si>
  <si>
    <t>súb.</t>
  </si>
  <si>
    <t>14</t>
  </si>
  <si>
    <t>731361149.S</t>
  </si>
  <si>
    <t>Príplatok k cene za 1 m nerezového dymovodu dvojplášťového DN 200 mm v kotolni od kotla po komín</t>
  </si>
  <si>
    <t>9</t>
  </si>
  <si>
    <t>731361181.S</t>
  </si>
  <si>
    <t>Nerezový komín dvojplášťový DN 350 mm, výšky do 8 m</t>
  </si>
  <si>
    <t>18</t>
  </si>
  <si>
    <t>731361189.S</t>
  </si>
  <si>
    <t>Príplatok k cene za 1 m nerezového dymovodu dvojplášťového DN 350 mm v kotolni od kotla po komín</t>
  </si>
  <si>
    <t>11</t>
  </si>
  <si>
    <t>998731201.S</t>
  </si>
  <si>
    <t>Presun hmôt pre kotolne umiestnené vo výške (hĺbke) do 6 m</t>
  </si>
  <si>
    <t>22</t>
  </si>
  <si>
    <t>732</t>
  </si>
  <si>
    <t xml:space="preserve">Ústredné kúrenie - strojovne   </t>
  </si>
  <si>
    <t>732111410</t>
  </si>
  <si>
    <t>Montáž rozdeľovača a zberača DN150</t>
  </si>
  <si>
    <t>ks</t>
  </si>
  <si>
    <t>24</t>
  </si>
  <si>
    <t>13</t>
  </si>
  <si>
    <t>732 20</t>
  </si>
  <si>
    <t>Dodávka rozdeľovača a zberača DN150, poz. č.27, poz č.28, dĺžky L=1,780m, rozdeľovače vrátane hrdie, návarkov a sediel</t>
  </si>
  <si>
    <t>26</t>
  </si>
  <si>
    <t>732199100.S</t>
  </si>
  <si>
    <t>Montáž orientačného štítka</t>
  </si>
  <si>
    <t>28</t>
  </si>
  <si>
    <t>15</t>
  </si>
  <si>
    <t>548230000900.S</t>
  </si>
  <si>
    <t>Štítok smaltovaný do 5 písmen, lxv 100x150 mm</t>
  </si>
  <si>
    <t>30</t>
  </si>
  <si>
    <t>732230021.S</t>
  </si>
  <si>
    <t>Montáž akumulačnej nádoby vykurovacej vody bez výmenníka s izoláciou objem nad 3000 do 4500 l</t>
  </si>
  <si>
    <t>17</t>
  </si>
  <si>
    <t>484420001400</t>
  </si>
  <si>
    <t>Akumulačná nádoba oceľová 4043 l s mäkkou izoláciou VLIES hr. 100 mm pre uzatvorené vykurovacie systémy, PUFFER PS 4000</t>
  </si>
  <si>
    <t>34</t>
  </si>
  <si>
    <t>732331024.S</t>
  </si>
  <si>
    <t>Montáž expanznej nádoby tlak do 6 bar s membránou 140 l</t>
  </si>
  <si>
    <t>36</t>
  </si>
  <si>
    <t>19</t>
  </si>
  <si>
    <t>484630006810</t>
  </si>
  <si>
    <t>Nádoba expanzná s membránou typ N 140 l, D 512 mm, v 890 mm, pripojenie, R 1", 6 bar / 1,5 bar, šedá, REFLEX</t>
  </si>
  <si>
    <t>38</t>
  </si>
  <si>
    <t>732331054.S</t>
  </si>
  <si>
    <t>Montáž expanznej nádoby tlak 6 barov s membránou 200 l</t>
  </si>
  <si>
    <t>40</t>
  </si>
  <si>
    <t>21</t>
  </si>
  <si>
    <t>732 02</t>
  </si>
  <si>
    <t>Expanzná nádoba s membránou pre ÚK typ Reflex N200, objem V=200 litrov PN6bar, pripojenie 1“</t>
  </si>
  <si>
    <t>42</t>
  </si>
  <si>
    <t>732 03</t>
  </si>
  <si>
    <t>Bezpečnostný uzáver pre expanzné nádoby Reflex typ MK 1“, PN10/120°C</t>
  </si>
  <si>
    <t>44</t>
  </si>
  <si>
    <t>23</t>
  </si>
  <si>
    <t>732331912</t>
  </si>
  <si>
    <t>Automatický zmäkčovací filter montáž</t>
  </si>
  <si>
    <t>46</t>
  </si>
  <si>
    <t>732 30</t>
  </si>
  <si>
    <t>Automatický zmäkčovací filter duplex Garant 1054T-RX73/WGD-180 parametrov: -kapacita 2x180m3x°dH, objem iontomeničov 2x45 litrov, prietok Q=1,5m3/hod uprav vody</t>
  </si>
  <si>
    <t>48</t>
  </si>
  <si>
    <t>25</t>
  </si>
  <si>
    <t>732 31</t>
  </si>
  <si>
    <t>Filter DN25-1"</t>
  </si>
  <si>
    <t>50</t>
  </si>
  <si>
    <t>732 32</t>
  </si>
  <si>
    <t>Montážný blok s 2ks hadicami</t>
  </si>
  <si>
    <t>52</t>
  </si>
  <si>
    <t>27</t>
  </si>
  <si>
    <t>732 33</t>
  </si>
  <si>
    <t>Vodomer Qn3,5 DN25-1" s impulzným výstupom</t>
  </si>
  <si>
    <t>54</t>
  </si>
  <si>
    <t>732 34</t>
  </si>
  <si>
    <t>Tabletová soľ 4ks vrece po 25kg</t>
  </si>
  <si>
    <t>56</t>
  </si>
  <si>
    <t>29</t>
  </si>
  <si>
    <t>732 35</t>
  </si>
  <si>
    <t>Chemikália FERRLOLIX B561 pre dávkovacie čerpadlo 20kg</t>
  </si>
  <si>
    <t>58</t>
  </si>
  <si>
    <t>732 36</t>
  </si>
  <si>
    <t>Dávkovacie čerpadlo Tekna TPG 603, 230V 50Hz</t>
  </si>
  <si>
    <t>60</t>
  </si>
  <si>
    <t>31</t>
  </si>
  <si>
    <t>732 37</t>
  </si>
  <si>
    <t>Zariadenie na merrani tvrdosti vody typ OTK-1</t>
  </si>
  <si>
    <t>62</t>
  </si>
  <si>
    <t>732 38</t>
  </si>
  <si>
    <t>Digitálny prístroj na meranie pH vody typ PH-80</t>
  </si>
  <si>
    <t>64</t>
  </si>
  <si>
    <t>33</t>
  </si>
  <si>
    <t>732 39</t>
  </si>
  <si>
    <t>Uvedenie zariadenia do prevádzky a nadstavenie prístrojov, zaučenie obsluhy</t>
  </si>
  <si>
    <t>SUB</t>
  </si>
  <si>
    <t>66</t>
  </si>
  <si>
    <t>732331929.S</t>
  </si>
  <si>
    <t>68</t>
  </si>
  <si>
    <t>35</t>
  </si>
  <si>
    <t>732332115.S</t>
  </si>
  <si>
    <t>70</t>
  </si>
  <si>
    <t>732 06</t>
  </si>
  <si>
    <t>72</t>
  </si>
  <si>
    <t>74</t>
  </si>
  <si>
    <t>76</t>
  </si>
  <si>
    <t>39</t>
  </si>
  <si>
    <t>732422075.S</t>
  </si>
  <si>
    <t>Montáž obehového čerpadla teplovodného DN 32 výtlak do 18 m</t>
  </si>
  <si>
    <t>78</t>
  </si>
  <si>
    <t>732 60</t>
  </si>
  <si>
    <t>Čerpadlo obehové MAGNA3 32-60 F  PN 6/10, GRUNDFOS</t>
  </si>
  <si>
    <t>80</t>
  </si>
  <si>
    <t>41</t>
  </si>
  <si>
    <t>732422080.S</t>
  </si>
  <si>
    <t>Montáž obehového čerpadla teplovodného DN 50 výtlak do 18 m</t>
  </si>
  <si>
    <t>82</t>
  </si>
  <si>
    <t>426110008000</t>
  </si>
  <si>
    <t>Čerpadlo obehové MAGNA3 50-120 F 280, PN 6/10, GRUNDFOS</t>
  </si>
  <si>
    <t>84</t>
  </si>
  <si>
    <t>43</t>
  </si>
  <si>
    <t>998732201.S</t>
  </si>
  <si>
    <t>Presun hmôt pre strojovne v objektoch výšky do 6 m</t>
  </si>
  <si>
    <t>86</t>
  </si>
  <si>
    <t>733</t>
  </si>
  <si>
    <t xml:space="preserve">Ústredné kúrenie - rozvodné potrubie   </t>
  </si>
  <si>
    <t>733111115.S</t>
  </si>
  <si>
    <t>Potrubie z rúrok závitových oceľových bezšvových bežných strednotlakových DN 25</t>
  </si>
  <si>
    <t>88</t>
  </si>
  <si>
    <t>45</t>
  </si>
  <si>
    <t>733111118.S</t>
  </si>
  <si>
    <t>Potrubie z rúrok závitových oceľových bezšvových bežných strednotlakových DN 50</t>
  </si>
  <si>
    <t>90</t>
  </si>
  <si>
    <t>733113115.S</t>
  </si>
  <si>
    <t>Potrubie z rúrok závitových Príplatok k cene za zhotovenie prípojky z oceľ. rúrok závitových DN 25</t>
  </si>
  <si>
    <t>92</t>
  </si>
  <si>
    <t>47</t>
  </si>
  <si>
    <t>733113118.S</t>
  </si>
  <si>
    <t>Potrubie z rúrok závitových Príplatok k cene za zhotovenie prípojky z oceľ. rúrok závitových DN 50</t>
  </si>
  <si>
    <t>94</t>
  </si>
  <si>
    <t>733121122.S</t>
  </si>
  <si>
    <t>Potrubie z rúrok hladkých bezšvových nízkotlakových priemer 76/3,2</t>
  </si>
  <si>
    <t>96</t>
  </si>
  <si>
    <t>49</t>
  </si>
  <si>
    <t>733121128.S</t>
  </si>
  <si>
    <t>Potrubie z rúrok hladkých bezšvových nízkotlakových priemer 108/4,0</t>
  </si>
  <si>
    <t>98</t>
  </si>
  <si>
    <t>733126020.S</t>
  </si>
  <si>
    <t>Montáž tvarovky - redukcie DN 50 privarením</t>
  </si>
  <si>
    <t>100</t>
  </si>
  <si>
    <t>51</t>
  </si>
  <si>
    <t>316170010200.S</t>
  </si>
  <si>
    <t>Redukcia varná DN 50/32, d 57,0/42,4 mm, hr. steny 2,9/2,6 mm, z čiernej uhlíkovej ocele</t>
  </si>
  <si>
    <t>102</t>
  </si>
  <si>
    <t>733126025.S</t>
  </si>
  <si>
    <t>Montáž tvarovky - redukcie DN 65 privarením</t>
  </si>
  <si>
    <t>104</t>
  </si>
  <si>
    <t>53</t>
  </si>
  <si>
    <t>316170011700.S</t>
  </si>
  <si>
    <t>Redukcia varná DN 65/50, d 76,1/60,3 mm, hr. steny 2,9/2,9 mm, z čiernej uhlíkovej ocele</t>
  </si>
  <si>
    <t>106</t>
  </si>
  <si>
    <t>733126035.S</t>
  </si>
  <si>
    <t>Montáž tvarovky - redukcie DN 100 privarením</t>
  </si>
  <si>
    <t>108</t>
  </si>
  <si>
    <t>55</t>
  </si>
  <si>
    <t>316170012700.S</t>
  </si>
  <si>
    <t>Redukcia varná DN 100/50, d 108,0/60,3 mm, hr. steny 3,6/2,9 mm, z čiernej uhlíkovej ocele</t>
  </si>
  <si>
    <t>110</t>
  </si>
  <si>
    <t>316170012800.S</t>
  </si>
  <si>
    <t>Redukcia varná DN 100/65, d 108,0/76,1 mm, hr. steny 3,6/2,9 mm, z čiernej uhlíkovej ocele</t>
  </si>
  <si>
    <t>112</t>
  </si>
  <si>
    <t>57</t>
  </si>
  <si>
    <t>733126070.S</t>
  </si>
  <si>
    <t>Montáž tvarovky - koleno DN 25 privarením</t>
  </si>
  <si>
    <t>114</t>
  </si>
  <si>
    <t>316170005900.S</t>
  </si>
  <si>
    <t>Koleno varné DN 25, d 33,7 mm, hr. steny 2,6 mm, z čiernej uhlíkovej ocele</t>
  </si>
  <si>
    <t>116</t>
  </si>
  <si>
    <t>59</t>
  </si>
  <si>
    <t>733126085.S</t>
  </si>
  <si>
    <t>Montáž tvarovky - koleno DN 50 privarením</t>
  </si>
  <si>
    <t>118</t>
  </si>
  <si>
    <t>316170006200.S</t>
  </si>
  <si>
    <t>Koleno varné DN 50, d 60,3 mm, hr. steny 2,9 mm, z čiernej uhlíkovej ocele</t>
  </si>
  <si>
    <t>120</t>
  </si>
  <si>
    <t>61</t>
  </si>
  <si>
    <t>733126090.S</t>
  </si>
  <si>
    <t>Montáž tvarovky - koleno DN 65 privarením</t>
  </si>
  <si>
    <t>122</t>
  </si>
  <si>
    <t>316170006300.S</t>
  </si>
  <si>
    <t>Koleno varné DN 65, d 76,1 mm, hr. steny 2,9 mm, z čiernej uhlíkovej ocele</t>
  </si>
  <si>
    <t>124</t>
  </si>
  <si>
    <t>63</t>
  </si>
  <si>
    <t>733126100.S</t>
  </si>
  <si>
    <t>Montáž tvarovky - koleno DN 100 privarením</t>
  </si>
  <si>
    <t>126</t>
  </si>
  <si>
    <t>316170006500.S</t>
  </si>
  <si>
    <t>Koleno varné DN 100, d 108,0 mm, hr. steny 3,6 mm, z čiernej uhlíkovej ocele</t>
  </si>
  <si>
    <t>128</t>
  </si>
  <si>
    <t>65</t>
  </si>
  <si>
    <t>733126205.S</t>
  </si>
  <si>
    <t>Montáž tvarovky - závit 1" privarením</t>
  </si>
  <si>
    <t>130</t>
  </si>
  <si>
    <t>316170020700.S</t>
  </si>
  <si>
    <t>Závit varný 1", dĺžky 145 mm, z čiernej uhlíkovej ocele</t>
  </si>
  <si>
    <t>132</t>
  </si>
  <si>
    <t>67</t>
  </si>
  <si>
    <t>733126240.S</t>
  </si>
  <si>
    <t>Montáž tvarovky - nátrubok 1/2 privarením</t>
  </si>
  <si>
    <t>134</t>
  </si>
  <si>
    <t>316170019600.S</t>
  </si>
  <si>
    <t>Nátrubok varný 1/2", z čiernej uhlíkovej ocele</t>
  </si>
  <si>
    <t>136</t>
  </si>
  <si>
    <t>69</t>
  </si>
  <si>
    <t>733181112.S</t>
  </si>
  <si>
    <t>Odvzdušňovacia nádoba, zberač vzduchu ON 13 2871 stojatý PN 2,5 obsahu DN 50 0,25 dm3</t>
  </si>
  <si>
    <t>138</t>
  </si>
  <si>
    <t>733190107.S</t>
  </si>
  <si>
    <t>Tlaková skúška potrubia z oceľových rúrok závitových</t>
  </si>
  <si>
    <t>140</t>
  </si>
  <si>
    <t>71</t>
  </si>
  <si>
    <t>733190217.S</t>
  </si>
  <si>
    <t>Tlaková skúška potrubia z oceľových rúrok do priemeru 89/5</t>
  </si>
  <si>
    <t>142</t>
  </si>
  <si>
    <t>733190232.S</t>
  </si>
  <si>
    <t>Tlaková skúška potrubia z oceľových rúrok nad 89/5 do priemeru 133/5,0</t>
  </si>
  <si>
    <t>144</t>
  </si>
  <si>
    <t>73</t>
  </si>
  <si>
    <t>998733201.S</t>
  </si>
  <si>
    <t>Presun hmôt pre rozvody potrubia v objektoch výšky do 6 m</t>
  </si>
  <si>
    <t>146</t>
  </si>
  <si>
    <t>734</t>
  </si>
  <si>
    <t xml:space="preserve">Ústredné kúrenie - armatúry   </t>
  </si>
  <si>
    <t>734109113.S</t>
  </si>
  <si>
    <t>Montáž armatúry prírubovej s dvomi prírubami PN 0,6 DN 32</t>
  </si>
  <si>
    <t>148</t>
  </si>
  <si>
    <t>75</t>
  </si>
  <si>
    <t>734109114.S</t>
  </si>
  <si>
    <t>Montáž armatúry prírubovej s dvomi prírubami PN 0,6 DN 50</t>
  </si>
  <si>
    <t>150</t>
  </si>
  <si>
    <t>734162000.S</t>
  </si>
  <si>
    <t>Montáž filtra prírubového DN 50</t>
  </si>
  <si>
    <t>152</t>
  </si>
  <si>
    <t>77</t>
  </si>
  <si>
    <t>422010001000</t>
  </si>
  <si>
    <t>Prírubový filter, DN 50, dĺ. 230 mm, liatina GJS 250, oceľ AISI 304, EPDM, BRA.11.000</t>
  </si>
  <si>
    <t>154</t>
  </si>
  <si>
    <t>734162005.S</t>
  </si>
  <si>
    <t>Montáž filtra prírubového DN 65</t>
  </si>
  <si>
    <t>156</t>
  </si>
  <si>
    <t>79</t>
  </si>
  <si>
    <t>422010001100</t>
  </si>
  <si>
    <t>Prírubový filter, DN 65, dĺ. 290 mm, liatina GJS 250, oceľ AISI 304, EPDM, BRA.11.000</t>
  </si>
  <si>
    <t>158</t>
  </si>
  <si>
    <t>734162015.S</t>
  </si>
  <si>
    <t>Montáž filtra prírubového DN 100</t>
  </si>
  <si>
    <t>160</t>
  </si>
  <si>
    <t>81</t>
  </si>
  <si>
    <t>422010001300.S</t>
  </si>
  <si>
    <t>Prírubový filter na vodu DN 100, dĺ. 350 mm, telo a viečko liatina, sitko oceľ, EPDM</t>
  </si>
  <si>
    <t>162</t>
  </si>
  <si>
    <t>734192015.S</t>
  </si>
  <si>
    <t>Montáž medziprírubovej uzatváracej klapky DN 50</t>
  </si>
  <si>
    <t>164</t>
  </si>
  <si>
    <t>83</t>
  </si>
  <si>
    <t>422810002200</t>
  </si>
  <si>
    <t>Medziprírubová klapka uzatváracia Wafer J9 disk liatina, DN 50, dĺ. 43 mm, liatina GJL 250, GJS 40015 niklovaná, EPDM, FKM, BRA.J9.100</t>
  </si>
  <si>
    <t>166</t>
  </si>
  <si>
    <t>734192020.S</t>
  </si>
  <si>
    <t>Montáž medziprírubovej uzatváracej klapky DN 65</t>
  </si>
  <si>
    <t>168</t>
  </si>
  <si>
    <t>85</t>
  </si>
  <si>
    <t>422810002300</t>
  </si>
  <si>
    <t>Medziprírubová klapka uzatváracia Wafer J9 disk liatina, DN 65, dĺ. 46 mm, liatina GJL 250, GJS 40015 niklovaná, EPDM, FKM, BRA.J9.100</t>
  </si>
  <si>
    <t>170</t>
  </si>
  <si>
    <t>734192030.S</t>
  </si>
  <si>
    <t>Montáž medziprírubovej uzatváracej klapky DN 100</t>
  </si>
  <si>
    <t>172</t>
  </si>
  <si>
    <t>87</t>
  </si>
  <si>
    <t>422810002500</t>
  </si>
  <si>
    <t>Medziprírubová klapka uzatváracia Wafer J9 disk liatina, DN 100, dĺ. 52 mm, liatina GJL 250, GJS 40015 niklovaná, EPDM, FKM, BRA.J9.100</t>
  </si>
  <si>
    <t>174</t>
  </si>
  <si>
    <t>734192100.S</t>
  </si>
  <si>
    <t>Montáž spätnej klapky prírubovej DN 50</t>
  </si>
  <si>
    <t>176</t>
  </si>
  <si>
    <t>89</t>
  </si>
  <si>
    <t>422820003700.S</t>
  </si>
  <si>
    <t>Klapka prírubová spätná DN 50, dĺ. 200 mm, liatina, EPDM, na vodu do 100°C</t>
  </si>
  <si>
    <t>178</t>
  </si>
  <si>
    <t>734192105.S</t>
  </si>
  <si>
    <t>Montáž spätnej klapky prírubovej DN 65</t>
  </si>
  <si>
    <t>180</t>
  </si>
  <si>
    <t>91</t>
  </si>
  <si>
    <t>422820003800.S</t>
  </si>
  <si>
    <t>Klapka prírubová spätná DN 65, dĺ. 240 mm, liatina, EPDM, na vodu do 100°C</t>
  </si>
  <si>
    <t>182</t>
  </si>
  <si>
    <t>734192115.S</t>
  </si>
  <si>
    <t>Montáž spätnej klapky prírubovej DN 100</t>
  </si>
  <si>
    <t>184</t>
  </si>
  <si>
    <t>93</t>
  </si>
  <si>
    <t>422820002400.S</t>
  </si>
  <si>
    <t>Klapka prírubová spätná DN 100, dĺ. 170 mm, nerez oceľ, NBR</t>
  </si>
  <si>
    <t>186</t>
  </si>
  <si>
    <t>734209115.S</t>
  </si>
  <si>
    <t>Montáž závitovej armatúry s 2 závitmi G 1</t>
  </si>
  <si>
    <t>188</t>
  </si>
  <si>
    <t>95</t>
  </si>
  <si>
    <t>734 01</t>
  </si>
  <si>
    <t>Šróbenie rozoberateľné DN25- 1"</t>
  </si>
  <si>
    <t>190</t>
  </si>
  <si>
    <t>734213270.S</t>
  </si>
  <si>
    <t>Montáž ventilu odvzdušňovacieho závitového automatického G 1/2 so spätnou klapkou</t>
  </si>
  <si>
    <t>192</t>
  </si>
  <si>
    <t>97</t>
  </si>
  <si>
    <t>734 02</t>
  </si>
  <si>
    <t>Automatický odvdušňovač Flamco typ Flexvent DN15- 1/2"</t>
  </si>
  <si>
    <t>194</t>
  </si>
  <si>
    <t>734224012.S</t>
  </si>
  <si>
    <t>Montáž guľového kohúta závitového G 1</t>
  </si>
  <si>
    <t>196</t>
  </si>
  <si>
    <t>99</t>
  </si>
  <si>
    <t>551210044800</t>
  </si>
  <si>
    <t>Guľový ventil 1”, páčka červená-chróm, GIACOMINI</t>
  </si>
  <si>
    <t>198</t>
  </si>
  <si>
    <t>734240010.S</t>
  </si>
  <si>
    <t>Montáž spätnej klapky závitovej G 1</t>
  </si>
  <si>
    <t>200</t>
  </si>
  <si>
    <t>101</t>
  </si>
  <si>
    <t>551190001000.S</t>
  </si>
  <si>
    <t>Spätná klapka vodorovná závitová 1", PN 10, pre vodu, mosadz</t>
  </si>
  <si>
    <t>202</t>
  </si>
  <si>
    <t>734252130.S</t>
  </si>
  <si>
    <t>Montáž ventilu poistného rohového G 1</t>
  </si>
  <si>
    <t>204</t>
  </si>
  <si>
    <t>103</t>
  </si>
  <si>
    <t>734 03</t>
  </si>
  <si>
    <t>Poistný ventil DUCO DN25x32 po´3,0bar</t>
  </si>
  <si>
    <t>206</t>
  </si>
  <si>
    <t>734252140.S</t>
  </si>
  <si>
    <t>Montáž ventilu poistného rohového G 5/4</t>
  </si>
  <si>
    <t>208</t>
  </si>
  <si>
    <t>105</t>
  </si>
  <si>
    <t>734 04</t>
  </si>
  <si>
    <t>Poistný ventil DUCO DN32x40, otvárací pretlak po=3,0bar</t>
  </si>
  <si>
    <t>210</t>
  </si>
  <si>
    <t>734291113.S</t>
  </si>
  <si>
    <t>Ostané armatúry, kohútik plniaci a vypúšťací normy 13 7061, PN 1,0/100st. C G 1/2</t>
  </si>
  <si>
    <t>212</t>
  </si>
  <si>
    <t>107</t>
  </si>
  <si>
    <t>734296325.S</t>
  </si>
  <si>
    <t>Montáž zmiešavacej armatúry trojcestnej  DN 32 s priamym prietokom</t>
  </si>
  <si>
    <t>214</t>
  </si>
  <si>
    <t>734 05</t>
  </si>
  <si>
    <t>Trojcestný zmiešavač DN32 kvs=28, elektropohon 230V 50Hz, 3- bodová regulácia</t>
  </si>
  <si>
    <t>216</t>
  </si>
  <si>
    <t>109</t>
  </si>
  <si>
    <t>734296350.S</t>
  </si>
  <si>
    <t>Montáž zmiešavacej armatúry trojcestnej  DN 65 s priamym prietokom</t>
  </si>
  <si>
    <t>218</t>
  </si>
  <si>
    <t>734 06</t>
  </si>
  <si>
    <t>Trojcestný zmiešavač DN65 kvs=90, elektropohon 230V 50Hz, 3- bodová regulácia</t>
  </si>
  <si>
    <t>220</t>
  </si>
  <si>
    <t>111</t>
  </si>
  <si>
    <t>734391114.S</t>
  </si>
  <si>
    <t>Ostatné horúcovodné armatúry, kondenzačná slučka na privarenie STN 13 7531.1 - zahnuté</t>
  </si>
  <si>
    <t>222</t>
  </si>
  <si>
    <t>734412250.S</t>
  </si>
  <si>
    <t>Montáž teplomeru technického axiálneho priemer 100 mm dĺžka 150 mm</t>
  </si>
  <si>
    <t>224</t>
  </si>
  <si>
    <t>113</t>
  </si>
  <si>
    <t>388320002600</t>
  </si>
  <si>
    <t>Teplomer axiálny d 100 mm, pripojenie 1/2" zadné s jímkou dĺžky 150 mm, rozsah 0-120 °C, IVAR.TP 120 A</t>
  </si>
  <si>
    <t>226</t>
  </si>
  <si>
    <t>734419111.S</t>
  </si>
  <si>
    <t>Montáž teplomera s ochranným púzdrom alebo s pevnou stonkou</t>
  </si>
  <si>
    <t>228</t>
  </si>
  <si>
    <t>115</t>
  </si>
  <si>
    <t>734421160.S</t>
  </si>
  <si>
    <t>Montáž tlakomeru deformačného kruhového 0-10 MPa priemer 100</t>
  </si>
  <si>
    <t>230</t>
  </si>
  <si>
    <t>388410000200.S</t>
  </si>
  <si>
    <t>Tlakomer deformačný kruhový d 100 mm</t>
  </si>
  <si>
    <t>232</t>
  </si>
  <si>
    <t>117</t>
  </si>
  <si>
    <t>734494213.S</t>
  </si>
  <si>
    <t>Ostatné meracie armatúry, návarok s rúrkovým závitom akosť mat. 22 353.0 G 1/2</t>
  </si>
  <si>
    <t>234</t>
  </si>
  <si>
    <t>998734201.S</t>
  </si>
  <si>
    <t>Presun hmôt pre armatúry v objektoch výšky do 6 m</t>
  </si>
  <si>
    <t>236</t>
  </si>
  <si>
    <t>767</t>
  </si>
  <si>
    <t xml:space="preserve">Konštrukcie doplnkové kovové   </t>
  </si>
  <si>
    <t>119</t>
  </si>
  <si>
    <t>767995102</t>
  </si>
  <si>
    <t>Montáž ostatných atypických kovových stavebných doplnkových konštrukcií nad 5 do 10 kg</t>
  </si>
  <si>
    <t>kg</t>
  </si>
  <si>
    <t>238</t>
  </si>
  <si>
    <t>767 01</t>
  </si>
  <si>
    <t>Dodávka materiálu a zhotovenie oceľových doplnkových konštrukcií, Dodávka uloženia potrubia objimky, sedlá, tiahla</t>
  </si>
  <si>
    <t>240</t>
  </si>
  <si>
    <t>121</t>
  </si>
  <si>
    <t>998767201</t>
  </si>
  <si>
    <t>Presun hmôt pre kovové stavebné doplnkové konštrukcie v objektoch výšky do 6 m</t>
  </si>
  <si>
    <t>242</t>
  </si>
  <si>
    <t>783</t>
  </si>
  <si>
    <t xml:space="preserve">Nátery   </t>
  </si>
  <si>
    <t>783222100</t>
  </si>
  <si>
    <t>Nátery kov.stav.doplnk.konštr. syntetické farby šedej na vzduchu schnúce dvojnásobné - 70µm, doplnkové konštrukcie, potrunie, DN250, expander pary</t>
  </si>
  <si>
    <t>244</t>
  </si>
  <si>
    <t>123</t>
  </si>
  <si>
    <t>783226100</t>
  </si>
  <si>
    <t>Nátery kov.stav.doplnk.konštr. syntetické na vzduchu schnúce základný - 35µm</t>
  </si>
  <si>
    <t>246</t>
  </si>
  <si>
    <t>783424141</t>
  </si>
  <si>
    <t>Nátery kov.potr.a armatúr v kanáloch a šachtách syntet. potrubie do DN 50 mm dvojnás. so základným náterom - 105µm</t>
  </si>
  <si>
    <t>248</t>
  </si>
  <si>
    <t>125</t>
  </si>
  <si>
    <t>783424741</t>
  </si>
  <si>
    <t>Nátery kov.potr.a armatúr v kanáloch a šachtách syntetické potrubie do DN 50 mm základný - 35µm</t>
  </si>
  <si>
    <t>250</t>
  </si>
  <si>
    <t>783425151</t>
  </si>
  <si>
    <t>Nátery kov.potr.a armatúr v kanáloch a šachtách syntet. potrubie do DN 100 mm dvojnásobné so základným náterom - 105µm</t>
  </si>
  <si>
    <t>252</t>
  </si>
  <si>
    <t>127</t>
  </si>
  <si>
    <t>783425751</t>
  </si>
  <si>
    <t>Nátery kov.potr.a armatúr v kanáloch a šachtách syntetické potrubie do DN 100 mm základný - 35µm</t>
  </si>
  <si>
    <t>254</t>
  </si>
  <si>
    <t>HZS</t>
  </si>
  <si>
    <t xml:space="preserve">Hodinové zúčtovacie sadzby   </t>
  </si>
  <si>
    <t>HZS000113</t>
  </si>
  <si>
    <t>Stavebno montážne práce náročné ucelené - odborné, tvorivé remeselné (Tr. 3) v rozsahu viac ako 8 hodín, vykurovacia skúška v trvaní 72 hodín nepretržite- jeden pracovník</t>
  </si>
  <si>
    <t>hod</t>
  </si>
  <si>
    <t>262144</t>
  </si>
  <si>
    <t>256</t>
  </si>
  <si>
    <t>129</t>
  </si>
  <si>
    <t>HZS000114</t>
  </si>
  <si>
    <t>Stavebno montážne práce najnáročnejšie na odbornosť - prehliadky pracoviska a revízie (Tr. 4) v rozsahu viac ako 8 hodín, revízie tlakových častí, vypracovanie prevádzkových predpisov kotolne</t>
  </si>
  <si>
    <t>258</t>
  </si>
  <si>
    <t>131</t>
  </si>
  <si>
    <t>HZS000114.S</t>
  </si>
  <si>
    <t>-794034056</t>
  </si>
  <si>
    <t>HZS000125</t>
  </si>
  <si>
    <t>Stavebno montážne práce mimoriadne odborné (Tr. 5) v rozsahu viac ako 8 hodín, úradné skúšky tlakových zariadení</t>
  </si>
  <si>
    <t>260</t>
  </si>
  <si>
    <t xml:space="preserve">Doplňovací systém REFLEX </t>
  </si>
  <si>
    <t>Montáž doplňovacieho systému Reflex</t>
  </si>
  <si>
    <t>21a</t>
  </si>
  <si>
    <t>732 021</t>
  </si>
  <si>
    <t>Expanzná nádoba s membránou pre ÚK typ Reflex N400, objem V=200 litrov PN6bar, pripojenie 1“</t>
  </si>
  <si>
    <t>21b</t>
  </si>
  <si>
    <t>Montáž expanznej nádoby tlak 6 barov s membránou 400 l</t>
  </si>
  <si>
    <t>Automatické doplňovanie Uvedenie do prevádzky autorizovaným srvisom</t>
  </si>
  <si>
    <t>REVíZIE, MERANIA, ÚRADNÉ SKÚŠKY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</si>
</sst>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4" fontId="30" fillId="0" borderId="12" xfId="0" applyNumberFormat="1" applyFont="1" applyBorder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4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4" fontId="20" fillId="0" borderId="20" xfId="0" applyNumberFormat="1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AK26" sqref="AK26:AO26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4</v>
      </c>
      <c r="BV1" s="13" t="s">
        <v>5</v>
      </c>
    </row>
    <row r="2" spans="1:74" s="1" customFormat="1" ht="36.950000000000003" customHeight="1">
      <c r="AR2" s="173" t="s">
        <v>6</v>
      </c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S2" s="14" t="s">
        <v>7</v>
      </c>
      <c r="BT2" s="14" t="s">
        <v>8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>
      <c r="B5" s="17"/>
      <c r="D5" s="20" t="s">
        <v>12</v>
      </c>
      <c r="K5" s="204" t="s">
        <v>13</v>
      </c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R5" s="17"/>
      <c r="BS5" s="14" t="s">
        <v>7</v>
      </c>
    </row>
    <row r="6" spans="1:74" s="1" customFormat="1" ht="36.950000000000003" customHeight="1">
      <c r="B6" s="17"/>
      <c r="D6" s="22" t="s">
        <v>14</v>
      </c>
      <c r="K6" s="205" t="s">
        <v>15</v>
      </c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R6" s="17"/>
      <c r="BS6" s="14" t="s">
        <v>7</v>
      </c>
    </row>
    <row r="7" spans="1:74" s="1" customFormat="1" ht="12" customHeight="1">
      <c r="B7" s="17"/>
      <c r="D7" s="23" t="s">
        <v>16</v>
      </c>
      <c r="K7" s="21" t="s">
        <v>1</v>
      </c>
      <c r="AK7" s="23" t="s">
        <v>17</v>
      </c>
      <c r="AN7" s="21" t="s">
        <v>1</v>
      </c>
      <c r="AR7" s="17"/>
      <c r="BS7" s="14" t="s">
        <v>7</v>
      </c>
    </row>
    <row r="8" spans="1:74" s="1" customFormat="1" ht="12" customHeight="1">
      <c r="B8" s="17"/>
      <c r="D8" s="23" t="s">
        <v>18</v>
      </c>
      <c r="K8" s="21" t="s">
        <v>19</v>
      </c>
      <c r="AK8" s="23" t="s">
        <v>20</v>
      </c>
      <c r="AN8" s="21" t="s">
        <v>21</v>
      </c>
      <c r="AR8" s="17"/>
      <c r="BS8" s="14" t="s">
        <v>7</v>
      </c>
    </row>
    <row r="9" spans="1:74" s="1" customFormat="1" ht="14.45" customHeight="1">
      <c r="B9" s="17"/>
      <c r="AR9" s="17"/>
      <c r="BS9" s="14" t="s">
        <v>7</v>
      </c>
    </row>
    <row r="10" spans="1:74" s="1" customFormat="1" ht="12" customHeight="1">
      <c r="B10" s="17"/>
      <c r="D10" s="23" t="s">
        <v>22</v>
      </c>
      <c r="AK10" s="23" t="s">
        <v>23</v>
      </c>
      <c r="AN10" s="21" t="s">
        <v>1</v>
      </c>
      <c r="AR10" s="17"/>
      <c r="BS10" s="14" t="s">
        <v>7</v>
      </c>
    </row>
    <row r="11" spans="1:74" s="1" customFormat="1" ht="18.399999999999999" customHeight="1">
      <c r="B11" s="17"/>
      <c r="E11" s="21" t="s">
        <v>19</v>
      </c>
      <c r="AK11" s="23" t="s">
        <v>24</v>
      </c>
      <c r="AN11" s="21" t="s">
        <v>1</v>
      </c>
      <c r="AR11" s="17"/>
      <c r="BS11" s="14" t="s">
        <v>7</v>
      </c>
    </row>
    <row r="12" spans="1:74" s="1" customFormat="1" ht="6.95" customHeight="1">
      <c r="B12" s="17"/>
      <c r="AR12" s="17"/>
      <c r="BS12" s="14" t="s">
        <v>7</v>
      </c>
    </row>
    <row r="13" spans="1:74" s="1" customFormat="1" ht="12" customHeight="1">
      <c r="B13" s="17"/>
      <c r="D13" s="23" t="s">
        <v>25</v>
      </c>
      <c r="AK13" s="23" t="s">
        <v>23</v>
      </c>
      <c r="AN13" s="21" t="s">
        <v>1</v>
      </c>
      <c r="AR13" s="17"/>
      <c r="BS13" s="14" t="s">
        <v>7</v>
      </c>
    </row>
    <row r="14" spans="1:74" ht="12.75">
      <c r="B14" s="17"/>
      <c r="E14" s="21" t="s">
        <v>19</v>
      </c>
      <c r="AK14" s="23" t="s">
        <v>24</v>
      </c>
      <c r="AN14" s="21" t="s">
        <v>1</v>
      </c>
      <c r="AR14" s="17"/>
      <c r="BS14" s="14" t="s">
        <v>7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26</v>
      </c>
      <c r="AK16" s="23" t="s">
        <v>23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19</v>
      </c>
      <c r="AK17" s="23" t="s">
        <v>24</v>
      </c>
      <c r="AN17" s="21" t="s">
        <v>1</v>
      </c>
      <c r="AR17" s="17"/>
      <c r="BS17" s="14" t="s">
        <v>4</v>
      </c>
    </row>
    <row r="18" spans="1:71" s="1" customFormat="1" ht="6.95" customHeight="1">
      <c r="B18" s="17"/>
      <c r="AR18" s="17"/>
      <c r="BS18" s="14" t="s">
        <v>7</v>
      </c>
    </row>
    <row r="19" spans="1:71" s="1" customFormat="1" ht="12" customHeight="1">
      <c r="B19" s="17"/>
      <c r="D19" s="23" t="s">
        <v>27</v>
      </c>
      <c r="AK19" s="23" t="s">
        <v>23</v>
      </c>
      <c r="AN19" s="21" t="s">
        <v>1</v>
      </c>
      <c r="AR19" s="17"/>
      <c r="BS19" s="14" t="s">
        <v>7</v>
      </c>
    </row>
    <row r="20" spans="1:71" s="1" customFormat="1" ht="18.399999999999999" customHeight="1">
      <c r="B20" s="17"/>
      <c r="E20" s="21" t="s">
        <v>19</v>
      </c>
      <c r="AK20" s="23" t="s">
        <v>24</v>
      </c>
      <c r="AN20" s="21" t="s">
        <v>1</v>
      </c>
      <c r="AR20" s="17"/>
      <c r="BS20" s="14" t="s">
        <v>4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28</v>
      </c>
      <c r="AR22" s="17"/>
    </row>
    <row r="23" spans="1:71" s="1" customFormat="1" ht="16.5" customHeight="1">
      <c r="B23" s="17"/>
      <c r="E23" s="206" t="s">
        <v>1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07">
        <f>ROUND(AG94,2)</f>
        <v>0</v>
      </c>
      <c r="AL26" s="208"/>
      <c r="AM26" s="208"/>
      <c r="AN26" s="208"/>
      <c r="AO26" s="208"/>
      <c r="AP26" s="26"/>
      <c r="AQ26" s="26"/>
      <c r="AR26" s="27"/>
      <c r="BG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G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09" t="s">
        <v>30</v>
      </c>
      <c r="M28" s="209"/>
      <c r="N28" s="209"/>
      <c r="O28" s="209"/>
      <c r="P28" s="209"/>
      <c r="Q28" s="26"/>
      <c r="R28" s="26"/>
      <c r="S28" s="26"/>
      <c r="T28" s="26"/>
      <c r="U28" s="26"/>
      <c r="V28" s="26"/>
      <c r="W28" s="209" t="s">
        <v>31</v>
      </c>
      <c r="X28" s="209"/>
      <c r="Y28" s="209"/>
      <c r="Z28" s="209"/>
      <c r="AA28" s="209"/>
      <c r="AB28" s="209"/>
      <c r="AC28" s="209"/>
      <c r="AD28" s="209"/>
      <c r="AE28" s="209"/>
      <c r="AF28" s="26"/>
      <c r="AG28" s="26"/>
      <c r="AH28" s="26"/>
      <c r="AI28" s="26"/>
      <c r="AJ28" s="26"/>
      <c r="AK28" s="209" t="s">
        <v>32</v>
      </c>
      <c r="AL28" s="209"/>
      <c r="AM28" s="209"/>
      <c r="AN28" s="209"/>
      <c r="AO28" s="209"/>
      <c r="AP28" s="26"/>
      <c r="AQ28" s="26"/>
      <c r="AR28" s="27"/>
      <c r="BG28" s="26"/>
    </row>
    <row r="29" spans="1:71" s="3" customFormat="1" ht="14.45" customHeight="1">
      <c r="B29" s="31"/>
      <c r="D29" s="23" t="s">
        <v>33</v>
      </c>
      <c r="F29" s="32" t="s">
        <v>34</v>
      </c>
      <c r="L29" s="191">
        <v>0.2</v>
      </c>
      <c r="M29" s="190"/>
      <c r="N29" s="190"/>
      <c r="O29" s="190"/>
      <c r="P29" s="190"/>
      <c r="Q29" s="33"/>
      <c r="R29" s="33"/>
      <c r="S29" s="33"/>
      <c r="T29" s="33"/>
      <c r="U29" s="33"/>
      <c r="V29" s="33"/>
      <c r="W29" s="189">
        <f>ROUND(BB94, 2)</f>
        <v>0</v>
      </c>
      <c r="X29" s="190"/>
      <c r="Y29" s="190"/>
      <c r="Z29" s="190"/>
      <c r="AA29" s="190"/>
      <c r="AB29" s="190"/>
      <c r="AC29" s="190"/>
      <c r="AD29" s="190"/>
      <c r="AE29" s="190"/>
      <c r="AF29" s="33"/>
      <c r="AG29" s="33"/>
      <c r="AH29" s="33"/>
      <c r="AI29" s="33"/>
      <c r="AJ29" s="33"/>
      <c r="AK29" s="189">
        <f>ROUND(AX94, 2)</f>
        <v>0</v>
      </c>
      <c r="AL29" s="190"/>
      <c r="AM29" s="190"/>
      <c r="AN29" s="190"/>
      <c r="AO29" s="190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5" customHeight="1">
      <c r="B30" s="31"/>
      <c r="F30" s="32" t="s">
        <v>35</v>
      </c>
      <c r="L30" s="203">
        <v>0.2</v>
      </c>
      <c r="M30" s="197"/>
      <c r="N30" s="197"/>
      <c r="O30" s="197"/>
      <c r="P30" s="197"/>
      <c r="W30" s="196">
        <f>ROUND(BC94, 2)</f>
        <v>0</v>
      </c>
      <c r="X30" s="197"/>
      <c r="Y30" s="197"/>
      <c r="Z30" s="197"/>
      <c r="AA30" s="197"/>
      <c r="AB30" s="197"/>
      <c r="AC30" s="197"/>
      <c r="AD30" s="197"/>
      <c r="AE30" s="197"/>
      <c r="AK30" s="196">
        <f>ROUND(AY94, 2)</f>
        <v>0</v>
      </c>
      <c r="AL30" s="197"/>
      <c r="AM30" s="197"/>
      <c r="AN30" s="197"/>
      <c r="AO30" s="197"/>
      <c r="AR30" s="31"/>
    </row>
    <row r="31" spans="1:71" s="3" customFormat="1" ht="14.45" hidden="1" customHeight="1">
      <c r="B31" s="31"/>
      <c r="F31" s="23" t="s">
        <v>36</v>
      </c>
      <c r="L31" s="203">
        <v>0.2</v>
      </c>
      <c r="M31" s="197"/>
      <c r="N31" s="197"/>
      <c r="O31" s="197"/>
      <c r="P31" s="197"/>
      <c r="W31" s="196">
        <f>ROUND(BD94, 2)</f>
        <v>0</v>
      </c>
      <c r="X31" s="197"/>
      <c r="Y31" s="197"/>
      <c r="Z31" s="197"/>
      <c r="AA31" s="197"/>
      <c r="AB31" s="197"/>
      <c r="AC31" s="197"/>
      <c r="AD31" s="197"/>
      <c r="AE31" s="197"/>
      <c r="AK31" s="196">
        <v>0</v>
      </c>
      <c r="AL31" s="197"/>
      <c r="AM31" s="197"/>
      <c r="AN31" s="197"/>
      <c r="AO31" s="197"/>
      <c r="AR31" s="31"/>
    </row>
    <row r="32" spans="1:71" s="3" customFormat="1" ht="14.45" hidden="1" customHeight="1">
      <c r="B32" s="31"/>
      <c r="F32" s="23" t="s">
        <v>37</v>
      </c>
      <c r="L32" s="203">
        <v>0.2</v>
      </c>
      <c r="M32" s="197"/>
      <c r="N32" s="197"/>
      <c r="O32" s="197"/>
      <c r="P32" s="197"/>
      <c r="W32" s="196">
        <f>ROUND(BE94, 2)</f>
        <v>0</v>
      </c>
      <c r="X32" s="197"/>
      <c r="Y32" s="197"/>
      <c r="Z32" s="197"/>
      <c r="AA32" s="197"/>
      <c r="AB32" s="197"/>
      <c r="AC32" s="197"/>
      <c r="AD32" s="197"/>
      <c r="AE32" s="197"/>
      <c r="AK32" s="196">
        <v>0</v>
      </c>
      <c r="AL32" s="197"/>
      <c r="AM32" s="197"/>
      <c r="AN32" s="197"/>
      <c r="AO32" s="197"/>
      <c r="AR32" s="31"/>
    </row>
    <row r="33" spans="1:59" s="3" customFormat="1" ht="14.45" hidden="1" customHeight="1">
      <c r="B33" s="31"/>
      <c r="F33" s="32" t="s">
        <v>38</v>
      </c>
      <c r="L33" s="191">
        <v>0</v>
      </c>
      <c r="M33" s="190"/>
      <c r="N33" s="190"/>
      <c r="O33" s="190"/>
      <c r="P33" s="190"/>
      <c r="Q33" s="33"/>
      <c r="R33" s="33"/>
      <c r="S33" s="33"/>
      <c r="T33" s="33"/>
      <c r="U33" s="33"/>
      <c r="V33" s="33"/>
      <c r="W33" s="189">
        <f>ROUND(BF94, 2)</f>
        <v>0</v>
      </c>
      <c r="X33" s="190"/>
      <c r="Y33" s="190"/>
      <c r="Z33" s="190"/>
      <c r="AA33" s="190"/>
      <c r="AB33" s="190"/>
      <c r="AC33" s="190"/>
      <c r="AD33" s="190"/>
      <c r="AE33" s="190"/>
      <c r="AF33" s="33"/>
      <c r="AG33" s="33"/>
      <c r="AH33" s="33"/>
      <c r="AI33" s="33"/>
      <c r="AJ33" s="33"/>
      <c r="AK33" s="189">
        <v>0</v>
      </c>
      <c r="AL33" s="190"/>
      <c r="AM33" s="190"/>
      <c r="AN33" s="190"/>
      <c r="AO33" s="190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9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G34" s="26"/>
    </row>
    <row r="35" spans="1:59" s="2" customFormat="1" ht="25.9" customHeight="1">
      <c r="A35" s="26"/>
      <c r="B35" s="27"/>
      <c r="C35" s="35"/>
      <c r="D35" s="36" t="s">
        <v>39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40</v>
      </c>
      <c r="U35" s="37"/>
      <c r="V35" s="37"/>
      <c r="W35" s="37"/>
      <c r="X35" s="192" t="s">
        <v>41</v>
      </c>
      <c r="Y35" s="193"/>
      <c r="Z35" s="193"/>
      <c r="AA35" s="193"/>
      <c r="AB35" s="193"/>
      <c r="AC35" s="37"/>
      <c r="AD35" s="37"/>
      <c r="AE35" s="37"/>
      <c r="AF35" s="37"/>
      <c r="AG35" s="37"/>
      <c r="AH35" s="37"/>
      <c r="AI35" s="37"/>
      <c r="AJ35" s="37"/>
      <c r="AK35" s="194">
        <f>SUM(AK26:AK33)</f>
        <v>0</v>
      </c>
      <c r="AL35" s="193"/>
      <c r="AM35" s="193"/>
      <c r="AN35" s="193"/>
      <c r="AO35" s="195"/>
      <c r="AP35" s="35"/>
      <c r="AQ35" s="35"/>
      <c r="AR35" s="27"/>
      <c r="BG35" s="26"/>
    </row>
    <row r="36" spans="1:59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G36" s="26"/>
    </row>
    <row r="37" spans="1:59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G37" s="26"/>
    </row>
    <row r="38" spans="1:59" s="1" customFormat="1" ht="14.45" customHeight="1">
      <c r="B38" s="17"/>
      <c r="AR38" s="17"/>
    </row>
    <row r="39" spans="1:59" s="1" customFormat="1" ht="14.45" customHeight="1">
      <c r="B39" s="17"/>
      <c r="AR39" s="17"/>
    </row>
    <row r="40" spans="1:59" s="1" customFormat="1" ht="14.45" customHeight="1">
      <c r="B40" s="17"/>
      <c r="AR40" s="17"/>
    </row>
    <row r="41" spans="1:59" s="1" customFormat="1" ht="14.45" customHeight="1">
      <c r="B41" s="17"/>
      <c r="AR41" s="17"/>
    </row>
    <row r="42" spans="1:59" s="1" customFormat="1" ht="14.45" customHeight="1">
      <c r="B42" s="17"/>
      <c r="AR42" s="17"/>
    </row>
    <row r="43" spans="1:59" s="1" customFormat="1" ht="14.45" customHeight="1">
      <c r="B43" s="17"/>
      <c r="AR43" s="17"/>
    </row>
    <row r="44" spans="1:59" s="1" customFormat="1" ht="14.45" customHeight="1">
      <c r="B44" s="17"/>
      <c r="AR44" s="17"/>
    </row>
    <row r="45" spans="1:59" s="1" customFormat="1" ht="14.45" customHeight="1">
      <c r="B45" s="17"/>
      <c r="AR45" s="17"/>
    </row>
    <row r="46" spans="1:59" s="1" customFormat="1" ht="14.45" customHeight="1">
      <c r="B46" s="17"/>
      <c r="AR46" s="17"/>
    </row>
    <row r="47" spans="1:59" s="1" customFormat="1" ht="14.45" customHeight="1">
      <c r="B47" s="17"/>
      <c r="AR47" s="17"/>
    </row>
    <row r="48" spans="1:59" s="1" customFormat="1" ht="14.45" customHeight="1">
      <c r="B48" s="17"/>
      <c r="AR48" s="17"/>
    </row>
    <row r="49" spans="1:59" s="2" customFormat="1" ht="14.45" customHeight="1">
      <c r="B49" s="39"/>
      <c r="D49" s="40" t="s">
        <v>42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43</v>
      </c>
      <c r="AI49" s="41"/>
      <c r="AJ49" s="41"/>
      <c r="AK49" s="41"/>
      <c r="AL49" s="41"/>
      <c r="AM49" s="41"/>
      <c r="AN49" s="41"/>
      <c r="AO49" s="41"/>
      <c r="AR49" s="39"/>
    </row>
    <row r="50" spans="1:59">
      <c r="B50" s="17"/>
      <c r="AR50" s="17"/>
    </row>
    <row r="51" spans="1:59">
      <c r="B51" s="17"/>
      <c r="AR51" s="17"/>
    </row>
    <row r="52" spans="1:59">
      <c r="B52" s="17"/>
      <c r="AR52" s="17"/>
    </row>
    <row r="53" spans="1:59">
      <c r="B53" s="17"/>
      <c r="AR53" s="17"/>
    </row>
    <row r="54" spans="1:59">
      <c r="B54" s="17"/>
      <c r="AR54" s="17"/>
    </row>
    <row r="55" spans="1:59">
      <c r="B55" s="17"/>
      <c r="AR55" s="17"/>
    </row>
    <row r="56" spans="1:59">
      <c r="B56" s="17"/>
      <c r="AR56" s="17"/>
    </row>
    <row r="57" spans="1:59">
      <c r="B57" s="17"/>
      <c r="AR57" s="17"/>
    </row>
    <row r="58" spans="1:59">
      <c r="B58" s="17"/>
      <c r="AR58" s="17"/>
    </row>
    <row r="59" spans="1:59">
      <c r="B59" s="17"/>
      <c r="AR59" s="17"/>
    </row>
    <row r="60" spans="1:59" s="2" customFormat="1" ht="12.75">
      <c r="A60" s="26"/>
      <c r="B60" s="27"/>
      <c r="C60" s="26"/>
      <c r="D60" s="42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44</v>
      </c>
      <c r="AI60" s="29"/>
      <c r="AJ60" s="29"/>
      <c r="AK60" s="29"/>
      <c r="AL60" s="29"/>
      <c r="AM60" s="42" t="s">
        <v>45</v>
      </c>
      <c r="AN60" s="29"/>
      <c r="AO60" s="29"/>
      <c r="AP60" s="26"/>
      <c r="AQ60" s="26"/>
      <c r="AR60" s="27"/>
      <c r="BG60" s="26"/>
    </row>
    <row r="61" spans="1:59">
      <c r="B61" s="17"/>
      <c r="AR61" s="17"/>
    </row>
    <row r="62" spans="1:59">
      <c r="B62" s="17"/>
      <c r="AR62" s="17"/>
    </row>
    <row r="63" spans="1:59">
      <c r="B63" s="17"/>
      <c r="AR63" s="17"/>
    </row>
    <row r="64" spans="1:59" s="2" customFormat="1" ht="12.75">
      <c r="A64" s="26"/>
      <c r="B64" s="27"/>
      <c r="C64" s="26"/>
      <c r="D64" s="40" t="s">
        <v>46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47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G64" s="26"/>
    </row>
    <row r="65" spans="1:59">
      <c r="B65" s="17"/>
      <c r="AR65" s="17"/>
    </row>
    <row r="66" spans="1:59">
      <c r="B66" s="17"/>
      <c r="AR66" s="17"/>
    </row>
    <row r="67" spans="1:59">
      <c r="B67" s="17"/>
      <c r="AR67" s="17"/>
    </row>
    <row r="68" spans="1:59">
      <c r="B68" s="17"/>
      <c r="AR68" s="17"/>
    </row>
    <row r="69" spans="1:59">
      <c r="B69" s="17"/>
      <c r="AR69" s="17"/>
    </row>
    <row r="70" spans="1:59">
      <c r="B70" s="17"/>
      <c r="AR70" s="17"/>
    </row>
    <row r="71" spans="1:59">
      <c r="B71" s="17"/>
      <c r="AR71" s="17"/>
    </row>
    <row r="72" spans="1:59">
      <c r="B72" s="17"/>
      <c r="AR72" s="17"/>
    </row>
    <row r="73" spans="1:59">
      <c r="B73" s="17"/>
      <c r="AR73" s="17"/>
    </row>
    <row r="74" spans="1:59">
      <c r="B74" s="17"/>
      <c r="AR74" s="17"/>
    </row>
    <row r="75" spans="1:59" s="2" customFormat="1" ht="12.75">
      <c r="A75" s="26"/>
      <c r="B75" s="27"/>
      <c r="C75" s="26"/>
      <c r="D75" s="42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44</v>
      </c>
      <c r="AI75" s="29"/>
      <c r="AJ75" s="29"/>
      <c r="AK75" s="29"/>
      <c r="AL75" s="29"/>
      <c r="AM75" s="42" t="s">
        <v>45</v>
      </c>
      <c r="AN75" s="29"/>
      <c r="AO75" s="29"/>
      <c r="AP75" s="26"/>
      <c r="AQ75" s="26"/>
      <c r="AR75" s="27"/>
      <c r="BG75" s="26"/>
    </row>
    <row r="76" spans="1:59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G76" s="26"/>
    </row>
    <row r="77" spans="1:59" s="2" customFormat="1" ht="6.9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G77" s="26"/>
    </row>
    <row r="81" spans="1:9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G81" s="26"/>
    </row>
    <row r="82" spans="1:91" s="2" customFormat="1" ht="24.95" customHeight="1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G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G83" s="26"/>
    </row>
    <row r="84" spans="1:91" s="4" customFormat="1" ht="12" customHeight="1">
      <c r="B84" s="48"/>
      <c r="C84" s="23" t="s">
        <v>12</v>
      </c>
      <c r="L84" s="4" t="str">
        <f>K5</f>
        <v>IMPORT</v>
      </c>
      <c r="AR84" s="48"/>
    </row>
    <row r="85" spans="1:91" s="5" customFormat="1" ht="36.950000000000003" customHeight="1">
      <c r="B85" s="49"/>
      <c r="C85" s="50" t="s">
        <v>14</v>
      </c>
      <c r="L85" s="180" t="str">
        <f>K6</f>
        <v>Rozpočet PS- Kotolňa na biomasu, potrubné rozvody</v>
      </c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R85" s="49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G86" s="26"/>
    </row>
    <row r="87" spans="1:91" s="2" customFormat="1" ht="12" customHeight="1">
      <c r="A87" s="26"/>
      <c r="B87" s="27"/>
      <c r="C87" s="23" t="s">
        <v>18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20</v>
      </c>
      <c r="AJ87" s="26"/>
      <c r="AK87" s="26"/>
      <c r="AL87" s="26"/>
      <c r="AM87" s="182" t="str">
        <f>IF(AN8= "","",AN8)</f>
        <v>12. 4. 2022</v>
      </c>
      <c r="AN87" s="182"/>
      <c r="AO87" s="26"/>
      <c r="AP87" s="26"/>
      <c r="AQ87" s="26"/>
      <c r="AR87" s="27"/>
      <c r="BG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G88" s="26"/>
    </row>
    <row r="89" spans="1:91" s="2" customFormat="1" ht="15.2" customHeight="1">
      <c r="A89" s="26"/>
      <c r="B89" s="27"/>
      <c r="C89" s="23" t="s">
        <v>22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26</v>
      </c>
      <c r="AJ89" s="26"/>
      <c r="AK89" s="26"/>
      <c r="AL89" s="26"/>
      <c r="AM89" s="183" t="str">
        <f>IF(E17="","",E17)</f>
        <v xml:space="preserve"> </v>
      </c>
      <c r="AN89" s="184"/>
      <c r="AO89" s="184"/>
      <c r="AP89" s="184"/>
      <c r="AQ89" s="26"/>
      <c r="AR89" s="27"/>
      <c r="AS89" s="185" t="s">
        <v>49</v>
      </c>
      <c r="AT89" s="186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4"/>
      <c r="BG89" s="26"/>
    </row>
    <row r="90" spans="1:91" s="2" customFormat="1" ht="15.2" customHeight="1">
      <c r="A90" s="26"/>
      <c r="B90" s="27"/>
      <c r="C90" s="23" t="s">
        <v>25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183" t="str">
        <f>IF(E20="","",E20)</f>
        <v xml:space="preserve"> </v>
      </c>
      <c r="AN90" s="184"/>
      <c r="AO90" s="184"/>
      <c r="AP90" s="184"/>
      <c r="AQ90" s="26"/>
      <c r="AR90" s="27"/>
      <c r="AS90" s="187"/>
      <c r="AT90" s="188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6"/>
      <c r="BG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7"/>
      <c r="AT91" s="188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6"/>
      <c r="BG91" s="26"/>
    </row>
    <row r="92" spans="1:91" s="2" customFormat="1" ht="29.25" customHeight="1">
      <c r="A92" s="26"/>
      <c r="B92" s="27"/>
      <c r="C92" s="175" t="s">
        <v>50</v>
      </c>
      <c r="D92" s="176"/>
      <c r="E92" s="176"/>
      <c r="F92" s="176"/>
      <c r="G92" s="176"/>
      <c r="H92" s="57"/>
      <c r="I92" s="177" t="s">
        <v>51</v>
      </c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78" t="s">
        <v>52</v>
      </c>
      <c r="AH92" s="176"/>
      <c r="AI92" s="176"/>
      <c r="AJ92" s="176"/>
      <c r="AK92" s="176"/>
      <c r="AL92" s="176"/>
      <c r="AM92" s="176"/>
      <c r="AN92" s="177" t="s">
        <v>53</v>
      </c>
      <c r="AO92" s="176"/>
      <c r="AP92" s="179"/>
      <c r="AQ92" s="58" t="s">
        <v>54</v>
      </c>
      <c r="AR92" s="27"/>
      <c r="AS92" s="59" t="s">
        <v>55</v>
      </c>
      <c r="AT92" s="60" t="s">
        <v>56</v>
      </c>
      <c r="AU92" s="60" t="s">
        <v>57</v>
      </c>
      <c r="AV92" s="60" t="s">
        <v>58</v>
      </c>
      <c r="AW92" s="60" t="s">
        <v>59</v>
      </c>
      <c r="AX92" s="60" t="s">
        <v>60</v>
      </c>
      <c r="AY92" s="60" t="s">
        <v>61</v>
      </c>
      <c r="AZ92" s="60" t="s">
        <v>62</v>
      </c>
      <c r="BA92" s="60" t="s">
        <v>63</v>
      </c>
      <c r="BB92" s="60" t="s">
        <v>64</v>
      </c>
      <c r="BC92" s="60" t="s">
        <v>65</v>
      </c>
      <c r="BD92" s="60" t="s">
        <v>66</v>
      </c>
      <c r="BE92" s="60" t="s">
        <v>67</v>
      </c>
      <c r="BF92" s="61" t="s">
        <v>68</v>
      </c>
      <c r="BG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4"/>
      <c r="BG93" s="26"/>
    </row>
    <row r="94" spans="1:91" s="6" customFormat="1" ht="32.450000000000003" customHeight="1">
      <c r="B94" s="65"/>
      <c r="C94" s="66" t="s">
        <v>69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1">
        <f>ROUND(AG95,2)</f>
        <v>0</v>
      </c>
      <c r="AH94" s="201"/>
      <c r="AI94" s="201"/>
      <c r="AJ94" s="201"/>
      <c r="AK94" s="201"/>
      <c r="AL94" s="201"/>
      <c r="AM94" s="201"/>
      <c r="AN94" s="202">
        <f>SUM(AG94,AV94)</f>
        <v>0</v>
      </c>
      <c r="AO94" s="202"/>
      <c r="AP94" s="202"/>
      <c r="AQ94" s="69" t="s">
        <v>1</v>
      </c>
      <c r="AR94" s="65"/>
      <c r="AS94" s="70">
        <f>ROUND(AS95,2)</f>
        <v>0</v>
      </c>
      <c r="AT94" s="71">
        <f>ROUND(AT95,2)</f>
        <v>0</v>
      </c>
      <c r="AU94" s="72">
        <f>ROUND(AU95,2)</f>
        <v>0</v>
      </c>
      <c r="AV94" s="72">
        <f>ROUND(SUM(AX94:AY94),2)</f>
        <v>0</v>
      </c>
      <c r="AW94" s="73">
        <f>ROUND(AW95,5)</f>
        <v>212</v>
      </c>
      <c r="AX94" s="72">
        <f>ROUND(BB94*L29,2)</f>
        <v>0</v>
      </c>
      <c r="AY94" s="72">
        <f>ROUND(BC94*L30,2)</f>
        <v>0</v>
      </c>
      <c r="AZ94" s="72">
        <f>ROUND(BD94*L29,2)</f>
        <v>0</v>
      </c>
      <c r="BA94" s="72">
        <f>ROUND(BE94*L30,2)</f>
        <v>0</v>
      </c>
      <c r="BB94" s="72">
        <f>ROUND(BB95,2)</f>
        <v>0</v>
      </c>
      <c r="BC94" s="72">
        <f>ROUND(BC95,2)</f>
        <v>0</v>
      </c>
      <c r="BD94" s="72">
        <f>ROUND(BD95,2)</f>
        <v>0</v>
      </c>
      <c r="BE94" s="72">
        <f>ROUND(BE95,2)</f>
        <v>0</v>
      </c>
      <c r="BF94" s="74">
        <f>ROUND(BF95,2)</f>
        <v>0</v>
      </c>
      <c r="BS94" s="75" t="s">
        <v>70</v>
      </c>
      <c r="BT94" s="75" t="s">
        <v>71</v>
      </c>
      <c r="BU94" s="76" t="s">
        <v>72</v>
      </c>
      <c r="BV94" s="75" t="s">
        <v>13</v>
      </c>
      <c r="BW94" s="75" t="s">
        <v>5</v>
      </c>
      <c r="BX94" s="75" t="s">
        <v>73</v>
      </c>
      <c r="CL94" s="75" t="s">
        <v>1</v>
      </c>
    </row>
    <row r="95" spans="1:91" s="7" customFormat="1" ht="37.5" customHeight="1">
      <c r="A95" s="77" t="s">
        <v>74</v>
      </c>
      <c r="B95" s="78"/>
      <c r="C95" s="79"/>
      <c r="D95" s="200" t="s">
        <v>75</v>
      </c>
      <c r="E95" s="200"/>
      <c r="F95" s="200"/>
      <c r="G95" s="200"/>
      <c r="H95" s="200"/>
      <c r="I95" s="80"/>
      <c r="J95" s="200" t="s">
        <v>76</v>
      </c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00"/>
      <c r="AC95" s="200"/>
      <c r="AD95" s="200"/>
      <c r="AE95" s="200"/>
      <c r="AF95" s="200"/>
      <c r="AG95" s="198">
        <f>'2. Rozpočet - štandard na...'!K32</f>
        <v>0</v>
      </c>
      <c r="AH95" s="199"/>
      <c r="AI95" s="199"/>
      <c r="AJ95" s="199"/>
      <c r="AK95" s="199"/>
      <c r="AL95" s="199"/>
      <c r="AM95" s="199"/>
      <c r="AN95" s="198">
        <f>SUM(AG95,AV95)</f>
        <v>0</v>
      </c>
      <c r="AO95" s="199"/>
      <c r="AP95" s="199"/>
      <c r="AQ95" s="81" t="s">
        <v>77</v>
      </c>
      <c r="AR95" s="78"/>
      <c r="AS95" s="82">
        <f>'2. Rozpočet - štandard na...'!K30</f>
        <v>0</v>
      </c>
      <c r="AT95" s="83">
        <f>'2. Rozpočet - štandard na...'!K31</f>
        <v>0</v>
      </c>
      <c r="AU95" s="83">
        <v>0</v>
      </c>
      <c r="AV95" s="83">
        <f>ROUND(SUM(AX95:AY95),2)</f>
        <v>0</v>
      </c>
      <c r="AW95" s="84">
        <f>'2. Rozpočet - štandard na...'!T125</f>
        <v>212</v>
      </c>
      <c r="AX95" s="83">
        <f>'2. Rozpočet - štandard na...'!K35</f>
        <v>0</v>
      </c>
      <c r="AY95" s="83">
        <f>'2. Rozpočet - štandard na...'!K36</f>
        <v>0</v>
      </c>
      <c r="AZ95" s="83">
        <f>'2. Rozpočet - štandard na...'!K37</f>
        <v>0</v>
      </c>
      <c r="BA95" s="83">
        <f>'2. Rozpočet - štandard na...'!K38</f>
        <v>0</v>
      </c>
      <c r="BB95" s="83">
        <f>'2. Rozpočet - štandard na...'!F35</f>
        <v>0</v>
      </c>
      <c r="BC95" s="83">
        <f>'2. Rozpočet - štandard na...'!F36</f>
        <v>0</v>
      </c>
      <c r="BD95" s="83">
        <f>'2. Rozpočet - štandard na...'!F37</f>
        <v>0</v>
      </c>
      <c r="BE95" s="83">
        <f>'2. Rozpočet - štandard na...'!F38</f>
        <v>0</v>
      </c>
      <c r="BF95" s="85">
        <f>'2. Rozpočet - štandard na...'!F39</f>
        <v>0</v>
      </c>
      <c r="BT95" s="86" t="s">
        <v>78</v>
      </c>
      <c r="BV95" s="86" t="s">
        <v>13</v>
      </c>
      <c r="BW95" s="86" t="s">
        <v>79</v>
      </c>
      <c r="BX95" s="86" t="s">
        <v>5</v>
      </c>
      <c r="CL95" s="86" t="s">
        <v>1</v>
      </c>
      <c r="CM95" s="86" t="s">
        <v>71</v>
      </c>
    </row>
    <row r="96" spans="1:91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</row>
    <row r="97" spans="1:59" s="2" customFormat="1" ht="6.95" customHeight="1">
      <c r="A97" s="26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G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2. Rozpočet - štandard na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266"/>
  <sheetViews>
    <sheetView showGridLines="0" workbookViewId="0">
      <selection activeCell="J266" sqref="J26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7"/>
    </row>
    <row r="2" spans="1:46" s="1" customFormat="1" ht="36.950000000000003" customHeight="1">
      <c r="M2" s="173" t="s">
        <v>6</v>
      </c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T2" s="14" t="s">
        <v>79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71</v>
      </c>
    </row>
    <row r="4" spans="1:46" s="1" customFormat="1" ht="24.95" customHeight="1">
      <c r="B4" s="17"/>
      <c r="D4" s="18" t="s">
        <v>80</v>
      </c>
      <c r="M4" s="17"/>
      <c r="N4" s="88" t="s">
        <v>10</v>
      </c>
      <c r="AT4" s="14" t="s">
        <v>3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23" t="s">
        <v>14</v>
      </c>
      <c r="M6" s="17"/>
    </row>
    <row r="7" spans="1:46" s="1" customFormat="1" ht="16.5" customHeight="1">
      <c r="B7" s="17"/>
      <c r="E7" s="211" t="str">
        <f>'Rekapitulácia stavby'!K6</f>
        <v>Rozpočet PS- Kotolňa na biomasu, potrubné rozvody</v>
      </c>
      <c r="F7" s="212"/>
      <c r="G7" s="212"/>
      <c r="H7" s="212"/>
      <c r="M7" s="17"/>
    </row>
    <row r="8" spans="1:46" s="2" customFormat="1" ht="12" customHeight="1">
      <c r="A8" s="26"/>
      <c r="B8" s="27"/>
      <c r="C8" s="26"/>
      <c r="D8" s="23" t="s">
        <v>81</v>
      </c>
      <c r="E8" s="26"/>
      <c r="F8" s="26"/>
      <c r="G8" s="26"/>
      <c r="H8" s="26"/>
      <c r="I8" s="26"/>
      <c r="J8" s="26"/>
      <c r="K8" s="26"/>
      <c r="L8" s="26"/>
      <c r="M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0" t="s">
        <v>82</v>
      </c>
      <c r="F9" s="210"/>
      <c r="G9" s="210"/>
      <c r="H9" s="210"/>
      <c r="I9" s="26"/>
      <c r="J9" s="26"/>
      <c r="K9" s="26"/>
      <c r="L9" s="26"/>
      <c r="M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16</v>
      </c>
      <c r="E11" s="26"/>
      <c r="F11" s="21" t="s">
        <v>1</v>
      </c>
      <c r="G11" s="26"/>
      <c r="H11" s="26"/>
      <c r="I11" s="23" t="s">
        <v>17</v>
      </c>
      <c r="J11" s="21" t="s">
        <v>1</v>
      </c>
      <c r="K11" s="26"/>
      <c r="L11" s="26"/>
      <c r="M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18</v>
      </c>
      <c r="E12" s="26"/>
      <c r="F12" s="21" t="s">
        <v>19</v>
      </c>
      <c r="G12" s="26"/>
      <c r="H12" s="26"/>
      <c r="I12" s="23" t="s">
        <v>20</v>
      </c>
      <c r="J12" s="52" t="str">
        <f>'Rekapitulácia stavby'!AN8</f>
        <v>12. 4. 2022</v>
      </c>
      <c r="K12" s="26"/>
      <c r="L12" s="26"/>
      <c r="M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22</v>
      </c>
      <c r="E14" s="26"/>
      <c r="F14" s="26"/>
      <c r="G14" s="26"/>
      <c r="H14" s="26"/>
      <c r="I14" s="23" t="s">
        <v>23</v>
      </c>
      <c r="J14" s="21" t="str">
        <f>IF('Rekapitulácia stavby'!AN10="","",'Rekapitulácia stavby'!AN10)</f>
        <v/>
      </c>
      <c r="K14" s="26"/>
      <c r="L14" s="26"/>
      <c r="M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24</v>
      </c>
      <c r="J15" s="21" t="str">
        <f>IF('Rekapitulácia stavby'!AN11="","",'Rekapitulácia stavby'!AN11)</f>
        <v/>
      </c>
      <c r="K15" s="26"/>
      <c r="L15" s="26"/>
      <c r="M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23</v>
      </c>
      <c r="J17" s="21" t="str">
        <f>'Rekapitulácia stavby'!AN13</f>
        <v/>
      </c>
      <c r="K17" s="26"/>
      <c r="L17" s="26"/>
      <c r="M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04" t="str">
        <f>'Rekapitulácia stavby'!E14</f>
        <v xml:space="preserve"> </v>
      </c>
      <c r="F18" s="204"/>
      <c r="G18" s="204"/>
      <c r="H18" s="204"/>
      <c r="I18" s="23" t="s">
        <v>24</v>
      </c>
      <c r="J18" s="21" t="str">
        <f>'Rekapitulácia stavby'!AN14</f>
        <v/>
      </c>
      <c r="K18" s="26"/>
      <c r="L18" s="26"/>
      <c r="M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23</v>
      </c>
      <c r="J20" s="21" t="str">
        <f>IF('Rekapitulácia stavby'!AN16="","",'Rekapitulácia stavby'!AN16)</f>
        <v/>
      </c>
      <c r="K20" s="26"/>
      <c r="L20" s="26"/>
      <c r="M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24</v>
      </c>
      <c r="J21" s="21" t="str">
        <f>IF('Rekapitulácia stavby'!AN17="","",'Rekapitulácia stavby'!AN17)</f>
        <v/>
      </c>
      <c r="K21" s="26"/>
      <c r="L21" s="26"/>
      <c r="M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23</v>
      </c>
      <c r="J23" s="21" t="str">
        <f>IF('Rekapitulácia stavby'!AN19="","",'Rekapitulácia stavby'!AN19)</f>
        <v/>
      </c>
      <c r="K23" s="26"/>
      <c r="L23" s="26"/>
      <c r="M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26"/>
      <c r="M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26"/>
      <c r="M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206" t="s">
        <v>1</v>
      </c>
      <c r="F27" s="206"/>
      <c r="G27" s="206"/>
      <c r="H27" s="206"/>
      <c r="I27" s="89"/>
      <c r="J27" s="89"/>
      <c r="K27" s="89"/>
      <c r="L27" s="89"/>
      <c r="M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63"/>
      <c r="M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.75">
      <c r="A30" s="26"/>
      <c r="B30" s="27"/>
      <c r="C30" s="26"/>
      <c r="D30" s="26"/>
      <c r="E30" s="23" t="s">
        <v>83</v>
      </c>
      <c r="F30" s="26"/>
      <c r="G30" s="26"/>
      <c r="H30" s="26"/>
      <c r="I30" s="26"/>
      <c r="J30" s="26"/>
      <c r="K30" s="92">
        <f>I96</f>
        <v>0</v>
      </c>
      <c r="L30" s="26"/>
      <c r="M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2.75">
      <c r="A31" s="26"/>
      <c r="B31" s="27"/>
      <c r="C31" s="26"/>
      <c r="D31" s="26"/>
      <c r="E31" s="23" t="s">
        <v>84</v>
      </c>
      <c r="F31" s="26"/>
      <c r="G31" s="26"/>
      <c r="H31" s="26"/>
      <c r="I31" s="26"/>
      <c r="J31" s="26"/>
      <c r="K31" s="92">
        <f>J96</f>
        <v>0</v>
      </c>
      <c r="L31" s="26"/>
      <c r="M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3" t="s">
        <v>29</v>
      </c>
      <c r="E32" s="26"/>
      <c r="F32" s="26"/>
      <c r="G32" s="26"/>
      <c r="H32" s="26"/>
      <c r="I32" s="26"/>
      <c r="J32" s="26"/>
      <c r="K32" s="68">
        <f>ROUND(K125, 2)</f>
        <v>0</v>
      </c>
      <c r="L32" s="26"/>
      <c r="M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3"/>
      <c r="E33" s="63"/>
      <c r="F33" s="63"/>
      <c r="G33" s="63"/>
      <c r="H33" s="63"/>
      <c r="I33" s="63"/>
      <c r="J33" s="63"/>
      <c r="K33" s="63"/>
      <c r="L33" s="63"/>
      <c r="M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31</v>
      </c>
      <c r="G34" s="26"/>
      <c r="H34" s="26"/>
      <c r="I34" s="30" t="s">
        <v>30</v>
      </c>
      <c r="J34" s="26"/>
      <c r="K34" s="30" t="s">
        <v>32</v>
      </c>
      <c r="L34" s="26"/>
      <c r="M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4" t="s">
        <v>33</v>
      </c>
      <c r="E35" s="32" t="s">
        <v>34</v>
      </c>
      <c r="F35" s="95">
        <f>ROUND((SUM(BE125:BE265)),  2)</f>
        <v>0</v>
      </c>
      <c r="G35" s="96"/>
      <c r="H35" s="96"/>
      <c r="I35" s="97">
        <v>0.2</v>
      </c>
      <c r="J35" s="96"/>
      <c r="K35" s="95">
        <f>ROUND(((SUM(BE125:BE265))*I35),  2)</f>
        <v>0</v>
      </c>
      <c r="L35" s="26"/>
      <c r="M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32" t="s">
        <v>35</v>
      </c>
      <c r="F36" s="92">
        <f>ROUND((SUM(BF125:BF265)),  2)</f>
        <v>0</v>
      </c>
      <c r="G36" s="26"/>
      <c r="H36" s="26"/>
      <c r="I36" s="98">
        <v>0.2</v>
      </c>
      <c r="J36" s="26"/>
      <c r="K36" s="92">
        <f>ROUND(((SUM(BF125:BF265))*I36),  2)</f>
        <v>0</v>
      </c>
      <c r="L36" s="26"/>
      <c r="M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36</v>
      </c>
      <c r="F37" s="92">
        <f>ROUND((SUM(BG125:BG265)),  2)</f>
        <v>0</v>
      </c>
      <c r="G37" s="26"/>
      <c r="H37" s="26"/>
      <c r="I37" s="98">
        <v>0.2</v>
      </c>
      <c r="J37" s="26"/>
      <c r="K37" s="92">
        <f>0</f>
        <v>0</v>
      </c>
      <c r="L37" s="26"/>
      <c r="M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37</v>
      </c>
      <c r="F38" s="92">
        <f>ROUND((SUM(BH125:BH265)),  2)</f>
        <v>0</v>
      </c>
      <c r="G38" s="26"/>
      <c r="H38" s="26"/>
      <c r="I38" s="98">
        <v>0.2</v>
      </c>
      <c r="J38" s="26"/>
      <c r="K38" s="92">
        <f>0</f>
        <v>0</v>
      </c>
      <c r="L38" s="26"/>
      <c r="M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32" t="s">
        <v>38</v>
      </c>
      <c r="F39" s="95">
        <f>ROUND((SUM(BI125:BI265)),  2)</f>
        <v>0</v>
      </c>
      <c r="G39" s="96"/>
      <c r="H39" s="96"/>
      <c r="I39" s="97">
        <v>0</v>
      </c>
      <c r="J39" s="96"/>
      <c r="K39" s="95">
        <f>0</f>
        <v>0</v>
      </c>
      <c r="L39" s="26"/>
      <c r="M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99"/>
      <c r="D41" s="100" t="s">
        <v>39</v>
      </c>
      <c r="E41" s="57"/>
      <c r="F41" s="57"/>
      <c r="G41" s="101" t="s">
        <v>40</v>
      </c>
      <c r="H41" s="102" t="s">
        <v>41</v>
      </c>
      <c r="I41" s="57"/>
      <c r="J41" s="57"/>
      <c r="K41" s="103">
        <f>SUM(K32:K39)</f>
        <v>0</v>
      </c>
      <c r="L41" s="104"/>
      <c r="M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M43" s="17"/>
    </row>
    <row r="44" spans="1:31" s="1" customFormat="1" ht="14.45" customHeight="1">
      <c r="B44" s="17"/>
      <c r="M44" s="17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41"/>
      <c r="M50" s="39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26"/>
      <c r="B61" s="27"/>
      <c r="C61" s="26"/>
      <c r="D61" s="42" t="s">
        <v>44</v>
      </c>
      <c r="E61" s="29"/>
      <c r="F61" s="105" t="s">
        <v>45</v>
      </c>
      <c r="G61" s="42" t="s">
        <v>44</v>
      </c>
      <c r="H61" s="29"/>
      <c r="I61" s="29"/>
      <c r="J61" s="106" t="s">
        <v>45</v>
      </c>
      <c r="K61" s="29"/>
      <c r="L61" s="29"/>
      <c r="M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43"/>
      <c r="M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26"/>
      <c r="B76" s="27"/>
      <c r="C76" s="26"/>
      <c r="D76" s="42" t="s">
        <v>44</v>
      </c>
      <c r="E76" s="29"/>
      <c r="F76" s="105" t="s">
        <v>45</v>
      </c>
      <c r="G76" s="42" t="s">
        <v>44</v>
      </c>
      <c r="H76" s="29"/>
      <c r="I76" s="29"/>
      <c r="J76" s="106" t="s">
        <v>45</v>
      </c>
      <c r="K76" s="29"/>
      <c r="L76" s="29"/>
      <c r="M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26"/>
      <c r="M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26"/>
      <c r="M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1" t="str">
        <f>E7</f>
        <v>Rozpočet PS- Kotolňa na biomasu, potrubné rozvody</v>
      </c>
      <c r="F85" s="212"/>
      <c r="G85" s="212"/>
      <c r="H85" s="212"/>
      <c r="I85" s="26"/>
      <c r="J85" s="26"/>
      <c r="K85" s="26"/>
      <c r="L85" s="26"/>
      <c r="M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81</v>
      </c>
      <c r="D86" s="26"/>
      <c r="E86" s="26"/>
      <c r="F86" s="26"/>
      <c r="G86" s="26"/>
      <c r="H86" s="26"/>
      <c r="I86" s="26"/>
      <c r="J86" s="26"/>
      <c r="K86" s="26"/>
      <c r="L86" s="26"/>
      <c r="M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80" t="str">
        <f>E9</f>
        <v>2. Rozpočet - štandard na šírku</v>
      </c>
      <c r="F87" s="210"/>
      <c r="G87" s="210"/>
      <c r="H87" s="210"/>
      <c r="I87" s="26"/>
      <c r="J87" s="26"/>
      <c r="K87" s="26"/>
      <c r="L87" s="26"/>
      <c r="M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18</v>
      </c>
      <c r="D89" s="26"/>
      <c r="E89" s="26"/>
      <c r="F89" s="21" t="str">
        <f>F12</f>
        <v xml:space="preserve"> </v>
      </c>
      <c r="G89" s="26"/>
      <c r="H89" s="26"/>
      <c r="I89" s="23" t="s">
        <v>20</v>
      </c>
      <c r="J89" s="52" t="str">
        <f>IF(J12="","",J12)</f>
        <v>12. 4. 2022</v>
      </c>
      <c r="K89" s="26"/>
      <c r="L89" s="26"/>
      <c r="M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22</v>
      </c>
      <c r="D91" s="26"/>
      <c r="E91" s="26"/>
      <c r="F91" s="21" t="str">
        <f>E15</f>
        <v xml:space="preserve"> </v>
      </c>
      <c r="G91" s="26"/>
      <c r="H91" s="26"/>
      <c r="I91" s="23" t="s">
        <v>26</v>
      </c>
      <c r="J91" s="24" t="str">
        <f>E21</f>
        <v xml:space="preserve"> </v>
      </c>
      <c r="K91" s="26"/>
      <c r="L91" s="26"/>
      <c r="M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26"/>
      <c r="M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7" t="s">
        <v>86</v>
      </c>
      <c r="D94" s="99"/>
      <c r="E94" s="99"/>
      <c r="F94" s="99"/>
      <c r="G94" s="99"/>
      <c r="H94" s="99"/>
      <c r="I94" s="108" t="s">
        <v>87</v>
      </c>
      <c r="J94" s="108" t="s">
        <v>88</v>
      </c>
      <c r="K94" s="108" t="s">
        <v>89</v>
      </c>
      <c r="L94" s="99"/>
      <c r="M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9" t="s">
        <v>90</v>
      </c>
      <c r="D96" s="26"/>
      <c r="E96" s="26"/>
      <c r="F96" s="26"/>
      <c r="G96" s="26"/>
      <c r="H96" s="26"/>
      <c r="I96" s="68">
        <f t="shared" ref="I96:J98" si="0">Q125</f>
        <v>0</v>
      </c>
      <c r="J96" s="68">
        <f t="shared" si="0"/>
        <v>0</v>
      </c>
      <c r="K96" s="68">
        <f>K125</f>
        <v>0</v>
      </c>
      <c r="L96" s="26"/>
      <c r="M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91</v>
      </c>
    </row>
    <row r="97" spans="1:31" s="9" customFormat="1" ht="24.95" customHeight="1">
      <c r="B97" s="110"/>
      <c r="D97" s="111" t="s">
        <v>92</v>
      </c>
      <c r="E97" s="112"/>
      <c r="F97" s="112"/>
      <c r="G97" s="112"/>
      <c r="H97" s="112"/>
      <c r="I97" s="113">
        <f t="shared" si="0"/>
        <v>0</v>
      </c>
      <c r="J97" s="113">
        <f t="shared" si="0"/>
        <v>0</v>
      </c>
      <c r="K97" s="113">
        <f>K126</f>
        <v>0</v>
      </c>
      <c r="M97" s="110"/>
    </row>
    <row r="98" spans="1:31" s="10" customFormat="1" ht="19.899999999999999" customHeight="1">
      <c r="B98" s="114"/>
      <c r="D98" s="115" t="s">
        <v>93</v>
      </c>
      <c r="E98" s="116"/>
      <c r="F98" s="116"/>
      <c r="G98" s="116"/>
      <c r="H98" s="116"/>
      <c r="I98" s="117">
        <f t="shared" si="0"/>
        <v>0</v>
      </c>
      <c r="J98" s="117">
        <f t="shared" si="0"/>
        <v>0</v>
      </c>
      <c r="K98" s="117">
        <f>K127</f>
        <v>0</v>
      </c>
      <c r="M98" s="114"/>
    </row>
    <row r="99" spans="1:31" s="10" customFormat="1" ht="19.899999999999999" customHeight="1">
      <c r="B99" s="114"/>
      <c r="D99" s="115" t="s">
        <v>94</v>
      </c>
      <c r="E99" s="116"/>
      <c r="F99" s="116"/>
      <c r="G99" s="116"/>
      <c r="H99" s="116"/>
      <c r="I99" s="117">
        <f>Q133</f>
        <v>0</v>
      </c>
      <c r="J99" s="117">
        <f>R133</f>
        <v>0</v>
      </c>
      <c r="K99" s="117">
        <f>K133</f>
        <v>0</v>
      </c>
      <c r="M99" s="114"/>
    </row>
    <row r="100" spans="1:31" s="10" customFormat="1" ht="19.899999999999999" customHeight="1">
      <c r="B100" s="114"/>
      <c r="D100" s="115" t="s">
        <v>95</v>
      </c>
      <c r="E100" s="116"/>
      <c r="F100" s="116"/>
      <c r="G100" s="116"/>
      <c r="H100" s="116"/>
      <c r="I100" s="117">
        <f>Q140</f>
        <v>0</v>
      </c>
      <c r="J100" s="117">
        <f>R140</f>
        <v>0</v>
      </c>
      <c r="K100" s="117">
        <f>K140</f>
        <v>0</v>
      </c>
      <c r="M100" s="114"/>
    </row>
    <row r="101" spans="1:31" s="10" customFormat="1" ht="19.899999999999999" customHeight="1">
      <c r="B101" s="114"/>
      <c r="D101" s="115" t="s">
        <v>96</v>
      </c>
      <c r="E101" s="116"/>
      <c r="F101" s="116"/>
      <c r="G101" s="116"/>
      <c r="H101" s="116"/>
      <c r="I101" s="117">
        <f>Q173</f>
        <v>0</v>
      </c>
      <c r="J101" s="117">
        <f>R173</f>
        <v>0</v>
      </c>
      <c r="K101" s="117">
        <f>K173</f>
        <v>0</v>
      </c>
      <c r="M101" s="114"/>
    </row>
    <row r="102" spans="1:31" s="10" customFormat="1" ht="19.899999999999999" customHeight="1">
      <c r="B102" s="114"/>
      <c r="D102" s="115" t="s">
        <v>97</v>
      </c>
      <c r="E102" s="116"/>
      <c r="F102" s="116"/>
      <c r="G102" s="116"/>
      <c r="H102" s="116"/>
      <c r="I102" s="117">
        <f>Q204</f>
        <v>0</v>
      </c>
      <c r="J102" s="117">
        <f>R204</f>
        <v>0</v>
      </c>
      <c r="K102" s="117">
        <f>K204</f>
        <v>0</v>
      </c>
      <c r="M102" s="114"/>
    </row>
    <row r="103" spans="1:31" s="10" customFormat="1" ht="19.899999999999999" customHeight="1">
      <c r="B103" s="114"/>
      <c r="D103" s="115" t="s">
        <v>98</v>
      </c>
      <c r="E103" s="116"/>
      <c r="F103" s="116"/>
      <c r="G103" s="116"/>
      <c r="H103" s="116"/>
      <c r="I103" s="117">
        <f>Q250</f>
        <v>0</v>
      </c>
      <c r="J103" s="117">
        <f>R250</f>
        <v>0</v>
      </c>
      <c r="K103" s="117">
        <f>K250</f>
        <v>0</v>
      </c>
      <c r="M103" s="114"/>
    </row>
    <row r="104" spans="1:31" s="10" customFormat="1" ht="19.899999999999999" customHeight="1">
      <c r="B104" s="114"/>
      <c r="D104" s="115" t="s">
        <v>99</v>
      </c>
      <c r="E104" s="116"/>
      <c r="F104" s="116"/>
      <c r="G104" s="116"/>
      <c r="H104" s="116"/>
      <c r="I104" s="117">
        <f>Q254</f>
        <v>0</v>
      </c>
      <c r="J104" s="117">
        <f>R254</f>
        <v>0</v>
      </c>
      <c r="K104" s="117">
        <f>K254</f>
        <v>0</v>
      </c>
      <c r="M104" s="114"/>
    </row>
    <row r="105" spans="1:31" s="9" customFormat="1" ht="24.95" customHeight="1">
      <c r="B105" s="110"/>
      <c r="D105" s="111" t="s">
        <v>100</v>
      </c>
      <c r="E105" s="112"/>
      <c r="F105" s="112"/>
      <c r="G105" s="112"/>
      <c r="H105" s="112"/>
      <c r="I105" s="113">
        <f>Q261</f>
        <v>0</v>
      </c>
      <c r="J105" s="113">
        <f>R261</f>
        <v>0</v>
      </c>
      <c r="K105" s="113">
        <f>K261</f>
        <v>0</v>
      </c>
      <c r="M105" s="110"/>
    </row>
    <row r="106" spans="1:31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customHeight="1">
      <c r="A107" s="26"/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31" s="2" customFormat="1" ht="6.95" customHeight="1">
      <c r="A111" s="26"/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4.95" customHeight="1">
      <c r="A112" s="26"/>
      <c r="B112" s="27"/>
      <c r="C112" s="18" t="s">
        <v>101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14</v>
      </c>
      <c r="D114" s="26"/>
      <c r="E114" s="26"/>
      <c r="F114" s="26"/>
      <c r="G114" s="26"/>
      <c r="H114" s="26"/>
      <c r="I114" s="26"/>
      <c r="J114" s="26"/>
      <c r="K114" s="26"/>
      <c r="L114" s="26"/>
      <c r="M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211" t="str">
        <f>E7</f>
        <v>Rozpočet PS- Kotolňa na biomasu, potrubné rozvody</v>
      </c>
      <c r="F115" s="212"/>
      <c r="G115" s="212"/>
      <c r="H115" s="212"/>
      <c r="I115" s="26"/>
      <c r="J115" s="26"/>
      <c r="K115" s="26"/>
      <c r="L115" s="26"/>
      <c r="M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81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6.5" customHeight="1">
      <c r="A117" s="26"/>
      <c r="B117" s="27"/>
      <c r="C117" s="26"/>
      <c r="D117" s="26"/>
      <c r="E117" s="180" t="str">
        <f>E9</f>
        <v>2. Rozpočet - štandard na šírku</v>
      </c>
      <c r="F117" s="210"/>
      <c r="G117" s="210"/>
      <c r="H117" s="210"/>
      <c r="I117" s="26"/>
      <c r="J117" s="26"/>
      <c r="K117" s="26"/>
      <c r="L117" s="26"/>
      <c r="M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2" customHeight="1">
      <c r="A119" s="26"/>
      <c r="B119" s="27"/>
      <c r="C119" s="23" t="s">
        <v>18</v>
      </c>
      <c r="D119" s="26"/>
      <c r="E119" s="26"/>
      <c r="F119" s="21" t="str">
        <f>F12</f>
        <v xml:space="preserve"> </v>
      </c>
      <c r="G119" s="26"/>
      <c r="H119" s="26"/>
      <c r="I119" s="23" t="s">
        <v>20</v>
      </c>
      <c r="J119" s="52" t="str">
        <f>IF(J12="","",J12)</f>
        <v>12. 4. 2022</v>
      </c>
      <c r="K119" s="26"/>
      <c r="L119" s="26"/>
      <c r="M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6.9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2" customHeight="1">
      <c r="A121" s="26"/>
      <c r="B121" s="27"/>
      <c r="C121" s="23" t="s">
        <v>22</v>
      </c>
      <c r="D121" s="26"/>
      <c r="E121" s="26"/>
      <c r="F121" s="21" t="str">
        <f>E15</f>
        <v xml:space="preserve"> </v>
      </c>
      <c r="G121" s="26"/>
      <c r="H121" s="26"/>
      <c r="I121" s="23" t="s">
        <v>26</v>
      </c>
      <c r="J121" s="24" t="str">
        <f>E21</f>
        <v xml:space="preserve"> </v>
      </c>
      <c r="K121" s="26"/>
      <c r="L121" s="26"/>
      <c r="M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5.2" customHeight="1">
      <c r="A122" s="26"/>
      <c r="B122" s="27"/>
      <c r="C122" s="23" t="s">
        <v>25</v>
      </c>
      <c r="D122" s="26"/>
      <c r="E122" s="26"/>
      <c r="F122" s="21" t="str">
        <f>IF(E18="","",E18)</f>
        <v xml:space="preserve"> </v>
      </c>
      <c r="G122" s="26"/>
      <c r="H122" s="26"/>
      <c r="I122" s="23" t="s">
        <v>27</v>
      </c>
      <c r="J122" s="24" t="str">
        <f>E24</f>
        <v xml:space="preserve"> </v>
      </c>
      <c r="K122" s="26"/>
      <c r="L122" s="26"/>
      <c r="M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2" customFormat="1" ht="10.3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11" customFormat="1" ht="29.25" customHeight="1">
      <c r="A124" s="118"/>
      <c r="B124" s="119"/>
      <c r="C124" s="120" t="s">
        <v>102</v>
      </c>
      <c r="D124" s="121" t="s">
        <v>54</v>
      </c>
      <c r="E124" s="121" t="s">
        <v>50</v>
      </c>
      <c r="F124" s="121" t="s">
        <v>51</v>
      </c>
      <c r="G124" s="121" t="s">
        <v>103</v>
      </c>
      <c r="H124" s="121" t="s">
        <v>104</v>
      </c>
      <c r="I124" s="121" t="s">
        <v>105</v>
      </c>
      <c r="J124" s="121" t="s">
        <v>106</v>
      </c>
      <c r="K124" s="122" t="s">
        <v>89</v>
      </c>
      <c r="L124" s="123" t="s">
        <v>107</v>
      </c>
      <c r="M124" s="124"/>
      <c r="N124" s="59" t="s">
        <v>1</v>
      </c>
      <c r="O124" s="60" t="s">
        <v>33</v>
      </c>
      <c r="P124" s="60" t="s">
        <v>108</v>
      </c>
      <c r="Q124" s="60" t="s">
        <v>109</v>
      </c>
      <c r="R124" s="60" t="s">
        <v>110</v>
      </c>
      <c r="S124" s="60" t="s">
        <v>111</v>
      </c>
      <c r="T124" s="60" t="s">
        <v>112</v>
      </c>
      <c r="U124" s="60" t="s">
        <v>113</v>
      </c>
      <c r="V124" s="60" t="s">
        <v>114</v>
      </c>
      <c r="W124" s="60" t="s">
        <v>115</v>
      </c>
      <c r="X124" s="61" t="s">
        <v>116</v>
      </c>
      <c r="Y124" s="118"/>
      <c r="Z124" s="118"/>
      <c r="AA124" s="118"/>
      <c r="AB124" s="118"/>
      <c r="AC124" s="118"/>
      <c r="AD124" s="118"/>
      <c r="AE124" s="118"/>
    </row>
    <row r="125" spans="1:65" s="2" customFormat="1" ht="22.9" customHeight="1">
      <c r="A125" s="26"/>
      <c r="B125" s="27"/>
      <c r="C125" s="66" t="s">
        <v>90</v>
      </c>
      <c r="D125" s="26"/>
      <c r="E125" s="26"/>
      <c r="F125" s="26"/>
      <c r="G125" s="26"/>
      <c r="H125" s="26"/>
      <c r="I125" s="26"/>
      <c r="J125" s="26"/>
      <c r="K125" s="125">
        <f>BK125</f>
        <v>0</v>
      </c>
      <c r="L125" s="26"/>
      <c r="M125" s="27"/>
      <c r="N125" s="62"/>
      <c r="O125" s="53"/>
      <c r="P125" s="63"/>
      <c r="Q125" s="126">
        <f>Q126+Q261</f>
        <v>0</v>
      </c>
      <c r="R125" s="126">
        <f>R126+R261</f>
        <v>0</v>
      </c>
      <c r="S125" s="63"/>
      <c r="T125" s="127">
        <f>T126+T261</f>
        <v>212</v>
      </c>
      <c r="U125" s="63"/>
      <c r="V125" s="127">
        <f>V126+V261</f>
        <v>2.8492600000000001</v>
      </c>
      <c r="W125" s="63"/>
      <c r="X125" s="128">
        <f>X126+X261</f>
        <v>0</v>
      </c>
      <c r="Y125" s="26"/>
      <c r="Z125" s="157"/>
      <c r="AA125" s="26"/>
      <c r="AB125" s="26"/>
      <c r="AC125" s="26"/>
      <c r="AD125" s="26"/>
      <c r="AE125" s="26"/>
      <c r="AT125" s="14" t="s">
        <v>70</v>
      </c>
      <c r="AU125" s="14" t="s">
        <v>91</v>
      </c>
      <c r="BK125" s="129">
        <f>BK126+BK261</f>
        <v>0</v>
      </c>
    </row>
    <row r="126" spans="1:65" s="12" customFormat="1" ht="25.9" customHeight="1">
      <c r="B126" s="130"/>
      <c r="D126" s="131" t="s">
        <v>70</v>
      </c>
      <c r="E126" s="132" t="s">
        <v>117</v>
      </c>
      <c r="F126" s="132" t="s">
        <v>118</v>
      </c>
      <c r="K126" s="133">
        <f>BK126</f>
        <v>0</v>
      </c>
      <c r="M126" s="130"/>
      <c r="N126" s="134"/>
      <c r="O126" s="135"/>
      <c r="P126" s="135"/>
      <c r="Q126" s="136">
        <f>Q127+Q133+Q140+Q173+Q204+Q250+Q254</f>
        <v>0</v>
      </c>
      <c r="R126" s="136">
        <f>R127+R133+R140+R173+R204+R250+R254</f>
        <v>0</v>
      </c>
      <c r="S126" s="135"/>
      <c r="T126" s="137">
        <f>T127+T133+T140+T173+T204+T250+T254</f>
        <v>0</v>
      </c>
      <c r="U126" s="135"/>
      <c r="V126" s="137">
        <f>V127+V133+V140+V173+V204+V250+V254</f>
        <v>2.8492600000000001</v>
      </c>
      <c r="W126" s="135"/>
      <c r="X126" s="138">
        <f>X127+X133+X140+X173+X204+X250+X254</f>
        <v>0</v>
      </c>
      <c r="AR126" s="131" t="s">
        <v>119</v>
      </c>
      <c r="AT126" s="139" t="s">
        <v>70</v>
      </c>
      <c r="AU126" s="139" t="s">
        <v>71</v>
      </c>
      <c r="AY126" s="131" t="s">
        <v>120</v>
      </c>
      <c r="BK126" s="140">
        <f>BK127+BK133+BK140+BK173+BK204+BK250+BK254</f>
        <v>0</v>
      </c>
    </row>
    <row r="127" spans="1:65" s="12" customFormat="1" ht="22.9" customHeight="1">
      <c r="B127" s="130"/>
      <c r="D127" s="131" t="s">
        <v>70</v>
      </c>
      <c r="E127" s="141" t="s">
        <v>121</v>
      </c>
      <c r="F127" s="141" t="s">
        <v>122</v>
      </c>
      <c r="K127" s="142">
        <f>BK127</f>
        <v>0</v>
      </c>
      <c r="M127" s="130"/>
      <c r="N127" s="134"/>
      <c r="O127" s="135"/>
      <c r="P127" s="135"/>
      <c r="Q127" s="136">
        <f>SUM(Q128:Q132)</f>
        <v>0</v>
      </c>
      <c r="R127" s="136">
        <f>SUM(R128:R132)</f>
        <v>0</v>
      </c>
      <c r="S127" s="135"/>
      <c r="T127" s="137">
        <f>SUM(T128:T132)</f>
        <v>0</v>
      </c>
      <c r="U127" s="135"/>
      <c r="V127" s="137">
        <f>SUM(V128:V132)</f>
        <v>8.3560000000000245E-2</v>
      </c>
      <c r="W127" s="135"/>
      <c r="X127" s="138">
        <f>SUM(X128:X132)</f>
        <v>0</v>
      </c>
      <c r="AR127" s="131" t="s">
        <v>119</v>
      </c>
      <c r="AT127" s="139" t="s">
        <v>70</v>
      </c>
      <c r="AU127" s="139" t="s">
        <v>78</v>
      </c>
      <c r="AY127" s="131" t="s">
        <v>120</v>
      </c>
      <c r="BK127" s="140">
        <f>SUM(BK128:BK132)</f>
        <v>0</v>
      </c>
    </row>
    <row r="128" spans="1:65" s="2" customFormat="1" ht="37.9" customHeight="1">
      <c r="A128" s="26"/>
      <c r="B128" s="143"/>
      <c r="C128" s="144" t="s">
        <v>78</v>
      </c>
      <c r="D128" s="144" t="s">
        <v>123</v>
      </c>
      <c r="E128" s="145" t="s">
        <v>124</v>
      </c>
      <c r="F128" s="146" t="s">
        <v>125</v>
      </c>
      <c r="G128" s="147" t="s">
        <v>126</v>
      </c>
      <c r="H128" s="148">
        <v>56.08</v>
      </c>
      <c r="I128" s="149">
        <v>0</v>
      </c>
      <c r="J128" s="149">
        <v>0</v>
      </c>
      <c r="K128" s="149">
        <f>ROUND(P128*H128,2)</f>
        <v>0</v>
      </c>
      <c r="L128" s="150"/>
      <c r="M128" s="27"/>
      <c r="N128" s="151" t="s">
        <v>1</v>
      </c>
      <c r="O128" s="152" t="s">
        <v>35</v>
      </c>
      <c r="P128" s="153">
        <f>I128+J128</f>
        <v>0</v>
      </c>
      <c r="Q128" s="153">
        <f>ROUND(I128*H128,2)</f>
        <v>0</v>
      </c>
      <c r="R128" s="153">
        <f>ROUND(J128*H128,2)</f>
        <v>0</v>
      </c>
      <c r="S128" s="154">
        <v>0</v>
      </c>
      <c r="T128" s="154">
        <f>S128*H128</f>
        <v>0</v>
      </c>
      <c r="U128" s="154">
        <v>1.4900142653352399E-3</v>
      </c>
      <c r="V128" s="154">
        <f>U128*H128</f>
        <v>8.3560000000000245E-2</v>
      </c>
      <c r="W128" s="154">
        <v>0</v>
      </c>
      <c r="X128" s="155">
        <f>W128*H128</f>
        <v>0</v>
      </c>
      <c r="Y128" s="26"/>
      <c r="Z128" s="26"/>
      <c r="AA128" s="26"/>
      <c r="AB128" s="26"/>
      <c r="AC128" s="26"/>
      <c r="AD128" s="26"/>
      <c r="AE128" s="26"/>
      <c r="AR128" s="156" t="s">
        <v>127</v>
      </c>
      <c r="AT128" s="156" t="s">
        <v>123</v>
      </c>
      <c r="AU128" s="156" t="s">
        <v>119</v>
      </c>
      <c r="AY128" s="14" t="s">
        <v>120</v>
      </c>
      <c r="BE128" s="157">
        <f>IF(O128="základná",K128,0)</f>
        <v>0</v>
      </c>
      <c r="BF128" s="157">
        <f>IF(O128="znížená",K128,0)</f>
        <v>0</v>
      </c>
      <c r="BG128" s="157">
        <f>IF(O128="zákl. prenesená",K128,0)</f>
        <v>0</v>
      </c>
      <c r="BH128" s="157">
        <f>IF(O128="zníž. prenesená",K128,0)</f>
        <v>0</v>
      </c>
      <c r="BI128" s="157">
        <f>IF(O128="nulová",K128,0)</f>
        <v>0</v>
      </c>
      <c r="BJ128" s="14" t="s">
        <v>119</v>
      </c>
      <c r="BK128" s="157">
        <f>ROUND(P128*H128,2)</f>
        <v>0</v>
      </c>
      <c r="BL128" s="14" t="s">
        <v>127</v>
      </c>
      <c r="BM128" s="156" t="s">
        <v>119</v>
      </c>
    </row>
    <row r="129" spans="1:65" s="2" customFormat="1" ht="37.9" customHeight="1">
      <c r="A129" s="26"/>
      <c r="B129" s="143"/>
      <c r="C129" s="158" t="s">
        <v>119</v>
      </c>
      <c r="D129" s="158" t="s">
        <v>128</v>
      </c>
      <c r="E129" s="159" t="s">
        <v>129</v>
      </c>
      <c r="F129" s="160" t="s">
        <v>130</v>
      </c>
      <c r="G129" s="161" t="s">
        <v>131</v>
      </c>
      <c r="H129" s="162">
        <v>12</v>
      </c>
      <c r="I129" s="163">
        <v>0</v>
      </c>
      <c r="J129" s="164"/>
      <c r="K129" s="163">
        <f>ROUND(P129*H129,2)</f>
        <v>0</v>
      </c>
      <c r="L129" s="164"/>
      <c r="M129" s="165"/>
      <c r="N129" s="166" t="s">
        <v>1</v>
      </c>
      <c r="O129" s="152" t="s">
        <v>35</v>
      </c>
      <c r="P129" s="153">
        <f>I129+J129</f>
        <v>0</v>
      </c>
      <c r="Q129" s="153">
        <f>ROUND(I129*H129,2)</f>
        <v>0</v>
      </c>
      <c r="R129" s="153">
        <f>ROUND(J129*H129,2)</f>
        <v>0</v>
      </c>
      <c r="S129" s="154">
        <v>0</v>
      </c>
      <c r="T129" s="154">
        <f>S129*H129</f>
        <v>0</v>
      </c>
      <c r="U129" s="154">
        <v>0</v>
      </c>
      <c r="V129" s="154">
        <f>U129*H129</f>
        <v>0</v>
      </c>
      <c r="W129" s="154">
        <v>0</v>
      </c>
      <c r="X129" s="155">
        <f>W129*H129</f>
        <v>0</v>
      </c>
      <c r="Y129" s="26"/>
      <c r="Z129" s="26"/>
      <c r="AA129" s="26"/>
      <c r="AB129" s="26"/>
      <c r="AC129" s="26"/>
      <c r="AD129" s="26"/>
      <c r="AE129" s="26"/>
      <c r="AR129" s="156" t="s">
        <v>132</v>
      </c>
      <c r="AT129" s="156" t="s">
        <v>128</v>
      </c>
      <c r="AU129" s="156" t="s">
        <v>119</v>
      </c>
      <c r="AY129" s="14" t="s">
        <v>120</v>
      </c>
      <c r="BE129" s="157">
        <f>IF(O129="základná",K129,0)</f>
        <v>0</v>
      </c>
      <c r="BF129" s="157">
        <f>IF(O129="znížená",K129,0)</f>
        <v>0</v>
      </c>
      <c r="BG129" s="157">
        <f>IF(O129="zákl. prenesená",K129,0)</f>
        <v>0</v>
      </c>
      <c r="BH129" s="157">
        <f>IF(O129="zníž. prenesená",K129,0)</f>
        <v>0</v>
      </c>
      <c r="BI129" s="157">
        <f>IF(O129="nulová",K129,0)</f>
        <v>0</v>
      </c>
      <c r="BJ129" s="14" t="s">
        <v>119</v>
      </c>
      <c r="BK129" s="157">
        <f>ROUND(P129*H129,2)</f>
        <v>0</v>
      </c>
      <c r="BL129" s="14" t="s">
        <v>127</v>
      </c>
      <c r="BM129" s="156" t="s">
        <v>133</v>
      </c>
    </row>
    <row r="130" spans="1:65" s="2" customFormat="1" ht="37.9" customHeight="1">
      <c r="A130" s="26"/>
      <c r="B130" s="143"/>
      <c r="C130" s="158" t="s">
        <v>134</v>
      </c>
      <c r="D130" s="158" t="s">
        <v>128</v>
      </c>
      <c r="E130" s="159" t="s">
        <v>135</v>
      </c>
      <c r="F130" s="160" t="s">
        <v>136</v>
      </c>
      <c r="G130" s="161" t="s">
        <v>131</v>
      </c>
      <c r="H130" s="162">
        <v>17</v>
      </c>
      <c r="I130" s="163">
        <v>0</v>
      </c>
      <c r="J130" s="164"/>
      <c r="K130" s="163">
        <f>ROUND(P130*H130,2)</f>
        <v>0</v>
      </c>
      <c r="L130" s="164"/>
      <c r="M130" s="165"/>
      <c r="N130" s="166" t="s">
        <v>1</v>
      </c>
      <c r="O130" s="152" t="s">
        <v>35</v>
      </c>
      <c r="P130" s="153">
        <f>I130+J130</f>
        <v>0</v>
      </c>
      <c r="Q130" s="153">
        <f>ROUND(I130*H130,2)</f>
        <v>0</v>
      </c>
      <c r="R130" s="153">
        <f>ROUND(J130*H130,2)</f>
        <v>0</v>
      </c>
      <c r="S130" s="154">
        <v>0</v>
      </c>
      <c r="T130" s="154">
        <f>S130*H130</f>
        <v>0</v>
      </c>
      <c r="U130" s="154">
        <v>0</v>
      </c>
      <c r="V130" s="154">
        <f>U130*H130</f>
        <v>0</v>
      </c>
      <c r="W130" s="154">
        <v>0</v>
      </c>
      <c r="X130" s="155">
        <f>W130*H130</f>
        <v>0</v>
      </c>
      <c r="Y130" s="26"/>
      <c r="Z130" s="26"/>
      <c r="AA130" s="26"/>
      <c r="AB130" s="26"/>
      <c r="AC130" s="26"/>
      <c r="AD130" s="26"/>
      <c r="AE130" s="26"/>
      <c r="AR130" s="156" t="s">
        <v>132</v>
      </c>
      <c r="AT130" s="156" t="s">
        <v>128</v>
      </c>
      <c r="AU130" s="156" t="s">
        <v>119</v>
      </c>
      <c r="AY130" s="14" t="s">
        <v>120</v>
      </c>
      <c r="BE130" s="157">
        <f>IF(O130="základná",K130,0)</f>
        <v>0</v>
      </c>
      <c r="BF130" s="157">
        <f>IF(O130="znížená",K130,0)</f>
        <v>0</v>
      </c>
      <c r="BG130" s="157">
        <f>IF(O130="zákl. prenesená",K130,0)</f>
        <v>0</v>
      </c>
      <c r="BH130" s="157">
        <f>IF(O130="zníž. prenesená",K130,0)</f>
        <v>0</v>
      </c>
      <c r="BI130" s="157">
        <f>IF(O130="nulová",K130,0)</f>
        <v>0</v>
      </c>
      <c r="BJ130" s="14" t="s">
        <v>119</v>
      </c>
      <c r="BK130" s="157">
        <f>ROUND(P130*H130,2)</f>
        <v>0</v>
      </c>
      <c r="BL130" s="14" t="s">
        <v>127</v>
      </c>
      <c r="BM130" s="156" t="s">
        <v>137</v>
      </c>
    </row>
    <row r="131" spans="1:65" s="2" customFormat="1" ht="24.2" customHeight="1">
      <c r="A131" s="26"/>
      <c r="B131" s="143"/>
      <c r="C131" s="158" t="s">
        <v>133</v>
      </c>
      <c r="D131" s="158" t="s">
        <v>128</v>
      </c>
      <c r="E131" s="159" t="s">
        <v>138</v>
      </c>
      <c r="F131" s="160" t="s">
        <v>139</v>
      </c>
      <c r="G131" s="161" t="s">
        <v>131</v>
      </c>
      <c r="H131" s="162">
        <v>47</v>
      </c>
      <c r="I131" s="163">
        <v>0</v>
      </c>
      <c r="J131" s="164"/>
      <c r="K131" s="163">
        <f>ROUND(P131*H131,2)</f>
        <v>0</v>
      </c>
      <c r="L131" s="164"/>
      <c r="M131" s="165"/>
      <c r="N131" s="166" t="s">
        <v>1</v>
      </c>
      <c r="O131" s="152" t="s">
        <v>35</v>
      </c>
      <c r="P131" s="153">
        <f>I131+J131</f>
        <v>0</v>
      </c>
      <c r="Q131" s="153">
        <f>ROUND(I131*H131,2)</f>
        <v>0</v>
      </c>
      <c r="R131" s="153">
        <f>ROUND(J131*H131,2)</f>
        <v>0</v>
      </c>
      <c r="S131" s="154">
        <v>0</v>
      </c>
      <c r="T131" s="154">
        <f>S131*H131</f>
        <v>0</v>
      </c>
      <c r="U131" s="154">
        <v>0</v>
      </c>
      <c r="V131" s="154">
        <f>U131*H131</f>
        <v>0</v>
      </c>
      <c r="W131" s="154">
        <v>0</v>
      </c>
      <c r="X131" s="155">
        <f>W131*H131</f>
        <v>0</v>
      </c>
      <c r="Y131" s="26"/>
      <c r="Z131" s="26"/>
      <c r="AA131" s="26"/>
      <c r="AB131" s="26"/>
      <c r="AC131" s="26"/>
      <c r="AD131" s="26"/>
      <c r="AE131" s="26"/>
      <c r="AR131" s="156" t="s">
        <v>132</v>
      </c>
      <c r="AT131" s="156" t="s">
        <v>128</v>
      </c>
      <c r="AU131" s="156" t="s">
        <v>119</v>
      </c>
      <c r="AY131" s="14" t="s">
        <v>120</v>
      </c>
      <c r="BE131" s="157">
        <f>IF(O131="základná",K131,0)</f>
        <v>0</v>
      </c>
      <c r="BF131" s="157">
        <f>IF(O131="znížená",K131,0)</f>
        <v>0</v>
      </c>
      <c r="BG131" s="157">
        <f>IF(O131="zákl. prenesená",K131,0)</f>
        <v>0</v>
      </c>
      <c r="BH131" s="157">
        <f>IF(O131="zníž. prenesená",K131,0)</f>
        <v>0</v>
      </c>
      <c r="BI131" s="157">
        <f>IF(O131="nulová",K131,0)</f>
        <v>0</v>
      </c>
      <c r="BJ131" s="14" t="s">
        <v>119</v>
      </c>
      <c r="BK131" s="157">
        <f>ROUND(P131*H131,2)</f>
        <v>0</v>
      </c>
      <c r="BL131" s="14" t="s">
        <v>127</v>
      </c>
      <c r="BM131" s="156" t="s">
        <v>140</v>
      </c>
    </row>
    <row r="132" spans="1:65" s="2" customFormat="1" ht="24.2" customHeight="1">
      <c r="A132" s="26"/>
      <c r="B132" s="143"/>
      <c r="C132" s="144" t="s">
        <v>141</v>
      </c>
      <c r="D132" s="144" t="s">
        <v>123</v>
      </c>
      <c r="E132" s="145" t="s">
        <v>142</v>
      </c>
      <c r="F132" s="146" t="s">
        <v>143</v>
      </c>
      <c r="G132" s="147" t="s">
        <v>144</v>
      </c>
      <c r="H132" s="148">
        <v>19.312000000000001</v>
      </c>
      <c r="I132" s="149">
        <v>0</v>
      </c>
      <c r="J132" s="149">
        <v>0</v>
      </c>
      <c r="K132" s="149">
        <f>ROUND(P132*H132,2)</f>
        <v>0</v>
      </c>
      <c r="L132" s="150"/>
      <c r="M132" s="27"/>
      <c r="N132" s="151" t="s">
        <v>1</v>
      </c>
      <c r="O132" s="152" t="s">
        <v>35</v>
      </c>
      <c r="P132" s="153">
        <f>I132+J132</f>
        <v>0</v>
      </c>
      <c r="Q132" s="153">
        <f>ROUND(I132*H132,2)</f>
        <v>0</v>
      </c>
      <c r="R132" s="153">
        <f>ROUND(J132*H132,2)</f>
        <v>0</v>
      </c>
      <c r="S132" s="154">
        <v>0</v>
      </c>
      <c r="T132" s="154">
        <f>S132*H132</f>
        <v>0</v>
      </c>
      <c r="U132" s="154">
        <v>0</v>
      </c>
      <c r="V132" s="154">
        <f>U132*H132</f>
        <v>0</v>
      </c>
      <c r="W132" s="154">
        <v>0</v>
      </c>
      <c r="X132" s="155">
        <f>W132*H132</f>
        <v>0</v>
      </c>
      <c r="Y132" s="26"/>
      <c r="Z132" s="26"/>
      <c r="AA132" s="26"/>
      <c r="AB132" s="26"/>
      <c r="AC132" s="26"/>
      <c r="AD132" s="26"/>
      <c r="AE132" s="26"/>
      <c r="AR132" s="156" t="s">
        <v>127</v>
      </c>
      <c r="AT132" s="156" t="s">
        <v>123</v>
      </c>
      <c r="AU132" s="156" t="s">
        <v>119</v>
      </c>
      <c r="AY132" s="14" t="s">
        <v>120</v>
      </c>
      <c r="BE132" s="157">
        <f>IF(O132="základná",K132,0)</f>
        <v>0</v>
      </c>
      <c r="BF132" s="157">
        <f>IF(O132="znížená",K132,0)</f>
        <v>0</v>
      </c>
      <c r="BG132" s="157">
        <f>IF(O132="zákl. prenesená",K132,0)</f>
        <v>0</v>
      </c>
      <c r="BH132" s="157">
        <f>IF(O132="zníž. prenesená",K132,0)</f>
        <v>0</v>
      </c>
      <c r="BI132" s="157">
        <f>IF(O132="nulová",K132,0)</f>
        <v>0</v>
      </c>
      <c r="BJ132" s="14" t="s">
        <v>119</v>
      </c>
      <c r="BK132" s="157">
        <f>ROUND(P132*H132,2)</f>
        <v>0</v>
      </c>
      <c r="BL132" s="14" t="s">
        <v>127</v>
      </c>
      <c r="BM132" s="156" t="s">
        <v>145</v>
      </c>
    </row>
    <row r="133" spans="1:65" s="12" customFormat="1" ht="22.9" customHeight="1">
      <c r="B133" s="130"/>
      <c r="D133" s="131" t="s">
        <v>70</v>
      </c>
      <c r="E133" s="141" t="s">
        <v>146</v>
      </c>
      <c r="F133" s="141" t="s">
        <v>147</v>
      </c>
      <c r="K133" s="142">
        <f>BK133</f>
        <v>0</v>
      </c>
      <c r="M133" s="130"/>
      <c r="N133" s="134"/>
      <c r="O133" s="135"/>
      <c r="P133" s="135"/>
      <c r="Q133" s="136">
        <f>SUM(Q134:Q139)</f>
        <v>0</v>
      </c>
      <c r="R133" s="136">
        <f>SUM(R134:R139)</f>
        <v>0</v>
      </c>
      <c r="S133" s="135"/>
      <c r="T133" s="137">
        <f>SUM(T134:T139)</f>
        <v>0</v>
      </c>
      <c r="U133" s="135"/>
      <c r="V133" s="137">
        <f>SUM(V134:V139)</f>
        <v>0.4415</v>
      </c>
      <c r="W133" s="135"/>
      <c r="X133" s="138">
        <f>SUM(X134:X139)</f>
        <v>0</v>
      </c>
      <c r="AR133" s="131" t="s">
        <v>119</v>
      </c>
      <c r="AT133" s="139" t="s">
        <v>70</v>
      </c>
      <c r="AU133" s="139" t="s">
        <v>78</v>
      </c>
      <c r="AY133" s="131" t="s">
        <v>120</v>
      </c>
      <c r="BK133" s="140">
        <f>SUM(BK134:BK139)</f>
        <v>0</v>
      </c>
    </row>
    <row r="134" spans="1:65" s="2" customFormat="1" ht="16.5" customHeight="1">
      <c r="A134" s="26"/>
      <c r="B134" s="143"/>
      <c r="C134" s="144" t="s">
        <v>137</v>
      </c>
      <c r="D134" s="144" t="s">
        <v>123</v>
      </c>
      <c r="E134" s="145" t="s">
        <v>148</v>
      </c>
      <c r="F134" s="146" t="s">
        <v>149</v>
      </c>
      <c r="G134" s="147" t="s">
        <v>131</v>
      </c>
      <c r="H134" s="148">
        <v>10</v>
      </c>
      <c r="I134" s="149">
        <v>0</v>
      </c>
      <c r="J134" s="149">
        <v>0</v>
      </c>
      <c r="K134" s="149">
        <f t="shared" ref="K134:K139" si="1">ROUND(P134*H134,2)</f>
        <v>0</v>
      </c>
      <c r="L134" s="150"/>
      <c r="M134" s="27"/>
      <c r="N134" s="151" t="s">
        <v>1</v>
      </c>
      <c r="O134" s="152" t="s">
        <v>35</v>
      </c>
      <c r="P134" s="153">
        <f t="shared" ref="P134:P139" si="2">I134+J134</f>
        <v>0</v>
      </c>
      <c r="Q134" s="153">
        <f t="shared" ref="Q134:Q139" si="3">ROUND(I134*H134,2)</f>
        <v>0</v>
      </c>
      <c r="R134" s="153">
        <f t="shared" ref="R134:R139" si="4">ROUND(J134*H134,2)</f>
        <v>0</v>
      </c>
      <c r="S134" s="154">
        <v>0</v>
      </c>
      <c r="T134" s="154">
        <f t="shared" ref="T134:T139" si="5">S134*H134</f>
        <v>0</v>
      </c>
      <c r="U134" s="154">
        <v>4.8999999999999998E-4</v>
      </c>
      <c r="V134" s="154">
        <f t="shared" ref="V134:V139" si="6">U134*H134</f>
        <v>4.8999999999999998E-3</v>
      </c>
      <c r="W134" s="154">
        <v>0</v>
      </c>
      <c r="X134" s="155">
        <f t="shared" ref="X134:X139" si="7">W134*H134</f>
        <v>0</v>
      </c>
      <c r="Y134" s="26"/>
      <c r="Z134" s="26"/>
      <c r="AA134" s="26"/>
      <c r="AB134" s="26"/>
      <c r="AC134" s="26"/>
      <c r="AD134" s="26"/>
      <c r="AE134" s="26"/>
      <c r="AR134" s="156" t="s">
        <v>127</v>
      </c>
      <c r="AT134" s="156" t="s">
        <v>123</v>
      </c>
      <c r="AU134" s="156" t="s">
        <v>119</v>
      </c>
      <c r="AY134" s="14" t="s">
        <v>120</v>
      </c>
      <c r="BE134" s="157">
        <f t="shared" ref="BE134:BE139" si="8">IF(O134="základná",K134,0)</f>
        <v>0</v>
      </c>
      <c r="BF134" s="157">
        <f t="shared" ref="BF134:BF139" si="9">IF(O134="znížená",K134,0)</f>
        <v>0</v>
      </c>
      <c r="BG134" s="157">
        <f t="shared" ref="BG134:BG139" si="10">IF(O134="zákl. prenesená",K134,0)</f>
        <v>0</v>
      </c>
      <c r="BH134" s="157">
        <f t="shared" ref="BH134:BH139" si="11">IF(O134="zníž. prenesená",K134,0)</f>
        <v>0</v>
      </c>
      <c r="BI134" s="157">
        <f t="shared" ref="BI134:BI139" si="12">IF(O134="nulová",K134,0)</f>
        <v>0</v>
      </c>
      <c r="BJ134" s="14" t="s">
        <v>119</v>
      </c>
      <c r="BK134" s="157">
        <f t="shared" ref="BK134:BK139" si="13">ROUND(P134*H134,2)</f>
        <v>0</v>
      </c>
      <c r="BL134" s="14" t="s">
        <v>127</v>
      </c>
      <c r="BM134" s="156" t="s">
        <v>150</v>
      </c>
    </row>
    <row r="135" spans="1:65" s="2" customFormat="1" ht="24.2" customHeight="1">
      <c r="A135" s="26"/>
      <c r="B135" s="143"/>
      <c r="C135" s="144" t="s">
        <v>151</v>
      </c>
      <c r="D135" s="144" t="s">
        <v>123</v>
      </c>
      <c r="E135" s="145" t="s">
        <v>152</v>
      </c>
      <c r="F135" s="146" t="s">
        <v>153</v>
      </c>
      <c r="G135" s="147" t="s">
        <v>154</v>
      </c>
      <c r="H135" s="148">
        <v>1</v>
      </c>
      <c r="I135" s="149">
        <v>0</v>
      </c>
      <c r="J135" s="149">
        <v>0</v>
      </c>
      <c r="K135" s="149">
        <f t="shared" si="1"/>
        <v>0</v>
      </c>
      <c r="L135" s="150"/>
      <c r="M135" s="27"/>
      <c r="N135" s="151" t="s">
        <v>1</v>
      </c>
      <c r="O135" s="152" t="s">
        <v>35</v>
      </c>
      <c r="P135" s="153">
        <f t="shared" si="2"/>
        <v>0</v>
      </c>
      <c r="Q135" s="153">
        <f t="shared" si="3"/>
        <v>0</v>
      </c>
      <c r="R135" s="153">
        <f t="shared" si="4"/>
        <v>0</v>
      </c>
      <c r="S135" s="154">
        <v>0</v>
      </c>
      <c r="T135" s="154">
        <f t="shared" si="5"/>
        <v>0</v>
      </c>
      <c r="U135" s="154">
        <v>8.7330000000000005E-2</v>
      </c>
      <c r="V135" s="154">
        <f t="shared" si="6"/>
        <v>8.7330000000000005E-2</v>
      </c>
      <c r="W135" s="154">
        <v>0</v>
      </c>
      <c r="X135" s="155">
        <f t="shared" si="7"/>
        <v>0</v>
      </c>
      <c r="Y135" s="26"/>
      <c r="Z135" s="26"/>
      <c r="AA135" s="26"/>
      <c r="AB135" s="26"/>
      <c r="AC135" s="26"/>
      <c r="AD135" s="26"/>
      <c r="AE135" s="26"/>
      <c r="AR135" s="156" t="s">
        <v>127</v>
      </c>
      <c r="AT135" s="156" t="s">
        <v>123</v>
      </c>
      <c r="AU135" s="156" t="s">
        <v>119</v>
      </c>
      <c r="AY135" s="14" t="s">
        <v>120</v>
      </c>
      <c r="BE135" s="157">
        <f t="shared" si="8"/>
        <v>0</v>
      </c>
      <c r="BF135" s="157">
        <f t="shared" si="9"/>
        <v>0</v>
      </c>
      <c r="BG135" s="157">
        <f t="shared" si="10"/>
        <v>0</v>
      </c>
      <c r="BH135" s="157">
        <f t="shared" si="11"/>
        <v>0</v>
      </c>
      <c r="BI135" s="157">
        <f t="shared" si="12"/>
        <v>0</v>
      </c>
      <c r="BJ135" s="14" t="s">
        <v>119</v>
      </c>
      <c r="BK135" s="157">
        <f t="shared" si="13"/>
        <v>0</v>
      </c>
      <c r="BL135" s="14" t="s">
        <v>127</v>
      </c>
      <c r="BM135" s="156" t="s">
        <v>155</v>
      </c>
    </row>
    <row r="136" spans="1:65" s="2" customFormat="1" ht="37.9" customHeight="1">
      <c r="A136" s="26"/>
      <c r="B136" s="143"/>
      <c r="C136" s="144" t="s">
        <v>140</v>
      </c>
      <c r="D136" s="144" t="s">
        <v>123</v>
      </c>
      <c r="E136" s="145" t="s">
        <v>156</v>
      </c>
      <c r="F136" s="146" t="s">
        <v>157</v>
      </c>
      <c r="G136" s="147" t="s">
        <v>154</v>
      </c>
      <c r="H136" s="148">
        <v>7</v>
      </c>
      <c r="I136" s="149">
        <v>0</v>
      </c>
      <c r="J136" s="149">
        <v>0</v>
      </c>
      <c r="K136" s="149">
        <f t="shared" si="1"/>
        <v>0</v>
      </c>
      <c r="L136" s="150"/>
      <c r="M136" s="27"/>
      <c r="N136" s="151" t="s">
        <v>1</v>
      </c>
      <c r="O136" s="152" t="s">
        <v>35</v>
      </c>
      <c r="P136" s="153">
        <f t="shared" si="2"/>
        <v>0</v>
      </c>
      <c r="Q136" s="153">
        <f t="shared" si="3"/>
        <v>0</v>
      </c>
      <c r="R136" s="153">
        <f t="shared" si="4"/>
        <v>0</v>
      </c>
      <c r="S136" s="154">
        <v>0</v>
      </c>
      <c r="T136" s="154">
        <f t="shared" si="5"/>
        <v>0</v>
      </c>
      <c r="U136" s="154">
        <v>9.7400000000000004E-3</v>
      </c>
      <c r="V136" s="154">
        <f t="shared" si="6"/>
        <v>6.8180000000000004E-2</v>
      </c>
      <c r="W136" s="154">
        <v>0</v>
      </c>
      <c r="X136" s="155">
        <f t="shared" si="7"/>
        <v>0</v>
      </c>
      <c r="Y136" s="26"/>
      <c r="Z136" s="26"/>
      <c r="AA136" s="26"/>
      <c r="AB136" s="26"/>
      <c r="AC136" s="26"/>
      <c r="AD136" s="26"/>
      <c r="AE136" s="26"/>
      <c r="AR136" s="156" t="s">
        <v>127</v>
      </c>
      <c r="AT136" s="156" t="s">
        <v>123</v>
      </c>
      <c r="AU136" s="156" t="s">
        <v>119</v>
      </c>
      <c r="AY136" s="14" t="s">
        <v>120</v>
      </c>
      <c r="BE136" s="157">
        <f t="shared" si="8"/>
        <v>0</v>
      </c>
      <c r="BF136" s="157">
        <f t="shared" si="9"/>
        <v>0</v>
      </c>
      <c r="BG136" s="157">
        <f t="shared" si="10"/>
        <v>0</v>
      </c>
      <c r="BH136" s="157">
        <f t="shared" si="11"/>
        <v>0</v>
      </c>
      <c r="BI136" s="157">
        <f t="shared" si="12"/>
        <v>0</v>
      </c>
      <c r="BJ136" s="14" t="s">
        <v>119</v>
      </c>
      <c r="BK136" s="157">
        <f t="shared" si="13"/>
        <v>0</v>
      </c>
      <c r="BL136" s="14" t="s">
        <v>127</v>
      </c>
      <c r="BM136" s="156" t="s">
        <v>127</v>
      </c>
    </row>
    <row r="137" spans="1:65" s="2" customFormat="1" ht="24.2" customHeight="1">
      <c r="A137" s="26"/>
      <c r="B137" s="143"/>
      <c r="C137" s="144" t="s">
        <v>158</v>
      </c>
      <c r="D137" s="144" t="s">
        <v>123</v>
      </c>
      <c r="E137" s="145" t="s">
        <v>159</v>
      </c>
      <c r="F137" s="146" t="s">
        <v>160</v>
      </c>
      <c r="G137" s="147" t="s">
        <v>154</v>
      </c>
      <c r="H137" s="148">
        <v>1</v>
      </c>
      <c r="I137" s="149">
        <v>0</v>
      </c>
      <c r="J137" s="149">
        <v>0</v>
      </c>
      <c r="K137" s="149">
        <f t="shared" si="1"/>
        <v>0</v>
      </c>
      <c r="L137" s="150"/>
      <c r="M137" s="27"/>
      <c r="N137" s="151" t="s">
        <v>1</v>
      </c>
      <c r="O137" s="152" t="s">
        <v>35</v>
      </c>
      <c r="P137" s="153">
        <f t="shared" si="2"/>
        <v>0</v>
      </c>
      <c r="Q137" s="153">
        <f t="shared" si="3"/>
        <v>0</v>
      </c>
      <c r="R137" s="153">
        <f t="shared" si="4"/>
        <v>0</v>
      </c>
      <c r="S137" s="154">
        <v>0</v>
      </c>
      <c r="T137" s="154">
        <f t="shared" si="5"/>
        <v>0</v>
      </c>
      <c r="U137" s="154">
        <v>0.15781999999999999</v>
      </c>
      <c r="V137" s="154">
        <f t="shared" si="6"/>
        <v>0.15781999999999999</v>
      </c>
      <c r="W137" s="154">
        <v>0</v>
      </c>
      <c r="X137" s="155">
        <f t="shared" si="7"/>
        <v>0</v>
      </c>
      <c r="Y137" s="26"/>
      <c r="Z137" s="26"/>
      <c r="AA137" s="26"/>
      <c r="AB137" s="26"/>
      <c r="AC137" s="26"/>
      <c r="AD137" s="26"/>
      <c r="AE137" s="26"/>
      <c r="AR137" s="156" t="s">
        <v>127</v>
      </c>
      <c r="AT137" s="156" t="s">
        <v>123</v>
      </c>
      <c r="AU137" s="156" t="s">
        <v>119</v>
      </c>
      <c r="AY137" s="14" t="s">
        <v>120</v>
      </c>
      <c r="BE137" s="157">
        <f t="shared" si="8"/>
        <v>0</v>
      </c>
      <c r="BF137" s="157">
        <f t="shared" si="9"/>
        <v>0</v>
      </c>
      <c r="BG137" s="157">
        <f t="shared" si="10"/>
        <v>0</v>
      </c>
      <c r="BH137" s="157">
        <f t="shared" si="11"/>
        <v>0</v>
      </c>
      <c r="BI137" s="157">
        <f t="shared" si="12"/>
        <v>0</v>
      </c>
      <c r="BJ137" s="14" t="s">
        <v>119</v>
      </c>
      <c r="BK137" s="157">
        <f t="shared" si="13"/>
        <v>0</v>
      </c>
      <c r="BL137" s="14" t="s">
        <v>127</v>
      </c>
      <c r="BM137" s="156" t="s">
        <v>161</v>
      </c>
    </row>
    <row r="138" spans="1:65" s="2" customFormat="1" ht="37.9" customHeight="1">
      <c r="A138" s="26"/>
      <c r="B138" s="143"/>
      <c r="C138" s="144" t="s">
        <v>145</v>
      </c>
      <c r="D138" s="144" t="s">
        <v>123</v>
      </c>
      <c r="E138" s="145" t="s">
        <v>162</v>
      </c>
      <c r="F138" s="146" t="s">
        <v>163</v>
      </c>
      <c r="G138" s="147" t="s">
        <v>154</v>
      </c>
      <c r="H138" s="148">
        <v>7</v>
      </c>
      <c r="I138" s="149">
        <v>0</v>
      </c>
      <c r="J138" s="149">
        <v>0</v>
      </c>
      <c r="K138" s="149">
        <f t="shared" si="1"/>
        <v>0</v>
      </c>
      <c r="L138" s="150"/>
      <c r="M138" s="27"/>
      <c r="N138" s="151" t="s">
        <v>1</v>
      </c>
      <c r="O138" s="152" t="s">
        <v>35</v>
      </c>
      <c r="P138" s="153">
        <f t="shared" si="2"/>
        <v>0</v>
      </c>
      <c r="Q138" s="153">
        <f t="shared" si="3"/>
        <v>0</v>
      </c>
      <c r="R138" s="153">
        <f t="shared" si="4"/>
        <v>0</v>
      </c>
      <c r="S138" s="154">
        <v>0</v>
      </c>
      <c r="T138" s="154">
        <f t="shared" si="5"/>
        <v>0</v>
      </c>
      <c r="U138" s="154">
        <v>1.7610000000000001E-2</v>
      </c>
      <c r="V138" s="154">
        <f t="shared" si="6"/>
        <v>0.12327</v>
      </c>
      <c r="W138" s="154">
        <v>0</v>
      </c>
      <c r="X138" s="155">
        <f t="shared" si="7"/>
        <v>0</v>
      </c>
      <c r="Y138" s="26"/>
      <c r="Z138" s="26"/>
      <c r="AA138" s="26"/>
      <c r="AB138" s="26"/>
      <c r="AC138" s="26"/>
      <c r="AD138" s="26"/>
      <c r="AE138" s="26"/>
      <c r="AR138" s="156" t="s">
        <v>127</v>
      </c>
      <c r="AT138" s="156" t="s">
        <v>123</v>
      </c>
      <c r="AU138" s="156" t="s">
        <v>119</v>
      </c>
      <c r="AY138" s="14" t="s">
        <v>120</v>
      </c>
      <c r="BE138" s="157">
        <f t="shared" si="8"/>
        <v>0</v>
      </c>
      <c r="BF138" s="157">
        <f t="shared" si="9"/>
        <v>0</v>
      </c>
      <c r="BG138" s="157">
        <f t="shared" si="10"/>
        <v>0</v>
      </c>
      <c r="BH138" s="157">
        <f t="shared" si="11"/>
        <v>0</v>
      </c>
      <c r="BI138" s="157">
        <f t="shared" si="12"/>
        <v>0</v>
      </c>
      <c r="BJ138" s="14" t="s">
        <v>119</v>
      </c>
      <c r="BK138" s="157">
        <f t="shared" si="13"/>
        <v>0</v>
      </c>
      <c r="BL138" s="14" t="s">
        <v>127</v>
      </c>
      <c r="BM138" s="156" t="s">
        <v>8</v>
      </c>
    </row>
    <row r="139" spans="1:65" s="2" customFormat="1" ht="24.2" customHeight="1">
      <c r="A139" s="26"/>
      <c r="B139" s="143"/>
      <c r="C139" s="144" t="s">
        <v>164</v>
      </c>
      <c r="D139" s="144" t="s">
        <v>123</v>
      </c>
      <c r="E139" s="145" t="s">
        <v>165</v>
      </c>
      <c r="F139" s="146" t="s">
        <v>166</v>
      </c>
      <c r="G139" s="147" t="s">
        <v>144</v>
      </c>
      <c r="H139" s="148">
        <v>80.977000000000004</v>
      </c>
      <c r="I139" s="149">
        <v>0</v>
      </c>
      <c r="J139" s="149">
        <v>0</v>
      </c>
      <c r="K139" s="149">
        <f t="shared" si="1"/>
        <v>0</v>
      </c>
      <c r="L139" s="150"/>
      <c r="M139" s="27"/>
      <c r="N139" s="151" t="s">
        <v>1</v>
      </c>
      <c r="O139" s="152" t="s">
        <v>35</v>
      </c>
      <c r="P139" s="153">
        <f t="shared" si="2"/>
        <v>0</v>
      </c>
      <c r="Q139" s="153">
        <f t="shared" si="3"/>
        <v>0</v>
      </c>
      <c r="R139" s="153">
        <f t="shared" si="4"/>
        <v>0</v>
      </c>
      <c r="S139" s="154">
        <v>0</v>
      </c>
      <c r="T139" s="154">
        <f t="shared" si="5"/>
        <v>0</v>
      </c>
      <c r="U139" s="154">
        <v>0</v>
      </c>
      <c r="V139" s="154">
        <f t="shared" si="6"/>
        <v>0</v>
      </c>
      <c r="W139" s="154">
        <v>0</v>
      </c>
      <c r="X139" s="155">
        <f t="shared" si="7"/>
        <v>0</v>
      </c>
      <c r="Y139" s="26"/>
      <c r="Z139" s="26"/>
      <c r="AA139" s="26"/>
      <c r="AB139" s="26"/>
      <c r="AC139" s="26"/>
      <c r="AD139" s="26"/>
      <c r="AE139" s="26"/>
      <c r="AR139" s="156" t="s">
        <v>127</v>
      </c>
      <c r="AT139" s="156" t="s">
        <v>123</v>
      </c>
      <c r="AU139" s="156" t="s">
        <v>119</v>
      </c>
      <c r="AY139" s="14" t="s">
        <v>120</v>
      </c>
      <c r="BE139" s="157">
        <f t="shared" si="8"/>
        <v>0</v>
      </c>
      <c r="BF139" s="157">
        <f t="shared" si="9"/>
        <v>0</v>
      </c>
      <c r="BG139" s="157">
        <f t="shared" si="10"/>
        <v>0</v>
      </c>
      <c r="BH139" s="157">
        <f t="shared" si="11"/>
        <v>0</v>
      </c>
      <c r="BI139" s="157">
        <f t="shared" si="12"/>
        <v>0</v>
      </c>
      <c r="BJ139" s="14" t="s">
        <v>119</v>
      </c>
      <c r="BK139" s="157">
        <f t="shared" si="13"/>
        <v>0</v>
      </c>
      <c r="BL139" s="14" t="s">
        <v>127</v>
      </c>
      <c r="BM139" s="156" t="s">
        <v>167</v>
      </c>
    </row>
    <row r="140" spans="1:65" s="12" customFormat="1" ht="22.9" customHeight="1">
      <c r="B140" s="130"/>
      <c r="D140" s="131" t="s">
        <v>70</v>
      </c>
      <c r="E140" s="141" t="s">
        <v>168</v>
      </c>
      <c r="F140" s="141" t="s">
        <v>169</v>
      </c>
      <c r="K140" s="142">
        <f>BK140</f>
        <v>0</v>
      </c>
      <c r="M140" s="130"/>
      <c r="N140" s="134"/>
      <c r="O140" s="135"/>
      <c r="P140" s="135"/>
      <c r="Q140" s="136">
        <f>SUM(Q141:Q172)</f>
        <v>0</v>
      </c>
      <c r="R140" s="136">
        <f>SUM(R141:R172)</f>
        <v>0</v>
      </c>
      <c r="S140" s="135"/>
      <c r="T140" s="137">
        <f>SUM(T141:T172)</f>
        <v>0</v>
      </c>
      <c r="U140" s="135"/>
      <c r="V140" s="137">
        <f>SUM(V141:V172)</f>
        <v>1.00586</v>
      </c>
      <c r="W140" s="135"/>
      <c r="X140" s="138">
        <f>SUM(X141:X172)</f>
        <v>0</v>
      </c>
      <c r="AR140" s="131" t="s">
        <v>119</v>
      </c>
      <c r="AT140" s="139" t="s">
        <v>70</v>
      </c>
      <c r="AU140" s="139" t="s">
        <v>78</v>
      </c>
      <c r="AY140" s="131" t="s">
        <v>120</v>
      </c>
      <c r="BK140" s="140">
        <f>SUM(BK141:BK172)</f>
        <v>0</v>
      </c>
    </row>
    <row r="141" spans="1:65" s="2" customFormat="1" ht="16.5" customHeight="1">
      <c r="A141" s="26"/>
      <c r="B141" s="143"/>
      <c r="C141" s="144" t="s">
        <v>150</v>
      </c>
      <c r="D141" s="144" t="s">
        <v>123</v>
      </c>
      <c r="E141" s="145" t="s">
        <v>170</v>
      </c>
      <c r="F141" s="146" t="s">
        <v>171</v>
      </c>
      <c r="G141" s="147" t="s">
        <v>172</v>
      </c>
      <c r="H141" s="148">
        <v>2</v>
      </c>
      <c r="I141" s="149">
        <v>0</v>
      </c>
      <c r="J141" s="149">
        <v>0</v>
      </c>
      <c r="K141" s="149">
        <f t="shared" ref="K141:K172" si="14">ROUND(P141*H141,2)</f>
        <v>0</v>
      </c>
      <c r="L141" s="150"/>
      <c r="M141" s="27"/>
      <c r="N141" s="151" t="s">
        <v>1</v>
      </c>
      <c r="O141" s="152" t="s">
        <v>35</v>
      </c>
      <c r="P141" s="153">
        <f t="shared" ref="P141:P172" si="15">I141+J141</f>
        <v>0</v>
      </c>
      <c r="Q141" s="153">
        <f t="shared" ref="Q141:Q172" si="16">ROUND(I141*H141,2)</f>
        <v>0</v>
      </c>
      <c r="R141" s="153">
        <f t="shared" ref="R141:R172" si="17">ROUND(J141*H141,2)</f>
        <v>0</v>
      </c>
      <c r="S141" s="154">
        <v>0</v>
      </c>
      <c r="T141" s="154">
        <f t="shared" ref="T141:T172" si="18">S141*H141</f>
        <v>0</v>
      </c>
      <c r="U141" s="154">
        <v>6.2E-4</v>
      </c>
      <c r="V141" s="154">
        <f t="shared" ref="V141:V172" si="19">U141*H141</f>
        <v>1.24E-3</v>
      </c>
      <c r="W141" s="154">
        <v>0</v>
      </c>
      <c r="X141" s="155">
        <f t="shared" ref="X141:X172" si="20">W141*H141</f>
        <v>0</v>
      </c>
      <c r="Y141" s="26"/>
      <c r="Z141" s="26"/>
      <c r="AA141" s="26"/>
      <c r="AB141" s="26"/>
      <c r="AC141" s="26"/>
      <c r="AD141" s="26"/>
      <c r="AE141" s="26"/>
      <c r="AR141" s="156" t="s">
        <v>127</v>
      </c>
      <c r="AT141" s="156" t="s">
        <v>123</v>
      </c>
      <c r="AU141" s="156" t="s">
        <v>119</v>
      </c>
      <c r="AY141" s="14" t="s">
        <v>120</v>
      </c>
      <c r="BE141" s="157">
        <f t="shared" ref="BE141:BE172" si="21">IF(O141="základná",K141,0)</f>
        <v>0</v>
      </c>
      <c r="BF141" s="157">
        <f t="shared" ref="BF141:BF172" si="22">IF(O141="znížená",K141,0)</f>
        <v>0</v>
      </c>
      <c r="BG141" s="157">
        <f t="shared" ref="BG141:BG172" si="23">IF(O141="zákl. prenesená",K141,0)</f>
        <v>0</v>
      </c>
      <c r="BH141" s="157">
        <f t="shared" ref="BH141:BH172" si="24">IF(O141="zníž. prenesená",K141,0)</f>
        <v>0</v>
      </c>
      <c r="BI141" s="157">
        <f t="shared" ref="BI141:BI172" si="25">IF(O141="nulová",K141,0)</f>
        <v>0</v>
      </c>
      <c r="BJ141" s="14" t="s">
        <v>119</v>
      </c>
      <c r="BK141" s="157">
        <f t="shared" ref="BK141:BK172" si="26">ROUND(P141*H141,2)</f>
        <v>0</v>
      </c>
      <c r="BL141" s="14" t="s">
        <v>127</v>
      </c>
      <c r="BM141" s="156" t="s">
        <v>173</v>
      </c>
    </row>
    <row r="142" spans="1:65" s="2" customFormat="1" ht="37.9" customHeight="1">
      <c r="A142" s="26"/>
      <c r="B142" s="143"/>
      <c r="C142" s="158" t="s">
        <v>174</v>
      </c>
      <c r="D142" s="158" t="s">
        <v>128</v>
      </c>
      <c r="E142" s="159" t="s">
        <v>175</v>
      </c>
      <c r="F142" s="160" t="s">
        <v>176</v>
      </c>
      <c r="G142" s="161" t="s">
        <v>172</v>
      </c>
      <c r="H142" s="162">
        <v>2</v>
      </c>
      <c r="I142" s="163">
        <v>0</v>
      </c>
      <c r="J142" s="164"/>
      <c r="K142" s="163">
        <f t="shared" si="14"/>
        <v>0</v>
      </c>
      <c r="L142" s="164"/>
      <c r="M142" s="165"/>
      <c r="N142" s="166" t="s">
        <v>1</v>
      </c>
      <c r="O142" s="152" t="s">
        <v>35</v>
      </c>
      <c r="P142" s="153">
        <f t="shared" si="15"/>
        <v>0</v>
      </c>
      <c r="Q142" s="153">
        <f t="shared" si="16"/>
        <v>0</v>
      </c>
      <c r="R142" s="153">
        <f t="shared" si="17"/>
        <v>0</v>
      </c>
      <c r="S142" s="154">
        <v>0</v>
      </c>
      <c r="T142" s="154">
        <f t="shared" si="18"/>
        <v>0</v>
      </c>
      <c r="U142" s="154">
        <v>0</v>
      </c>
      <c r="V142" s="154">
        <f t="shared" si="19"/>
        <v>0</v>
      </c>
      <c r="W142" s="154">
        <v>0</v>
      </c>
      <c r="X142" s="155">
        <f t="shared" si="20"/>
        <v>0</v>
      </c>
      <c r="Y142" s="26"/>
      <c r="Z142" s="26"/>
      <c r="AA142" s="26"/>
      <c r="AB142" s="26"/>
      <c r="AC142" s="26"/>
      <c r="AD142" s="26"/>
      <c r="AE142" s="26"/>
      <c r="AR142" s="156" t="s">
        <v>132</v>
      </c>
      <c r="AT142" s="156" t="s">
        <v>128</v>
      </c>
      <c r="AU142" s="156" t="s">
        <v>119</v>
      </c>
      <c r="AY142" s="14" t="s">
        <v>120</v>
      </c>
      <c r="BE142" s="157">
        <f t="shared" si="21"/>
        <v>0</v>
      </c>
      <c r="BF142" s="157">
        <f t="shared" si="22"/>
        <v>0</v>
      </c>
      <c r="BG142" s="157">
        <f t="shared" si="23"/>
        <v>0</v>
      </c>
      <c r="BH142" s="157">
        <f t="shared" si="24"/>
        <v>0</v>
      </c>
      <c r="BI142" s="157">
        <f t="shared" si="25"/>
        <v>0</v>
      </c>
      <c r="BJ142" s="14" t="s">
        <v>119</v>
      </c>
      <c r="BK142" s="157">
        <f t="shared" si="26"/>
        <v>0</v>
      </c>
      <c r="BL142" s="14" t="s">
        <v>127</v>
      </c>
      <c r="BM142" s="156" t="s">
        <v>177</v>
      </c>
    </row>
    <row r="143" spans="1:65" s="2" customFormat="1" ht="16.5" customHeight="1">
      <c r="A143" s="26"/>
      <c r="B143" s="143"/>
      <c r="C143" s="144" t="s">
        <v>155</v>
      </c>
      <c r="D143" s="144" t="s">
        <v>123</v>
      </c>
      <c r="E143" s="145" t="s">
        <v>178</v>
      </c>
      <c r="F143" s="146" t="s">
        <v>179</v>
      </c>
      <c r="G143" s="147" t="s">
        <v>154</v>
      </c>
      <c r="H143" s="148">
        <v>6</v>
      </c>
      <c r="I143" s="149">
        <v>0</v>
      </c>
      <c r="J143" s="149">
        <v>0</v>
      </c>
      <c r="K143" s="149">
        <f t="shared" si="14"/>
        <v>0</v>
      </c>
      <c r="L143" s="150"/>
      <c r="M143" s="27"/>
      <c r="N143" s="151" t="s">
        <v>1</v>
      </c>
      <c r="O143" s="152" t="s">
        <v>35</v>
      </c>
      <c r="P143" s="153">
        <f t="shared" si="15"/>
        <v>0</v>
      </c>
      <c r="Q143" s="153">
        <f t="shared" si="16"/>
        <v>0</v>
      </c>
      <c r="R143" s="153">
        <f t="shared" si="17"/>
        <v>0</v>
      </c>
      <c r="S143" s="154">
        <v>0</v>
      </c>
      <c r="T143" s="154">
        <f t="shared" si="18"/>
        <v>0</v>
      </c>
      <c r="U143" s="154">
        <v>1.14E-3</v>
      </c>
      <c r="V143" s="154">
        <f t="shared" si="19"/>
        <v>6.8399999999999997E-3</v>
      </c>
      <c r="W143" s="154">
        <v>0</v>
      </c>
      <c r="X143" s="155">
        <f t="shared" si="20"/>
        <v>0</v>
      </c>
      <c r="Y143" s="26"/>
      <c r="Z143" s="26"/>
      <c r="AA143" s="26"/>
      <c r="AB143" s="26"/>
      <c r="AC143" s="26"/>
      <c r="AD143" s="26"/>
      <c r="AE143" s="26"/>
      <c r="AR143" s="156" t="s">
        <v>127</v>
      </c>
      <c r="AT143" s="156" t="s">
        <v>123</v>
      </c>
      <c r="AU143" s="156" t="s">
        <v>119</v>
      </c>
      <c r="AY143" s="14" t="s">
        <v>120</v>
      </c>
      <c r="BE143" s="157">
        <f t="shared" si="21"/>
        <v>0</v>
      </c>
      <c r="BF143" s="157">
        <f t="shared" si="22"/>
        <v>0</v>
      </c>
      <c r="BG143" s="157">
        <f t="shared" si="23"/>
        <v>0</v>
      </c>
      <c r="BH143" s="157">
        <f t="shared" si="24"/>
        <v>0</v>
      </c>
      <c r="BI143" s="157">
        <f t="shared" si="25"/>
        <v>0</v>
      </c>
      <c r="BJ143" s="14" t="s">
        <v>119</v>
      </c>
      <c r="BK143" s="157">
        <f t="shared" si="26"/>
        <v>0</v>
      </c>
      <c r="BL143" s="14" t="s">
        <v>127</v>
      </c>
      <c r="BM143" s="156" t="s">
        <v>180</v>
      </c>
    </row>
    <row r="144" spans="1:65" s="2" customFormat="1" ht="21.75" customHeight="1">
      <c r="A144" s="26"/>
      <c r="B144" s="143"/>
      <c r="C144" s="158" t="s">
        <v>181</v>
      </c>
      <c r="D144" s="158" t="s">
        <v>128</v>
      </c>
      <c r="E144" s="159" t="s">
        <v>182</v>
      </c>
      <c r="F144" s="160" t="s">
        <v>183</v>
      </c>
      <c r="G144" s="161" t="s">
        <v>172</v>
      </c>
      <c r="H144" s="162">
        <v>6</v>
      </c>
      <c r="I144" s="163">
        <v>0</v>
      </c>
      <c r="J144" s="164"/>
      <c r="K144" s="163">
        <f t="shared" si="14"/>
        <v>0</v>
      </c>
      <c r="L144" s="164"/>
      <c r="M144" s="165"/>
      <c r="N144" s="166" t="s">
        <v>1</v>
      </c>
      <c r="O144" s="152" t="s">
        <v>35</v>
      </c>
      <c r="P144" s="153">
        <f t="shared" si="15"/>
        <v>0</v>
      </c>
      <c r="Q144" s="153">
        <f t="shared" si="16"/>
        <v>0</v>
      </c>
      <c r="R144" s="153">
        <f t="shared" si="17"/>
        <v>0</v>
      </c>
      <c r="S144" s="154">
        <v>0</v>
      </c>
      <c r="T144" s="154">
        <f t="shared" si="18"/>
        <v>0</v>
      </c>
      <c r="U144" s="154">
        <v>1.4999999999999999E-4</v>
      </c>
      <c r="V144" s="154">
        <f t="shared" si="19"/>
        <v>8.9999999999999998E-4</v>
      </c>
      <c r="W144" s="154">
        <v>0</v>
      </c>
      <c r="X144" s="155">
        <f t="shared" si="20"/>
        <v>0</v>
      </c>
      <c r="Y144" s="26"/>
      <c r="Z144" s="26"/>
      <c r="AA144" s="26"/>
      <c r="AB144" s="26"/>
      <c r="AC144" s="26"/>
      <c r="AD144" s="26"/>
      <c r="AE144" s="26"/>
      <c r="AR144" s="156" t="s">
        <v>132</v>
      </c>
      <c r="AT144" s="156" t="s">
        <v>128</v>
      </c>
      <c r="AU144" s="156" t="s">
        <v>119</v>
      </c>
      <c r="AY144" s="14" t="s">
        <v>120</v>
      </c>
      <c r="BE144" s="157">
        <f t="shared" si="21"/>
        <v>0</v>
      </c>
      <c r="BF144" s="157">
        <f t="shared" si="22"/>
        <v>0</v>
      </c>
      <c r="BG144" s="157">
        <f t="shared" si="23"/>
        <v>0</v>
      </c>
      <c r="BH144" s="157">
        <f t="shared" si="24"/>
        <v>0</v>
      </c>
      <c r="BI144" s="157">
        <f t="shared" si="25"/>
        <v>0</v>
      </c>
      <c r="BJ144" s="14" t="s">
        <v>119</v>
      </c>
      <c r="BK144" s="157">
        <f t="shared" si="26"/>
        <v>0</v>
      </c>
      <c r="BL144" s="14" t="s">
        <v>127</v>
      </c>
      <c r="BM144" s="156" t="s">
        <v>184</v>
      </c>
    </row>
    <row r="145" spans="1:65" s="2" customFormat="1" ht="33" customHeight="1">
      <c r="A145" s="26"/>
      <c r="B145" s="143"/>
      <c r="C145" s="144" t="s">
        <v>127</v>
      </c>
      <c r="D145" s="144" t="s">
        <v>123</v>
      </c>
      <c r="E145" s="145" t="s">
        <v>185</v>
      </c>
      <c r="F145" s="146" t="s">
        <v>186</v>
      </c>
      <c r="G145" s="147" t="s">
        <v>172</v>
      </c>
      <c r="H145" s="148">
        <v>2</v>
      </c>
      <c r="I145" s="149">
        <v>0</v>
      </c>
      <c r="J145" s="149">
        <v>0</v>
      </c>
      <c r="K145" s="149">
        <f t="shared" si="14"/>
        <v>0</v>
      </c>
      <c r="L145" s="150"/>
      <c r="M145" s="27"/>
      <c r="N145" s="151" t="s">
        <v>1</v>
      </c>
      <c r="O145" s="152" t="s">
        <v>35</v>
      </c>
      <c r="P145" s="153">
        <f t="shared" si="15"/>
        <v>0</v>
      </c>
      <c r="Q145" s="153">
        <f t="shared" si="16"/>
        <v>0</v>
      </c>
      <c r="R145" s="153">
        <f t="shared" si="17"/>
        <v>0</v>
      </c>
      <c r="S145" s="154">
        <v>0</v>
      </c>
      <c r="T145" s="154">
        <f t="shared" si="18"/>
        <v>0</v>
      </c>
      <c r="U145" s="154">
        <v>0</v>
      </c>
      <c r="V145" s="154">
        <f t="shared" si="19"/>
        <v>0</v>
      </c>
      <c r="W145" s="154">
        <v>0</v>
      </c>
      <c r="X145" s="155">
        <f t="shared" si="20"/>
        <v>0</v>
      </c>
      <c r="Y145" s="26"/>
      <c r="Z145" s="26"/>
      <c r="AA145" s="26"/>
      <c r="AB145" s="26"/>
      <c r="AC145" s="26"/>
      <c r="AD145" s="26"/>
      <c r="AE145" s="26"/>
      <c r="AR145" s="156" t="s">
        <v>127</v>
      </c>
      <c r="AT145" s="156" t="s">
        <v>123</v>
      </c>
      <c r="AU145" s="156" t="s">
        <v>119</v>
      </c>
      <c r="AY145" s="14" t="s">
        <v>120</v>
      </c>
      <c r="BE145" s="157">
        <f t="shared" si="21"/>
        <v>0</v>
      </c>
      <c r="BF145" s="157">
        <f t="shared" si="22"/>
        <v>0</v>
      </c>
      <c r="BG145" s="157">
        <f t="shared" si="23"/>
        <v>0</v>
      </c>
      <c r="BH145" s="157">
        <f t="shared" si="24"/>
        <v>0</v>
      </c>
      <c r="BI145" s="157">
        <f t="shared" si="25"/>
        <v>0</v>
      </c>
      <c r="BJ145" s="14" t="s">
        <v>119</v>
      </c>
      <c r="BK145" s="157">
        <f t="shared" si="26"/>
        <v>0</v>
      </c>
      <c r="BL145" s="14" t="s">
        <v>127</v>
      </c>
      <c r="BM145" s="156" t="s">
        <v>132</v>
      </c>
    </row>
    <row r="146" spans="1:65" s="2" customFormat="1" ht="37.9" customHeight="1">
      <c r="A146" s="26"/>
      <c r="B146" s="143"/>
      <c r="C146" s="158" t="s">
        <v>187</v>
      </c>
      <c r="D146" s="158" t="s">
        <v>128</v>
      </c>
      <c r="E146" s="159" t="s">
        <v>188</v>
      </c>
      <c r="F146" s="160" t="s">
        <v>189</v>
      </c>
      <c r="G146" s="161" t="s">
        <v>172</v>
      </c>
      <c r="H146" s="162">
        <v>2</v>
      </c>
      <c r="I146" s="163">
        <v>0</v>
      </c>
      <c r="J146" s="164"/>
      <c r="K146" s="163">
        <f t="shared" si="14"/>
        <v>0</v>
      </c>
      <c r="L146" s="164"/>
      <c r="M146" s="165"/>
      <c r="N146" s="166" t="s">
        <v>1</v>
      </c>
      <c r="O146" s="152" t="s">
        <v>35</v>
      </c>
      <c r="P146" s="153">
        <f t="shared" si="15"/>
        <v>0</v>
      </c>
      <c r="Q146" s="153">
        <f t="shared" si="16"/>
        <v>0</v>
      </c>
      <c r="R146" s="153">
        <f t="shared" si="17"/>
        <v>0</v>
      </c>
      <c r="S146" s="154">
        <v>0</v>
      </c>
      <c r="T146" s="154">
        <f t="shared" si="18"/>
        <v>0</v>
      </c>
      <c r="U146" s="154">
        <v>0.46</v>
      </c>
      <c r="V146" s="154">
        <f t="shared" si="19"/>
        <v>0.92</v>
      </c>
      <c r="W146" s="154">
        <v>0</v>
      </c>
      <c r="X146" s="155">
        <f t="shared" si="20"/>
        <v>0</v>
      </c>
      <c r="Y146" s="26"/>
      <c r="Z146" s="26"/>
      <c r="AA146" s="26"/>
      <c r="AB146" s="26"/>
      <c r="AC146" s="26"/>
      <c r="AD146" s="26"/>
      <c r="AE146" s="26"/>
      <c r="AR146" s="156" t="s">
        <v>132</v>
      </c>
      <c r="AT146" s="156" t="s">
        <v>128</v>
      </c>
      <c r="AU146" s="156" t="s">
        <v>119</v>
      </c>
      <c r="AY146" s="14" t="s">
        <v>120</v>
      </c>
      <c r="BE146" s="157">
        <f t="shared" si="21"/>
        <v>0</v>
      </c>
      <c r="BF146" s="157">
        <f t="shared" si="22"/>
        <v>0</v>
      </c>
      <c r="BG146" s="157">
        <f t="shared" si="23"/>
        <v>0</v>
      </c>
      <c r="BH146" s="157">
        <f t="shared" si="24"/>
        <v>0</v>
      </c>
      <c r="BI146" s="157">
        <f t="shared" si="25"/>
        <v>0</v>
      </c>
      <c r="BJ146" s="14" t="s">
        <v>119</v>
      </c>
      <c r="BK146" s="157">
        <f t="shared" si="26"/>
        <v>0</v>
      </c>
      <c r="BL146" s="14" t="s">
        <v>127</v>
      </c>
      <c r="BM146" s="156" t="s">
        <v>190</v>
      </c>
    </row>
    <row r="147" spans="1:65" s="2" customFormat="1" ht="24.2" customHeight="1">
      <c r="A147" s="26"/>
      <c r="B147" s="143"/>
      <c r="C147" s="144" t="s">
        <v>161</v>
      </c>
      <c r="D147" s="144" t="s">
        <v>123</v>
      </c>
      <c r="E147" s="145" t="s">
        <v>191</v>
      </c>
      <c r="F147" s="146" t="s">
        <v>192</v>
      </c>
      <c r="G147" s="147" t="s">
        <v>172</v>
      </c>
      <c r="H147" s="148">
        <v>1</v>
      </c>
      <c r="I147" s="149">
        <v>0</v>
      </c>
      <c r="J147" s="149">
        <v>0</v>
      </c>
      <c r="K147" s="149">
        <f t="shared" si="14"/>
        <v>0</v>
      </c>
      <c r="L147" s="150"/>
      <c r="M147" s="27"/>
      <c r="N147" s="151" t="s">
        <v>1</v>
      </c>
      <c r="O147" s="152" t="s">
        <v>35</v>
      </c>
      <c r="P147" s="153">
        <f t="shared" si="15"/>
        <v>0</v>
      </c>
      <c r="Q147" s="153">
        <f t="shared" si="16"/>
        <v>0</v>
      </c>
      <c r="R147" s="153">
        <f t="shared" si="17"/>
        <v>0</v>
      </c>
      <c r="S147" s="154">
        <v>0</v>
      </c>
      <c r="T147" s="154">
        <f t="shared" si="18"/>
        <v>0</v>
      </c>
      <c r="U147" s="154">
        <v>0</v>
      </c>
      <c r="V147" s="154">
        <f t="shared" si="19"/>
        <v>0</v>
      </c>
      <c r="W147" s="154">
        <v>0</v>
      </c>
      <c r="X147" s="155">
        <f t="shared" si="20"/>
        <v>0</v>
      </c>
      <c r="Y147" s="26"/>
      <c r="Z147" s="26"/>
      <c r="AA147" s="26"/>
      <c r="AB147" s="26"/>
      <c r="AC147" s="26"/>
      <c r="AD147" s="26"/>
      <c r="AE147" s="26"/>
      <c r="AR147" s="156" t="s">
        <v>127</v>
      </c>
      <c r="AT147" s="156" t="s">
        <v>123</v>
      </c>
      <c r="AU147" s="156" t="s">
        <v>119</v>
      </c>
      <c r="AY147" s="14" t="s">
        <v>120</v>
      </c>
      <c r="BE147" s="157">
        <f t="shared" si="21"/>
        <v>0</v>
      </c>
      <c r="BF147" s="157">
        <f t="shared" si="22"/>
        <v>0</v>
      </c>
      <c r="BG147" s="157">
        <f t="shared" si="23"/>
        <v>0</v>
      </c>
      <c r="BH147" s="157">
        <f t="shared" si="24"/>
        <v>0</v>
      </c>
      <c r="BI147" s="157">
        <f t="shared" si="25"/>
        <v>0</v>
      </c>
      <c r="BJ147" s="14" t="s">
        <v>119</v>
      </c>
      <c r="BK147" s="157">
        <f t="shared" si="26"/>
        <v>0</v>
      </c>
      <c r="BL147" s="14" t="s">
        <v>127</v>
      </c>
      <c r="BM147" s="156" t="s">
        <v>193</v>
      </c>
    </row>
    <row r="148" spans="1:65" s="2" customFormat="1" ht="37.9" customHeight="1">
      <c r="A148" s="26"/>
      <c r="B148" s="143"/>
      <c r="C148" s="158" t="s">
        <v>194</v>
      </c>
      <c r="D148" s="158" t="s">
        <v>128</v>
      </c>
      <c r="E148" s="159" t="s">
        <v>195</v>
      </c>
      <c r="F148" s="160" t="s">
        <v>196</v>
      </c>
      <c r="G148" s="161" t="s">
        <v>172</v>
      </c>
      <c r="H148" s="162">
        <v>1</v>
      </c>
      <c r="I148" s="163">
        <v>0</v>
      </c>
      <c r="J148" s="164"/>
      <c r="K148" s="163">
        <f t="shared" si="14"/>
        <v>0</v>
      </c>
      <c r="L148" s="164"/>
      <c r="M148" s="165"/>
      <c r="N148" s="166" t="s">
        <v>1</v>
      </c>
      <c r="O148" s="152" t="s">
        <v>35</v>
      </c>
      <c r="P148" s="153">
        <f t="shared" si="15"/>
        <v>0</v>
      </c>
      <c r="Q148" s="153">
        <f t="shared" si="16"/>
        <v>0</v>
      </c>
      <c r="R148" s="153">
        <f t="shared" si="17"/>
        <v>0</v>
      </c>
      <c r="S148" s="154">
        <v>0</v>
      </c>
      <c r="T148" s="154">
        <f t="shared" si="18"/>
        <v>0</v>
      </c>
      <c r="U148" s="154">
        <v>7.4999999999999997E-3</v>
      </c>
      <c r="V148" s="154">
        <f t="shared" si="19"/>
        <v>7.4999999999999997E-3</v>
      </c>
      <c r="W148" s="154">
        <v>0</v>
      </c>
      <c r="X148" s="155">
        <f t="shared" si="20"/>
        <v>0</v>
      </c>
      <c r="Y148" s="26"/>
      <c r="Z148" s="26"/>
      <c r="AA148" s="26"/>
      <c r="AB148" s="26"/>
      <c r="AC148" s="26"/>
      <c r="AD148" s="26"/>
      <c r="AE148" s="26"/>
      <c r="AR148" s="156" t="s">
        <v>132</v>
      </c>
      <c r="AT148" s="156" t="s">
        <v>128</v>
      </c>
      <c r="AU148" s="156" t="s">
        <v>119</v>
      </c>
      <c r="AY148" s="14" t="s">
        <v>120</v>
      </c>
      <c r="BE148" s="157">
        <f t="shared" si="21"/>
        <v>0</v>
      </c>
      <c r="BF148" s="157">
        <f t="shared" si="22"/>
        <v>0</v>
      </c>
      <c r="BG148" s="157">
        <f t="shared" si="23"/>
        <v>0</v>
      </c>
      <c r="BH148" s="157">
        <f t="shared" si="24"/>
        <v>0</v>
      </c>
      <c r="BI148" s="157">
        <f t="shared" si="25"/>
        <v>0</v>
      </c>
      <c r="BJ148" s="14" t="s">
        <v>119</v>
      </c>
      <c r="BK148" s="157">
        <f t="shared" si="26"/>
        <v>0</v>
      </c>
      <c r="BL148" s="14" t="s">
        <v>127</v>
      </c>
      <c r="BM148" s="156" t="s">
        <v>197</v>
      </c>
    </row>
    <row r="149" spans="1:65" s="2" customFormat="1" ht="24.2" customHeight="1">
      <c r="A149" s="26"/>
      <c r="B149" s="143"/>
      <c r="C149" s="144" t="s">
        <v>8</v>
      </c>
      <c r="D149" s="144" t="s">
        <v>123</v>
      </c>
      <c r="E149" s="145" t="s">
        <v>198</v>
      </c>
      <c r="F149" s="146" t="s">
        <v>199</v>
      </c>
      <c r="G149" s="147" t="s">
        <v>172</v>
      </c>
      <c r="H149" s="148">
        <v>1</v>
      </c>
      <c r="I149" s="149">
        <v>0</v>
      </c>
      <c r="J149" s="149">
        <v>0</v>
      </c>
      <c r="K149" s="149">
        <f t="shared" si="14"/>
        <v>0</v>
      </c>
      <c r="L149" s="150"/>
      <c r="M149" s="27"/>
      <c r="N149" s="151" t="s">
        <v>1</v>
      </c>
      <c r="O149" s="152" t="s">
        <v>35</v>
      </c>
      <c r="P149" s="153">
        <f t="shared" si="15"/>
        <v>0</v>
      </c>
      <c r="Q149" s="153">
        <f t="shared" si="16"/>
        <v>0</v>
      </c>
      <c r="R149" s="153">
        <f t="shared" si="17"/>
        <v>0</v>
      </c>
      <c r="S149" s="154">
        <v>0</v>
      </c>
      <c r="T149" s="154">
        <f t="shared" si="18"/>
        <v>0</v>
      </c>
      <c r="U149" s="154">
        <v>0</v>
      </c>
      <c r="V149" s="154">
        <f t="shared" si="19"/>
        <v>0</v>
      </c>
      <c r="W149" s="154">
        <v>0</v>
      </c>
      <c r="X149" s="155">
        <f t="shared" si="20"/>
        <v>0</v>
      </c>
      <c r="Y149" s="26"/>
      <c r="Z149" s="26"/>
      <c r="AA149" s="26"/>
      <c r="AB149" s="26"/>
      <c r="AC149" s="26"/>
      <c r="AD149" s="26"/>
      <c r="AE149" s="26"/>
      <c r="AR149" s="156" t="s">
        <v>127</v>
      </c>
      <c r="AT149" s="156" t="s">
        <v>123</v>
      </c>
      <c r="AU149" s="156" t="s">
        <v>119</v>
      </c>
      <c r="AY149" s="14" t="s">
        <v>120</v>
      </c>
      <c r="BE149" s="157">
        <f t="shared" si="21"/>
        <v>0</v>
      </c>
      <c r="BF149" s="157">
        <f t="shared" si="22"/>
        <v>0</v>
      </c>
      <c r="BG149" s="157">
        <f t="shared" si="23"/>
        <v>0</v>
      </c>
      <c r="BH149" s="157">
        <f t="shared" si="24"/>
        <v>0</v>
      </c>
      <c r="BI149" s="157">
        <f t="shared" si="25"/>
        <v>0</v>
      </c>
      <c r="BJ149" s="14" t="s">
        <v>119</v>
      </c>
      <c r="BK149" s="157">
        <f t="shared" si="26"/>
        <v>0</v>
      </c>
      <c r="BL149" s="14" t="s">
        <v>127</v>
      </c>
      <c r="BM149" s="156" t="s">
        <v>200</v>
      </c>
    </row>
    <row r="150" spans="1:65" s="2" customFormat="1" ht="33" customHeight="1">
      <c r="A150" s="26"/>
      <c r="B150" s="143"/>
      <c r="C150" s="158" t="s">
        <v>201</v>
      </c>
      <c r="D150" s="158" t="s">
        <v>128</v>
      </c>
      <c r="E150" s="159" t="s">
        <v>202</v>
      </c>
      <c r="F150" s="160" t="s">
        <v>203</v>
      </c>
      <c r="G150" s="161" t="s">
        <v>172</v>
      </c>
      <c r="H150" s="162">
        <v>1</v>
      </c>
      <c r="I150" s="163">
        <v>0</v>
      </c>
      <c r="J150" s="164"/>
      <c r="K150" s="163">
        <f t="shared" si="14"/>
        <v>0</v>
      </c>
      <c r="L150" s="164"/>
      <c r="M150" s="165"/>
      <c r="N150" s="166" t="s">
        <v>1</v>
      </c>
      <c r="O150" s="152" t="s">
        <v>35</v>
      </c>
      <c r="P150" s="153">
        <f t="shared" si="15"/>
        <v>0</v>
      </c>
      <c r="Q150" s="153">
        <f t="shared" si="16"/>
        <v>0</v>
      </c>
      <c r="R150" s="153">
        <f t="shared" si="17"/>
        <v>0</v>
      </c>
      <c r="S150" s="154">
        <v>0</v>
      </c>
      <c r="T150" s="154">
        <f t="shared" si="18"/>
        <v>0</v>
      </c>
      <c r="U150" s="154">
        <v>0</v>
      </c>
      <c r="V150" s="154">
        <f t="shared" si="19"/>
        <v>0</v>
      </c>
      <c r="W150" s="154">
        <v>0</v>
      </c>
      <c r="X150" s="155">
        <f t="shared" si="20"/>
        <v>0</v>
      </c>
      <c r="Y150" s="26"/>
      <c r="Z150" s="26"/>
      <c r="AA150" s="26"/>
      <c r="AB150" s="26"/>
      <c r="AC150" s="26"/>
      <c r="AD150" s="26"/>
      <c r="AE150" s="26"/>
      <c r="AR150" s="156" t="s">
        <v>132</v>
      </c>
      <c r="AT150" s="156" t="s">
        <v>128</v>
      </c>
      <c r="AU150" s="156" t="s">
        <v>119</v>
      </c>
      <c r="AY150" s="14" t="s">
        <v>120</v>
      </c>
      <c r="BE150" s="157">
        <f t="shared" si="21"/>
        <v>0</v>
      </c>
      <c r="BF150" s="157">
        <f t="shared" si="22"/>
        <v>0</v>
      </c>
      <c r="BG150" s="157">
        <f t="shared" si="23"/>
        <v>0</v>
      </c>
      <c r="BH150" s="157">
        <f t="shared" si="24"/>
        <v>0</v>
      </c>
      <c r="BI150" s="157">
        <f t="shared" si="25"/>
        <v>0</v>
      </c>
      <c r="BJ150" s="14" t="s">
        <v>119</v>
      </c>
      <c r="BK150" s="157">
        <f t="shared" si="26"/>
        <v>0</v>
      </c>
      <c r="BL150" s="14" t="s">
        <v>127</v>
      </c>
      <c r="BM150" s="156" t="s">
        <v>204</v>
      </c>
    </row>
    <row r="151" spans="1:65" s="2" customFormat="1" ht="33" customHeight="1">
      <c r="A151" s="172"/>
      <c r="B151" s="143"/>
      <c r="C151" s="144" t="s">
        <v>597</v>
      </c>
      <c r="D151" s="144" t="s">
        <v>123</v>
      </c>
      <c r="E151" s="145" t="s">
        <v>198</v>
      </c>
      <c r="F151" s="146" t="s">
        <v>601</v>
      </c>
      <c r="G151" s="147" t="s">
        <v>172</v>
      </c>
      <c r="H151" s="148">
        <v>2</v>
      </c>
      <c r="I151" s="149">
        <v>0</v>
      </c>
      <c r="J151" s="149">
        <v>0</v>
      </c>
      <c r="K151" s="149">
        <f t="shared" ref="K151" si="27">ROUND(P151*H151,2)</f>
        <v>0</v>
      </c>
      <c r="L151" s="164"/>
      <c r="M151" s="165"/>
      <c r="N151" s="166"/>
      <c r="O151" s="152"/>
      <c r="P151" s="153"/>
      <c r="Q151" s="153"/>
      <c r="R151" s="153"/>
      <c r="S151" s="154"/>
      <c r="T151" s="154"/>
      <c r="U151" s="154"/>
      <c r="V151" s="154"/>
      <c r="W151" s="154"/>
      <c r="X151" s="155"/>
      <c r="Y151" s="172"/>
      <c r="Z151" s="172"/>
      <c r="AA151" s="172"/>
      <c r="AB151" s="172"/>
      <c r="AC151" s="172"/>
      <c r="AD151" s="172"/>
      <c r="AE151" s="172"/>
      <c r="AR151" s="156"/>
      <c r="AT151" s="156"/>
      <c r="AU151" s="156"/>
      <c r="AY151" s="14"/>
      <c r="BE151" s="157"/>
      <c r="BF151" s="157"/>
      <c r="BG151" s="157"/>
      <c r="BH151" s="157"/>
      <c r="BI151" s="157"/>
      <c r="BJ151" s="14"/>
      <c r="BK151" s="157"/>
      <c r="BL151" s="14"/>
      <c r="BM151" s="156"/>
    </row>
    <row r="152" spans="1:65" s="2" customFormat="1" ht="33" customHeight="1">
      <c r="A152" s="172"/>
      <c r="B152" s="143"/>
      <c r="C152" s="158" t="s">
        <v>600</v>
      </c>
      <c r="D152" s="158" t="s">
        <v>128</v>
      </c>
      <c r="E152" s="159" t="s">
        <v>598</v>
      </c>
      <c r="F152" s="160" t="s">
        <v>599</v>
      </c>
      <c r="G152" s="161" t="s">
        <v>172</v>
      </c>
      <c r="H152" s="162">
        <v>2</v>
      </c>
      <c r="I152" s="163">
        <v>0</v>
      </c>
      <c r="J152" s="164"/>
      <c r="K152" s="163">
        <f t="shared" si="14"/>
        <v>0</v>
      </c>
      <c r="L152" s="164"/>
      <c r="M152" s="165"/>
      <c r="N152" s="166"/>
      <c r="O152" s="152"/>
      <c r="P152" s="153">
        <f t="shared" si="15"/>
        <v>0</v>
      </c>
      <c r="Q152" s="153">
        <f t="shared" si="16"/>
        <v>0</v>
      </c>
      <c r="R152" s="153">
        <f t="shared" si="17"/>
        <v>0</v>
      </c>
      <c r="S152" s="154"/>
      <c r="T152" s="154"/>
      <c r="U152" s="154"/>
      <c r="V152" s="154"/>
      <c r="W152" s="154"/>
      <c r="X152" s="155"/>
      <c r="Y152" s="172"/>
      <c r="Z152" s="172"/>
      <c r="AA152" s="172"/>
      <c r="AB152" s="172"/>
      <c r="AC152" s="172"/>
      <c r="AD152" s="172"/>
      <c r="AE152" s="172"/>
      <c r="AR152" s="156"/>
      <c r="AT152" s="156"/>
      <c r="AU152" s="156"/>
      <c r="AY152" s="14"/>
      <c r="BE152" s="157"/>
      <c r="BF152" s="157"/>
      <c r="BG152" s="157"/>
      <c r="BH152" s="157"/>
      <c r="BI152" s="157"/>
      <c r="BJ152" s="14"/>
      <c r="BK152" s="157">
        <f t="shared" si="26"/>
        <v>0</v>
      </c>
      <c r="BL152" s="14"/>
      <c r="BM152" s="156"/>
    </row>
    <row r="153" spans="1:65" s="2" customFormat="1" ht="24.2" customHeight="1">
      <c r="A153" s="26"/>
      <c r="B153" s="143"/>
      <c r="C153" s="158" t="s">
        <v>167</v>
      </c>
      <c r="D153" s="158" t="s">
        <v>128</v>
      </c>
      <c r="E153" s="159" t="s">
        <v>205</v>
      </c>
      <c r="F153" s="160" t="s">
        <v>206</v>
      </c>
      <c r="G153" s="161" t="s">
        <v>172</v>
      </c>
      <c r="H153" s="162">
        <v>4</v>
      </c>
      <c r="I153" s="163">
        <v>0</v>
      </c>
      <c r="J153" s="164"/>
      <c r="K153" s="163">
        <f t="shared" si="14"/>
        <v>0</v>
      </c>
      <c r="L153" s="164"/>
      <c r="M153" s="165"/>
      <c r="N153" s="166" t="s">
        <v>1</v>
      </c>
      <c r="O153" s="152" t="s">
        <v>35</v>
      </c>
      <c r="P153" s="153">
        <f t="shared" si="15"/>
        <v>0</v>
      </c>
      <c r="Q153" s="153">
        <f t="shared" si="16"/>
        <v>0</v>
      </c>
      <c r="R153" s="153">
        <f t="shared" si="17"/>
        <v>0</v>
      </c>
      <c r="S153" s="154">
        <v>0</v>
      </c>
      <c r="T153" s="154">
        <f t="shared" si="18"/>
        <v>0</v>
      </c>
      <c r="U153" s="154">
        <v>0</v>
      </c>
      <c r="V153" s="154">
        <f t="shared" si="19"/>
        <v>0</v>
      </c>
      <c r="W153" s="154">
        <v>0</v>
      </c>
      <c r="X153" s="155">
        <f t="shared" si="20"/>
        <v>0</v>
      </c>
      <c r="Y153" s="26"/>
      <c r="Z153" s="26"/>
      <c r="AA153" s="26"/>
      <c r="AB153" s="26"/>
      <c r="AC153" s="26"/>
      <c r="AD153" s="26"/>
      <c r="AE153" s="26"/>
      <c r="AR153" s="156" t="s">
        <v>132</v>
      </c>
      <c r="AT153" s="156" t="s">
        <v>128</v>
      </c>
      <c r="AU153" s="156" t="s">
        <v>119</v>
      </c>
      <c r="AY153" s="14" t="s">
        <v>120</v>
      </c>
      <c r="BE153" s="157">
        <f t="shared" si="21"/>
        <v>0</v>
      </c>
      <c r="BF153" s="157">
        <f t="shared" si="22"/>
        <v>0</v>
      </c>
      <c r="BG153" s="157">
        <f t="shared" si="23"/>
        <v>0</v>
      </c>
      <c r="BH153" s="157">
        <f t="shared" si="24"/>
        <v>0</v>
      </c>
      <c r="BI153" s="157">
        <f t="shared" si="25"/>
        <v>0</v>
      </c>
      <c r="BJ153" s="14" t="s">
        <v>119</v>
      </c>
      <c r="BK153" s="157">
        <f t="shared" si="26"/>
        <v>0</v>
      </c>
      <c r="BL153" s="14" t="s">
        <v>127</v>
      </c>
      <c r="BM153" s="156" t="s">
        <v>207</v>
      </c>
    </row>
    <row r="154" spans="1:65" s="2" customFormat="1" ht="16.5" customHeight="1">
      <c r="A154" s="26"/>
      <c r="B154" s="143"/>
      <c r="C154" s="144" t="s">
        <v>208</v>
      </c>
      <c r="D154" s="144" t="s">
        <v>123</v>
      </c>
      <c r="E154" s="145" t="s">
        <v>209</v>
      </c>
      <c r="F154" s="146" t="s">
        <v>210</v>
      </c>
      <c r="G154" s="147" t="s">
        <v>154</v>
      </c>
      <c r="H154" s="148">
        <v>1</v>
      </c>
      <c r="I154" s="149">
        <v>0</v>
      </c>
      <c r="J154" s="149">
        <v>0</v>
      </c>
      <c r="K154" s="149">
        <f t="shared" si="14"/>
        <v>0</v>
      </c>
      <c r="L154" s="150"/>
      <c r="M154" s="27"/>
      <c r="N154" s="151" t="s">
        <v>1</v>
      </c>
      <c r="O154" s="152" t="s">
        <v>35</v>
      </c>
      <c r="P154" s="153">
        <f t="shared" si="15"/>
        <v>0</v>
      </c>
      <c r="Q154" s="153">
        <f t="shared" si="16"/>
        <v>0</v>
      </c>
      <c r="R154" s="153">
        <f t="shared" si="17"/>
        <v>0</v>
      </c>
      <c r="S154" s="154">
        <v>0</v>
      </c>
      <c r="T154" s="154">
        <f t="shared" si="18"/>
        <v>0</v>
      </c>
      <c r="U154" s="154">
        <v>8.3199999999999993E-3</v>
      </c>
      <c r="V154" s="154">
        <f t="shared" si="19"/>
        <v>8.3199999999999993E-3</v>
      </c>
      <c r="W154" s="154">
        <v>0</v>
      </c>
      <c r="X154" s="155">
        <f t="shared" si="20"/>
        <v>0</v>
      </c>
      <c r="Y154" s="26"/>
      <c r="Z154" s="26"/>
      <c r="AA154" s="26"/>
      <c r="AB154" s="26"/>
      <c r="AC154" s="26"/>
      <c r="AD154" s="26"/>
      <c r="AE154" s="26"/>
      <c r="AR154" s="156" t="s">
        <v>127</v>
      </c>
      <c r="AT154" s="156" t="s">
        <v>123</v>
      </c>
      <c r="AU154" s="156" t="s">
        <v>119</v>
      </c>
      <c r="AY154" s="14" t="s">
        <v>120</v>
      </c>
      <c r="BE154" s="157">
        <f t="shared" si="21"/>
        <v>0</v>
      </c>
      <c r="BF154" s="157">
        <f t="shared" si="22"/>
        <v>0</v>
      </c>
      <c r="BG154" s="157">
        <f t="shared" si="23"/>
        <v>0</v>
      </c>
      <c r="BH154" s="157">
        <f t="shared" si="24"/>
        <v>0</v>
      </c>
      <c r="BI154" s="157">
        <f t="shared" si="25"/>
        <v>0</v>
      </c>
      <c r="BJ154" s="14" t="s">
        <v>119</v>
      </c>
      <c r="BK154" s="157">
        <f t="shared" si="26"/>
        <v>0</v>
      </c>
      <c r="BL154" s="14" t="s">
        <v>127</v>
      </c>
      <c r="BM154" s="156" t="s">
        <v>211</v>
      </c>
    </row>
    <row r="155" spans="1:65" s="2" customFormat="1" ht="49.15" customHeight="1">
      <c r="A155" s="26"/>
      <c r="B155" s="143"/>
      <c r="C155" s="158" t="s">
        <v>173</v>
      </c>
      <c r="D155" s="158" t="s">
        <v>128</v>
      </c>
      <c r="E155" s="159" t="s">
        <v>212</v>
      </c>
      <c r="F155" s="160" t="s">
        <v>213</v>
      </c>
      <c r="G155" s="161" t="s">
        <v>172</v>
      </c>
      <c r="H155" s="162">
        <v>1</v>
      </c>
      <c r="I155" s="163">
        <v>0</v>
      </c>
      <c r="J155" s="164"/>
      <c r="K155" s="163">
        <f t="shared" si="14"/>
        <v>0</v>
      </c>
      <c r="L155" s="164"/>
      <c r="M155" s="165"/>
      <c r="N155" s="166" t="s">
        <v>1</v>
      </c>
      <c r="O155" s="152" t="s">
        <v>35</v>
      </c>
      <c r="P155" s="153">
        <f t="shared" si="15"/>
        <v>0</v>
      </c>
      <c r="Q155" s="153">
        <f t="shared" si="16"/>
        <v>0</v>
      </c>
      <c r="R155" s="153">
        <f t="shared" si="17"/>
        <v>0</v>
      </c>
      <c r="S155" s="154">
        <v>0</v>
      </c>
      <c r="T155" s="154">
        <f t="shared" si="18"/>
        <v>0</v>
      </c>
      <c r="U155" s="154">
        <v>0</v>
      </c>
      <c r="V155" s="154">
        <f t="shared" si="19"/>
        <v>0</v>
      </c>
      <c r="W155" s="154">
        <v>0</v>
      </c>
      <c r="X155" s="155">
        <f t="shared" si="20"/>
        <v>0</v>
      </c>
      <c r="Y155" s="26"/>
      <c r="Z155" s="26"/>
      <c r="AA155" s="26"/>
      <c r="AB155" s="26"/>
      <c r="AC155" s="26"/>
      <c r="AD155" s="26"/>
      <c r="AE155" s="26"/>
      <c r="AR155" s="156" t="s">
        <v>132</v>
      </c>
      <c r="AT155" s="156" t="s">
        <v>128</v>
      </c>
      <c r="AU155" s="156" t="s">
        <v>119</v>
      </c>
      <c r="AY155" s="14" t="s">
        <v>120</v>
      </c>
      <c r="BE155" s="157">
        <f t="shared" si="21"/>
        <v>0</v>
      </c>
      <c r="BF155" s="157">
        <f t="shared" si="22"/>
        <v>0</v>
      </c>
      <c r="BG155" s="157">
        <f t="shared" si="23"/>
        <v>0</v>
      </c>
      <c r="BH155" s="157">
        <f t="shared" si="24"/>
        <v>0</v>
      </c>
      <c r="BI155" s="157">
        <f t="shared" si="25"/>
        <v>0</v>
      </c>
      <c r="BJ155" s="14" t="s">
        <v>119</v>
      </c>
      <c r="BK155" s="157">
        <f t="shared" si="26"/>
        <v>0</v>
      </c>
      <c r="BL155" s="14" t="s">
        <v>127</v>
      </c>
      <c r="BM155" s="156" t="s">
        <v>214</v>
      </c>
    </row>
    <row r="156" spans="1:65" s="2" customFormat="1" ht="16.5" customHeight="1">
      <c r="A156" s="26"/>
      <c r="B156" s="143"/>
      <c r="C156" s="158" t="s">
        <v>215</v>
      </c>
      <c r="D156" s="158" t="s">
        <v>128</v>
      </c>
      <c r="E156" s="159" t="s">
        <v>216</v>
      </c>
      <c r="F156" s="160" t="s">
        <v>217</v>
      </c>
      <c r="G156" s="161" t="s">
        <v>172</v>
      </c>
      <c r="H156" s="162">
        <v>1</v>
      </c>
      <c r="I156" s="163">
        <v>0</v>
      </c>
      <c r="J156" s="164"/>
      <c r="K156" s="163">
        <f t="shared" si="14"/>
        <v>0</v>
      </c>
      <c r="L156" s="164"/>
      <c r="M156" s="165"/>
      <c r="N156" s="166" t="s">
        <v>1</v>
      </c>
      <c r="O156" s="152" t="s">
        <v>35</v>
      </c>
      <c r="P156" s="153">
        <f t="shared" si="15"/>
        <v>0</v>
      </c>
      <c r="Q156" s="153">
        <f t="shared" si="16"/>
        <v>0</v>
      </c>
      <c r="R156" s="153">
        <f t="shared" si="17"/>
        <v>0</v>
      </c>
      <c r="S156" s="154">
        <v>0</v>
      </c>
      <c r="T156" s="154">
        <f t="shared" si="18"/>
        <v>0</v>
      </c>
      <c r="U156" s="154">
        <v>0</v>
      </c>
      <c r="V156" s="154">
        <f t="shared" si="19"/>
        <v>0</v>
      </c>
      <c r="W156" s="154">
        <v>0</v>
      </c>
      <c r="X156" s="155">
        <f t="shared" si="20"/>
        <v>0</v>
      </c>
      <c r="Y156" s="26"/>
      <c r="Z156" s="26"/>
      <c r="AA156" s="26"/>
      <c r="AB156" s="26"/>
      <c r="AC156" s="26"/>
      <c r="AD156" s="26"/>
      <c r="AE156" s="26"/>
      <c r="AR156" s="156" t="s">
        <v>132</v>
      </c>
      <c r="AT156" s="156" t="s">
        <v>128</v>
      </c>
      <c r="AU156" s="156" t="s">
        <v>119</v>
      </c>
      <c r="AY156" s="14" t="s">
        <v>120</v>
      </c>
      <c r="BE156" s="157">
        <f t="shared" si="21"/>
        <v>0</v>
      </c>
      <c r="BF156" s="157">
        <f t="shared" si="22"/>
        <v>0</v>
      </c>
      <c r="BG156" s="157">
        <f t="shared" si="23"/>
        <v>0</v>
      </c>
      <c r="BH156" s="157">
        <f t="shared" si="24"/>
        <v>0</v>
      </c>
      <c r="BI156" s="157">
        <f t="shared" si="25"/>
        <v>0</v>
      </c>
      <c r="BJ156" s="14" t="s">
        <v>119</v>
      </c>
      <c r="BK156" s="157">
        <f t="shared" si="26"/>
        <v>0</v>
      </c>
      <c r="BL156" s="14" t="s">
        <v>127</v>
      </c>
      <c r="BM156" s="156" t="s">
        <v>218</v>
      </c>
    </row>
    <row r="157" spans="1:65" s="2" customFormat="1" ht="16.5" customHeight="1">
      <c r="A157" s="26"/>
      <c r="B157" s="143"/>
      <c r="C157" s="158" t="s">
        <v>177</v>
      </c>
      <c r="D157" s="158" t="s">
        <v>128</v>
      </c>
      <c r="E157" s="159" t="s">
        <v>219</v>
      </c>
      <c r="F157" s="160" t="s">
        <v>220</v>
      </c>
      <c r="G157" s="161" t="s">
        <v>172</v>
      </c>
      <c r="H157" s="162">
        <v>1</v>
      </c>
      <c r="I157" s="163">
        <v>0</v>
      </c>
      <c r="J157" s="164"/>
      <c r="K157" s="163">
        <f t="shared" si="14"/>
        <v>0</v>
      </c>
      <c r="L157" s="164"/>
      <c r="M157" s="165"/>
      <c r="N157" s="166" t="s">
        <v>1</v>
      </c>
      <c r="O157" s="152" t="s">
        <v>35</v>
      </c>
      <c r="P157" s="153">
        <f t="shared" si="15"/>
        <v>0</v>
      </c>
      <c r="Q157" s="153">
        <f t="shared" si="16"/>
        <v>0</v>
      </c>
      <c r="R157" s="153">
        <f t="shared" si="17"/>
        <v>0</v>
      </c>
      <c r="S157" s="154">
        <v>0</v>
      </c>
      <c r="T157" s="154">
        <f t="shared" si="18"/>
        <v>0</v>
      </c>
      <c r="U157" s="154">
        <v>0</v>
      </c>
      <c r="V157" s="154">
        <f t="shared" si="19"/>
        <v>0</v>
      </c>
      <c r="W157" s="154">
        <v>0</v>
      </c>
      <c r="X157" s="155">
        <f t="shared" si="20"/>
        <v>0</v>
      </c>
      <c r="Y157" s="26"/>
      <c r="Z157" s="26"/>
      <c r="AA157" s="26"/>
      <c r="AB157" s="26"/>
      <c r="AC157" s="26"/>
      <c r="AD157" s="26"/>
      <c r="AE157" s="26"/>
      <c r="AR157" s="156" t="s">
        <v>132</v>
      </c>
      <c r="AT157" s="156" t="s">
        <v>128</v>
      </c>
      <c r="AU157" s="156" t="s">
        <v>119</v>
      </c>
      <c r="AY157" s="14" t="s">
        <v>120</v>
      </c>
      <c r="BE157" s="157">
        <f t="shared" si="21"/>
        <v>0</v>
      </c>
      <c r="BF157" s="157">
        <f t="shared" si="22"/>
        <v>0</v>
      </c>
      <c r="BG157" s="157">
        <f t="shared" si="23"/>
        <v>0</v>
      </c>
      <c r="BH157" s="157">
        <f t="shared" si="24"/>
        <v>0</v>
      </c>
      <c r="BI157" s="157">
        <f t="shared" si="25"/>
        <v>0</v>
      </c>
      <c r="BJ157" s="14" t="s">
        <v>119</v>
      </c>
      <c r="BK157" s="157">
        <f t="shared" si="26"/>
        <v>0</v>
      </c>
      <c r="BL157" s="14" t="s">
        <v>127</v>
      </c>
      <c r="BM157" s="156" t="s">
        <v>221</v>
      </c>
    </row>
    <row r="158" spans="1:65" s="2" customFormat="1" ht="16.5" customHeight="1">
      <c r="A158" s="26"/>
      <c r="B158" s="143"/>
      <c r="C158" s="158" t="s">
        <v>222</v>
      </c>
      <c r="D158" s="158" t="s">
        <v>128</v>
      </c>
      <c r="E158" s="159" t="s">
        <v>223</v>
      </c>
      <c r="F158" s="160" t="s">
        <v>224</v>
      </c>
      <c r="G158" s="161" t="s">
        <v>172</v>
      </c>
      <c r="H158" s="162">
        <v>1</v>
      </c>
      <c r="I158" s="163">
        <v>0</v>
      </c>
      <c r="J158" s="164"/>
      <c r="K158" s="163">
        <f t="shared" si="14"/>
        <v>0</v>
      </c>
      <c r="L158" s="164"/>
      <c r="M158" s="165"/>
      <c r="N158" s="166" t="s">
        <v>1</v>
      </c>
      <c r="O158" s="152" t="s">
        <v>35</v>
      </c>
      <c r="P158" s="153">
        <f t="shared" si="15"/>
        <v>0</v>
      </c>
      <c r="Q158" s="153">
        <f t="shared" si="16"/>
        <v>0</v>
      </c>
      <c r="R158" s="153">
        <f t="shared" si="17"/>
        <v>0</v>
      </c>
      <c r="S158" s="154">
        <v>0</v>
      </c>
      <c r="T158" s="154">
        <f t="shared" si="18"/>
        <v>0</v>
      </c>
      <c r="U158" s="154">
        <v>0</v>
      </c>
      <c r="V158" s="154">
        <f t="shared" si="19"/>
        <v>0</v>
      </c>
      <c r="W158" s="154">
        <v>0</v>
      </c>
      <c r="X158" s="155">
        <f t="shared" si="20"/>
        <v>0</v>
      </c>
      <c r="Y158" s="26"/>
      <c r="Z158" s="26"/>
      <c r="AA158" s="26"/>
      <c r="AB158" s="26"/>
      <c r="AC158" s="26"/>
      <c r="AD158" s="26"/>
      <c r="AE158" s="26"/>
      <c r="AR158" s="156" t="s">
        <v>132</v>
      </c>
      <c r="AT158" s="156" t="s">
        <v>128</v>
      </c>
      <c r="AU158" s="156" t="s">
        <v>119</v>
      </c>
      <c r="AY158" s="14" t="s">
        <v>120</v>
      </c>
      <c r="BE158" s="157">
        <f t="shared" si="21"/>
        <v>0</v>
      </c>
      <c r="BF158" s="157">
        <f t="shared" si="22"/>
        <v>0</v>
      </c>
      <c r="BG158" s="157">
        <f t="shared" si="23"/>
        <v>0</v>
      </c>
      <c r="BH158" s="157">
        <f t="shared" si="24"/>
        <v>0</v>
      </c>
      <c r="BI158" s="157">
        <f t="shared" si="25"/>
        <v>0</v>
      </c>
      <c r="BJ158" s="14" t="s">
        <v>119</v>
      </c>
      <c r="BK158" s="157">
        <f t="shared" si="26"/>
        <v>0</v>
      </c>
      <c r="BL158" s="14" t="s">
        <v>127</v>
      </c>
      <c r="BM158" s="156" t="s">
        <v>225</v>
      </c>
    </row>
    <row r="159" spans="1:65" s="2" customFormat="1" ht="16.5" customHeight="1">
      <c r="A159" s="26"/>
      <c r="B159" s="143"/>
      <c r="C159" s="158" t="s">
        <v>180</v>
      </c>
      <c r="D159" s="158" t="s">
        <v>128</v>
      </c>
      <c r="E159" s="159" t="s">
        <v>226</v>
      </c>
      <c r="F159" s="160" t="s">
        <v>227</v>
      </c>
      <c r="G159" s="161" t="s">
        <v>172</v>
      </c>
      <c r="H159" s="162">
        <v>4</v>
      </c>
      <c r="I159" s="163">
        <v>0</v>
      </c>
      <c r="J159" s="164"/>
      <c r="K159" s="163">
        <f t="shared" si="14"/>
        <v>0</v>
      </c>
      <c r="L159" s="164"/>
      <c r="M159" s="165"/>
      <c r="N159" s="166" t="s">
        <v>1</v>
      </c>
      <c r="O159" s="152" t="s">
        <v>35</v>
      </c>
      <c r="P159" s="153">
        <f t="shared" si="15"/>
        <v>0</v>
      </c>
      <c r="Q159" s="153">
        <f t="shared" si="16"/>
        <v>0</v>
      </c>
      <c r="R159" s="153">
        <f t="shared" si="17"/>
        <v>0</v>
      </c>
      <c r="S159" s="154">
        <v>0</v>
      </c>
      <c r="T159" s="154">
        <f t="shared" si="18"/>
        <v>0</v>
      </c>
      <c r="U159" s="154">
        <v>0</v>
      </c>
      <c r="V159" s="154">
        <f t="shared" si="19"/>
        <v>0</v>
      </c>
      <c r="W159" s="154">
        <v>0</v>
      </c>
      <c r="X159" s="155">
        <f t="shared" si="20"/>
        <v>0</v>
      </c>
      <c r="Y159" s="26"/>
      <c r="Z159" s="26"/>
      <c r="AA159" s="26"/>
      <c r="AB159" s="26"/>
      <c r="AC159" s="26"/>
      <c r="AD159" s="26"/>
      <c r="AE159" s="26"/>
      <c r="AR159" s="156" t="s">
        <v>132</v>
      </c>
      <c r="AT159" s="156" t="s">
        <v>128</v>
      </c>
      <c r="AU159" s="156" t="s">
        <v>119</v>
      </c>
      <c r="AY159" s="14" t="s">
        <v>120</v>
      </c>
      <c r="BE159" s="157">
        <f t="shared" si="21"/>
        <v>0</v>
      </c>
      <c r="BF159" s="157">
        <f t="shared" si="22"/>
        <v>0</v>
      </c>
      <c r="BG159" s="157">
        <f t="shared" si="23"/>
        <v>0</v>
      </c>
      <c r="BH159" s="157">
        <f t="shared" si="24"/>
        <v>0</v>
      </c>
      <c r="BI159" s="157">
        <f t="shared" si="25"/>
        <v>0</v>
      </c>
      <c r="BJ159" s="14" t="s">
        <v>119</v>
      </c>
      <c r="BK159" s="157">
        <f t="shared" si="26"/>
        <v>0</v>
      </c>
      <c r="BL159" s="14" t="s">
        <v>127</v>
      </c>
      <c r="BM159" s="156" t="s">
        <v>228</v>
      </c>
    </row>
    <row r="160" spans="1:65" s="2" customFormat="1" ht="24.2" customHeight="1">
      <c r="A160" s="26"/>
      <c r="B160" s="143"/>
      <c r="C160" s="158" t="s">
        <v>229</v>
      </c>
      <c r="D160" s="158" t="s">
        <v>128</v>
      </c>
      <c r="E160" s="159" t="s">
        <v>230</v>
      </c>
      <c r="F160" s="160" t="s">
        <v>231</v>
      </c>
      <c r="G160" s="161" t="s">
        <v>172</v>
      </c>
      <c r="H160" s="162">
        <v>1</v>
      </c>
      <c r="I160" s="163">
        <v>0</v>
      </c>
      <c r="J160" s="164"/>
      <c r="K160" s="163">
        <f t="shared" si="14"/>
        <v>0</v>
      </c>
      <c r="L160" s="164"/>
      <c r="M160" s="165"/>
      <c r="N160" s="166" t="s">
        <v>1</v>
      </c>
      <c r="O160" s="152" t="s">
        <v>35</v>
      </c>
      <c r="P160" s="153">
        <f t="shared" si="15"/>
        <v>0</v>
      </c>
      <c r="Q160" s="153">
        <f t="shared" si="16"/>
        <v>0</v>
      </c>
      <c r="R160" s="153">
        <f t="shared" si="17"/>
        <v>0</v>
      </c>
      <c r="S160" s="154">
        <v>0</v>
      </c>
      <c r="T160" s="154">
        <f t="shared" si="18"/>
        <v>0</v>
      </c>
      <c r="U160" s="154">
        <v>0</v>
      </c>
      <c r="V160" s="154">
        <f t="shared" si="19"/>
        <v>0</v>
      </c>
      <c r="W160" s="154">
        <v>0</v>
      </c>
      <c r="X160" s="155">
        <f t="shared" si="20"/>
        <v>0</v>
      </c>
      <c r="Y160" s="26"/>
      <c r="Z160" s="26"/>
      <c r="AA160" s="26"/>
      <c r="AB160" s="26"/>
      <c r="AC160" s="26"/>
      <c r="AD160" s="26"/>
      <c r="AE160" s="26"/>
      <c r="AR160" s="156" t="s">
        <v>132</v>
      </c>
      <c r="AT160" s="156" t="s">
        <v>128</v>
      </c>
      <c r="AU160" s="156" t="s">
        <v>119</v>
      </c>
      <c r="AY160" s="14" t="s">
        <v>120</v>
      </c>
      <c r="BE160" s="157">
        <f t="shared" si="21"/>
        <v>0</v>
      </c>
      <c r="BF160" s="157">
        <f t="shared" si="22"/>
        <v>0</v>
      </c>
      <c r="BG160" s="157">
        <f t="shared" si="23"/>
        <v>0</v>
      </c>
      <c r="BH160" s="157">
        <f t="shared" si="24"/>
        <v>0</v>
      </c>
      <c r="BI160" s="157">
        <f t="shared" si="25"/>
        <v>0</v>
      </c>
      <c r="BJ160" s="14" t="s">
        <v>119</v>
      </c>
      <c r="BK160" s="157">
        <f t="shared" si="26"/>
        <v>0</v>
      </c>
      <c r="BL160" s="14" t="s">
        <v>127</v>
      </c>
      <c r="BM160" s="156" t="s">
        <v>232</v>
      </c>
    </row>
    <row r="161" spans="1:65" s="2" customFormat="1" ht="21.75" customHeight="1">
      <c r="A161" s="26"/>
      <c r="B161" s="143"/>
      <c r="C161" s="158" t="s">
        <v>184</v>
      </c>
      <c r="D161" s="158" t="s">
        <v>128</v>
      </c>
      <c r="E161" s="159" t="s">
        <v>233</v>
      </c>
      <c r="F161" s="160" t="s">
        <v>234</v>
      </c>
      <c r="G161" s="161" t="s">
        <v>172</v>
      </c>
      <c r="H161" s="162">
        <v>1</v>
      </c>
      <c r="I161" s="163">
        <v>0</v>
      </c>
      <c r="J161" s="164"/>
      <c r="K161" s="163">
        <f t="shared" si="14"/>
        <v>0</v>
      </c>
      <c r="L161" s="164"/>
      <c r="M161" s="165"/>
      <c r="N161" s="166" t="s">
        <v>1</v>
      </c>
      <c r="O161" s="152" t="s">
        <v>35</v>
      </c>
      <c r="P161" s="153">
        <f t="shared" si="15"/>
        <v>0</v>
      </c>
      <c r="Q161" s="153">
        <f t="shared" si="16"/>
        <v>0</v>
      </c>
      <c r="R161" s="153">
        <f t="shared" si="17"/>
        <v>0</v>
      </c>
      <c r="S161" s="154">
        <v>0</v>
      </c>
      <c r="T161" s="154">
        <f t="shared" si="18"/>
        <v>0</v>
      </c>
      <c r="U161" s="154">
        <v>0</v>
      </c>
      <c r="V161" s="154">
        <f t="shared" si="19"/>
        <v>0</v>
      </c>
      <c r="W161" s="154">
        <v>0</v>
      </c>
      <c r="X161" s="155">
        <f t="shared" si="20"/>
        <v>0</v>
      </c>
      <c r="Y161" s="26"/>
      <c r="Z161" s="26"/>
      <c r="AA161" s="26"/>
      <c r="AB161" s="26"/>
      <c r="AC161" s="26"/>
      <c r="AD161" s="26"/>
      <c r="AE161" s="26"/>
      <c r="AR161" s="156" t="s">
        <v>132</v>
      </c>
      <c r="AT161" s="156" t="s">
        <v>128</v>
      </c>
      <c r="AU161" s="156" t="s">
        <v>119</v>
      </c>
      <c r="AY161" s="14" t="s">
        <v>120</v>
      </c>
      <c r="BE161" s="157">
        <f t="shared" si="21"/>
        <v>0</v>
      </c>
      <c r="BF161" s="157">
        <f t="shared" si="22"/>
        <v>0</v>
      </c>
      <c r="BG161" s="157">
        <f t="shared" si="23"/>
        <v>0</v>
      </c>
      <c r="BH161" s="157">
        <f t="shared" si="24"/>
        <v>0</v>
      </c>
      <c r="BI161" s="157">
        <f t="shared" si="25"/>
        <v>0</v>
      </c>
      <c r="BJ161" s="14" t="s">
        <v>119</v>
      </c>
      <c r="BK161" s="157">
        <f t="shared" si="26"/>
        <v>0</v>
      </c>
      <c r="BL161" s="14" t="s">
        <v>127</v>
      </c>
      <c r="BM161" s="156" t="s">
        <v>235</v>
      </c>
    </row>
    <row r="162" spans="1:65" s="2" customFormat="1" ht="16.5" customHeight="1">
      <c r="A162" s="26"/>
      <c r="B162" s="143"/>
      <c r="C162" s="158" t="s">
        <v>236</v>
      </c>
      <c r="D162" s="158" t="s">
        <v>128</v>
      </c>
      <c r="E162" s="159" t="s">
        <v>237</v>
      </c>
      <c r="F162" s="160" t="s">
        <v>238</v>
      </c>
      <c r="G162" s="161" t="s">
        <v>172</v>
      </c>
      <c r="H162" s="162">
        <v>1</v>
      </c>
      <c r="I162" s="163">
        <v>0</v>
      </c>
      <c r="J162" s="164"/>
      <c r="K162" s="163">
        <f t="shared" si="14"/>
        <v>0</v>
      </c>
      <c r="L162" s="164"/>
      <c r="M162" s="165"/>
      <c r="N162" s="166" t="s">
        <v>1</v>
      </c>
      <c r="O162" s="152" t="s">
        <v>35</v>
      </c>
      <c r="P162" s="153">
        <f t="shared" si="15"/>
        <v>0</v>
      </c>
      <c r="Q162" s="153">
        <f t="shared" si="16"/>
        <v>0</v>
      </c>
      <c r="R162" s="153">
        <f t="shared" si="17"/>
        <v>0</v>
      </c>
      <c r="S162" s="154">
        <v>0</v>
      </c>
      <c r="T162" s="154">
        <f t="shared" si="18"/>
        <v>0</v>
      </c>
      <c r="U162" s="154">
        <v>0</v>
      </c>
      <c r="V162" s="154">
        <f t="shared" si="19"/>
        <v>0</v>
      </c>
      <c r="W162" s="154">
        <v>0</v>
      </c>
      <c r="X162" s="155">
        <f t="shared" si="20"/>
        <v>0</v>
      </c>
      <c r="Y162" s="26"/>
      <c r="Z162" s="26"/>
      <c r="AA162" s="26"/>
      <c r="AB162" s="26"/>
      <c r="AC162" s="26"/>
      <c r="AD162" s="26"/>
      <c r="AE162" s="26"/>
      <c r="AR162" s="156" t="s">
        <v>132</v>
      </c>
      <c r="AT162" s="156" t="s">
        <v>128</v>
      </c>
      <c r="AU162" s="156" t="s">
        <v>119</v>
      </c>
      <c r="AY162" s="14" t="s">
        <v>120</v>
      </c>
      <c r="BE162" s="157">
        <f t="shared" si="21"/>
        <v>0</v>
      </c>
      <c r="BF162" s="157">
        <f t="shared" si="22"/>
        <v>0</v>
      </c>
      <c r="BG162" s="157">
        <f t="shared" si="23"/>
        <v>0</v>
      </c>
      <c r="BH162" s="157">
        <f t="shared" si="24"/>
        <v>0</v>
      </c>
      <c r="BI162" s="157">
        <f t="shared" si="25"/>
        <v>0</v>
      </c>
      <c r="BJ162" s="14" t="s">
        <v>119</v>
      </c>
      <c r="BK162" s="157">
        <f t="shared" si="26"/>
        <v>0</v>
      </c>
      <c r="BL162" s="14" t="s">
        <v>127</v>
      </c>
      <c r="BM162" s="156" t="s">
        <v>239</v>
      </c>
    </row>
    <row r="163" spans="1:65" s="2" customFormat="1" ht="16.5" customHeight="1">
      <c r="A163" s="26"/>
      <c r="B163" s="143"/>
      <c r="C163" s="158" t="s">
        <v>132</v>
      </c>
      <c r="D163" s="158" t="s">
        <v>128</v>
      </c>
      <c r="E163" s="159" t="s">
        <v>240</v>
      </c>
      <c r="F163" s="160" t="s">
        <v>241</v>
      </c>
      <c r="G163" s="161" t="s">
        <v>172</v>
      </c>
      <c r="H163" s="162">
        <v>1</v>
      </c>
      <c r="I163" s="163">
        <v>0</v>
      </c>
      <c r="J163" s="164"/>
      <c r="K163" s="163">
        <f t="shared" si="14"/>
        <v>0</v>
      </c>
      <c r="L163" s="164"/>
      <c r="M163" s="165"/>
      <c r="N163" s="166" t="s">
        <v>1</v>
      </c>
      <c r="O163" s="152" t="s">
        <v>35</v>
      </c>
      <c r="P163" s="153">
        <f t="shared" si="15"/>
        <v>0</v>
      </c>
      <c r="Q163" s="153">
        <f t="shared" si="16"/>
        <v>0</v>
      </c>
      <c r="R163" s="153">
        <f t="shared" si="17"/>
        <v>0</v>
      </c>
      <c r="S163" s="154">
        <v>0</v>
      </c>
      <c r="T163" s="154">
        <f t="shared" si="18"/>
        <v>0</v>
      </c>
      <c r="U163" s="154">
        <v>0</v>
      </c>
      <c r="V163" s="154">
        <f t="shared" si="19"/>
        <v>0</v>
      </c>
      <c r="W163" s="154">
        <v>0</v>
      </c>
      <c r="X163" s="155">
        <f t="shared" si="20"/>
        <v>0</v>
      </c>
      <c r="Y163" s="26"/>
      <c r="Z163" s="26"/>
      <c r="AA163" s="26"/>
      <c r="AB163" s="26"/>
      <c r="AC163" s="26"/>
      <c r="AD163" s="26"/>
      <c r="AE163" s="26"/>
      <c r="AR163" s="156" t="s">
        <v>132</v>
      </c>
      <c r="AT163" s="156" t="s">
        <v>128</v>
      </c>
      <c r="AU163" s="156" t="s">
        <v>119</v>
      </c>
      <c r="AY163" s="14" t="s">
        <v>120</v>
      </c>
      <c r="BE163" s="157">
        <f t="shared" si="21"/>
        <v>0</v>
      </c>
      <c r="BF163" s="157">
        <f t="shared" si="22"/>
        <v>0</v>
      </c>
      <c r="BG163" s="157">
        <f t="shared" si="23"/>
        <v>0</v>
      </c>
      <c r="BH163" s="157">
        <f t="shared" si="24"/>
        <v>0</v>
      </c>
      <c r="BI163" s="157">
        <f t="shared" si="25"/>
        <v>0</v>
      </c>
      <c r="BJ163" s="14" t="s">
        <v>119</v>
      </c>
      <c r="BK163" s="157">
        <f t="shared" si="26"/>
        <v>0</v>
      </c>
      <c r="BL163" s="14" t="s">
        <v>127</v>
      </c>
      <c r="BM163" s="156" t="s">
        <v>242</v>
      </c>
    </row>
    <row r="164" spans="1:65" s="2" customFormat="1" ht="24.2" customHeight="1">
      <c r="A164" s="26"/>
      <c r="B164" s="143"/>
      <c r="C164" s="158" t="s">
        <v>243</v>
      </c>
      <c r="D164" s="158" t="s">
        <v>128</v>
      </c>
      <c r="E164" s="159" t="s">
        <v>244</v>
      </c>
      <c r="F164" s="160" t="s">
        <v>245</v>
      </c>
      <c r="G164" s="161" t="s">
        <v>246</v>
      </c>
      <c r="H164" s="162">
        <v>1</v>
      </c>
      <c r="I164" s="163">
        <v>0</v>
      </c>
      <c r="J164" s="164"/>
      <c r="K164" s="163">
        <f t="shared" si="14"/>
        <v>0</v>
      </c>
      <c r="L164" s="164"/>
      <c r="M164" s="165"/>
      <c r="N164" s="166" t="s">
        <v>1</v>
      </c>
      <c r="O164" s="152" t="s">
        <v>35</v>
      </c>
      <c r="P164" s="153">
        <f t="shared" si="15"/>
        <v>0</v>
      </c>
      <c r="Q164" s="153">
        <f t="shared" si="16"/>
        <v>0</v>
      </c>
      <c r="R164" s="153">
        <f t="shared" si="17"/>
        <v>0</v>
      </c>
      <c r="S164" s="154">
        <v>0</v>
      </c>
      <c r="T164" s="154">
        <f t="shared" si="18"/>
        <v>0</v>
      </c>
      <c r="U164" s="154">
        <v>0</v>
      </c>
      <c r="V164" s="154">
        <f t="shared" si="19"/>
        <v>0</v>
      </c>
      <c r="W164" s="154">
        <v>0</v>
      </c>
      <c r="X164" s="155">
        <f t="shared" si="20"/>
        <v>0</v>
      </c>
      <c r="Y164" s="26"/>
      <c r="Z164" s="26"/>
      <c r="AA164" s="26"/>
      <c r="AB164" s="26"/>
      <c r="AC164" s="26"/>
      <c r="AD164" s="26"/>
      <c r="AE164" s="26"/>
      <c r="AR164" s="156" t="s">
        <v>132</v>
      </c>
      <c r="AT164" s="156" t="s">
        <v>128</v>
      </c>
      <c r="AU164" s="156" t="s">
        <v>119</v>
      </c>
      <c r="AY164" s="14" t="s">
        <v>120</v>
      </c>
      <c r="BE164" s="157">
        <f t="shared" si="21"/>
        <v>0</v>
      </c>
      <c r="BF164" s="157">
        <f t="shared" si="22"/>
        <v>0</v>
      </c>
      <c r="BG164" s="157">
        <f t="shared" si="23"/>
        <v>0</v>
      </c>
      <c r="BH164" s="157">
        <f t="shared" si="24"/>
        <v>0</v>
      </c>
      <c r="BI164" s="157">
        <f t="shared" si="25"/>
        <v>0</v>
      </c>
      <c r="BJ164" s="14" t="s">
        <v>119</v>
      </c>
      <c r="BK164" s="157">
        <f t="shared" si="26"/>
        <v>0</v>
      </c>
      <c r="BL164" s="14" t="s">
        <v>127</v>
      </c>
      <c r="BM164" s="156" t="s">
        <v>247</v>
      </c>
    </row>
    <row r="165" spans="1:65" s="2" customFormat="1" ht="24.2" customHeight="1">
      <c r="A165" s="26"/>
      <c r="B165" s="143"/>
      <c r="C165" s="144" t="s">
        <v>190</v>
      </c>
      <c r="D165" s="144" t="s">
        <v>123</v>
      </c>
      <c r="E165" s="145" t="s">
        <v>248</v>
      </c>
      <c r="F165" s="146" t="s">
        <v>602</v>
      </c>
      <c r="G165" s="147" t="s">
        <v>154</v>
      </c>
      <c r="H165" s="148">
        <v>1</v>
      </c>
      <c r="I165" s="149">
        <v>0</v>
      </c>
      <c r="J165" s="149">
        <v>0</v>
      </c>
      <c r="K165" s="149">
        <f t="shared" si="14"/>
        <v>0</v>
      </c>
      <c r="L165" s="150"/>
      <c r="M165" s="27"/>
      <c r="N165" s="151" t="s">
        <v>1</v>
      </c>
      <c r="O165" s="152" t="s">
        <v>35</v>
      </c>
      <c r="P165" s="153">
        <f t="shared" si="15"/>
        <v>0</v>
      </c>
      <c r="Q165" s="153">
        <f t="shared" si="16"/>
        <v>0</v>
      </c>
      <c r="R165" s="153">
        <f t="shared" si="17"/>
        <v>0</v>
      </c>
      <c r="S165" s="154">
        <v>0</v>
      </c>
      <c r="T165" s="154">
        <f t="shared" si="18"/>
        <v>0</v>
      </c>
      <c r="U165" s="154">
        <v>0</v>
      </c>
      <c r="V165" s="154">
        <f t="shared" si="19"/>
        <v>0</v>
      </c>
      <c r="W165" s="154">
        <v>0</v>
      </c>
      <c r="X165" s="155">
        <f t="shared" si="20"/>
        <v>0</v>
      </c>
      <c r="Y165" s="26"/>
      <c r="Z165" s="26"/>
      <c r="AA165" s="26"/>
      <c r="AB165" s="26"/>
      <c r="AC165" s="26"/>
      <c r="AD165" s="26"/>
      <c r="AE165" s="26"/>
      <c r="AR165" s="156" t="s">
        <v>127</v>
      </c>
      <c r="AT165" s="156" t="s">
        <v>123</v>
      </c>
      <c r="AU165" s="156" t="s">
        <v>119</v>
      </c>
      <c r="AY165" s="14" t="s">
        <v>120</v>
      </c>
      <c r="BE165" s="157">
        <f t="shared" si="21"/>
        <v>0</v>
      </c>
      <c r="BF165" s="157">
        <f t="shared" si="22"/>
        <v>0</v>
      </c>
      <c r="BG165" s="157">
        <f t="shared" si="23"/>
        <v>0</v>
      </c>
      <c r="BH165" s="157">
        <f t="shared" si="24"/>
        <v>0</v>
      </c>
      <c r="BI165" s="157">
        <f t="shared" si="25"/>
        <v>0</v>
      </c>
      <c r="BJ165" s="14" t="s">
        <v>119</v>
      </c>
      <c r="BK165" s="157">
        <f t="shared" si="26"/>
        <v>0</v>
      </c>
      <c r="BL165" s="14" t="s">
        <v>127</v>
      </c>
      <c r="BM165" s="156" t="s">
        <v>249</v>
      </c>
    </row>
    <row r="166" spans="1:65" s="2" customFormat="1" ht="33" customHeight="1">
      <c r="A166" s="26"/>
      <c r="B166" s="143"/>
      <c r="C166" s="144" t="s">
        <v>250</v>
      </c>
      <c r="D166" s="144" t="s">
        <v>123</v>
      </c>
      <c r="E166" s="145" t="s">
        <v>251</v>
      </c>
      <c r="F166" s="146" t="s">
        <v>596</v>
      </c>
      <c r="G166" s="147" t="s">
        <v>172</v>
      </c>
      <c r="H166" s="148">
        <v>1</v>
      </c>
      <c r="I166" s="149">
        <v>0</v>
      </c>
      <c r="J166" s="149">
        <v>0</v>
      </c>
      <c r="K166" s="149">
        <f t="shared" si="14"/>
        <v>0</v>
      </c>
      <c r="L166" s="150"/>
      <c r="M166" s="27"/>
      <c r="N166" s="151" t="s">
        <v>1</v>
      </c>
      <c r="O166" s="152" t="s">
        <v>35</v>
      </c>
      <c r="P166" s="153">
        <f t="shared" si="15"/>
        <v>0</v>
      </c>
      <c r="Q166" s="153">
        <f t="shared" si="16"/>
        <v>0</v>
      </c>
      <c r="R166" s="153">
        <f t="shared" si="17"/>
        <v>0</v>
      </c>
      <c r="S166" s="154">
        <v>0</v>
      </c>
      <c r="T166" s="154">
        <f t="shared" si="18"/>
        <v>0</v>
      </c>
      <c r="U166" s="154">
        <v>1.0000000000000001E-5</v>
      </c>
      <c r="V166" s="154">
        <f t="shared" si="19"/>
        <v>1.0000000000000001E-5</v>
      </c>
      <c r="W166" s="154">
        <v>0</v>
      </c>
      <c r="X166" s="155">
        <f t="shared" si="20"/>
        <v>0</v>
      </c>
      <c r="Y166" s="26"/>
      <c r="Z166" s="26"/>
      <c r="AA166" s="26"/>
      <c r="AB166" s="26"/>
      <c r="AC166" s="26"/>
      <c r="AD166" s="26"/>
      <c r="AE166" s="26"/>
      <c r="AR166" s="156" t="s">
        <v>127</v>
      </c>
      <c r="AT166" s="156" t="s">
        <v>123</v>
      </c>
      <c r="AU166" s="156" t="s">
        <v>119</v>
      </c>
      <c r="AY166" s="14" t="s">
        <v>120</v>
      </c>
      <c r="BE166" s="157">
        <f t="shared" si="21"/>
        <v>0</v>
      </c>
      <c r="BF166" s="157">
        <f t="shared" si="22"/>
        <v>0</v>
      </c>
      <c r="BG166" s="157">
        <f t="shared" si="23"/>
        <v>0</v>
      </c>
      <c r="BH166" s="157">
        <f t="shared" si="24"/>
        <v>0</v>
      </c>
      <c r="BI166" s="157">
        <f t="shared" si="25"/>
        <v>0</v>
      </c>
      <c r="BJ166" s="14" t="s">
        <v>119</v>
      </c>
      <c r="BK166" s="157">
        <f t="shared" si="26"/>
        <v>0</v>
      </c>
      <c r="BL166" s="14" t="s">
        <v>127</v>
      </c>
      <c r="BM166" s="156" t="s">
        <v>252</v>
      </c>
    </row>
    <row r="167" spans="1:65" s="2" customFormat="1" ht="44.25" customHeight="1">
      <c r="A167" s="26"/>
      <c r="B167" s="143"/>
      <c r="C167" s="158" t="s">
        <v>193</v>
      </c>
      <c r="D167" s="158" t="s">
        <v>128</v>
      </c>
      <c r="E167" s="159" t="s">
        <v>253</v>
      </c>
      <c r="F167" s="160" t="s">
        <v>595</v>
      </c>
      <c r="G167" s="161" t="s">
        <v>172</v>
      </c>
      <c r="H167" s="162">
        <v>1</v>
      </c>
      <c r="I167" s="163">
        <v>0</v>
      </c>
      <c r="J167" s="164"/>
      <c r="K167" s="163">
        <f t="shared" si="14"/>
        <v>0</v>
      </c>
      <c r="L167" s="164"/>
      <c r="M167" s="165"/>
      <c r="N167" s="166" t="s">
        <v>1</v>
      </c>
      <c r="O167" s="152" t="s">
        <v>35</v>
      </c>
      <c r="P167" s="153">
        <f t="shared" si="15"/>
        <v>0</v>
      </c>
      <c r="Q167" s="153">
        <f t="shared" si="16"/>
        <v>0</v>
      </c>
      <c r="R167" s="153">
        <f t="shared" si="17"/>
        <v>0</v>
      </c>
      <c r="S167" s="154">
        <v>0</v>
      </c>
      <c r="T167" s="154">
        <f t="shared" si="18"/>
        <v>0</v>
      </c>
      <c r="U167" s="154">
        <v>0</v>
      </c>
      <c r="V167" s="154">
        <f t="shared" si="19"/>
        <v>0</v>
      </c>
      <c r="W167" s="154">
        <v>0</v>
      </c>
      <c r="X167" s="155">
        <f t="shared" si="20"/>
        <v>0</v>
      </c>
      <c r="Y167" s="26"/>
      <c r="Z167" s="26"/>
      <c r="AA167" s="26"/>
      <c r="AB167" s="26"/>
      <c r="AC167" s="26"/>
      <c r="AD167" s="26"/>
      <c r="AE167" s="26"/>
      <c r="AR167" s="156" t="s">
        <v>132</v>
      </c>
      <c r="AT167" s="156" t="s">
        <v>128</v>
      </c>
      <c r="AU167" s="156" t="s">
        <v>119</v>
      </c>
      <c r="AY167" s="14" t="s">
        <v>120</v>
      </c>
      <c r="BE167" s="157">
        <f t="shared" si="21"/>
        <v>0</v>
      </c>
      <c r="BF167" s="157">
        <f t="shared" si="22"/>
        <v>0</v>
      </c>
      <c r="BG167" s="157">
        <f t="shared" si="23"/>
        <v>0</v>
      </c>
      <c r="BH167" s="157">
        <f t="shared" si="24"/>
        <v>0</v>
      </c>
      <c r="BI167" s="157">
        <f t="shared" si="25"/>
        <v>0</v>
      </c>
      <c r="BJ167" s="14" t="s">
        <v>119</v>
      </c>
      <c r="BK167" s="157">
        <f t="shared" si="26"/>
        <v>0</v>
      </c>
      <c r="BL167" s="14" t="s">
        <v>127</v>
      </c>
      <c r="BM167" s="156" t="s">
        <v>254</v>
      </c>
    </row>
    <row r="168" spans="1:65" s="2" customFormat="1" ht="24.2" customHeight="1">
      <c r="A168" s="26"/>
      <c r="B168" s="143"/>
      <c r="C168" s="144" t="s">
        <v>257</v>
      </c>
      <c r="D168" s="144" t="s">
        <v>123</v>
      </c>
      <c r="E168" s="145" t="s">
        <v>258</v>
      </c>
      <c r="F168" s="146" t="s">
        <v>259</v>
      </c>
      <c r="G168" s="147" t="s">
        <v>172</v>
      </c>
      <c r="H168" s="148">
        <v>1</v>
      </c>
      <c r="I168" s="149">
        <v>0</v>
      </c>
      <c r="J168" s="149">
        <v>0</v>
      </c>
      <c r="K168" s="149">
        <f t="shared" si="14"/>
        <v>0</v>
      </c>
      <c r="L168" s="150"/>
      <c r="M168" s="27"/>
      <c r="N168" s="151" t="s">
        <v>1</v>
      </c>
      <c r="O168" s="152" t="s">
        <v>35</v>
      </c>
      <c r="P168" s="153">
        <f t="shared" si="15"/>
        <v>0</v>
      </c>
      <c r="Q168" s="153">
        <f t="shared" si="16"/>
        <v>0</v>
      </c>
      <c r="R168" s="153">
        <f t="shared" si="17"/>
        <v>0</v>
      </c>
      <c r="S168" s="154">
        <v>0</v>
      </c>
      <c r="T168" s="154">
        <f t="shared" si="18"/>
        <v>0</v>
      </c>
      <c r="U168" s="154">
        <v>0</v>
      </c>
      <c r="V168" s="154">
        <f t="shared" si="19"/>
        <v>0</v>
      </c>
      <c r="W168" s="154">
        <v>0</v>
      </c>
      <c r="X168" s="155">
        <f t="shared" si="20"/>
        <v>0</v>
      </c>
      <c r="Y168" s="26"/>
      <c r="Z168" s="26"/>
      <c r="AA168" s="26"/>
      <c r="AB168" s="26"/>
      <c r="AC168" s="26"/>
      <c r="AD168" s="26"/>
      <c r="AE168" s="26"/>
      <c r="AR168" s="156" t="s">
        <v>127</v>
      </c>
      <c r="AT168" s="156" t="s">
        <v>123</v>
      </c>
      <c r="AU168" s="156" t="s">
        <v>119</v>
      </c>
      <c r="AY168" s="14" t="s">
        <v>120</v>
      </c>
      <c r="BE168" s="157">
        <f t="shared" si="21"/>
        <v>0</v>
      </c>
      <c r="BF168" s="157">
        <f t="shared" si="22"/>
        <v>0</v>
      </c>
      <c r="BG168" s="157">
        <f t="shared" si="23"/>
        <v>0</v>
      </c>
      <c r="BH168" s="157">
        <f t="shared" si="24"/>
        <v>0</v>
      </c>
      <c r="BI168" s="157">
        <f t="shared" si="25"/>
        <v>0</v>
      </c>
      <c r="BJ168" s="14" t="s">
        <v>119</v>
      </c>
      <c r="BK168" s="157">
        <f t="shared" si="26"/>
        <v>0</v>
      </c>
      <c r="BL168" s="14" t="s">
        <v>127</v>
      </c>
      <c r="BM168" s="156" t="s">
        <v>260</v>
      </c>
    </row>
    <row r="169" spans="1:65" s="2" customFormat="1" ht="24.2" customHeight="1">
      <c r="A169" s="26"/>
      <c r="B169" s="143"/>
      <c r="C169" s="158" t="s">
        <v>200</v>
      </c>
      <c r="D169" s="158" t="s">
        <v>128</v>
      </c>
      <c r="E169" s="159" t="s">
        <v>261</v>
      </c>
      <c r="F169" s="160" t="s">
        <v>262</v>
      </c>
      <c r="G169" s="161" t="s">
        <v>172</v>
      </c>
      <c r="H169" s="162">
        <v>1</v>
      </c>
      <c r="I169" s="163">
        <v>0</v>
      </c>
      <c r="J169" s="164"/>
      <c r="K169" s="163">
        <f t="shared" si="14"/>
        <v>0</v>
      </c>
      <c r="L169" s="164"/>
      <c r="M169" s="165"/>
      <c r="N169" s="166" t="s">
        <v>1</v>
      </c>
      <c r="O169" s="152" t="s">
        <v>35</v>
      </c>
      <c r="P169" s="153">
        <f t="shared" si="15"/>
        <v>0</v>
      </c>
      <c r="Q169" s="153">
        <f t="shared" si="16"/>
        <v>0</v>
      </c>
      <c r="R169" s="153">
        <f t="shared" si="17"/>
        <v>0</v>
      </c>
      <c r="S169" s="154">
        <v>0</v>
      </c>
      <c r="T169" s="154">
        <f t="shared" si="18"/>
        <v>0</v>
      </c>
      <c r="U169" s="154">
        <v>0</v>
      </c>
      <c r="V169" s="154">
        <f t="shared" si="19"/>
        <v>0</v>
      </c>
      <c r="W169" s="154">
        <v>0</v>
      </c>
      <c r="X169" s="155">
        <f t="shared" si="20"/>
        <v>0</v>
      </c>
      <c r="Y169" s="26"/>
      <c r="Z169" s="26"/>
      <c r="AA169" s="26"/>
      <c r="AB169" s="26"/>
      <c r="AC169" s="26"/>
      <c r="AD169" s="26"/>
      <c r="AE169" s="26"/>
      <c r="AR169" s="156" t="s">
        <v>132</v>
      </c>
      <c r="AT169" s="156" t="s">
        <v>128</v>
      </c>
      <c r="AU169" s="156" t="s">
        <v>119</v>
      </c>
      <c r="AY169" s="14" t="s">
        <v>120</v>
      </c>
      <c r="BE169" s="157">
        <f t="shared" si="21"/>
        <v>0</v>
      </c>
      <c r="BF169" s="157">
        <f t="shared" si="22"/>
        <v>0</v>
      </c>
      <c r="BG169" s="157">
        <f t="shared" si="23"/>
        <v>0</v>
      </c>
      <c r="BH169" s="157">
        <f t="shared" si="24"/>
        <v>0</v>
      </c>
      <c r="BI169" s="157">
        <f t="shared" si="25"/>
        <v>0</v>
      </c>
      <c r="BJ169" s="14" t="s">
        <v>119</v>
      </c>
      <c r="BK169" s="157">
        <f t="shared" si="26"/>
        <v>0</v>
      </c>
      <c r="BL169" s="14" t="s">
        <v>127</v>
      </c>
      <c r="BM169" s="156" t="s">
        <v>263</v>
      </c>
    </row>
    <row r="170" spans="1:65" s="2" customFormat="1" ht="24.2" customHeight="1">
      <c r="A170" s="26"/>
      <c r="B170" s="143"/>
      <c r="C170" s="144" t="s">
        <v>264</v>
      </c>
      <c r="D170" s="144" t="s">
        <v>123</v>
      </c>
      <c r="E170" s="145" t="s">
        <v>265</v>
      </c>
      <c r="F170" s="146" t="s">
        <v>266</v>
      </c>
      <c r="G170" s="147" t="s">
        <v>172</v>
      </c>
      <c r="H170" s="148">
        <v>3</v>
      </c>
      <c r="I170" s="149">
        <v>0</v>
      </c>
      <c r="J170" s="149">
        <v>0</v>
      </c>
      <c r="K170" s="149">
        <f t="shared" si="14"/>
        <v>0</v>
      </c>
      <c r="L170" s="150"/>
      <c r="M170" s="27"/>
      <c r="N170" s="151" t="s">
        <v>1</v>
      </c>
      <c r="O170" s="152" t="s">
        <v>35</v>
      </c>
      <c r="P170" s="153">
        <f t="shared" si="15"/>
        <v>0</v>
      </c>
      <c r="Q170" s="153">
        <f t="shared" si="16"/>
        <v>0</v>
      </c>
      <c r="R170" s="153">
        <f t="shared" si="17"/>
        <v>0</v>
      </c>
      <c r="S170" s="154">
        <v>0</v>
      </c>
      <c r="T170" s="154">
        <f t="shared" si="18"/>
        <v>0</v>
      </c>
      <c r="U170" s="154">
        <v>0</v>
      </c>
      <c r="V170" s="154">
        <f t="shared" si="19"/>
        <v>0</v>
      </c>
      <c r="W170" s="154">
        <v>0</v>
      </c>
      <c r="X170" s="155">
        <f t="shared" si="20"/>
        <v>0</v>
      </c>
      <c r="Y170" s="26"/>
      <c r="Z170" s="26"/>
      <c r="AA170" s="26"/>
      <c r="AB170" s="26"/>
      <c r="AC170" s="26"/>
      <c r="AD170" s="26"/>
      <c r="AE170" s="26"/>
      <c r="AR170" s="156" t="s">
        <v>127</v>
      </c>
      <c r="AT170" s="156" t="s">
        <v>123</v>
      </c>
      <c r="AU170" s="156" t="s">
        <v>119</v>
      </c>
      <c r="AY170" s="14" t="s">
        <v>120</v>
      </c>
      <c r="BE170" s="157">
        <f t="shared" si="21"/>
        <v>0</v>
      </c>
      <c r="BF170" s="157">
        <f t="shared" si="22"/>
        <v>0</v>
      </c>
      <c r="BG170" s="157">
        <f t="shared" si="23"/>
        <v>0</v>
      </c>
      <c r="BH170" s="157">
        <f t="shared" si="24"/>
        <v>0</v>
      </c>
      <c r="BI170" s="157">
        <f t="shared" si="25"/>
        <v>0</v>
      </c>
      <c r="BJ170" s="14" t="s">
        <v>119</v>
      </c>
      <c r="BK170" s="157">
        <f t="shared" si="26"/>
        <v>0</v>
      </c>
      <c r="BL170" s="14" t="s">
        <v>127</v>
      </c>
      <c r="BM170" s="156" t="s">
        <v>267</v>
      </c>
    </row>
    <row r="171" spans="1:65" s="2" customFormat="1" ht="24.2" customHeight="1">
      <c r="A171" s="26"/>
      <c r="B171" s="143"/>
      <c r="C171" s="158" t="s">
        <v>204</v>
      </c>
      <c r="D171" s="158" t="s">
        <v>128</v>
      </c>
      <c r="E171" s="159" t="s">
        <v>268</v>
      </c>
      <c r="F171" s="160" t="s">
        <v>269</v>
      </c>
      <c r="G171" s="161" t="s">
        <v>172</v>
      </c>
      <c r="H171" s="162">
        <v>3</v>
      </c>
      <c r="I171" s="163">
        <v>0</v>
      </c>
      <c r="J171" s="164"/>
      <c r="K171" s="163">
        <f t="shared" si="14"/>
        <v>0</v>
      </c>
      <c r="L171" s="164"/>
      <c r="M171" s="165"/>
      <c r="N171" s="166" t="s">
        <v>1</v>
      </c>
      <c r="O171" s="152" t="s">
        <v>35</v>
      </c>
      <c r="P171" s="153">
        <f t="shared" si="15"/>
        <v>0</v>
      </c>
      <c r="Q171" s="153">
        <f t="shared" si="16"/>
        <v>0</v>
      </c>
      <c r="R171" s="153">
        <f t="shared" si="17"/>
        <v>0</v>
      </c>
      <c r="S171" s="154">
        <v>0</v>
      </c>
      <c r="T171" s="154">
        <f t="shared" si="18"/>
        <v>0</v>
      </c>
      <c r="U171" s="154">
        <v>2.035E-2</v>
      </c>
      <c r="V171" s="154">
        <f t="shared" si="19"/>
        <v>6.105E-2</v>
      </c>
      <c r="W171" s="154">
        <v>0</v>
      </c>
      <c r="X171" s="155">
        <f t="shared" si="20"/>
        <v>0</v>
      </c>
      <c r="Y171" s="26"/>
      <c r="Z171" s="26"/>
      <c r="AA171" s="26"/>
      <c r="AB171" s="26"/>
      <c r="AC171" s="26"/>
      <c r="AD171" s="26"/>
      <c r="AE171" s="26"/>
      <c r="AR171" s="156" t="s">
        <v>132</v>
      </c>
      <c r="AT171" s="156" t="s">
        <v>128</v>
      </c>
      <c r="AU171" s="156" t="s">
        <v>119</v>
      </c>
      <c r="AY171" s="14" t="s">
        <v>120</v>
      </c>
      <c r="BE171" s="157">
        <f t="shared" si="21"/>
        <v>0</v>
      </c>
      <c r="BF171" s="157">
        <f t="shared" si="22"/>
        <v>0</v>
      </c>
      <c r="BG171" s="157">
        <f t="shared" si="23"/>
        <v>0</v>
      </c>
      <c r="BH171" s="157">
        <f t="shared" si="24"/>
        <v>0</v>
      </c>
      <c r="BI171" s="157">
        <f t="shared" si="25"/>
        <v>0</v>
      </c>
      <c r="BJ171" s="14" t="s">
        <v>119</v>
      </c>
      <c r="BK171" s="157">
        <f t="shared" si="26"/>
        <v>0</v>
      </c>
      <c r="BL171" s="14" t="s">
        <v>127</v>
      </c>
      <c r="BM171" s="156" t="s">
        <v>270</v>
      </c>
    </row>
    <row r="172" spans="1:65" s="2" customFormat="1" ht="21.75" customHeight="1">
      <c r="A172" s="26"/>
      <c r="B172" s="143"/>
      <c r="C172" s="144" t="s">
        <v>271</v>
      </c>
      <c r="D172" s="144" t="s">
        <v>123</v>
      </c>
      <c r="E172" s="145" t="s">
        <v>272</v>
      </c>
      <c r="F172" s="146" t="s">
        <v>273</v>
      </c>
      <c r="G172" s="147" t="s">
        <v>144</v>
      </c>
      <c r="H172" s="148">
        <v>337.452</v>
      </c>
      <c r="I172" s="149">
        <v>0</v>
      </c>
      <c r="J172" s="149">
        <v>0</v>
      </c>
      <c r="K172" s="149">
        <f t="shared" si="14"/>
        <v>0</v>
      </c>
      <c r="L172" s="150"/>
      <c r="M172" s="27"/>
      <c r="N172" s="151" t="s">
        <v>1</v>
      </c>
      <c r="O172" s="152" t="s">
        <v>35</v>
      </c>
      <c r="P172" s="153">
        <f t="shared" si="15"/>
        <v>0</v>
      </c>
      <c r="Q172" s="153">
        <f t="shared" si="16"/>
        <v>0</v>
      </c>
      <c r="R172" s="153">
        <f t="shared" si="17"/>
        <v>0</v>
      </c>
      <c r="S172" s="154">
        <v>0</v>
      </c>
      <c r="T172" s="154">
        <f t="shared" si="18"/>
        <v>0</v>
      </c>
      <c r="U172" s="154">
        <v>0</v>
      </c>
      <c r="V172" s="154">
        <f t="shared" si="19"/>
        <v>0</v>
      </c>
      <c r="W172" s="154">
        <v>0</v>
      </c>
      <c r="X172" s="155">
        <f t="shared" si="20"/>
        <v>0</v>
      </c>
      <c r="Y172" s="26"/>
      <c r="Z172" s="26"/>
      <c r="AA172" s="26"/>
      <c r="AB172" s="26"/>
      <c r="AC172" s="26"/>
      <c r="AD172" s="26"/>
      <c r="AE172" s="26"/>
      <c r="AR172" s="156" t="s">
        <v>127</v>
      </c>
      <c r="AT172" s="156" t="s">
        <v>123</v>
      </c>
      <c r="AU172" s="156" t="s">
        <v>119</v>
      </c>
      <c r="AY172" s="14" t="s">
        <v>120</v>
      </c>
      <c r="BE172" s="157">
        <f t="shared" si="21"/>
        <v>0</v>
      </c>
      <c r="BF172" s="157">
        <f t="shared" si="22"/>
        <v>0</v>
      </c>
      <c r="BG172" s="157">
        <f t="shared" si="23"/>
        <v>0</v>
      </c>
      <c r="BH172" s="157">
        <f t="shared" si="24"/>
        <v>0</v>
      </c>
      <c r="BI172" s="157">
        <f t="shared" si="25"/>
        <v>0</v>
      </c>
      <c r="BJ172" s="14" t="s">
        <v>119</v>
      </c>
      <c r="BK172" s="157">
        <f t="shared" si="26"/>
        <v>0</v>
      </c>
      <c r="BL172" s="14" t="s">
        <v>127</v>
      </c>
      <c r="BM172" s="156" t="s">
        <v>274</v>
      </c>
    </row>
    <row r="173" spans="1:65" s="12" customFormat="1" ht="22.9" customHeight="1">
      <c r="B173" s="130"/>
      <c r="D173" s="131" t="s">
        <v>70</v>
      </c>
      <c r="E173" s="141" t="s">
        <v>275</v>
      </c>
      <c r="F173" s="141" t="s">
        <v>276</v>
      </c>
      <c r="K173" s="142">
        <f>BK173</f>
        <v>0</v>
      </c>
      <c r="M173" s="130"/>
      <c r="N173" s="134"/>
      <c r="O173" s="135"/>
      <c r="P173" s="135"/>
      <c r="Q173" s="136">
        <f>SUM(Q174:Q203)</f>
        <v>0</v>
      </c>
      <c r="R173" s="136">
        <f>SUM(R174:R203)</f>
        <v>0</v>
      </c>
      <c r="S173" s="135"/>
      <c r="T173" s="137">
        <f>SUM(T174:T203)</f>
        <v>0</v>
      </c>
      <c r="U173" s="135"/>
      <c r="V173" s="137">
        <f>SUM(V174:V203)</f>
        <v>0.99804000000000015</v>
      </c>
      <c r="W173" s="135"/>
      <c r="X173" s="138">
        <f>SUM(X174:X203)</f>
        <v>0</v>
      </c>
      <c r="AR173" s="131" t="s">
        <v>119</v>
      </c>
      <c r="AT173" s="139" t="s">
        <v>70</v>
      </c>
      <c r="AU173" s="139" t="s">
        <v>78</v>
      </c>
      <c r="AY173" s="131" t="s">
        <v>120</v>
      </c>
      <c r="BK173" s="140">
        <f>SUM(BK174:BK203)</f>
        <v>0</v>
      </c>
    </row>
    <row r="174" spans="1:65" s="2" customFormat="1" ht="24.2" customHeight="1">
      <c r="A174" s="26"/>
      <c r="B174" s="143"/>
      <c r="C174" s="144" t="s">
        <v>207</v>
      </c>
      <c r="D174" s="144" t="s">
        <v>123</v>
      </c>
      <c r="E174" s="145" t="s">
        <v>277</v>
      </c>
      <c r="F174" s="146" t="s">
        <v>278</v>
      </c>
      <c r="G174" s="147" t="s">
        <v>131</v>
      </c>
      <c r="H174" s="148">
        <v>15</v>
      </c>
      <c r="I174" s="149">
        <v>0</v>
      </c>
      <c r="J174" s="149">
        <v>0</v>
      </c>
      <c r="K174" s="149">
        <f t="shared" ref="K174:K203" si="28">ROUND(P174*H174,2)</f>
        <v>0</v>
      </c>
      <c r="L174" s="150"/>
      <c r="M174" s="27"/>
      <c r="N174" s="151" t="s">
        <v>1</v>
      </c>
      <c r="O174" s="152" t="s">
        <v>35</v>
      </c>
      <c r="P174" s="153">
        <f t="shared" ref="P174:P203" si="29">I174+J174</f>
        <v>0</v>
      </c>
      <c r="Q174" s="153">
        <f t="shared" ref="Q174:Q203" si="30">ROUND(I174*H174,2)</f>
        <v>0</v>
      </c>
      <c r="R174" s="153">
        <f t="shared" ref="R174:R203" si="31">ROUND(J174*H174,2)</f>
        <v>0</v>
      </c>
      <c r="S174" s="154">
        <v>0</v>
      </c>
      <c r="T174" s="154">
        <f t="shared" ref="T174:T203" si="32">S174*H174</f>
        <v>0</v>
      </c>
      <c r="U174" s="154">
        <v>2.9099999999999998E-3</v>
      </c>
      <c r="V174" s="154">
        <f t="shared" ref="V174:V203" si="33">U174*H174</f>
        <v>4.3649999999999994E-2</v>
      </c>
      <c r="W174" s="154">
        <v>0</v>
      </c>
      <c r="X174" s="155">
        <f t="shared" ref="X174:X203" si="34">W174*H174</f>
        <v>0</v>
      </c>
      <c r="Y174" s="26"/>
      <c r="Z174" s="26"/>
      <c r="AA174" s="26"/>
      <c r="AB174" s="26"/>
      <c r="AC174" s="26"/>
      <c r="AD174" s="26"/>
      <c r="AE174" s="26"/>
      <c r="AR174" s="156" t="s">
        <v>127</v>
      </c>
      <c r="AT174" s="156" t="s">
        <v>123</v>
      </c>
      <c r="AU174" s="156" t="s">
        <v>119</v>
      </c>
      <c r="AY174" s="14" t="s">
        <v>120</v>
      </c>
      <c r="BE174" s="157">
        <f t="shared" ref="BE174:BE203" si="35">IF(O174="základná",K174,0)</f>
        <v>0</v>
      </c>
      <c r="BF174" s="157">
        <f t="shared" ref="BF174:BF203" si="36">IF(O174="znížená",K174,0)</f>
        <v>0</v>
      </c>
      <c r="BG174" s="157">
        <f t="shared" ref="BG174:BG203" si="37">IF(O174="zákl. prenesená",K174,0)</f>
        <v>0</v>
      </c>
      <c r="BH174" s="157">
        <f t="shared" ref="BH174:BH203" si="38">IF(O174="zníž. prenesená",K174,0)</f>
        <v>0</v>
      </c>
      <c r="BI174" s="157">
        <f t="shared" ref="BI174:BI203" si="39">IF(O174="nulová",K174,0)</f>
        <v>0</v>
      </c>
      <c r="BJ174" s="14" t="s">
        <v>119</v>
      </c>
      <c r="BK174" s="157">
        <f t="shared" ref="BK174:BK203" si="40">ROUND(P174*H174,2)</f>
        <v>0</v>
      </c>
      <c r="BL174" s="14" t="s">
        <v>127</v>
      </c>
      <c r="BM174" s="156" t="s">
        <v>279</v>
      </c>
    </row>
    <row r="175" spans="1:65" s="2" customFormat="1" ht="24.2" customHeight="1">
      <c r="A175" s="26"/>
      <c r="B175" s="143"/>
      <c r="C175" s="144" t="s">
        <v>280</v>
      </c>
      <c r="D175" s="144" t="s">
        <v>123</v>
      </c>
      <c r="E175" s="145" t="s">
        <v>281</v>
      </c>
      <c r="F175" s="146" t="s">
        <v>282</v>
      </c>
      <c r="G175" s="147" t="s">
        <v>131</v>
      </c>
      <c r="H175" s="148">
        <v>12</v>
      </c>
      <c r="I175" s="149">
        <v>0</v>
      </c>
      <c r="J175" s="149">
        <v>0</v>
      </c>
      <c r="K175" s="149">
        <f t="shared" si="28"/>
        <v>0</v>
      </c>
      <c r="L175" s="150"/>
      <c r="M175" s="27"/>
      <c r="N175" s="151" t="s">
        <v>1</v>
      </c>
      <c r="O175" s="152" t="s">
        <v>35</v>
      </c>
      <c r="P175" s="153">
        <f t="shared" si="29"/>
        <v>0</v>
      </c>
      <c r="Q175" s="153">
        <f t="shared" si="30"/>
        <v>0</v>
      </c>
      <c r="R175" s="153">
        <f t="shared" si="31"/>
        <v>0</v>
      </c>
      <c r="S175" s="154">
        <v>0</v>
      </c>
      <c r="T175" s="154">
        <f t="shared" si="32"/>
        <v>0</v>
      </c>
      <c r="U175" s="154">
        <v>6.28E-3</v>
      </c>
      <c r="V175" s="154">
        <f t="shared" si="33"/>
        <v>7.5359999999999996E-2</v>
      </c>
      <c r="W175" s="154">
        <v>0</v>
      </c>
      <c r="X175" s="155">
        <f t="shared" si="34"/>
        <v>0</v>
      </c>
      <c r="Y175" s="26"/>
      <c r="Z175" s="26"/>
      <c r="AA175" s="26"/>
      <c r="AB175" s="26"/>
      <c r="AC175" s="26"/>
      <c r="AD175" s="26"/>
      <c r="AE175" s="26"/>
      <c r="AR175" s="156" t="s">
        <v>127</v>
      </c>
      <c r="AT175" s="156" t="s">
        <v>123</v>
      </c>
      <c r="AU175" s="156" t="s">
        <v>119</v>
      </c>
      <c r="AY175" s="14" t="s">
        <v>120</v>
      </c>
      <c r="BE175" s="157">
        <f t="shared" si="35"/>
        <v>0</v>
      </c>
      <c r="BF175" s="157">
        <f t="shared" si="36"/>
        <v>0</v>
      </c>
      <c r="BG175" s="157">
        <f t="shared" si="37"/>
        <v>0</v>
      </c>
      <c r="BH175" s="157">
        <f t="shared" si="38"/>
        <v>0</v>
      </c>
      <c r="BI175" s="157">
        <f t="shared" si="39"/>
        <v>0</v>
      </c>
      <c r="BJ175" s="14" t="s">
        <v>119</v>
      </c>
      <c r="BK175" s="157">
        <f t="shared" si="40"/>
        <v>0</v>
      </c>
      <c r="BL175" s="14" t="s">
        <v>127</v>
      </c>
      <c r="BM175" s="156" t="s">
        <v>283</v>
      </c>
    </row>
    <row r="176" spans="1:65" s="2" customFormat="1" ht="33" customHeight="1">
      <c r="A176" s="26"/>
      <c r="B176" s="143"/>
      <c r="C176" s="144" t="s">
        <v>211</v>
      </c>
      <c r="D176" s="144" t="s">
        <v>123</v>
      </c>
      <c r="E176" s="145" t="s">
        <v>284</v>
      </c>
      <c r="F176" s="146" t="s">
        <v>285</v>
      </c>
      <c r="G176" s="147" t="s">
        <v>172</v>
      </c>
      <c r="H176" s="148">
        <v>3</v>
      </c>
      <c r="I176" s="149">
        <v>0</v>
      </c>
      <c r="J176" s="149">
        <v>0</v>
      </c>
      <c r="K176" s="149">
        <f t="shared" si="28"/>
        <v>0</v>
      </c>
      <c r="L176" s="150"/>
      <c r="M176" s="27"/>
      <c r="N176" s="151" t="s">
        <v>1</v>
      </c>
      <c r="O176" s="152" t="s">
        <v>35</v>
      </c>
      <c r="P176" s="153">
        <f t="shared" si="29"/>
        <v>0</v>
      </c>
      <c r="Q176" s="153">
        <f t="shared" si="30"/>
        <v>0</v>
      </c>
      <c r="R176" s="153">
        <f t="shared" si="31"/>
        <v>0</v>
      </c>
      <c r="S176" s="154">
        <v>0</v>
      </c>
      <c r="T176" s="154">
        <f t="shared" si="32"/>
        <v>0</v>
      </c>
      <c r="U176" s="154">
        <v>0</v>
      </c>
      <c r="V176" s="154">
        <f t="shared" si="33"/>
        <v>0</v>
      </c>
      <c r="W176" s="154">
        <v>0</v>
      </c>
      <c r="X176" s="155">
        <f t="shared" si="34"/>
        <v>0</v>
      </c>
      <c r="Y176" s="26"/>
      <c r="Z176" s="26"/>
      <c r="AA176" s="26"/>
      <c r="AB176" s="26"/>
      <c r="AC176" s="26"/>
      <c r="AD176" s="26"/>
      <c r="AE176" s="26"/>
      <c r="AR176" s="156" t="s">
        <v>127</v>
      </c>
      <c r="AT176" s="156" t="s">
        <v>123</v>
      </c>
      <c r="AU176" s="156" t="s">
        <v>119</v>
      </c>
      <c r="AY176" s="14" t="s">
        <v>120</v>
      </c>
      <c r="BE176" s="157">
        <f t="shared" si="35"/>
        <v>0</v>
      </c>
      <c r="BF176" s="157">
        <f t="shared" si="36"/>
        <v>0</v>
      </c>
      <c r="BG176" s="157">
        <f t="shared" si="37"/>
        <v>0</v>
      </c>
      <c r="BH176" s="157">
        <f t="shared" si="38"/>
        <v>0</v>
      </c>
      <c r="BI176" s="157">
        <f t="shared" si="39"/>
        <v>0</v>
      </c>
      <c r="BJ176" s="14" t="s">
        <v>119</v>
      </c>
      <c r="BK176" s="157">
        <f t="shared" si="40"/>
        <v>0</v>
      </c>
      <c r="BL176" s="14" t="s">
        <v>127</v>
      </c>
      <c r="BM176" s="156" t="s">
        <v>286</v>
      </c>
    </row>
    <row r="177" spans="1:65" s="2" customFormat="1" ht="33" customHeight="1">
      <c r="A177" s="26"/>
      <c r="B177" s="143"/>
      <c r="C177" s="144" t="s">
        <v>287</v>
      </c>
      <c r="D177" s="144" t="s">
        <v>123</v>
      </c>
      <c r="E177" s="145" t="s">
        <v>288</v>
      </c>
      <c r="F177" s="146" t="s">
        <v>289</v>
      </c>
      <c r="G177" s="147" t="s">
        <v>172</v>
      </c>
      <c r="H177" s="148">
        <v>6</v>
      </c>
      <c r="I177" s="149">
        <v>0</v>
      </c>
      <c r="J177" s="149">
        <v>0</v>
      </c>
      <c r="K177" s="149">
        <f t="shared" si="28"/>
        <v>0</v>
      </c>
      <c r="L177" s="150"/>
      <c r="M177" s="27"/>
      <c r="N177" s="151" t="s">
        <v>1</v>
      </c>
      <c r="O177" s="152" t="s">
        <v>35</v>
      </c>
      <c r="P177" s="153">
        <f t="shared" si="29"/>
        <v>0</v>
      </c>
      <c r="Q177" s="153">
        <f t="shared" si="30"/>
        <v>0</v>
      </c>
      <c r="R177" s="153">
        <f t="shared" si="31"/>
        <v>0</v>
      </c>
      <c r="S177" s="154">
        <v>0</v>
      </c>
      <c r="T177" s="154">
        <f t="shared" si="32"/>
        <v>0</v>
      </c>
      <c r="U177" s="154">
        <v>0</v>
      </c>
      <c r="V177" s="154">
        <f t="shared" si="33"/>
        <v>0</v>
      </c>
      <c r="W177" s="154">
        <v>0</v>
      </c>
      <c r="X177" s="155">
        <f t="shared" si="34"/>
        <v>0</v>
      </c>
      <c r="Y177" s="26"/>
      <c r="Z177" s="26"/>
      <c r="AA177" s="26"/>
      <c r="AB177" s="26"/>
      <c r="AC177" s="26"/>
      <c r="AD177" s="26"/>
      <c r="AE177" s="26"/>
      <c r="AR177" s="156" t="s">
        <v>127</v>
      </c>
      <c r="AT177" s="156" t="s">
        <v>123</v>
      </c>
      <c r="AU177" s="156" t="s">
        <v>119</v>
      </c>
      <c r="AY177" s="14" t="s">
        <v>120</v>
      </c>
      <c r="BE177" s="157">
        <f t="shared" si="35"/>
        <v>0</v>
      </c>
      <c r="BF177" s="157">
        <f t="shared" si="36"/>
        <v>0</v>
      </c>
      <c r="BG177" s="157">
        <f t="shared" si="37"/>
        <v>0</v>
      </c>
      <c r="BH177" s="157">
        <f t="shared" si="38"/>
        <v>0</v>
      </c>
      <c r="BI177" s="157">
        <f t="shared" si="39"/>
        <v>0</v>
      </c>
      <c r="BJ177" s="14" t="s">
        <v>119</v>
      </c>
      <c r="BK177" s="157">
        <f t="shared" si="40"/>
        <v>0</v>
      </c>
      <c r="BL177" s="14" t="s">
        <v>127</v>
      </c>
      <c r="BM177" s="156" t="s">
        <v>290</v>
      </c>
    </row>
    <row r="178" spans="1:65" s="2" customFormat="1" ht="24.2" customHeight="1">
      <c r="A178" s="26"/>
      <c r="B178" s="143"/>
      <c r="C178" s="144" t="s">
        <v>214</v>
      </c>
      <c r="D178" s="144" t="s">
        <v>123</v>
      </c>
      <c r="E178" s="145" t="s">
        <v>291</v>
      </c>
      <c r="F178" s="146" t="s">
        <v>292</v>
      </c>
      <c r="G178" s="147" t="s">
        <v>131</v>
      </c>
      <c r="H178" s="148">
        <v>17</v>
      </c>
      <c r="I178" s="149">
        <v>0</v>
      </c>
      <c r="J178" s="149">
        <v>0</v>
      </c>
      <c r="K178" s="149">
        <f t="shared" si="28"/>
        <v>0</v>
      </c>
      <c r="L178" s="150"/>
      <c r="M178" s="27"/>
      <c r="N178" s="151" t="s">
        <v>1</v>
      </c>
      <c r="O178" s="152" t="s">
        <v>35</v>
      </c>
      <c r="P178" s="153">
        <f t="shared" si="29"/>
        <v>0</v>
      </c>
      <c r="Q178" s="153">
        <f t="shared" si="30"/>
        <v>0</v>
      </c>
      <c r="R178" s="153">
        <f t="shared" si="31"/>
        <v>0</v>
      </c>
      <c r="S178" s="154">
        <v>0</v>
      </c>
      <c r="T178" s="154">
        <f t="shared" si="32"/>
        <v>0</v>
      </c>
      <c r="U178" s="154">
        <v>7.5500000000000003E-3</v>
      </c>
      <c r="V178" s="154">
        <f t="shared" si="33"/>
        <v>0.12834999999999999</v>
      </c>
      <c r="W178" s="154">
        <v>0</v>
      </c>
      <c r="X178" s="155">
        <f t="shared" si="34"/>
        <v>0</v>
      </c>
      <c r="Y178" s="26"/>
      <c r="Z178" s="26"/>
      <c r="AA178" s="26"/>
      <c r="AB178" s="26"/>
      <c r="AC178" s="26"/>
      <c r="AD178" s="26"/>
      <c r="AE178" s="26"/>
      <c r="AR178" s="156" t="s">
        <v>127</v>
      </c>
      <c r="AT178" s="156" t="s">
        <v>123</v>
      </c>
      <c r="AU178" s="156" t="s">
        <v>119</v>
      </c>
      <c r="AY178" s="14" t="s">
        <v>120</v>
      </c>
      <c r="BE178" s="157">
        <f t="shared" si="35"/>
        <v>0</v>
      </c>
      <c r="BF178" s="157">
        <f t="shared" si="36"/>
        <v>0</v>
      </c>
      <c r="BG178" s="157">
        <f t="shared" si="37"/>
        <v>0</v>
      </c>
      <c r="BH178" s="157">
        <f t="shared" si="38"/>
        <v>0</v>
      </c>
      <c r="BI178" s="157">
        <f t="shared" si="39"/>
        <v>0</v>
      </c>
      <c r="BJ178" s="14" t="s">
        <v>119</v>
      </c>
      <c r="BK178" s="157">
        <f t="shared" si="40"/>
        <v>0</v>
      </c>
      <c r="BL178" s="14" t="s">
        <v>127</v>
      </c>
      <c r="BM178" s="156" t="s">
        <v>293</v>
      </c>
    </row>
    <row r="179" spans="1:65" s="2" customFormat="1" ht="24.2" customHeight="1">
      <c r="A179" s="26"/>
      <c r="B179" s="143"/>
      <c r="C179" s="144" t="s">
        <v>294</v>
      </c>
      <c r="D179" s="144" t="s">
        <v>123</v>
      </c>
      <c r="E179" s="145" t="s">
        <v>295</v>
      </c>
      <c r="F179" s="146" t="s">
        <v>296</v>
      </c>
      <c r="G179" s="147" t="s">
        <v>131</v>
      </c>
      <c r="H179" s="148">
        <v>47</v>
      </c>
      <c r="I179" s="149">
        <v>0</v>
      </c>
      <c r="J179" s="149">
        <v>0</v>
      </c>
      <c r="K179" s="149">
        <f t="shared" si="28"/>
        <v>0</v>
      </c>
      <c r="L179" s="150"/>
      <c r="M179" s="27"/>
      <c r="N179" s="151" t="s">
        <v>1</v>
      </c>
      <c r="O179" s="152" t="s">
        <v>35</v>
      </c>
      <c r="P179" s="153">
        <f t="shared" si="29"/>
        <v>0</v>
      </c>
      <c r="Q179" s="153">
        <f t="shared" si="30"/>
        <v>0</v>
      </c>
      <c r="R179" s="153">
        <f t="shared" si="31"/>
        <v>0</v>
      </c>
      <c r="S179" s="154">
        <v>0</v>
      </c>
      <c r="T179" s="154">
        <f t="shared" si="32"/>
        <v>0</v>
      </c>
      <c r="U179" s="154">
        <v>1.374E-2</v>
      </c>
      <c r="V179" s="154">
        <f t="shared" si="33"/>
        <v>0.64578000000000002</v>
      </c>
      <c r="W179" s="154">
        <v>0</v>
      </c>
      <c r="X179" s="155">
        <f t="shared" si="34"/>
        <v>0</v>
      </c>
      <c r="Y179" s="26"/>
      <c r="Z179" s="26"/>
      <c r="AA179" s="26"/>
      <c r="AB179" s="26"/>
      <c r="AC179" s="26"/>
      <c r="AD179" s="26"/>
      <c r="AE179" s="26"/>
      <c r="AR179" s="156" t="s">
        <v>127</v>
      </c>
      <c r="AT179" s="156" t="s">
        <v>123</v>
      </c>
      <c r="AU179" s="156" t="s">
        <v>119</v>
      </c>
      <c r="AY179" s="14" t="s">
        <v>120</v>
      </c>
      <c r="BE179" s="157">
        <f t="shared" si="35"/>
        <v>0</v>
      </c>
      <c r="BF179" s="157">
        <f t="shared" si="36"/>
        <v>0</v>
      </c>
      <c r="BG179" s="157">
        <f t="shared" si="37"/>
        <v>0</v>
      </c>
      <c r="BH179" s="157">
        <f t="shared" si="38"/>
        <v>0</v>
      </c>
      <c r="BI179" s="157">
        <f t="shared" si="39"/>
        <v>0</v>
      </c>
      <c r="BJ179" s="14" t="s">
        <v>119</v>
      </c>
      <c r="BK179" s="157">
        <f t="shared" si="40"/>
        <v>0</v>
      </c>
      <c r="BL179" s="14" t="s">
        <v>127</v>
      </c>
      <c r="BM179" s="156" t="s">
        <v>297</v>
      </c>
    </row>
    <row r="180" spans="1:65" s="2" customFormat="1" ht="16.5" customHeight="1">
      <c r="A180" s="26"/>
      <c r="B180" s="143"/>
      <c r="C180" s="144" t="s">
        <v>218</v>
      </c>
      <c r="D180" s="144" t="s">
        <v>123</v>
      </c>
      <c r="E180" s="145" t="s">
        <v>298</v>
      </c>
      <c r="F180" s="146" t="s">
        <v>299</v>
      </c>
      <c r="G180" s="147" t="s">
        <v>172</v>
      </c>
      <c r="H180" s="148">
        <v>4</v>
      </c>
      <c r="I180" s="149">
        <v>0</v>
      </c>
      <c r="J180" s="149">
        <v>0</v>
      </c>
      <c r="K180" s="149">
        <f t="shared" si="28"/>
        <v>0</v>
      </c>
      <c r="L180" s="150"/>
      <c r="M180" s="27"/>
      <c r="N180" s="151" t="s">
        <v>1</v>
      </c>
      <c r="O180" s="152" t="s">
        <v>35</v>
      </c>
      <c r="P180" s="153">
        <f t="shared" si="29"/>
        <v>0</v>
      </c>
      <c r="Q180" s="153">
        <f t="shared" si="30"/>
        <v>0</v>
      </c>
      <c r="R180" s="153">
        <f t="shared" si="31"/>
        <v>0</v>
      </c>
      <c r="S180" s="154">
        <v>0</v>
      </c>
      <c r="T180" s="154">
        <f t="shared" si="32"/>
        <v>0</v>
      </c>
      <c r="U180" s="154">
        <v>2.4000000000000001E-4</v>
      </c>
      <c r="V180" s="154">
        <f t="shared" si="33"/>
        <v>9.6000000000000002E-4</v>
      </c>
      <c r="W180" s="154">
        <v>0</v>
      </c>
      <c r="X180" s="155">
        <f t="shared" si="34"/>
        <v>0</v>
      </c>
      <c r="Y180" s="26"/>
      <c r="Z180" s="26"/>
      <c r="AA180" s="26"/>
      <c r="AB180" s="26"/>
      <c r="AC180" s="26"/>
      <c r="AD180" s="26"/>
      <c r="AE180" s="26"/>
      <c r="AR180" s="156" t="s">
        <v>127</v>
      </c>
      <c r="AT180" s="156" t="s">
        <v>123</v>
      </c>
      <c r="AU180" s="156" t="s">
        <v>119</v>
      </c>
      <c r="AY180" s="14" t="s">
        <v>120</v>
      </c>
      <c r="BE180" s="157">
        <f t="shared" si="35"/>
        <v>0</v>
      </c>
      <c r="BF180" s="157">
        <f t="shared" si="36"/>
        <v>0</v>
      </c>
      <c r="BG180" s="157">
        <f t="shared" si="37"/>
        <v>0</v>
      </c>
      <c r="BH180" s="157">
        <f t="shared" si="38"/>
        <v>0</v>
      </c>
      <c r="BI180" s="157">
        <f t="shared" si="39"/>
        <v>0</v>
      </c>
      <c r="BJ180" s="14" t="s">
        <v>119</v>
      </c>
      <c r="BK180" s="157">
        <f t="shared" si="40"/>
        <v>0</v>
      </c>
      <c r="BL180" s="14" t="s">
        <v>127</v>
      </c>
      <c r="BM180" s="156" t="s">
        <v>300</v>
      </c>
    </row>
    <row r="181" spans="1:65" s="2" customFormat="1" ht="24.2" customHeight="1">
      <c r="A181" s="26"/>
      <c r="B181" s="143"/>
      <c r="C181" s="158" t="s">
        <v>301</v>
      </c>
      <c r="D181" s="158" t="s">
        <v>128</v>
      </c>
      <c r="E181" s="159" t="s">
        <v>302</v>
      </c>
      <c r="F181" s="160" t="s">
        <v>303</v>
      </c>
      <c r="G181" s="161" t="s">
        <v>172</v>
      </c>
      <c r="H181" s="162">
        <v>4</v>
      </c>
      <c r="I181" s="163">
        <v>0</v>
      </c>
      <c r="J181" s="164"/>
      <c r="K181" s="163">
        <f t="shared" si="28"/>
        <v>0</v>
      </c>
      <c r="L181" s="164"/>
      <c r="M181" s="165"/>
      <c r="N181" s="166" t="s">
        <v>1</v>
      </c>
      <c r="O181" s="152" t="s">
        <v>35</v>
      </c>
      <c r="P181" s="153">
        <f t="shared" si="29"/>
        <v>0</v>
      </c>
      <c r="Q181" s="153">
        <f t="shared" si="30"/>
        <v>0</v>
      </c>
      <c r="R181" s="153">
        <f t="shared" si="31"/>
        <v>0</v>
      </c>
      <c r="S181" s="154">
        <v>0</v>
      </c>
      <c r="T181" s="154">
        <f t="shared" si="32"/>
        <v>0</v>
      </c>
      <c r="U181" s="154">
        <v>2.9E-4</v>
      </c>
      <c r="V181" s="154">
        <f t="shared" si="33"/>
        <v>1.16E-3</v>
      </c>
      <c r="W181" s="154">
        <v>0</v>
      </c>
      <c r="X181" s="155">
        <f t="shared" si="34"/>
        <v>0</v>
      </c>
      <c r="Y181" s="26"/>
      <c r="Z181" s="26"/>
      <c r="AA181" s="26"/>
      <c r="AB181" s="26"/>
      <c r="AC181" s="26"/>
      <c r="AD181" s="26"/>
      <c r="AE181" s="26"/>
      <c r="AR181" s="156" t="s">
        <v>132</v>
      </c>
      <c r="AT181" s="156" t="s">
        <v>128</v>
      </c>
      <c r="AU181" s="156" t="s">
        <v>119</v>
      </c>
      <c r="AY181" s="14" t="s">
        <v>120</v>
      </c>
      <c r="BE181" s="157">
        <f t="shared" si="35"/>
        <v>0</v>
      </c>
      <c r="BF181" s="157">
        <f t="shared" si="36"/>
        <v>0</v>
      </c>
      <c r="BG181" s="157">
        <f t="shared" si="37"/>
        <v>0</v>
      </c>
      <c r="BH181" s="157">
        <f t="shared" si="38"/>
        <v>0</v>
      </c>
      <c r="BI181" s="157">
        <f t="shared" si="39"/>
        <v>0</v>
      </c>
      <c r="BJ181" s="14" t="s">
        <v>119</v>
      </c>
      <c r="BK181" s="157">
        <f t="shared" si="40"/>
        <v>0</v>
      </c>
      <c r="BL181" s="14" t="s">
        <v>127</v>
      </c>
      <c r="BM181" s="156" t="s">
        <v>304</v>
      </c>
    </row>
    <row r="182" spans="1:65" s="2" customFormat="1" ht="16.5" customHeight="1">
      <c r="A182" s="26"/>
      <c r="B182" s="143"/>
      <c r="C182" s="144" t="s">
        <v>221</v>
      </c>
      <c r="D182" s="144" t="s">
        <v>123</v>
      </c>
      <c r="E182" s="145" t="s">
        <v>305</v>
      </c>
      <c r="F182" s="146" t="s">
        <v>306</v>
      </c>
      <c r="G182" s="147" t="s">
        <v>172</v>
      </c>
      <c r="H182" s="148">
        <v>4</v>
      </c>
      <c r="I182" s="149">
        <v>0</v>
      </c>
      <c r="J182" s="149">
        <v>0</v>
      </c>
      <c r="K182" s="149">
        <f t="shared" si="28"/>
        <v>0</v>
      </c>
      <c r="L182" s="150"/>
      <c r="M182" s="27"/>
      <c r="N182" s="151" t="s">
        <v>1</v>
      </c>
      <c r="O182" s="152" t="s">
        <v>35</v>
      </c>
      <c r="P182" s="153">
        <f t="shared" si="29"/>
        <v>0</v>
      </c>
      <c r="Q182" s="153">
        <f t="shared" si="30"/>
        <v>0</v>
      </c>
      <c r="R182" s="153">
        <f t="shared" si="31"/>
        <v>0</v>
      </c>
      <c r="S182" s="154">
        <v>0</v>
      </c>
      <c r="T182" s="154">
        <f t="shared" si="32"/>
        <v>0</v>
      </c>
      <c r="U182" s="154">
        <v>2.9999999999999997E-4</v>
      </c>
      <c r="V182" s="154">
        <f t="shared" si="33"/>
        <v>1.1999999999999999E-3</v>
      </c>
      <c r="W182" s="154">
        <v>0</v>
      </c>
      <c r="X182" s="155">
        <f t="shared" si="34"/>
        <v>0</v>
      </c>
      <c r="Y182" s="26"/>
      <c r="Z182" s="26"/>
      <c r="AA182" s="26"/>
      <c r="AB182" s="26"/>
      <c r="AC182" s="26"/>
      <c r="AD182" s="26"/>
      <c r="AE182" s="26"/>
      <c r="AR182" s="156" t="s">
        <v>127</v>
      </c>
      <c r="AT182" s="156" t="s">
        <v>123</v>
      </c>
      <c r="AU182" s="156" t="s">
        <v>119</v>
      </c>
      <c r="AY182" s="14" t="s">
        <v>120</v>
      </c>
      <c r="BE182" s="157">
        <f t="shared" si="35"/>
        <v>0</v>
      </c>
      <c r="BF182" s="157">
        <f t="shared" si="36"/>
        <v>0</v>
      </c>
      <c r="BG182" s="157">
        <f t="shared" si="37"/>
        <v>0</v>
      </c>
      <c r="BH182" s="157">
        <f t="shared" si="38"/>
        <v>0</v>
      </c>
      <c r="BI182" s="157">
        <f t="shared" si="39"/>
        <v>0</v>
      </c>
      <c r="BJ182" s="14" t="s">
        <v>119</v>
      </c>
      <c r="BK182" s="157">
        <f t="shared" si="40"/>
        <v>0</v>
      </c>
      <c r="BL182" s="14" t="s">
        <v>127</v>
      </c>
      <c r="BM182" s="156" t="s">
        <v>307</v>
      </c>
    </row>
    <row r="183" spans="1:65" s="2" customFormat="1" ht="24.2" customHeight="1">
      <c r="A183" s="26"/>
      <c r="B183" s="143"/>
      <c r="C183" s="158" t="s">
        <v>308</v>
      </c>
      <c r="D183" s="158" t="s">
        <v>128</v>
      </c>
      <c r="E183" s="159" t="s">
        <v>309</v>
      </c>
      <c r="F183" s="160" t="s">
        <v>310</v>
      </c>
      <c r="G183" s="161" t="s">
        <v>172</v>
      </c>
      <c r="H183" s="162">
        <v>4</v>
      </c>
      <c r="I183" s="163">
        <v>0</v>
      </c>
      <c r="J183" s="164"/>
      <c r="K183" s="163">
        <f t="shared" si="28"/>
        <v>0</v>
      </c>
      <c r="L183" s="164"/>
      <c r="M183" s="165"/>
      <c r="N183" s="166" t="s">
        <v>1</v>
      </c>
      <c r="O183" s="152" t="s">
        <v>35</v>
      </c>
      <c r="P183" s="153">
        <f t="shared" si="29"/>
        <v>0</v>
      </c>
      <c r="Q183" s="153">
        <f t="shared" si="30"/>
        <v>0</v>
      </c>
      <c r="R183" s="153">
        <f t="shared" si="31"/>
        <v>0</v>
      </c>
      <c r="S183" s="154">
        <v>0</v>
      </c>
      <c r="T183" s="154">
        <f t="shared" si="32"/>
        <v>0</v>
      </c>
      <c r="U183" s="154">
        <v>4.8000000000000001E-4</v>
      </c>
      <c r="V183" s="154">
        <f t="shared" si="33"/>
        <v>1.92E-3</v>
      </c>
      <c r="W183" s="154">
        <v>0</v>
      </c>
      <c r="X183" s="155">
        <f t="shared" si="34"/>
        <v>0</v>
      </c>
      <c r="Y183" s="26"/>
      <c r="Z183" s="26"/>
      <c r="AA183" s="26"/>
      <c r="AB183" s="26"/>
      <c r="AC183" s="26"/>
      <c r="AD183" s="26"/>
      <c r="AE183" s="26"/>
      <c r="AR183" s="156" t="s">
        <v>132</v>
      </c>
      <c r="AT183" s="156" t="s">
        <v>128</v>
      </c>
      <c r="AU183" s="156" t="s">
        <v>119</v>
      </c>
      <c r="AY183" s="14" t="s">
        <v>120</v>
      </c>
      <c r="BE183" s="157">
        <f t="shared" si="35"/>
        <v>0</v>
      </c>
      <c r="BF183" s="157">
        <f t="shared" si="36"/>
        <v>0</v>
      </c>
      <c r="BG183" s="157">
        <f t="shared" si="37"/>
        <v>0</v>
      </c>
      <c r="BH183" s="157">
        <f t="shared" si="38"/>
        <v>0</v>
      </c>
      <c r="BI183" s="157">
        <f t="shared" si="39"/>
        <v>0</v>
      </c>
      <c r="BJ183" s="14" t="s">
        <v>119</v>
      </c>
      <c r="BK183" s="157">
        <f t="shared" si="40"/>
        <v>0</v>
      </c>
      <c r="BL183" s="14" t="s">
        <v>127</v>
      </c>
      <c r="BM183" s="156" t="s">
        <v>311</v>
      </c>
    </row>
    <row r="184" spans="1:65" s="2" customFormat="1" ht="16.5" customHeight="1">
      <c r="A184" s="26"/>
      <c r="B184" s="143"/>
      <c r="C184" s="144" t="s">
        <v>225</v>
      </c>
      <c r="D184" s="144" t="s">
        <v>123</v>
      </c>
      <c r="E184" s="145" t="s">
        <v>312</v>
      </c>
      <c r="F184" s="146" t="s">
        <v>313</v>
      </c>
      <c r="G184" s="147" t="s">
        <v>172</v>
      </c>
      <c r="H184" s="148">
        <v>16</v>
      </c>
      <c r="I184" s="149">
        <v>0</v>
      </c>
      <c r="J184" s="149">
        <v>0</v>
      </c>
      <c r="K184" s="149">
        <f t="shared" si="28"/>
        <v>0</v>
      </c>
      <c r="L184" s="150"/>
      <c r="M184" s="27"/>
      <c r="N184" s="151" t="s">
        <v>1</v>
      </c>
      <c r="O184" s="152" t="s">
        <v>35</v>
      </c>
      <c r="P184" s="153">
        <f t="shared" si="29"/>
        <v>0</v>
      </c>
      <c r="Q184" s="153">
        <f t="shared" si="30"/>
        <v>0</v>
      </c>
      <c r="R184" s="153">
        <f t="shared" si="31"/>
        <v>0</v>
      </c>
      <c r="S184" s="154">
        <v>0</v>
      </c>
      <c r="T184" s="154">
        <f t="shared" si="32"/>
        <v>0</v>
      </c>
      <c r="U184" s="154">
        <v>4.2999999999999999E-4</v>
      </c>
      <c r="V184" s="154">
        <f t="shared" si="33"/>
        <v>6.8799999999999998E-3</v>
      </c>
      <c r="W184" s="154">
        <v>0</v>
      </c>
      <c r="X184" s="155">
        <f t="shared" si="34"/>
        <v>0</v>
      </c>
      <c r="Y184" s="26"/>
      <c r="Z184" s="26"/>
      <c r="AA184" s="26"/>
      <c r="AB184" s="26"/>
      <c r="AC184" s="26"/>
      <c r="AD184" s="26"/>
      <c r="AE184" s="26"/>
      <c r="AR184" s="156" t="s">
        <v>127</v>
      </c>
      <c r="AT184" s="156" t="s">
        <v>123</v>
      </c>
      <c r="AU184" s="156" t="s">
        <v>119</v>
      </c>
      <c r="AY184" s="14" t="s">
        <v>120</v>
      </c>
      <c r="BE184" s="157">
        <f t="shared" si="35"/>
        <v>0</v>
      </c>
      <c r="BF184" s="157">
        <f t="shared" si="36"/>
        <v>0</v>
      </c>
      <c r="BG184" s="157">
        <f t="shared" si="37"/>
        <v>0</v>
      </c>
      <c r="BH184" s="157">
        <f t="shared" si="38"/>
        <v>0</v>
      </c>
      <c r="BI184" s="157">
        <f t="shared" si="39"/>
        <v>0</v>
      </c>
      <c r="BJ184" s="14" t="s">
        <v>119</v>
      </c>
      <c r="BK184" s="157">
        <f t="shared" si="40"/>
        <v>0</v>
      </c>
      <c r="BL184" s="14" t="s">
        <v>127</v>
      </c>
      <c r="BM184" s="156" t="s">
        <v>314</v>
      </c>
    </row>
    <row r="185" spans="1:65" s="2" customFormat="1" ht="24.2" customHeight="1">
      <c r="A185" s="26"/>
      <c r="B185" s="143"/>
      <c r="C185" s="158" t="s">
        <v>315</v>
      </c>
      <c r="D185" s="158" t="s">
        <v>128</v>
      </c>
      <c r="E185" s="159" t="s">
        <v>316</v>
      </c>
      <c r="F185" s="160" t="s">
        <v>317</v>
      </c>
      <c r="G185" s="161" t="s">
        <v>172</v>
      </c>
      <c r="H185" s="162">
        <v>12</v>
      </c>
      <c r="I185" s="163">
        <v>0</v>
      </c>
      <c r="J185" s="164"/>
      <c r="K185" s="163">
        <f t="shared" si="28"/>
        <v>0</v>
      </c>
      <c r="L185" s="164"/>
      <c r="M185" s="165"/>
      <c r="N185" s="166" t="s">
        <v>1</v>
      </c>
      <c r="O185" s="152" t="s">
        <v>35</v>
      </c>
      <c r="P185" s="153">
        <f t="shared" si="29"/>
        <v>0</v>
      </c>
      <c r="Q185" s="153">
        <f t="shared" si="30"/>
        <v>0</v>
      </c>
      <c r="R185" s="153">
        <f t="shared" si="31"/>
        <v>0</v>
      </c>
      <c r="S185" s="154">
        <v>0</v>
      </c>
      <c r="T185" s="154">
        <f t="shared" si="32"/>
        <v>0</v>
      </c>
      <c r="U185" s="154">
        <v>9.3000000000000005E-4</v>
      </c>
      <c r="V185" s="154">
        <f t="shared" si="33"/>
        <v>1.116E-2</v>
      </c>
      <c r="W185" s="154">
        <v>0</v>
      </c>
      <c r="X185" s="155">
        <f t="shared" si="34"/>
        <v>0</v>
      </c>
      <c r="Y185" s="26"/>
      <c r="Z185" s="26"/>
      <c r="AA185" s="26"/>
      <c r="AB185" s="26"/>
      <c r="AC185" s="26"/>
      <c r="AD185" s="26"/>
      <c r="AE185" s="26"/>
      <c r="AR185" s="156" t="s">
        <v>132</v>
      </c>
      <c r="AT185" s="156" t="s">
        <v>128</v>
      </c>
      <c r="AU185" s="156" t="s">
        <v>119</v>
      </c>
      <c r="AY185" s="14" t="s">
        <v>120</v>
      </c>
      <c r="BE185" s="157">
        <f t="shared" si="35"/>
        <v>0</v>
      </c>
      <c r="BF185" s="157">
        <f t="shared" si="36"/>
        <v>0</v>
      </c>
      <c r="BG185" s="157">
        <f t="shared" si="37"/>
        <v>0</v>
      </c>
      <c r="BH185" s="157">
        <f t="shared" si="38"/>
        <v>0</v>
      </c>
      <c r="BI185" s="157">
        <f t="shared" si="39"/>
        <v>0</v>
      </c>
      <c r="BJ185" s="14" t="s">
        <v>119</v>
      </c>
      <c r="BK185" s="157">
        <f t="shared" si="40"/>
        <v>0</v>
      </c>
      <c r="BL185" s="14" t="s">
        <v>127</v>
      </c>
      <c r="BM185" s="156" t="s">
        <v>318</v>
      </c>
    </row>
    <row r="186" spans="1:65" s="2" customFormat="1" ht="24.2" customHeight="1">
      <c r="A186" s="26"/>
      <c r="B186" s="143"/>
      <c r="C186" s="158" t="s">
        <v>228</v>
      </c>
      <c r="D186" s="158" t="s">
        <v>128</v>
      </c>
      <c r="E186" s="159" t="s">
        <v>319</v>
      </c>
      <c r="F186" s="160" t="s">
        <v>320</v>
      </c>
      <c r="G186" s="161" t="s">
        <v>172</v>
      </c>
      <c r="H186" s="162">
        <v>4</v>
      </c>
      <c r="I186" s="163">
        <v>0</v>
      </c>
      <c r="J186" s="164"/>
      <c r="K186" s="163">
        <f t="shared" si="28"/>
        <v>0</v>
      </c>
      <c r="L186" s="164"/>
      <c r="M186" s="165"/>
      <c r="N186" s="166" t="s">
        <v>1</v>
      </c>
      <c r="O186" s="152" t="s">
        <v>35</v>
      </c>
      <c r="P186" s="153">
        <f t="shared" si="29"/>
        <v>0</v>
      </c>
      <c r="Q186" s="153">
        <f t="shared" si="30"/>
        <v>0</v>
      </c>
      <c r="R186" s="153">
        <f t="shared" si="31"/>
        <v>0</v>
      </c>
      <c r="S186" s="154">
        <v>0</v>
      </c>
      <c r="T186" s="154">
        <f t="shared" si="32"/>
        <v>0</v>
      </c>
      <c r="U186" s="154">
        <v>9.3000000000000005E-4</v>
      </c>
      <c r="V186" s="154">
        <f t="shared" si="33"/>
        <v>3.7200000000000002E-3</v>
      </c>
      <c r="W186" s="154">
        <v>0</v>
      </c>
      <c r="X186" s="155">
        <f t="shared" si="34"/>
        <v>0</v>
      </c>
      <c r="Y186" s="26"/>
      <c r="Z186" s="26"/>
      <c r="AA186" s="26"/>
      <c r="AB186" s="26"/>
      <c r="AC186" s="26"/>
      <c r="AD186" s="26"/>
      <c r="AE186" s="26"/>
      <c r="AR186" s="156" t="s">
        <v>132</v>
      </c>
      <c r="AT186" s="156" t="s">
        <v>128</v>
      </c>
      <c r="AU186" s="156" t="s">
        <v>119</v>
      </c>
      <c r="AY186" s="14" t="s">
        <v>120</v>
      </c>
      <c r="BE186" s="157">
        <f t="shared" si="35"/>
        <v>0</v>
      </c>
      <c r="BF186" s="157">
        <f t="shared" si="36"/>
        <v>0</v>
      </c>
      <c r="BG186" s="157">
        <f t="shared" si="37"/>
        <v>0</v>
      </c>
      <c r="BH186" s="157">
        <f t="shared" si="38"/>
        <v>0</v>
      </c>
      <c r="BI186" s="157">
        <f t="shared" si="39"/>
        <v>0</v>
      </c>
      <c r="BJ186" s="14" t="s">
        <v>119</v>
      </c>
      <c r="BK186" s="157">
        <f t="shared" si="40"/>
        <v>0</v>
      </c>
      <c r="BL186" s="14" t="s">
        <v>127</v>
      </c>
      <c r="BM186" s="156" t="s">
        <v>321</v>
      </c>
    </row>
    <row r="187" spans="1:65" s="2" customFormat="1" ht="16.5" customHeight="1">
      <c r="A187" s="26"/>
      <c r="B187" s="143"/>
      <c r="C187" s="144" t="s">
        <v>322</v>
      </c>
      <c r="D187" s="144" t="s">
        <v>123</v>
      </c>
      <c r="E187" s="145" t="s">
        <v>323</v>
      </c>
      <c r="F187" s="146" t="s">
        <v>324</v>
      </c>
      <c r="G187" s="147" t="s">
        <v>172</v>
      </c>
      <c r="H187" s="148">
        <v>17</v>
      </c>
      <c r="I187" s="149">
        <v>0</v>
      </c>
      <c r="J187" s="149">
        <v>0</v>
      </c>
      <c r="K187" s="149">
        <f t="shared" si="28"/>
        <v>0</v>
      </c>
      <c r="L187" s="150"/>
      <c r="M187" s="27"/>
      <c r="N187" s="151" t="s">
        <v>1</v>
      </c>
      <c r="O187" s="152" t="s">
        <v>35</v>
      </c>
      <c r="P187" s="153">
        <f t="shared" si="29"/>
        <v>0</v>
      </c>
      <c r="Q187" s="153">
        <f t="shared" si="30"/>
        <v>0</v>
      </c>
      <c r="R187" s="153">
        <f t="shared" si="31"/>
        <v>0</v>
      </c>
      <c r="S187" s="154">
        <v>0</v>
      </c>
      <c r="T187" s="154">
        <f t="shared" si="32"/>
        <v>0</v>
      </c>
      <c r="U187" s="154">
        <v>1.4999999999999999E-4</v>
      </c>
      <c r="V187" s="154">
        <f t="shared" si="33"/>
        <v>2.5499999999999997E-3</v>
      </c>
      <c r="W187" s="154">
        <v>0</v>
      </c>
      <c r="X187" s="155">
        <f t="shared" si="34"/>
        <v>0</v>
      </c>
      <c r="Y187" s="26"/>
      <c r="Z187" s="26"/>
      <c r="AA187" s="26"/>
      <c r="AB187" s="26"/>
      <c r="AC187" s="26"/>
      <c r="AD187" s="26"/>
      <c r="AE187" s="26"/>
      <c r="AR187" s="156" t="s">
        <v>127</v>
      </c>
      <c r="AT187" s="156" t="s">
        <v>123</v>
      </c>
      <c r="AU187" s="156" t="s">
        <v>119</v>
      </c>
      <c r="AY187" s="14" t="s">
        <v>120</v>
      </c>
      <c r="BE187" s="157">
        <f t="shared" si="35"/>
        <v>0</v>
      </c>
      <c r="BF187" s="157">
        <f t="shared" si="36"/>
        <v>0</v>
      </c>
      <c r="BG187" s="157">
        <f t="shared" si="37"/>
        <v>0</v>
      </c>
      <c r="BH187" s="157">
        <f t="shared" si="38"/>
        <v>0</v>
      </c>
      <c r="BI187" s="157">
        <f t="shared" si="39"/>
        <v>0</v>
      </c>
      <c r="BJ187" s="14" t="s">
        <v>119</v>
      </c>
      <c r="BK187" s="157">
        <f t="shared" si="40"/>
        <v>0</v>
      </c>
      <c r="BL187" s="14" t="s">
        <v>127</v>
      </c>
      <c r="BM187" s="156" t="s">
        <v>325</v>
      </c>
    </row>
    <row r="188" spans="1:65" s="2" customFormat="1" ht="24.2" customHeight="1">
      <c r="A188" s="26"/>
      <c r="B188" s="143"/>
      <c r="C188" s="158" t="s">
        <v>232</v>
      </c>
      <c r="D188" s="158" t="s">
        <v>128</v>
      </c>
      <c r="E188" s="159" t="s">
        <v>326</v>
      </c>
      <c r="F188" s="160" t="s">
        <v>327</v>
      </c>
      <c r="G188" s="161" t="s">
        <v>172</v>
      </c>
      <c r="H188" s="162">
        <v>17</v>
      </c>
      <c r="I188" s="163">
        <v>0</v>
      </c>
      <c r="J188" s="164"/>
      <c r="K188" s="163">
        <f t="shared" si="28"/>
        <v>0</v>
      </c>
      <c r="L188" s="164"/>
      <c r="M188" s="165"/>
      <c r="N188" s="166" t="s">
        <v>1</v>
      </c>
      <c r="O188" s="152" t="s">
        <v>35</v>
      </c>
      <c r="P188" s="153">
        <f t="shared" si="29"/>
        <v>0</v>
      </c>
      <c r="Q188" s="153">
        <f t="shared" si="30"/>
        <v>0</v>
      </c>
      <c r="R188" s="153">
        <f t="shared" si="31"/>
        <v>0</v>
      </c>
      <c r="S188" s="154">
        <v>0</v>
      </c>
      <c r="T188" s="154">
        <f t="shared" si="32"/>
        <v>0</v>
      </c>
      <c r="U188" s="154">
        <v>1.2E-4</v>
      </c>
      <c r="V188" s="154">
        <f t="shared" si="33"/>
        <v>2.0400000000000001E-3</v>
      </c>
      <c r="W188" s="154">
        <v>0</v>
      </c>
      <c r="X188" s="155">
        <f t="shared" si="34"/>
        <v>0</v>
      </c>
      <c r="Y188" s="26"/>
      <c r="Z188" s="26"/>
      <c r="AA188" s="26"/>
      <c r="AB188" s="26"/>
      <c r="AC188" s="26"/>
      <c r="AD188" s="26"/>
      <c r="AE188" s="26"/>
      <c r="AR188" s="156" t="s">
        <v>132</v>
      </c>
      <c r="AT188" s="156" t="s">
        <v>128</v>
      </c>
      <c r="AU188" s="156" t="s">
        <v>119</v>
      </c>
      <c r="AY188" s="14" t="s">
        <v>120</v>
      </c>
      <c r="BE188" s="157">
        <f t="shared" si="35"/>
        <v>0</v>
      </c>
      <c r="BF188" s="157">
        <f t="shared" si="36"/>
        <v>0</v>
      </c>
      <c r="BG188" s="157">
        <f t="shared" si="37"/>
        <v>0</v>
      </c>
      <c r="BH188" s="157">
        <f t="shared" si="38"/>
        <v>0</v>
      </c>
      <c r="BI188" s="157">
        <f t="shared" si="39"/>
        <v>0</v>
      </c>
      <c r="BJ188" s="14" t="s">
        <v>119</v>
      </c>
      <c r="BK188" s="157">
        <f t="shared" si="40"/>
        <v>0</v>
      </c>
      <c r="BL188" s="14" t="s">
        <v>127</v>
      </c>
      <c r="BM188" s="156" t="s">
        <v>328</v>
      </c>
    </row>
    <row r="189" spans="1:65" s="2" customFormat="1" ht="16.5" customHeight="1">
      <c r="A189" s="26"/>
      <c r="B189" s="143"/>
      <c r="C189" s="144" t="s">
        <v>329</v>
      </c>
      <c r="D189" s="144" t="s">
        <v>123</v>
      </c>
      <c r="E189" s="145" t="s">
        <v>330</v>
      </c>
      <c r="F189" s="146" t="s">
        <v>331</v>
      </c>
      <c r="G189" s="147" t="s">
        <v>172</v>
      </c>
      <c r="H189" s="148">
        <v>9</v>
      </c>
      <c r="I189" s="149">
        <v>0</v>
      </c>
      <c r="J189" s="149">
        <v>0</v>
      </c>
      <c r="K189" s="149">
        <f t="shared" si="28"/>
        <v>0</v>
      </c>
      <c r="L189" s="150"/>
      <c r="M189" s="27"/>
      <c r="N189" s="151" t="s">
        <v>1</v>
      </c>
      <c r="O189" s="152" t="s">
        <v>35</v>
      </c>
      <c r="P189" s="153">
        <f t="shared" si="29"/>
        <v>0</v>
      </c>
      <c r="Q189" s="153">
        <f t="shared" si="30"/>
        <v>0</v>
      </c>
      <c r="R189" s="153">
        <f t="shared" si="31"/>
        <v>0</v>
      </c>
      <c r="S189" s="154">
        <v>0</v>
      </c>
      <c r="T189" s="154">
        <f t="shared" si="32"/>
        <v>0</v>
      </c>
      <c r="U189" s="154">
        <v>2.4000000000000001E-4</v>
      </c>
      <c r="V189" s="154">
        <f t="shared" si="33"/>
        <v>2.16E-3</v>
      </c>
      <c r="W189" s="154">
        <v>0</v>
      </c>
      <c r="X189" s="155">
        <f t="shared" si="34"/>
        <v>0</v>
      </c>
      <c r="Y189" s="26"/>
      <c r="Z189" s="26"/>
      <c r="AA189" s="26"/>
      <c r="AB189" s="26"/>
      <c r="AC189" s="26"/>
      <c r="AD189" s="26"/>
      <c r="AE189" s="26"/>
      <c r="AR189" s="156" t="s">
        <v>127</v>
      </c>
      <c r="AT189" s="156" t="s">
        <v>123</v>
      </c>
      <c r="AU189" s="156" t="s">
        <v>119</v>
      </c>
      <c r="AY189" s="14" t="s">
        <v>120</v>
      </c>
      <c r="BE189" s="157">
        <f t="shared" si="35"/>
        <v>0</v>
      </c>
      <c r="BF189" s="157">
        <f t="shared" si="36"/>
        <v>0</v>
      </c>
      <c r="BG189" s="157">
        <f t="shared" si="37"/>
        <v>0</v>
      </c>
      <c r="BH189" s="157">
        <f t="shared" si="38"/>
        <v>0</v>
      </c>
      <c r="BI189" s="157">
        <f t="shared" si="39"/>
        <v>0</v>
      </c>
      <c r="BJ189" s="14" t="s">
        <v>119</v>
      </c>
      <c r="BK189" s="157">
        <f t="shared" si="40"/>
        <v>0</v>
      </c>
      <c r="BL189" s="14" t="s">
        <v>127</v>
      </c>
      <c r="BM189" s="156" t="s">
        <v>332</v>
      </c>
    </row>
    <row r="190" spans="1:65" s="2" customFormat="1" ht="24.2" customHeight="1">
      <c r="A190" s="26"/>
      <c r="B190" s="143"/>
      <c r="C190" s="158" t="s">
        <v>235</v>
      </c>
      <c r="D190" s="158" t="s">
        <v>128</v>
      </c>
      <c r="E190" s="159" t="s">
        <v>333</v>
      </c>
      <c r="F190" s="160" t="s">
        <v>334</v>
      </c>
      <c r="G190" s="161" t="s">
        <v>172</v>
      </c>
      <c r="H190" s="162">
        <v>9</v>
      </c>
      <c r="I190" s="163">
        <v>0</v>
      </c>
      <c r="J190" s="164"/>
      <c r="K190" s="163">
        <f t="shared" si="28"/>
        <v>0</v>
      </c>
      <c r="L190" s="164"/>
      <c r="M190" s="165"/>
      <c r="N190" s="166" t="s">
        <v>1</v>
      </c>
      <c r="O190" s="152" t="s">
        <v>35</v>
      </c>
      <c r="P190" s="153">
        <f t="shared" si="29"/>
        <v>0</v>
      </c>
      <c r="Q190" s="153">
        <f t="shared" si="30"/>
        <v>0</v>
      </c>
      <c r="R190" s="153">
        <f t="shared" si="31"/>
        <v>0</v>
      </c>
      <c r="S190" s="154">
        <v>0</v>
      </c>
      <c r="T190" s="154">
        <f t="shared" si="32"/>
        <v>0</v>
      </c>
      <c r="U190" s="154">
        <v>4.8999999999999998E-4</v>
      </c>
      <c r="V190" s="154">
        <f t="shared" si="33"/>
        <v>4.4099999999999999E-3</v>
      </c>
      <c r="W190" s="154">
        <v>0</v>
      </c>
      <c r="X190" s="155">
        <f t="shared" si="34"/>
        <v>0</v>
      </c>
      <c r="Y190" s="26"/>
      <c r="Z190" s="26"/>
      <c r="AA190" s="26"/>
      <c r="AB190" s="26"/>
      <c r="AC190" s="26"/>
      <c r="AD190" s="26"/>
      <c r="AE190" s="26"/>
      <c r="AR190" s="156" t="s">
        <v>132</v>
      </c>
      <c r="AT190" s="156" t="s">
        <v>128</v>
      </c>
      <c r="AU190" s="156" t="s">
        <v>119</v>
      </c>
      <c r="AY190" s="14" t="s">
        <v>120</v>
      </c>
      <c r="BE190" s="157">
        <f t="shared" si="35"/>
        <v>0</v>
      </c>
      <c r="BF190" s="157">
        <f t="shared" si="36"/>
        <v>0</v>
      </c>
      <c r="BG190" s="157">
        <f t="shared" si="37"/>
        <v>0</v>
      </c>
      <c r="BH190" s="157">
        <f t="shared" si="38"/>
        <v>0</v>
      </c>
      <c r="BI190" s="157">
        <f t="shared" si="39"/>
        <v>0</v>
      </c>
      <c r="BJ190" s="14" t="s">
        <v>119</v>
      </c>
      <c r="BK190" s="157">
        <f t="shared" si="40"/>
        <v>0</v>
      </c>
      <c r="BL190" s="14" t="s">
        <v>127</v>
      </c>
      <c r="BM190" s="156" t="s">
        <v>335</v>
      </c>
    </row>
    <row r="191" spans="1:65" s="2" customFormat="1" ht="16.5" customHeight="1">
      <c r="A191" s="26"/>
      <c r="B191" s="143"/>
      <c r="C191" s="144" t="s">
        <v>336</v>
      </c>
      <c r="D191" s="144" t="s">
        <v>123</v>
      </c>
      <c r="E191" s="145" t="s">
        <v>337</v>
      </c>
      <c r="F191" s="146" t="s">
        <v>338</v>
      </c>
      <c r="G191" s="147" t="s">
        <v>172</v>
      </c>
      <c r="H191" s="148">
        <v>7</v>
      </c>
      <c r="I191" s="149">
        <v>0</v>
      </c>
      <c r="J191" s="149">
        <v>0</v>
      </c>
      <c r="K191" s="149">
        <f t="shared" si="28"/>
        <v>0</v>
      </c>
      <c r="L191" s="150"/>
      <c r="M191" s="27"/>
      <c r="N191" s="151" t="s">
        <v>1</v>
      </c>
      <c r="O191" s="152" t="s">
        <v>35</v>
      </c>
      <c r="P191" s="153">
        <f t="shared" si="29"/>
        <v>0</v>
      </c>
      <c r="Q191" s="153">
        <f t="shared" si="30"/>
        <v>0</v>
      </c>
      <c r="R191" s="153">
        <f t="shared" si="31"/>
        <v>0</v>
      </c>
      <c r="S191" s="154">
        <v>0</v>
      </c>
      <c r="T191" s="154">
        <f t="shared" si="32"/>
        <v>0</v>
      </c>
      <c r="U191" s="154">
        <v>2.9999999999999997E-4</v>
      </c>
      <c r="V191" s="154">
        <f t="shared" si="33"/>
        <v>2.0999999999999999E-3</v>
      </c>
      <c r="W191" s="154">
        <v>0</v>
      </c>
      <c r="X191" s="155">
        <f t="shared" si="34"/>
        <v>0</v>
      </c>
      <c r="Y191" s="26"/>
      <c r="Z191" s="26"/>
      <c r="AA191" s="26"/>
      <c r="AB191" s="26"/>
      <c r="AC191" s="26"/>
      <c r="AD191" s="26"/>
      <c r="AE191" s="26"/>
      <c r="AR191" s="156" t="s">
        <v>127</v>
      </c>
      <c r="AT191" s="156" t="s">
        <v>123</v>
      </c>
      <c r="AU191" s="156" t="s">
        <v>119</v>
      </c>
      <c r="AY191" s="14" t="s">
        <v>120</v>
      </c>
      <c r="BE191" s="157">
        <f t="shared" si="35"/>
        <v>0</v>
      </c>
      <c r="BF191" s="157">
        <f t="shared" si="36"/>
        <v>0</v>
      </c>
      <c r="BG191" s="157">
        <f t="shared" si="37"/>
        <v>0</v>
      </c>
      <c r="BH191" s="157">
        <f t="shared" si="38"/>
        <v>0</v>
      </c>
      <c r="BI191" s="157">
        <f t="shared" si="39"/>
        <v>0</v>
      </c>
      <c r="BJ191" s="14" t="s">
        <v>119</v>
      </c>
      <c r="BK191" s="157">
        <f t="shared" si="40"/>
        <v>0</v>
      </c>
      <c r="BL191" s="14" t="s">
        <v>127</v>
      </c>
      <c r="BM191" s="156" t="s">
        <v>339</v>
      </c>
    </row>
    <row r="192" spans="1:65" s="2" customFormat="1" ht="24.2" customHeight="1">
      <c r="A192" s="26"/>
      <c r="B192" s="143"/>
      <c r="C192" s="158" t="s">
        <v>239</v>
      </c>
      <c r="D192" s="158" t="s">
        <v>128</v>
      </c>
      <c r="E192" s="159" t="s">
        <v>340</v>
      </c>
      <c r="F192" s="160" t="s">
        <v>341</v>
      </c>
      <c r="G192" s="161" t="s">
        <v>172</v>
      </c>
      <c r="H192" s="162">
        <v>7</v>
      </c>
      <c r="I192" s="163">
        <v>0</v>
      </c>
      <c r="J192" s="164"/>
      <c r="K192" s="163">
        <f t="shared" si="28"/>
        <v>0</v>
      </c>
      <c r="L192" s="164"/>
      <c r="M192" s="165"/>
      <c r="N192" s="166" t="s">
        <v>1</v>
      </c>
      <c r="O192" s="152" t="s">
        <v>35</v>
      </c>
      <c r="P192" s="153">
        <f t="shared" si="29"/>
        <v>0</v>
      </c>
      <c r="Q192" s="153">
        <f t="shared" si="30"/>
        <v>0</v>
      </c>
      <c r="R192" s="153">
        <f t="shared" si="31"/>
        <v>0</v>
      </c>
      <c r="S192" s="154">
        <v>0</v>
      </c>
      <c r="T192" s="154">
        <f t="shared" si="32"/>
        <v>0</v>
      </c>
      <c r="U192" s="154">
        <v>8.5999999999999998E-4</v>
      </c>
      <c r="V192" s="154">
        <f t="shared" si="33"/>
        <v>6.0200000000000002E-3</v>
      </c>
      <c r="W192" s="154">
        <v>0</v>
      </c>
      <c r="X192" s="155">
        <f t="shared" si="34"/>
        <v>0</v>
      </c>
      <c r="Y192" s="26"/>
      <c r="Z192" s="26"/>
      <c r="AA192" s="26"/>
      <c r="AB192" s="26"/>
      <c r="AC192" s="26"/>
      <c r="AD192" s="26"/>
      <c r="AE192" s="26"/>
      <c r="AR192" s="156" t="s">
        <v>132</v>
      </c>
      <c r="AT192" s="156" t="s">
        <v>128</v>
      </c>
      <c r="AU192" s="156" t="s">
        <v>119</v>
      </c>
      <c r="AY192" s="14" t="s">
        <v>120</v>
      </c>
      <c r="BE192" s="157">
        <f t="shared" si="35"/>
        <v>0</v>
      </c>
      <c r="BF192" s="157">
        <f t="shared" si="36"/>
        <v>0</v>
      </c>
      <c r="BG192" s="157">
        <f t="shared" si="37"/>
        <v>0</v>
      </c>
      <c r="BH192" s="157">
        <f t="shared" si="38"/>
        <v>0</v>
      </c>
      <c r="BI192" s="157">
        <f t="shared" si="39"/>
        <v>0</v>
      </c>
      <c r="BJ192" s="14" t="s">
        <v>119</v>
      </c>
      <c r="BK192" s="157">
        <f t="shared" si="40"/>
        <v>0</v>
      </c>
      <c r="BL192" s="14" t="s">
        <v>127</v>
      </c>
      <c r="BM192" s="156" t="s">
        <v>342</v>
      </c>
    </row>
    <row r="193" spans="1:65" s="2" customFormat="1" ht="16.5" customHeight="1">
      <c r="A193" s="26"/>
      <c r="B193" s="143"/>
      <c r="C193" s="144" t="s">
        <v>343</v>
      </c>
      <c r="D193" s="144" t="s">
        <v>123</v>
      </c>
      <c r="E193" s="145" t="s">
        <v>344</v>
      </c>
      <c r="F193" s="146" t="s">
        <v>345</v>
      </c>
      <c r="G193" s="147" t="s">
        <v>172</v>
      </c>
      <c r="H193" s="148">
        <v>17</v>
      </c>
      <c r="I193" s="149">
        <v>0</v>
      </c>
      <c r="J193" s="149">
        <v>0</v>
      </c>
      <c r="K193" s="149">
        <f t="shared" si="28"/>
        <v>0</v>
      </c>
      <c r="L193" s="150"/>
      <c r="M193" s="27"/>
      <c r="N193" s="151" t="s">
        <v>1</v>
      </c>
      <c r="O193" s="152" t="s">
        <v>35</v>
      </c>
      <c r="P193" s="153">
        <f t="shared" si="29"/>
        <v>0</v>
      </c>
      <c r="Q193" s="153">
        <f t="shared" si="30"/>
        <v>0</v>
      </c>
      <c r="R193" s="153">
        <f t="shared" si="31"/>
        <v>0</v>
      </c>
      <c r="S193" s="154">
        <v>0</v>
      </c>
      <c r="T193" s="154">
        <f t="shared" si="32"/>
        <v>0</v>
      </c>
      <c r="U193" s="154">
        <v>4.2999999999999999E-4</v>
      </c>
      <c r="V193" s="154">
        <f t="shared" si="33"/>
        <v>7.3099999999999997E-3</v>
      </c>
      <c r="W193" s="154">
        <v>0</v>
      </c>
      <c r="X193" s="155">
        <f t="shared" si="34"/>
        <v>0</v>
      </c>
      <c r="Y193" s="26"/>
      <c r="Z193" s="26"/>
      <c r="AA193" s="26"/>
      <c r="AB193" s="26"/>
      <c r="AC193" s="26"/>
      <c r="AD193" s="26"/>
      <c r="AE193" s="26"/>
      <c r="AR193" s="156" t="s">
        <v>127</v>
      </c>
      <c r="AT193" s="156" t="s">
        <v>123</v>
      </c>
      <c r="AU193" s="156" t="s">
        <v>119</v>
      </c>
      <c r="AY193" s="14" t="s">
        <v>120</v>
      </c>
      <c r="BE193" s="157">
        <f t="shared" si="35"/>
        <v>0</v>
      </c>
      <c r="BF193" s="157">
        <f t="shared" si="36"/>
        <v>0</v>
      </c>
      <c r="BG193" s="157">
        <f t="shared" si="37"/>
        <v>0</v>
      </c>
      <c r="BH193" s="157">
        <f t="shared" si="38"/>
        <v>0</v>
      </c>
      <c r="BI193" s="157">
        <f t="shared" si="39"/>
        <v>0</v>
      </c>
      <c r="BJ193" s="14" t="s">
        <v>119</v>
      </c>
      <c r="BK193" s="157">
        <f t="shared" si="40"/>
        <v>0</v>
      </c>
      <c r="BL193" s="14" t="s">
        <v>127</v>
      </c>
      <c r="BM193" s="156" t="s">
        <v>346</v>
      </c>
    </row>
    <row r="194" spans="1:65" s="2" customFormat="1" ht="24.2" customHeight="1">
      <c r="A194" s="26"/>
      <c r="B194" s="143"/>
      <c r="C194" s="158" t="s">
        <v>242</v>
      </c>
      <c r="D194" s="158" t="s">
        <v>128</v>
      </c>
      <c r="E194" s="159" t="s">
        <v>347</v>
      </c>
      <c r="F194" s="160" t="s">
        <v>348</v>
      </c>
      <c r="G194" s="161" t="s">
        <v>172</v>
      </c>
      <c r="H194" s="162">
        <v>17</v>
      </c>
      <c r="I194" s="163">
        <v>0</v>
      </c>
      <c r="J194" s="164"/>
      <c r="K194" s="163">
        <f t="shared" si="28"/>
        <v>0</v>
      </c>
      <c r="L194" s="164"/>
      <c r="M194" s="165"/>
      <c r="N194" s="166" t="s">
        <v>1</v>
      </c>
      <c r="O194" s="152" t="s">
        <v>35</v>
      </c>
      <c r="P194" s="153">
        <f t="shared" si="29"/>
        <v>0</v>
      </c>
      <c r="Q194" s="153">
        <f t="shared" si="30"/>
        <v>0</v>
      </c>
      <c r="R194" s="153">
        <f t="shared" si="31"/>
        <v>0</v>
      </c>
      <c r="S194" s="154">
        <v>0</v>
      </c>
      <c r="T194" s="154">
        <f t="shared" si="32"/>
        <v>0</v>
      </c>
      <c r="U194" s="154">
        <v>2.0699999999999998E-3</v>
      </c>
      <c r="V194" s="154">
        <f t="shared" si="33"/>
        <v>3.5189999999999999E-2</v>
      </c>
      <c r="W194" s="154">
        <v>0</v>
      </c>
      <c r="X194" s="155">
        <f t="shared" si="34"/>
        <v>0</v>
      </c>
      <c r="Y194" s="26"/>
      <c r="Z194" s="26"/>
      <c r="AA194" s="26"/>
      <c r="AB194" s="26"/>
      <c r="AC194" s="26"/>
      <c r="AD194" s="26"/>
      <c r="AE194" s="26"/>
      <c r="AR194" s="156" t="s">
        <v>132</v>
      </c>
      <c r="AT194" s="156" t="s">
        <v>128</v>
      </c>
      <c r="AU194" s="156" t="s">
        <v>119</v>
      </c>
      <c r="AY194" s="14" t="s">
        <v>120</v>
      </c>
      <c r="BE194" s="157">
        <f t="shared" si="35"/>
        <v>0</v>
      </c>
      <c r="BF194" s="157">
        <f t="shared" si="36"/>
        <v>0</v>
      </c>
      <c r="BG194" s="157">
        <f t="shared" si="37"/>
        <v>0</v>
      </c>
      <c r="BH194" s="157">
        <f t="shared" si="38"/>
        <v>0</v>
      </c>
      <c r="BI194" s="157">
        <f t="shared" si="39"/>
        <v>0</v>
      </c>
      <c r="BJ194" s="14" t="s">
        <v>119</v>
      </c>
      <c r="BK194" s="157">
        <f t="shared" si="40"/>
        <v>0</v>
      </c>
      <c r="BL194" s="14" t="s">
        <v>127</v>
      </c>
      <c r="BM194" s="156" t="s">
        <v>349</v>
      </c>
    </row>
    <row r="195" spans="1:65" s="2" customFormat="1" ht="16.5" customHeight="1">
      <c r="A195" s="26"/>
      <c r="B195" s="143"/>
      <c r="C195" s="144" t="s">
        <v>350</v>
      </c>
      <c r="D195" s="144" t="s">
        <v>123</v>
      </c>
      <c r="E195" s="145" t="s">
        <v>351</v>
      </c>
      <c r="F195" s="146" t="s">
        <v>352</v>
      </c>
      <c r="G195" s="147" t="s">
        <v>172</v>
      </c>
      <c r="H195" s="148">
        <v>12</v>
      </c>
      <c r="I195" s="149">
        <v>0</v>
      </c>
      <c r="J195" s="149">
        <v>0</v>
      </c>
      <c r="K195" s="149">
        <f t="shared" si="28"/>
        <v>0</v>
      </c>
      <c r="L195" s="150"/>
      <c r="M195" s="27"/>
      <c r="N195" s="151" t="s">
        <v>1</v>
      </c>
      <c r="O195" s="152" t="s">
        <v>35</v>
      </c>
      <c r="P195" s="153">
        <f t="shared" si="29"/>
        <v>0</v>
      </c>
      <c r="Q195" s="153">
        <f t="shared" si="30"/>
        <v>0</v>
      </c>
      <c r="R195" s="153">
        <f t="shared" si="31"/>
        <v>0</v>
      </c>
      <c r="S195" s="154">
        <v>0</v>
      </c>
      <c r="T195" s="154">
        <f t="shared" si="32"/>
        <v>0</v>
      </c>
      <c r="U195" s="154">
        <v>1.4999999999999999E-4</v>
      </c>
      <c r="V195" s="154">
        <f t="shared" si="33"/>
        <v>1.8E-3</v>
      </c>
      <c r="W195" s="154">
        <v>0</v>
      </c>
      <c r="X195" s="155">
        <f t="shared" si="34"/>
        <v>0</v>
      </c>
      <c r="Y195" s="26"/>
      <c r="Z195" s="26"/>
      <c r="AA195" s="26"/>
      <c r="AB195" s="26"/>
      <c r="AC195" s="26"/>
      <c r="AD195" s="26"/>
      <c r="AE195" s="26"/>
      <c r="AR195" s="156" t="s">
        <v>127</v>
      </c>
      <c r="AT195" s="156" t="s">
        <v>123</v>
      </c>
      <c r="AU195" s="156" t="s">
        <v>119</v>
      </c>
      <c r="AY195" s="14" t="s">
        <v>120</v>
      </c>
      <c r="BE195" s="157">
        <f t="shared" si="35"/>
        <v>0</v>
      </c>
      <c r="BF195" s="157">
        <f t="shared" si="36"/>
        <v>0</v>
      </c>
      <c r="BG195" s="157">
        <f t="shared" si="37"/>
        <v>0</v>
      </c>
      <c r="BH195" s="157">
        <f t="shared" si="38"/>
        <v>0</v>
      </c>
      <c r="BI195" s="157">
        <f t="shared" si="39"/>
        <v>0</v>
      </c>
      <c r="BJ195" s="14" t="s">
        <v>119</v>
      </c>
      <c r="BK195" s="157">
        <f t="shared" si="40"/>
        <v>0</v>
      </c>
      <c r="BL195" s="14" t="s">
        <v>127</v>
      </c>
      <c r="BM195" s="156" t="s">
        <v>353</v>
      </c>
    </row>
    <row r="196" spans="1:65" s="2" customFormat="1" ht="21.75" customHeight="1">
      <c r="A196" s="26"/>
      <c r="B196" s="143"/>
      <c r="C196" s="158" t="s">
        <v>247</v>
      </c>
      <c r="D196" s="158" t="s">
        <v>128</v>
      </c>
      <c r="E196" s="159" t="s">
        <v>354</v>
      </c>
      <c r="F196" s="160" t="s">
        <v>355</v>
      </c>
      <c r="G196" s="161" t="s">
        <v>172</v>
      </c>
      <c r="H196" s="162">
        <v>12</v>
      </c>
      <c r="I196" s="163">
        <v>0</v>
      </c>
      <c r="J196" s="164"/>
      <c r="K196" s="163">
        <f t="shared" si="28"/>
        <v>0</v>
      </c>
      <c r="L196" s="164"/>
      <c r="M196" s="165"/>
      <c r="N196" s="166" t="s">
        <v>1</v>
      </c>
      <c r="O196" s="152" t="s">
        <v>35</v>
      </c>
      <c r="P196" s="153">
        <f t="shared" si="29"/>
        <v>0</v>
      </c>
      <c r="Q196" s="153">
        <f t="shared" si="30"/>
        <v>0</v>
      </c>
      <c r="R196" s="153">
        <f t="shared" si="31"/>
        <v>0</v>
      </c>
      <c r="S196" s="154">
        <v>0</v>
      </c>
      <c r="T196" s="154">
        <f t="shared" si="32"/>
        <v>0</v>
      </c>
      <c r="U196" s="154">
        <v>3.6999999999999999E-4</v>
      </c>
      <c r="V196" s="154">
        <f t="shared" si="33"/>
        <v>4.4399999999999995E-3</v>
      </c>
      <c r="W196" s="154">
        <v>0</v>
      </c>
      <c r="X196" s="155">
        <f t="shared" si="34"/>
        <v>0</v>
      </c>
      <c r="Y196" s="26"/>
      <c r="Z196" s="26"/>
      <c r="AA196" s="26"/>
      <c r="AB196" s="26"/>
      <c r="AC196" s="26"/>
      <c r="AD196" s="26"/>
      <c r="AE196" s="26"/>
      <c r="AR196" s="156" t="s">
        <v>132</v>
      </c>
      <c r="AT196" s="156" t="s">
        <v>128</v>
      </c>
      <c r="AU196" s="156" t="s">
        <v>119</v>
      </c>
      <c r="AY196" s="14" t="s">
        <v>120</v>
      </c>
      <c r="BE196" s="157">
        <f t="shared" si="35"/>
        <v>0</v>
      </c>
      <c r="BF196" s="157">
        <f t="shared" si="36"/>
        <v>0</v>
      </c>
      <c r="BG196" s="157">
        <f t="shared" si="37"/>
        <v>0</v>
      </c>
      <c r="BH196" s="157">
        <f t="shared" si="38"/>
        <v>0</v>
      </c>
      <c r="BI196" s="157">
        <f t="shared" si="39"/>
        <v>0</v>
      </c>
      <c r="BJ196" s="14" t="s">
        <v>119</v>
      </c>
      <c r="BK196" s="157">
        <f t="shared" si="40"/>
        <v>0</v>
      </c>
      <c r="BL196" s="14" t="s">
        <v>127</v>
      </c>
      <c r="BM196" s="156" t="s">
        <v>356</v>
      </c>
    </row>
    <row r="197" spans="1:65" s="2" customFormat="1" ht="16.5" customHeight="1">
      <c r="A197" s="26"/>
      <c r="B197" s="143"/>
      <c r="C197" s="144" t="s">
        <v>357</v>
      </c>
      <c r="D197" s="144" t="s">
        <v>123</v>
      </c>
      <c r="E197" s="145" t="s">
        <v>358</v>
      </c>
      <c r="F197" s="146" t="s">
        <v>359</v>
      </c>
      <c r="G197" s="147" t="s">
        <v>172</v>
      </c>
      <c r="H197" s="148">
        <v>34</v>
      </c>
      <c r="I197" s="149">
        <v>0</v>
      </c>
      <c r="J197" s="149">
        <v>0</v>
      </c>
      <c r="K197" s="149">
        <f t="shared" si="28"/>
        <v>0</v>
      </c>
      <c r="L197" s="150"/>
      <c r="M197" s="27"/>
      <c r="N197" s="151" t="s">
        <v>1</v>
      </c>
      <c r="O197" s="152" t="s">
        <v>35</v>
      </c>
      <c r="P197" s="153">
        <f t="shared" si="29"/>
        <v>0</v>
      </c>
      <c r="Q197" s="153">
        <f t="shared" si="30"/>
        <v>0</v>
      </c>
      <c r="R197" s="153">
        <f t="shared" si="31"/>
        <v>0</v>
      </c>
      <c r="S197" s="154">
        <v>0</v>
      </c>
      <c r="T197" s="154">
        <f t="shared" si="32"/>
        <v>0</v>
      </c>
      <c r="U197" s="154">
        <v>9.0000000000000006E-5</v>
      </c>
      <c r="V197" s="154">
        <f t="shared" si="33"/>
        <v>3.0600000000000002E-3</v>
      </c>
      <c r="W197" s="154">
        <v>0</v>
      </c>
      <c r="X197" s="155">
        <f t="shared" si="34"/>
        <v>0</v>
      </c>
      <c r="Y197" s="26"/>
      <c r="Z197" s="26"/>
      <c r="AA197" s="26"/>
      <c r="AB197" s="26"/>
      <c r="AC197" s="26"/>
      <c r="AD197" s="26"/>
      <c r="AE197" s="26"/>
      <c r="AR197" s="156" t="s">
        <v>127</v>
      </c>
      <c r="AT197" s="156" t="s">
        <v>123</v>
      </c>
      <c r="AU197" s="156" t="s">
        <v>119</v>
      </c>
      <c r="AY197" s="14" t="s">
        <v>120</v>
      </c>
      <c r="BE197" s="157">
        <f t="shared" si="35"/>
        <v>0</v>
      </c>
      <c r="BF197" s="157">
        <f t="shared" si="36"/>
        <v>0</v>
      </c>
      <c r="BG197" s="157">
        <f t="shared" si="37"/>
        <v>0</v>
      </c>
      <c r="BH197" s="157">
        <f t="shared" si="38"/>
        <v>0</v>
      </c>
      <c r="BI197" s="157">
        <f t="shared" si="39"/>
        <v>0</v>
      </c>
      <c r="BJ197" s="14" t="s">
        <v>119</v>
      </c>
      <c r="BK197" s="157">
        <f t="shared" si="40"/>
        <v>0</v>
      </c>
      <c r="BL197" s="14" t="s">
        <v>127</v>
      </c>
      <c r="BM197" s="156" t="s">
        <v>360</v>
      </c>
    </row>
    <row r="198" spans="1:65" s="2" customFormat="1" ht="16.5" customHeight="1">
      <c r="A198" s="26"/>
      <c r="B198" s="143"/>
      <c r="C198" s="158" t="s">
        <v>249</v>
      </c>
      <c r="D198" s="158" t="s">
        <v>128</v>
      </c>
      <c r="E198" s="159" t="s">
        <v>361</v>
      </c>
      <c r="F198" s="160" t="s">
        <v>362</v>
      </c>
      <c r="G198" s="161" t="s">
        <v>172</v>
      </c>
      <c r="H198" s="162">
        <v>34</v>
      </c>
      <c r="I198" s="163">
        <v>0</v>
      </c>
      <c r="J198" s="164"/>
      <c r="K198" s="163">
        <f t="shared" si="28"/>
        <v>0</v>
      </c>
      <c r="L198" s="164"/>
      <c r="M198" s="165"/>
      <c r="N198" s="166" t="s">
        <v>1</v>
      </c>
      <c r="O198" s="152" t="s">
        <v>35</v>
      </c>
      <c r="P198" s="153">
        <f t="shared" si="29"/>
        <v>0</v>
      </c>
      <c r="Q198" s="153">
        <f t="shared" si="30"/>
        <v>0</v>
      </c>
      <c r="R198" s="153">
        <f t="shared" si="31"/>
        <v>0</v>
      </c>
      <c r="S198" s="154">
        <v>0</v>
      </c>
      <c r="T198" s="154">
        <f t="shared" si="32"/>
        <v>0</v>
      </c>
      <c r="U198" s="154">
        <v>6.9999999999999994E-5</v>
      </c>
      <c r="V198" s="154">
        <f t="shared" si="33"/>
        <v>2.3799999999999997E-3</v>
      </c>
      <c r="W198" s="154">
        <v>0</v>
      </c>
      <c r="X198" s="155">
        <f t="shared" si="34"/>
        <v>0</v>
      </c>
      <c r="Y198" s="26"/>
      <c r="Z198" s="26"/>
      <c r="AA198" s="26"/>
      <c r="AB198" s="26"/>
      <c r="AC198" s="26"/>
      <c r="AD198" s="26"/>
      <c r="AE198" s="26"/>
      <c r="AR198" s="156" t="s">
        <v>132</v>
      </c>
      <c r="AT198" s="156" t="s">
        <v>128</v>
      </c>
      <c r="AU198" s="156" t="s">
        <v>119</v>
      </c>
      <c r="AY198" s="14" t="s">
        <v>120</v>
      </c>
      <c r="BE198" s="157">
        <f t="shared" si="35"/>
        <v>0</v>
      </c>
      <c r="BF198" s="157">
        <f t="shared" si="36"/>
        <v>0</v>
      </c>
      <c r="BG198" s="157">
        <f t="shared" si="37"/>
        <v>0</v>
      </c>
      <c r="BH198" s="157">
        <f t="shared" si="38"/>
        <v>0</v>
      </c>
      <c r="BI198" s="157">
        <f t="shared" si="39"/>
        <v>0</v>
      </c>
      <c r="BJ198" s="14" t="s">
        <v>119</v>
      </c>
      <c r="BK198" s="157">
        <f t="shared" si="40"/>
        <v>0</v>
      </c>
      <c r="BL198" s="14" t="s">
        <v>127</v>
      </c>
      <c r="BM198" s="156" t="s">
        <v>363</v>
      </c>
    </row>
    <row r="199" spans="1:65" s="2" customFormat="1" ht="24.2" customHeight="1">
      <c r="A199" s="26"/>
      <c r="B199" s="143"/>
      <c r="C199" s="144" t="s">
        <v>364</v>
      </c>
      <c r="D199" s="144" t="s">
        <v>123</v>
      </c>
      <c r="E199" s="145" t="s">
        <v>365</v>
      </c>
      <c r="F199" s="146" t="s">
        <v>366</v>
      </c>
      <c r="G199" s="147" t="s">
        <v>172</v>
      </c>
      <c r="H199" s="148">
        <v>4</v>
      </c>
      <c r="I199" s="149">
        <v>0</v>
      </c>
      <c r="J199" s="149">
        <v>0</v>
      </c>
      <c r="K199" s="149">
        <f t="shared" si="28"/>
        <v>0</v>
      </c>
      <c r="L199" s="150"/>
      <c r="M199" s="27"/>
      <c r="N199" s="151" t="s">
        <v>1</v>
      </c>
      <c r="O199" s="152" t="s">
        <v>35</v>
      </c>
      <c r="P199" s="153">
        <f t="shared" si="29"/>
        <v>0</v>
      </c>
      <c r="Q199" s="153">
        <f t="shared" si="30"/>
        <v>0</v>
      </c>
      <c r="R199" s="153">
        <f t="shared" si="31"/>
        <v>0</v>
      </c>
      <c r="S199" s="154">
        <v>0</v>
      </c>
      <c r="T199" s="154">
        <f t="shared" si="32"/>
        <v>0</v>
      </c>
      <c r="U199" s="154">
        <v>1.1100000000000001E-3</v>
      </c>
      <c r="V199" s="154">
        <f t="shared" si="33"/>
        <v>4.4400000000000004E-3</v>
      </c>
      <c r="W199" s="154">
        <v>0</v>
      </c>
      <c r="X199" s="155">
        <f t="shared" si="34"/>
        <v>0</v>
      </c>
      <c r="Y199" s="26"/>
      <c r="Z199" s="26"/>
      <c r="AA199" s="26"/>
      <c r="AB199" s="26"/>
      <c r="AC199" s="26"/>
      <c r="AD199" s="26"/>
      <c r="AE199" s="26"/>
      <c r="AR199" s="156" t="s">
        <v>127</v>
      </c>
      <c r="AT199" s="156" t="s">
        <v>123</v>
      </c>
      <c r="AU199" s="156" t="s">
        <v>119</v>
      </c>
      <c r="AY199" s="14" t="s">
        <v>120</v>
      </c>
      <c r="BE199" s="157">
        <f t="shared" si="35"/>
        <v>0</v>
      </c>
      <c r="BF199" s="157">
        <f t="shared" si="36"/>
        <v>0</v>
      </c>
      <c r="BG199" s="157">
        <f t="shared" si="37"/>
        <v>0</v>
      </c>
      <c r="BH199" s="157">
        <f t="shared" si="38"/>
        <v>0</v>
      </c>
      <c r="BI199" s="157">
        <f t="shared" si="39"/>
        <v>0</v>
      </c>
      <c r="BJ199" s="14" t="s">
        <v>119</v>
      </c>
      <c r="BK199" s="157">
        <f t="shared" si="40"/>
        <v>0</v>
      </c>
      <c r="BL199" s="14" t="s">
        <v>127</v>
      </c>
      <c r="BM199" s="156" t="s">
        <v>367</v>
      </c>
    </row>
    <row r="200" spans="1:65" s="2" customFormat="1" ht="21.75" customHeight="1">
      <c r="A200" s="26"/>
      <c r="B200" s="143"/>
      <c r="C200" s="144" t="s">
        <v>252</v>
      </c>
      <c r="D200" s="144" t="s">
        <v>123</v>
      </c>
      <c r="E200" s="145" t="s">
        <v>368</v>
      </c>
      <c r="F200" s="146" t="s">
        <v>369</v>
      </c>
      <c r="G200" s="147" t="s">
        <v>131</v>
      </c>
      <c r="H200" s="148">
        <v>27</v>
      </c>
      <c r="I200" s="149">
        <v>0</v>
      </c>
      <c r="J200" s="149">
        <v>0</v>
      </c>
      <c r="K200" s="149">
        <f t="shared" si="28"/>
        <v>0</v>
      </c>
      <c r="L200" s="150"/>
      <c r="M200" s="27"/>
      <c r="N200" s="151" t="s">
        <v>1</v>
      </c>
      <c r="O200" s="152" t="s">
        <v>35</v>
      </c>
      <c r="P200" s="153">
        <f t="shared" si="29"/>
        <v>0</v>
      </c>
      <c r="Q200" s="153">
        <f t="shared" si="30"/>
        <v>0</v>
      </c>
      <c r="R200" s="153">
        <f t="shared" si="31"/>
        <v>0</v>
      </c>
      <c r="S200" s="154">
        <v>0</v>
      </c>
      <c r="T200" s="154">
        <f t="shared" si="32"/>
        <v>0</v>
      </c>
      <c r="U200" s="154">
        <v>0</v>
      </c>
      <c r="V200" s="154">
        <f t="shared" si="33"/>
        <v>0</v>
      </c>
      <c r="W200" s="154">
        <v>0</v>
      </c>
      <c r="X200" s="155">
        <f t="shared" si="34"/>
        <v>0</v>
      </c>
      <c r="Y200" s="26"/>
      <c r="Z200" s="26"/>
      <c r="AA200" s="26"/>
      <c r="AB200" s="26"/>
      <c r="AC200" s="26"/>
      <c r="AD200" s="26"/>
      <c r="AE200" s="26"/>
      <c r="AR200" s="156" t="s">
        <v>127</v>
      </c>
      <c r="AT200" s="156" t="s">
        <v>123</v>
      </c>
      <c r="AU200" s="156" t="s">
        <v>119</v>
      </c>
      <c r="AY200" s="14" t="s">
        <v>120</v>
      </c>
      <c r="BE200" s="157">
        <f t="shared" si="35"/>
        <v>0</v>
      </c>
      <c r="BF200" s="157">
        <f t="shared" si="36"/>
        <v>0</v>
      </c>
      <c r="BG200" s="157">
        <f t="shared" si="37"/>
        <v>0</v>
      </c>
      <c r="BH200" s="157">
        <f t="shared" si="38"/>
        <v>0</v>
      </c>
      <c r="BI200" s="157">
        <f t="shared" si="39"/>
        <v>0</v>
      </c>
      <c r="BJ200" s="14" t="s">
        <v>119</v>
      </c>
      <c r="BK200" s="157">
        <f t="shared" si="40"/>
        <v>0</v>
      </c>
      <c r="BL200" s="14" t="s">
        <v>127</v>
      </c>
      <c r="BM200" s="156" t="s">
        <v>370</v>
      </c>
    </row>
    <row r="201" spans="1:65" s="2" customFormat="1" ht="24.2" customHeight="1">
      <c r="A201" s="26"/>
      <c r="B201" s="143"/>
      <c r="C201" s="144" t="s">
        <v>371</v>
      </c>
      <c r="D201" s="144" t="s">
        <v>123</v>
      </c>
      <c r="E201" s="145" t="s">
        <v>372</v>
      </c>
      <c r="F201" s="146" t="s">
        <v>373</v>
      </c>
      <c r="G201" s="147" t="s">
        <v>131</v>
      </c>
      <c r="H201" s="148">
        <v>17</v>
      </c>
      <c r="I201" s="149">
        <v>0</v>
      </c>
      <c r="J201" s="149">
        <v>0</v>
      </c>
      <c r="K201" s="149">
        <f t="shared" si="28"/>
        <v>0</v>
      </c>
      <c r="L201" s="150"/>
      <c r="M201" s="27"/>
      <c r="N201" s="151" t="s">
        <v>1</v>
      </c>
      <c r="O201" s="152" t="s">
        <v>35</v>
      </c>
      <c r="P201" s="153">
        <f t="shared" si="29"/>
        <v>0</v>
      </c>
      <c r="Q201" s="153">
        <f t="shared" si="30"/>
        <v>0</v>
      </c>
      <c r="R201" s="153">
        <f t="shared" si="31"/>
        <v>0</v>
      </c>
      <c r="S201" s="154">
        <v>0</v>
      </c>
      <c r="T201" s="154">
        <f t="shared" si="32"/>
        <v>0</v>
      </c>
      <c r="U201" s="154">
        <v>0</v>
      </c>
      <c r="V201" s="154">
        <f t="shared" si="33"/>
        <v>0</v>
      </c>
      <c r="W201" s="154">
        <v>0</v>
      </c>
      <c r="X201" s="155">
        <f t="shared" si="34"/>
        <v>0</v>
      </c>
      <c r="Y201" s="26"/>
      <c r="Z201" s="26"/>
      <c r="AA201" s="26"/>
      <c r="AB201" s="26"/>
      <c r="AC201" s="26"/>
      <c r="AD201" s="26"/>
      <c r="AE201" s="26"/>
      <c r="AR201" s="156" t="s">
        <v>127</v>
      </c>
      <c r="AT201" s="156" t="s">
        <v>123</v>
      </c>
      <c r="AU201" s="156" t="s">
        <v>119</v>
      </c>
      <c r="AY201" s="14" t="s">
        <v>120</v>
      </c>
      <c r="BE201" s="157">
        <f t="shared" si="35"/>
        <v>0</v>
      </c>
      <c r="BF201" s="157">
        <f t="shared" si="36"/>
        <v>0</v>
      </c>
      <c r="BG201" s="157">
        <f t="shared" si="37"/>
        <v>0</v>
      </c>
      <c r="BH201" s="157">
        <f t="shared" si="38"/>
        <v>0</v>
      </c>
      <c r="BI201" s="157">
        <f t="shared" si="39"/>
        <v>0</v>
      </c>
      <c r="BJ201" s="14" t="s">
        <v>119</v>
      </c>
      <c r="BK201" s="157">
        <f t="shared" si="40"/>
        <v>0</v>
      </c>
      <c r="BL201" s="14" t="s">
        <v>127</v>
      </c>
      <c r="BM201" s="156" t="s">
        <v>374</v>
      </c>
    </row>
    <row r="202" spans="1:65" s="2" customFormat="1" ht="24.2" customHeight="1">
      <c r="A202" s="26"/>
      <c r="B202" s="143"/>
      <c r="C202" s="144" t="s">
        <v>254</v>
      </c>
      <c r="D202" s="144" t="s">
        <v>123</v>
      </c>
      <c r="E202" s="145" t="s">
        <v>375</v>
      </c>
      <c r="F202" s="146" t="s">
        <v>376</v>
      </c>
      <c r="G202" s="147" t="s">
        <v>131</v>
      </c>
      <c r="H202" s="148">
        <v>47</v>
      </c>
      <c r="I202" s="149">
        <v>0</v>
      </c>
      <c r="J202" s="149">
        <v>0</v>
      </c>
      <c r="K202" s="149">
        <f t="shared" si="28"/>
        <v>0</v>
      </c>
      <c r="L202" s="150"/>
      <c r="M202" s="27"/>
      <c r="N202" s="151" t="s">
        <v>1</v>
      </c>
      <c r="O202" s="152" t="s">
        <v>35</v>
      </c>
      <c r="P202" s="153">
        <f t="shared" si="29"/>
        <v>0</v>
      </c>
      <c r="Q202" s="153">
        <f t="shared" si="30"/>
        <v>0</v>
      </c>
      <c r="R202" s="153">
        <f t="shared" si="31"/>
        <v>0</v>
      </c>
      <c r="S202" s="154">
        <v>0</v>
      </c>
      <c r="T202" s="154">
        <f t="shared" si="32"/>
        <v>0</v>
      </c>
      <c r="U202" s="154">
        <v>0</v>
      </c>
      <c r="V202" s="154">
        <f t="shared" si="33"/>
        <v>0</v>
      </c>
      <c r="W202" s="154">
        <v>0</v>
      </c>
      <c r="X202" s="155">
        <f t="shared" si="34"/>
        <v>0</v>
      </c>
      <c r="Y202" s="26"/>
      <c r="Z202" s="26"/>
      <c r="AA202" s="26"/>
      <c r="AB202" s="26"/>
      <c r="AC202" s="26"/>
      <c r="AD202" s="26"/>
      <c r="AE202" s="26"/>
      <c r="AR202" s="156" t="s">
        <v>127</v>
      </c>
      <c r="AT202" s="156" t="s">
        <v>123</v>
      </c>
      <c r="AU202" s="156" t="s">
        <v>119</v>
      </c>
      <c r="AY202" s="14" t="s">
        <v>120</v>
      </c>
      <c r="BE202" s="157">
        <f t="shared" si="35"/>
        <v>0</v>
      </c>
      <c r="BF202" s="157">
        <f t="shared" si="36"/>
        <v>0</v>
      </c>
      <c r="BG202" s="157">
        <f t="shared" si="37"/>
        <v>0</v>
      </c>
      <c r="BH202" s="157">
        <f t="shared" si="38"/>
        <v>0</v>
      </c>
      <c r="BI202" s="157">
        <f t="shared" si="39"/>
        <v>0</v>
      </c>
      <c r="BJ202" s="14" t="s">
        <v>119</v>
      </c>
      <c r="BK202" s="157">
        <f t="shared" si="40"/>
        <v>0</v>
      </c>
      <c r="BL202" s="14" t="s">
        <v>127</v>
      </c>
      <c r="BM202" s="156" t="s">
        <v>377</v>
      </c>
    </row>
    <row r="203" spans="1:65" s="2" customFormat="1" ht="24.2" customHeight="1">
      <c r="A203" s="26"/>
      <c r="B203" s="143"/>
      <c r="C203" s="144" t="s">
        <v>378</v>
      </c>
      <c r="D203" s="144" t="s">
        <v>123</v>
      </c>
      <c r="E203" s="145" t="s">
        <v>379</v>
      </c>
      <c r="F203" s="146" t="s">
        <v>380</v>
      </c>
      <c r="G203" s="147" t="s">
        <v>144</v>
      </c>
      <c r="H203" s="148">
        <v>75.323999999999998</v>
      </c>
      <c r="I203" s="149">
        <v>0</v>
      </c>
      <c r="J203" s="149">
        <v>0</v>
      </c>
      <c r="K203" s="149">
        <f t="shared" si="28"/>
        <v>0</v>
      </c>
      <c r="L203" s="150"/>
      <c r="M203" s="27"/>
      <c r="N203" s="151" t="s">
        <v>1</v>
      </c>
      <c r="O203" s="152" t="s">
        <v>35</v>
      </c>
      <c r="P203" s="153">
        <f t="shared" si="29"/>
        <v>0</v>
      </c>
      <c r="Q203" s="153">
        <f t="shared" si="30"/>
        <v>0</v>
      </c>
      <c r="R203" s="153">
        <f t="shared" si="31"/>
        <v>0</v>
      </c>
      <c r="S203" s="154">
        <v>0</v>
      </c>
      <c r="T203" s="154">
        <f t="shared" si="32"/>
        <v>0</v>
      </c>
      <c r="U203" s="154">
        <v>0</v>
      </c>
      <c r="V203" s="154">
        <f t="shared" si="33"/>
        <v>0</v>
      </c>
      <c r="W203" s="154">
        <v>0</v>
      </c>
      <c r="X203" s="155">
        <f t="shared" si="34"/>
        <v>0</v>
      </c>
      <c r="Y203" s="26"/>
      <c r="Z203" s="26"/>
      <c r="AA203" s="26"/>
      <c r="AB203" s="26"/>
      <c r="AC203" s="26"/>
      <c r="AD203" s="26"/>
      <c r="AE203" s="26"/>
      <c r="AR203" s="156" t="s">
        <v>127</v>
      </c>
      <c r="AT203" s="156" t="s">
        <v>123</v>
      </c>
      <c r="AU203" s="156" t="s">
        <v>119</v>
      </c>
      <c r="AY203" s="14" t="s">
        <v>120</v>
      </c>
      <c r="BE203" s="157">
        <f t="shared" si="35"/>
        <v>0</v>
      </c>
      <c r="BF203" s="157">
        <f t="shared" si="36"/>
        <v>0</v>
      </c>
      <c r="BG203" s="157">
        <f t="shared" si="37"/>
        <v>0</v>
      </c>
      <c r="BH203" s="157">
        <f t="shared" si="38"/>
        <v>0</v>
      </c>
      <c r="BI203" s="157">
        <f t="shared" si="39"/>
        <v>0</v>
      </c>
      <c r="BJ203" s="14" t="s">
        <v>119</v>
      </c>
      <c r="BK203" s="157">
        <f t="shared" si="40"/>
        <v>0</v>
      </c>
      <c r="BL203" s="14" t="s">
        <v>127</v>
      </c>
      <c r="BM203" s="156" t="s">
        <v>381</v>
      </c>
    </row>
    <row r="204" spans="1:65" s="12" customFormat="1" ht="22.9" customHeight="1">
      <c r="B204" s="130"/>
      <c r="D204" s="131" t="s">
        <v>70</v>
      </c>
      <c r="E204" s="141" t="s">
        <v>382</v>
      </c>
      <c r="F204" s="141" t="s">
        <v>383</v>
      </c>
      <c r="K204" s="142">
        <f>BK204</f>
        <v>0</v>
      </c>
      <c r="M204" s="130"/>
      <c r="N204" s="134"/>
      <c r="O204" s="135"/>
      <c r="P204" s="135"/>
      <c r="Q204" s="136">
        <f>SUM(Q205:Q249)</f>
        <v>0</v>
      </c>
      <c r="R204" s="136">
        <f>SUM(R205:R249)</f>
        <v>0</v>
      </c>
      <c r="S204" s="135"/>
      <c r="T204" s="137">
        <f>SUM(T205:T249)</f>
        <v>0</v>
      </c>
      <c r="U204" s="135"/>
      <c r="V204" s="137">
        <f>SUM(V205:V249)</f>
        <v>0.28109000000000006</v>
      </c>
      <c r="W204" s="135"/>
      <c r="X204" s="138">
        <f>SUM(X205:X249)</f>
        <v>0</v>
      </c>
      <c r="AR204" s="131" t="s">
        <v>119</v>
      </c>
      <c r="AT204" s="139" t="s">
        <v>70</v>
      </c>
      <c r="AU204" s="139" t="s">
        <v>78</v>
      </c>
      <c r="AY204" s="131" t="s">
        <v>120</v>
      </c>
      <c r="BK204" s="140">
        <f>SUM(BK205:BK249)</f>
        <v>0</v>
      </c>
    </row>
    <row r="205" spans="1:65" s="2" customFormat="1" ht="24.2" customHeight="1">
      <c r="A205" s="26"/>
      <c r="B205" s="143"/>
      <c r="C205" s="144" t="s">
        <v>255</v>
      </c>
      <c r="D205" s="144" t="s">
        <v>123</v>
      </c>
      <c r="E205" s="145" t="s">
        <v>384</v>
      </c>
      <c r="F205" s="146" t="s">
        <v>385</v>
      </c>
      <c r="G205" s="147" t="s">
        <v>154</v>
      </c>
      <c r="H205" s="148">
        <v>1</v>
      </c>
      <c r="I205" s="149">
        <v>0</v>
      </c>
      <c r="J205" s="149">
        <v>0</v>
      </c>
      <c r="K205" s="149">
        <f t="shared" ref="K205:K249" si="41">ROUND(P205*H205,2)</f>
        <v>0</v>
      </c>
      <c r="L205" s="150"/>
      <c r="M205" s="27"/>
      <c r="N205" s="151" t="s">
        <v>1</v>
      </c>
      <c r="O205" s="152" t="s">
        <v>35</v>
      </c>
      <c r="P205" s="153">
        <f t="shared" ref="P205:P249" si="42">I205+J205</f>
        <v>0</v>
      </c>
      <c r="Q205" s="153">
        <f t="shared" ref="Q205:Q249" si="43">ROUND(I205*H205,2)</f>
        <v>0</v>
      </c>
      <c r="R205" s="153">
        <f t="shared" ref="R205:R249" si="44">ROUND(J205*H205,2)</f>
        <v>0</v>
      </c>
      <c r="S205" s="154">
        <v>0</v>
      </c>
      <c r="T205" s="154">
        <f t="shared" ref="T205:T249" si="45">S205*H205</f>
        <v>0</v>
      </c>
      <c r="U205" s="154">
        <v>3.7699999999999999E-3</v>
      </c>
      <c r="V205" s="154">
        <f t="shared" ref="V205:V249" si="46">U205*H205</f>
        <v>3.7699999999999999E-3</v>
      </c>
      <c r="W205" s="154">
        <v>0</v>
      </c>
      <c r="X205" s="155">
        <f t="shared" ref="X205:X249" si="47">W205*H205</f>
        <v>0</v>
      </c>
      <c r="Y205" s="26"/>
      <c r="Z205" s="26"/>
      <c r="AA205" s="26"/>
      <c r="AB205" s="26"/>
      <c r="AC205" s="26"/>
      <c r="AD205" s="26"/>
      <c r="AE205" s="26"/>
      <c r="AR205" s="156" t="s">
        <v>127</v>
      </c>
      <c r="AT205" s="156" t="s">
        <v>123</v>
      </c>
      <c r="AU205" s="156" t="s">
        <v>119</v>
      </c>
      <c r="AY205" s="14" t="s">
        <v>120</v>
      </c>
      <c r="BE205" s="157">
        <f t="shared" ref="BE205:BE249" si="48">IF(O205="základná",K205,0)</f>
        <v>0</v>
      </c>
      <c r="BF205" s="157">
        <f t="shared" ref="BF205:BF249" si="49">IF(O205="znížená",K205,0)</f>
        <v>0</v>
      </c>
      <c r="BG205" s="157">
        <f t="shared" ref="BG205:BG249" si="50">IF(O205="zákl. prenesená",K205,0)</f>
        <v>0</v>
      </c>
      <c r="BH205" s="157">
        <f t="shared" ref="BH205:BH249" si="51">IF(O205="zníž. prenesená",K205,0)</f>
        <v>0</v>
      </c>
      <c r="BI205" s="157">
        <f t="shared" ref="BI205:BI249" si="52">IF(O205="nulová",K205,0)</f>
        <v>0</v>
      </c>
      <c r="BJ205" s="14" t="s">
        <v>119</v>
      </c>
      <c r="BK205" s="157">
        <f t="shared" ref="BK205:BK249" si="53">ROUND(P205*H205,2)</f>
        <v>0</v>
      </c>
      <c r="BL205" s="14" t="s">
        <v>127</v>
      </c>
      <c r="BM205" s="156" t="s">
        <v>386</v>
      </c>
    </row>
    <row r="206" spans="1:65" s="2" customFormat="1" ht="24.2" customHeight="1">
      <c r="A206" s="26"/>
      <c r="B206" s="143"/>
      <c r="C206" s="144" t="s">
        <v>387</v>
      </c>
      <c r="D206" s="144" t="s">
        <v>123</v>
      </c>
      <c r="E206" s="145" t="s">
        <v>388</v>
      </c>
      <c r="F206" s="146" t="s">
        <v>389</v>
      </c>
      <c r="G206" s="147" t="s">
        <v>154</v>
      </c>
      <c r="H206" s="148">
        <v>3</v>
      </c>
      <c r="I206" s="149">
        <v>0</v>
      </c>
      <c r="J206" s="149">
        <v>0</v>
      </c>
      <c r="K206" s="149">
        <f t="shared" si="41"/>
        <v>0</v>
      </c>
      <c r="L206" s="150"/>
      <c r="M206" s="27"/>
      <c r="N206" s="151" t="s">
        <v>1</v>
      </c>
      <c r="O206" s="152" t="s">
        <v>35</v>
      </c>
      <c r="P206" s="153">
        <f t="shared" si="42"/>
        <v>0</v>
      </c>
      <c r="Q206" s="153">
        <f t="shared" si="43"/>
        <v>0</v>
      </c>
      <c r="R206" s="153">
        <f t="shared" si="44"/>
        <v>0</v>
      </c>
      <c r="S206" s="154">
        <v>0</v>
      </c>
      <c r="T206" s="154">
        <f t="shared" si="45"/>
        <v>0</v>
      </c>
      <c r="U206" s="154">
        <v>4.0800000000000003E-3</v>
      </c>
      <c r="V206" s="154">
        <f t="shared" si="46"/>
        <v>1.2240000000000001E-2</v>
      </c>
      <c r="W206" s="154">
        <v>0</v>
      </c>
      <c r="X206" s="155">
        <f t="shared" si="47"/>
        <v>0</v>
      </c>
      <c r="Y206" s="26"/>
      <c r="Z206" s="26"/>
      <c r="AA206" s="26"/>
      <c r="AB206" s="26"/>
      <c r="AC206" s="26"/>
      <c r="AD206" s="26"/>
      <c r="AE206" s="26"/>
      <c r="AR206" s="156" t="s">
        <v>127</v>
      </c>
      <c r="AT206" s="156" t="s">
        <v>123</v>
      </c>
      <c r="AU206" s="156" t="s">
        <v>119</v>
      </c>
      <c r="AY206" s="14" t="s">
        <v>120</v>
      </c>
      <c r="BE206" s="157">
        <f t="shared" si="48"/>
        <v>0</v>
      </c>
      <c r="BF206" s="157">
        <f t="shared" si="49"/>
        <v>0</v>
      </c>
      <c r="BG206" s="157">
        <f t="shared" si="50"/>
        <v>0</v>
      </c>
      <c r="BH206" s="157">
        <f t="shared" si="51"/>
        <v>0</v>
      </c>
      <c r="BI206" s="157">
        <f t="shared" si="52"/>
        <v>0</v>
      </c>
      <c r="BJ206" s="14" t="s">
        <v>119</v>
      </c>
      <c r="BK206" s="157">
        <f t="shared" si="53"/>
        <v>0</v>
      </c>
      <c r="BL206" s="14" t="s">
        <v>127</v>
      </c>
      <c r="BM206" s="156" t="s">
        <v>390</v>
      </c>
    </row>
    <row r="207" spans="1:65" s="2" customFormat="1" ht="16.5" customHeight="1">
      <c r="A207" s="26"/>
      <c r="B207" s="143"/>
      <c r="C207" s="144" t="s">
        <v>256</v>
      </c>
      <c r="D207" s="144" t="s">
        <v>123</v>
      </c>
      <c r="E207" s="145" t="s">
        <v>391</v>
      </c>
      <c r="F207" s="146" t="s">
        <v>392</v>
      </c>
      <c r="G207" s="147" t="s">
        <v>172</v>
      </c>
      <c r="H207" s="148">
        <v>1</v>
      </c>
      <c r="I207" s="149">
        <v>0</v>
      </c>
      <c r="J207" s="149">
        <v>0</v>
      </c>
      <c r="K207" s="149">
        <f t="shared" si="41"/>
        <v>0</v>
      </c>
      <c r="L207" s="150"/>
      <c r="M207" s="27"/>
      <c r="N207" s="151" t="s">
        <v>1</v>
      </c>
      <c r="O207" s="152" t="s">
        <v>35</v>
      </c>
      <c r="P207" s="153">
        <f t="shared" si="42"/>
        <v>0</v>
      </c>
      <c r="Q207" s="153">
        <f t="shared" si="43"/>
        <v>0</v>
      </c>
      <c r="R207" s="153">
        <f t="shared" si="44"/>
        <v>0</v>
      </c>
      <c r="S207" s="154">
        <v>0</v>
      </c>
      <c r="T207" s="154">
        <f t="shared" si="45"/>
        <v>0</v>
      </c>
      <c r="U207" s="154">
        <v>1.5E-3</v>
      </c>
      <c r="V207" s="154">
        <f t="shared" si="46"/>
        <v>1.5E-3</v>
      </c>
      <c r="W207" s="154">
        <v>0</v>
      </c>
      <c r="X207" s="155">
        <f t="shared" si="47"/>
        <v>0</v>
      </c>
      <c r="Y207" s="26"/>
      <c r="Z207" s="26"/>
      <c r="AA207" s="26"/>
      <c r="AB207" s="26"/>
      <c r="AC207" s="26"/>
      <c r="AD207" s="26"/>
      <c r="AE207" s="26"/>
      <c r="AR207" s="156" t="s">
        <v>127</v>
      </c>
      <c r="AT207" s="156" t="s">
        <v>123</v>
      </c>
      <c r="AU207" s="156" t="s">
        <v>119</v>
      </c>
      <c r="AY207" s="14" t="s">
        <v>120</v>
      </c>
      <c r="BE207" s="157">
        <f t="shared" si="48"/>
        <v>0</v>
      </c>
      <c r="BF207" s="157">
        <f t="shared" si="49"/>
        <v>0</v>
      </c>
      <c r="BG207" s="157">
        <f t="shared" si="50"/>
        <v>0</v>
      </c>
      <c r="BH207" s="157">
        <f t="shared" si="51"/>
        <v>0</v>
      </c>
      <c r="BI207" s="157">
        <f t="shared" si="52"/>
        <v>0</v>
      </c>
      <c r="BJ207" s="14" t="s">
        <v>119</v>
      </c>
      <c r="BK207" s="157">
        <f t="shared" si="53"/>
        <v>0</v>
      </c>
      <c r="BL207" s="14" t="s">
        <v>127</v>
      </c>
      <c r="BM207" s="156" t="s">
        <v>393</v>
      </c>
    </row>
    <row r="208" spans="1:65" s="2" customFormat="1" ht="24.2" customHeight="1">
      <c r="A208" s="26"/>
      <c r="B208" s="143"/>
      <c r="C208" s="158" t="s">
        <v>394</v>
      </c>
      <c r="D208" s="158" t="s">
        <v>128</v>
      </c>
      <c r="E208" s="159" t="s">
        <v>395</v>
      </c>
      <c r="F208" s="160" t="s">
        <v>396</v>
      </c>
      <c r="G208" s="161" t="s">
        <v>172</v>
      </c>
      <c r="H208" s="162">
        <v>1</v>
      </c>
      <c r="I208" s="163">
        <v>0</v>
      </c>
      <c r="J208" s="164"/>
      <c r="K208" s="163">
        <f t="shared" si="41"/>
        <v>0</v>
      </c>
      <c r="L208" s="164"/>
      <c r="M208" s="165"/>
      <c r="N208" s="166" t="s">
        <v>1</v>
      </c>
      <c r="O208" s="152" t="s">
        <v>35</v>
      </c>
      <c r="P208" s="153">
        <f t="shared" si="42"/>
        <v>0</v>
      </c>
      <c r="Q208" s="153">
        <f t="shared" si="43"/>
        <v>0</v>
      </c>
      <c r="R208" s="153">
        <f t="shared" si="44"/>
        <v>0</v>
      </c>
      <c r="S208" s="154">
        <v>0</v>
      </c>
      <c r="T208" s="154">
        <f t="shared" si="45"/>
        <v>0</v>
      </c>
      <c r="U208" s="154">
        <v>1.1E-4</v>
      </c>
      <c r="V208" s="154">
        <f t="shared" si="46"/>
        <v>1.1E-4</v>
      </c>
      <c r="W208" s="154">
        <v>0</v>
      </c>
      <c r="X208" s="155">
        <f t="shared" si="47"/>
        <v>0</v>
      </c>
      <c r="Y208" s="26"/>
      <c r="Z208" s="26"/>
      <c r="AA208" s="26"/>
      <c r="AB208" s="26"/>
      <c r="AC208" s="26"/>
      <c r="AD208" s="26"/>
      <c r="AE208" s="26"/>
      <c r="AR208" s="156" t="s">
        <v>132</v>
      </c>
      <c r="AT208" s="156" t="s">
        <v>128</v>
      </c>
      <c r="AU208" s="156" t="s">
        <v>119</v>
      </c>
      <c r="AY208" s="14" t="s">
        <v>120</v>
      </c>
      <c r="BE208" s="157">
        <f t="shared" si="48"/>
        <v>0</v>
      </c>
      <c r="BF208" s="157">
        <f t="shared" si="49"/>
        <v>0</v>
      </c>
      <c r="BG208" s="157">
        <f t="shared" si="50"/>
        <v>0</v>
      </c>
      <c r="BH208" s="157">
        <f t="shared" si="51"/>
        <v>0</v>
      </c>
      <c r="BI208" s="157">
        <f t="shared" si="52"/>
        <v>0</v>
      </c>
      <c r="BJ208" s="14" t="s">
        <v>119</v>
      </c>
      <c r="BK208" s="157">
        <f t="shared" si="53"/>
        <v>0</v>
      </c>
      <c r="BL208" s="14" t="s">
        <v>127</v>
      </c>
      <c r="BM208" s="156" t="s">
        <v>397</v>
      </c>
    </row>
    <row r="209" spans="1:65" s="2" customFormat="1" ht="16.5" customHeight="1">
      <c r="A209" s="26"/>
      <c r="B209" s="143"/>
      <c r="C209" s="144" t="s">
        <v>260</v>
      </c>
      <c r="D209" s="144" t="s">
        <v>123</v>
      </c>
      <c r="E209" s="145" t="s">
        <v>398</v>
      </c>
      <c r="F209" s="146" t="s">
        <v>399</v>
      </c>
      <c r="G209" s="147" t="s">
        <v>172</v>
      </c>
      <c r="H209" s="148">
        <v>2</v>
      </c>
      <c r="I209" s="149">
        <v>0</v>
      </c>
      <c r="J209" s="149">
        <v>0</v>
      </c>
      <c r="K209" s="149">
        <f t="shared" si="41"/>
        <v>0</v>
      </c>
      <c r="L209" s="150"/>
      <c r="M209" s="27"/>
      <c r="N209" s="151" t="s">
        <v>1</v>
      </c>
      <c r="O209" s="152" t="s">
        <v>35</v>
      </c>
      <c r="P209" s="153">
        <f t="shared" si="42"/>
        <v>0</v>
      </c>
      <c r="Q209" s="153">
        <f t="shared" si="43"/>
        <v>0</v>
      </c>
      <c r="R209" s="153">
        <f t="shared" si="44"/>
        <v>0</v>
      </c>
      <c r="S209" s="154">
        <v>0</v>
      </c>
      <c r="T209" s="154">
        <f t="shared" si="45"/>
        <v>0</v>
      </c>
      <c r="U209" s="154">
        <v>1.5E-3</v>
      </c>
      <c r="V209" s="154">
        <f t="shared" si="46"/>
        <v>3.0000000000000001E-3</v>
      </c>
      <c r="W209" s="154">
        <v>0</v>
      </c>
      <c r="X209" s="155">
        <f t="shared" si="47"/>
        <v>0</v>
      </c>
      <c r="Y209" s="26"/>
      <c r="Z209" s="26"/>
      <c r="AA209" s="26"/>
      <c r="AB209" s="26"/>
      <c r="AC209" s="26"/>
      <c r="AD209" s="26"/>
      <c r="AE209" s="26"/>
      <c r="AR209" s="156" t="s">
        <v>127</v>
      </c>
      <c r="AT209" s="156" t="s">
        <v>123</v>
      </c>
      <c r="AU209" s="156" t="s">
        <v>119</v>
      </c>
      <c r="AY209" s="14" t="s">
        <v>120</v>
      </c>
      <c r="BE209" s="157">
        <f t="shared" si="48"/>
        <v>0</v>
      </c>
      <c r="BF209" s="157">
        <f t="shared" si="49"/>
        <v>0</v>
      </c>
      <c r="BG209" s="157">
        <f t="shared" si="50"/>
        <v>0</v>
      </c>
      <c r="BH209" s="157">
        <f t="shared" si="51"/>
        <v>0</v>
      </c>
      <c r="BI209" s="157">
        <f t="shared" si="52"/>
        <v>0</v>
      </c>
      <c r="BJ209" s="14" t="s">
        <v>119</v>
      </c>
      <c r="BK209" s="157">
        <f t="shared" si="53"/>
        <v>0</v>
      </c>
      <c r="BL209" s="14" t="s">
        <v>127</v>
      </c>
      <c r="BM209" s="156" t="s">
        <v>400</v>
      </c>
    </row>
    <row r="210" spans="1:65" s="2" customFormat="1" ht="24.2" customHeight="1">
      <c r="A210" s="26"/>
      <c r="B210" s="143"/>
      <c r="C210" s="158" t="s">
        <v>401</v>
      </c>
      <c r="D210" s="158" t="s">
        <v>128</v>
      </c>
      <c r="E210" s="159" t="s">
        <v>402</v>
      </c>
      <c r="F210" s="160" t="s">
        <v>403</v>
      </c>
      <c r="G210" s="161" t="s">
        <v>172</v>
      </c>
      <c r="H210" s="162">
        <v>2</v>
      </c>
      <c r="I210" s="163">
        <v>0</v>
      </c>
      <c r="J210" s="164"/>
      <c r="K210" s="163">
        <f t="shared" si="41"/>
        <v>0</v>
      </c>
      <c r="L210" s="164"/>
      <c r="M210" s="165"/>
      <c r="N210" s="166" t="s">
        <v>1</v>
      </c>
      <c r="O210" s="152" t="s">
        <v>35</v>
      </c>
      <c r="P210" s="153">
        <f t="shared" si="42"/>
        <v>0</v>
      </c>
      <c r="Q210" s="153">
        <f t="shared" si="43"/>
        <v>0</v>
      </c>
      <c r="R210" s="153">
        <f t="shared" si="44"/>
        <v>0</v>
      </c>
      <c r="S210" s="154">
        <v>0</v>
      </c>
      <c r="T210" s="154">
        <f t="shared" si="45"/>
        <v>0</v>
      </c>
      <c r="U210" s="154">
        <v>1.6000000000000001E-4</v>
      </c>
      <c r="V210" s="154">
        <f t="shared" si="46"/>
        <v>3.2000000000000003E-4</v>
      </c>
      <c r="W210" s="154">
        <v>0</v>
      </c>
      <c r="X210" s="155">
        <f t="shared" si="47"/>
        <v>0</v>
      </c>
      <c r="Y210" s="26"/>
      <c r="Z210" s="26"/>
      <c r="AA210" s="26"/>
      <c r="AB210" s="26"/>
      <c r="AC210" s="26"/>
      <c r="AD210" s="26"/>
      <c r="AE210" s="26"/>
      <c r="AR210" s="156" t="s">
        <v>132</v>
      </c>
      <c r="AT210" s="156" t="s">
        <v>128</v>
      </c>
      <c r="AU210" s="156" t="s">
        <v>119</v>
      </c>
      <c r="AY210" s="14" t="s">
        <v>120</v>
      </c>
      <c r="BE210" s="157">
        <f t="shared" si="48"/>
        <v>0</v>
      </c>
      <c r="BF210" s="157">
        <f t="shared" si="49"/>
        <v>0</v>
      </c>
      <c r="BG210" s="157">
        <f t="shared" si="50"/>
        <v>0</v>
      </c>
      <c r="BH210" s="157">
        <f t="shared" si="51"/>
        <v>0</v>
      </c>
      <c r="BI210" s="157">
        <f t="shared" si="52"/>
        <v>0</v>
      </c>
      <c r="BJ210" s="14" t="s">
        <v>119</v>
      </c>
      <c r="BK210" s="157">
        <f t="shared" si="53"/>
        <v>0</v>
      </c>
      <c r="BL210" s="14" t="s">
        <v>127</v>
      </c>
      <c r="BM210" s="156" t="s">
        <v>404</v>
      </c>
    </row>
    <row r="211" spans="1:65" s="2" customFormat="1" ht="16.5" customHeight="1">
      <c r="A211" s="26"/>
      <c r="B211" s="143"/>
      <c r="C211" s="144" t="s">
        <v>263</v>
      </c>
      <c r="D211" s="144" t="s">
        <v>123</v>
      </c>
      <c r="E211" s="145" t="s">
        <v>405</v>
      </c>
      <c r="F211" s="146" t="s">
        <v>406</v>
      </c>
      <c r="G211" s="147" t="s">
        <v>172</v>
      </c>
      <c r="H211" s="148">
        <v>1</v>
      </c>
      <c r="I211" s="149">
        <v>0</v>
      </c>
      <c r="J211" s="149">
        <v>0</v>
      </c>
      <c r="K211" s="149">
        <f t="shared" si="41"/>
        <v>0</v>
      </c>
      <c r="L211" s="150"/>
      <c r="M211" s="27"/>
      <c r="N211" s="151" t="s">
        <v>1</v>
      </c>
      <c r="O211" s="152" t="s">
        <v>35</v>
      </c>
      <c r="P211" s="153">
        <f t="shared" si="42"/>
        <v>0</v>
      </c>
      <c r="Q211" s="153">
        <f t="shared" si="43"/>
        <v>0</v>
      </c>
      <c r="R211" s="153">
        <f t="shared" si="44"/>
        <v>0</v>
      </c>
      <c r="S211" s="154">
        <v>0</v>
      </c>
      <c r="T211" s="154">
        <f t="shared" si="45"/>
        <v>0</v>
      </c>
      <c r="U211" s="154">
        <v>1.5E-3</v>
      </c>
      <c r="V211" s="154">
        <f t="shared" si="46"/>
        <v>1.5E-3</v>
      </c>
      <c r="W211" s="154">
        <v>0</v>
      </c>
      <c r="X211" s="155">
        <f t="shared" si="47"/>
        <v>0</v>
      </c>
      <c r="Y211" s="26"/>
      <c r="Z211" s="26"/>
      <c r="AA211" s="26"/>
      <c r="AB211" s="26"/>
      <c r="AC211" s="26"/>
      <c r="AD211" s="26"/>
      <c r="AE211" s="26"/>
      <c r="AR211" s="156" t="s">
        <v>127</v>
      </c>
      <c r="AT211" s="156" t="s">
        <v>123</v>
      </c>
      <c r="AU211" s="156" t="s">
        <v>119</v>
      </c>
      <c r="AY211" s="14" t="s">
        <v>120</v>
      </c>
      <c r="BE211" s="157">
        <f t="shared" si="48"/>
        <v>0</v>
      </c>
      <c r="BF211" s="157">
        <f t="shared" si="49"/>
        <v>0</v>
      </c>
      <c r="BG211" s="157">
        <f t="shared" si="50"/>
        <v>0</v>
      </c>
      <c r="BH211" s="157">
        <f t="shared" si="51"/>
        <v>0</v>
      </c>
      <c r="BI211" s="157">
        <f t="shared" si="52"/>
        <v>0</v>
      </c>
      <c r="BJ211" s="14" t="s">
        <v>119</v>
      </c>
      <c r="BK211" s="157">
        <f t="shared" si="53"/>
        <v>0</v>
      </c>
      <c r="BL211" s="14" t="s">
        <v>127</v>
      </c>
      <c r="BM211" s="156" t="s">
        <v>407</v>
      </c>
    </row>
    <row r="212" spans="1:65" s="2" customFormat="1" ht="24.2" customHeight="1">
      <c r="A212" s="26"/>
      <c r="B212" s="143"/>
      <c r="C212" s="158" t="s">
        <v>408</v>
      </c>
      <c r="D212" s="158" t="s">
        <v>128</v>
      </c>
      <c r="E212" s="159" t="s">
        <v>409</v>
      </c>
      <c r="F212" s="160" t="s">
        <v>410</v>
      </c>
      <c r="G212" s="161" t="s">
        <v>172</v>
      </c>
      <c r="H212" s="162">
        <v>1</v>
      </c>
      <c r="I212" s="163">
        <v>0</v>
      </c>
      <c r="J212" s="164"/>
      <c r="K212" s="163">
        <f t="shared" si="41"/>
        <v>0</v>
      </c>
      <c r="L212" s="164"/>
      <c r="M212" s="165"/>
      <c r="N212" s="166" t="s">
        <v>1</v>
      </c>
      <c r="O212" s="152" t="s">
        <v>35</v>
      </c>
      <c r="P212" s="153">
        <f t="shared" si="42"/>
        <v>0</v>
      </c>
      <c r="Q212" s="153">
        <f t="shared" si="43"/>
        <v>0</v>
      </c>
      <c r="R212" s="153">
        <f t="shared" si="44"/>
        <v>0</v>
      </c>
      <c r="S212" s="154">
        <v>0</v>
      </c>
      <c r="T212" s="154">
        <f t="shared" si="45"/>
        <v>0</v>
      </c>
      <c r="U212" s="154">
        <v>3.2000000000000003E-4</v>
      </c>
      <c r="V212" s="154">
        <f t="shared" si="46"/>
        <v>3.2000000000000003E-4</v>
      </c>
      <c r="W212" s="154">
        <v>0</v>
      </c>
      <c r="X212" s="155">
        <f t="shared" si="47"/>
        <v>0</v>
      </c>
      <c r="Y212" s="26"/>
      <c r="Z212" s="26"/>
      <c r="AA212" s="26"/>
      <c r="AB212" s="26"/>
      <c r="AC212" s="26"/>
      <c r="AD212" s="26"/>
      <c r="AE212" s="26"/>
      <c r="AR212" s="156" t="s">
        <v>132</v>
      </c>
      <c r="AT212" s="156" t="s">
        <v>128</v>
      </c>
      <c r="AU212" s="156" t="s">
        <v>119</v>
      </c>
      <c r="AY212" s="14" t="s">
        <v>120</v>
      </c>
      <c r="BE212" s="157">
        <f t="shared" si="48"/>
        <v>0</v>
      </c>
      <c r="BF212" s="157">
        <f t="shared" si="49"/>
        <v>0</v>
      </c>
      <c r="BG212" s="157">
        <f t="shared" si="50"/>
        <v>0</v>
      </c>
      <c r="BH212" s="157">
        <f t="shared" si="51"/>
        <v>0</v>
      </c>
      <c r="BI212" s="157">
        <f t="shared" si="52"/>
        <v>0</v>
      </c>
      <c r="BJ212" s="14" t="s">
        <v>119</v>
      </c>
      <c r="BK212" s="157">
        <f t="shared" si="53"/>
        <v>0</v>
      </c>
      <c r="BL212" s="14" t="s">
        <v>127</v>
      </c>
      <c r="BM212" s="156" t="s">
        <v>411</v>
      </c>
    </row>
    <row r="213" spans="1:65" s="2" customFormat="1" ht="16.5" customHeight="1">
      <c r="A213" s="26"/>
      <c r="B213" s="143"/>
      <c r="C213" s="144" t="s">
        <v>267</v>
      </c>
      <c r="D213" s="144" t="s">
        <v>123</v>
      </c>
      <c r="E213" s="145" t="s">
        <v>412</v>
      </c>
      <c r="F213" s="146" t="s">
        <v>413</v>
      </c>
      <c r="G213" s="147" t="s">
        <v>172</v>
      </c>
      <c r="H213" s="148">
        <v>10</v>
      </c>
      <c r="I213" s="149">
        <v>0</v>
      </c>
      <c r="J213" s="149">
        <v>0</v>
      </c>
      <c r="K213" s="149">
        <f t="shared" si="41"/>
        <v>0</v>
      </c>
      <c r="L213" s="150"/>
      <c r="M213" s="27"/>
      <c r="N213" s="151" t="s">
        <v>1</v>
      </c>
      <c r="O213" s="152" t="s">
        <v>35</v>
      </c>
      <c r="P213" s="153">
        <f t="shared" si="42"/>
        <v>0</v>
      </c>
      <c r="Q213" s="153">
        <f t="shared" si="43"/>
        <v>0</v>
      </c>
      <c r="R213" s="153">
        <f t="shared" si="44"/>
        <v>0</v>
      </c>
      <c r="S213" s="154">
        <v>0</v>
      </c>
      <c r="T213" s="154">
        <f t="shared" si="45"/>
        <v>0</v>
      </c>
      <c r="U213" s="154">
        <v>2.2000000000000001E-4</v>
      </c>
      <c r="V213" s="154">
        <f t="shared" si="46"/>
        <v>2.2000000000000001E-3</v>
      </c>
      <c r="W213" s="154">
        <v>0</v>
      </c>
      <c r="X213" s="155">
        <f t="shared" si="47"/>
        <v>0</v>
      </c>
      <c r="Y213" s="26"/>
      <c r="Z213" s="26"/>
      <c r="AA213" s="26"/>
      <c r="AB213" s="26"/>
      <c r="AC213" s="26"/>
      <c r="AD213" s="26"/>
      <c r="AE213" s="26"/>
      <c r="AR213" s="156" t="s">
        <v>127</v>
      </c>
      <c r="AT213" s="156" t="s">
        <v>123</v>
      </c>
      <c r="AU213" s="156" t="s">
        <v>119</v>
      </c>
      <c r="AY213" s="14" t="s">
        <v>120</v>
      </c>
      <c r="BE213" s="157">
        <f t="shared" si="48"/>
        <v>0</v>
      </c>
      <c r="BF213" s="157">
        <f t="shared" si="49"/>
        <v>0</v>
      </c>
      <c r="BG213" s="157">
        <f t="shared" si="50"/>
        <v>0</v>
      </c>
      <c r="BH213" s="157">
        <f t="shared" si="51"/>
        <v>0</v>
      </c>
      <c r="BI213" s="157">
        <f t="shared" si="52"/>
        <v>0</v>
      </c>
      <c r="BJ213" s="14" t="s">
        <v>119</v>
      </c>
      <c r="BK213" s="157">
        <f t="shared" si="53"/>
        <v>0</v>
      </c>
      <c r="BL213" s="14" t="s">
        <v>127</v>
      </c>
      <c r="BM213" s="156" t="s">
        <v>414</v>
      </c>
    </row>
    <row r="214" spans="1:65" s="2" customFormat="1" ht="37.9" customHeight="1">
      <c r="A214" s="26"/>
      <c r="B214" s="143"/>
      <c r="C214" s="158" t="s">
        <v>415</v>
      </c>
      <c r="D214" s="158" t="s">
        <v>128</v>
      </c>
      <c r="E214" s="159" t="s">
        <v>416</v>
      </c>
      <c r="F214" s="160" t="s">
        <v>417</v>
      </c>
      <c r="G214" s="161" t="s">
        <v>172</v>
      </c>
      <c r="H214" s="162">
        <v>10</v>
      </c>
      <c r="I214" s="163">
        <v>0</v>
      </c>
      <c r="J214" s="164"/>
      <c r="K214" s="163">
        <f t="shared" si="41"/>
        <v>0</v>
      </c>
      <c r="L214" s="164"/>
      <c r="M214" s="165"/>
      <c r="N214" s="166" t="s">
        <v>1</v>
      </c>
      <c r="O214" s="152" t="s">
        <v>35</v>
      </c>
      <c r="P214" s="153">
        <f t="shared" si="42"/>
        <v>0</v>
      </c>
      <c r="Q214" s="153">
        <f t="shared" si="43"/>
        <v>0</v>
      </c>
      <c r="R214" s="153">
        <f t="shared" si="44"/>
        <v>0</v>
      </c>
      <c r="S214" s="154">
        <v>0</v>
      </c>
      <c r="T214" s="154">
        <f t="shared" si="45"/>
        <v>0</v>
      </c>
      <c r="U214" s="154">
        <v>8.1099999999999992E-3</v>
      </c>
      <c r="V214" s="154">
        <f t="shared" si="46"/>
        <v>8.1099999999999992E-2</v>
      </c>
      <c r="W214" s="154">
        <v>0</v>
      </c>
      <c r="X214" s="155">
        <f t="shared" si="47"/>
        <v>0</v>
      </c>
      <c r="Y214" s="26"/>
      <c r="Z214" s="26"/>
      <c r="AA214" s="26"/>
      <c r="AB214" s="26"/>
      <c r="AC214" s="26"/>
      <c r="AD214" s="26"/>
      <c r="AE214" s="26"/>
      <c r="AR214" s="156" t="s">
        <v>132</v>
      </c>
      <c r="AT214" s="156" t="s">
        <v>128</v>
      </c>
      <c r="AU214" s="156" t="s">
        <v>119</v>
      </c>
      <c r="AY214" s="14" t="s">
        <v>120</v>
      </c>
      <c r="BE214" s="157">
        <f t="shared" si="48"/>
        <v>0</v>
      </c>
      <c r="BF214" s="157">
        <f t="shared" si="49"/>
        <v>0</v>
      </c>
      <c r="BG214" s="157">
        <f t="shared" si="50"/>
        <v>0</v>
      </c>
      <c r="BH214" s="157">
        <f t="shared" si="51"/>
        <v>0</v>
      </c>
      <c r="BI214" s="157">
        <f t="shared" si="52"/>
        <v>0</v>
      </c>
      <c r="BJ214" s="14" t="s">
        <v>119</v>
      </c>
      <c r="BK214" s="157">
        <f t="shared" si="53"/>
        <v>0</v>
      </c>
      <c r="BL214" s="14" t="s">
        <v>127</v>
      </c>
      <c r="BM214" s="156" t="s">
        <v>418</v>
      </c>
    </row>
    <row r="215" spans="1:65" s="2" customFormat="1" ht="16.5" customHeight="1">
      <c r="A215" s="26"/>
      <c r="B215" s="143"/>
      <c r="C215" s="144" t="s">
        <v>270</v>
      </c>
      <c r="D215" s="144" t="s">
        <v>123</v>
      </c>
      <c r="E215" s="145" t="s">
        <v>419</v>
      </c>
      <c r="F215" s="146" t="s">
        <v>420</v>
      </c>
      <c r="G215" s="147" t="s">
        <v>172</v>
      </c>
      <c r="H215" s="148">
        <v>8</v>
      </c>
      <c r="I215" s="149">
        <v>0</v>
      </c>
      <c r="J215" s="149">
        <v>0</v>
      </c>
      <c r="K215" s="149">
        <f t="shared" si="41"/>
        <v>0</v>
      </c>
      <c r="L215" s="150"/>
      <c r="M215" s="27"/>
      <c r="N215" s="151" t="s">
        <v>1</v>
      </c>
      <c r="O215" s="152" t="s">
        <v>35</v>
      </c>
      <c r="P215" s="153">
        <f t="shared" si="42"/>
        <v>0</v>
      </c>
      <c r="Q215" s="153">
        <f t="shared" si="43"/>
        <v>0</v>
      </c>
      <c r="R215" s="153">
        <f t="shared" si="44"/>
        <v>0</v>
      </c>
      <c r="S215" s="154">
        <v>0</v>
      </c>
      <c r="T215" s="154">
        <f t="shared" si="45"/>
        <v>0</v>
      </c>
      <c r="U215" s="154">
        <v>2.2000000000000001E-4</v>
      </c>
      <c r="V215" s="154">
        <f t="shared" si="46"/>
        <v>1.7600000000000001E-3</v>
      </c>
      <c r="W215" s="154">
        <v>0</v>
      </c>
      <c r="X215" s="155">
        <f t="shared" si="47"/>
        <v>0</v>
      </c>
      <c r="Y215" s="26"/>
      <c r="Z215" s="26"/>
      <c r="AA215" s="26"/>
      <c r="AB215" s="26"/>
      <c r="AC215" s="26"/>
      <c r="AD215" s="26"/>
      <c r="AE215" s="26"/>
      <c r="AR215" s="156" t="s">
        <v>127</v>
      </c>
      <c r="AT215" s="156" t="s">
        <v>123</v>
      </c>
      <c r="AU215" s="156" t="s">
        <v>119</v>
      </c>
      <c r="AY215" s="14" t="s">
        <v>120</v>
      </c>
      <c r="BE215" s="157">
        <f t="shared" si="48"/>
        <v>0</v>
      </c>
      <c r="BF215" s="157">
        <f t="shared" si="49"/>
        <v>0</v>
      </c>
      <c r="BG215" s="157">
        <f t="shared" si="50"/>
        <v>0</v>
      </c>
      <c r="BH215" s="157">
        <f t="shared" si="51"/>
        <v>0</v>
      </c>
      <c r="BI215" s="157">
        <f t="shared" si="52"/>
        <v>0</v>
      </c>
      <c r="BJ215" s="14" t="s">
        <v>119</v>
      </c>
      <c r="BK215" s="157">
        <f t="shared" si="53"/>
        <v>0</v>
      </c>
      <c r="BL215" s="14" t="s">
        <v>127</v>
      </c>
      <c r="BM215" s="156" t="s">
        <v>421</v>
      </c>
    </row>
    <row r="216" spans="1:65" s="2" customFormat="1" ht="37.9" customHeight="1">
      <c r="A216" s="26"/>
      <c r="B216" s="143"/>
      <c r="C216" s="158" t="s">
        <v>422</v>
      </c>
      <c r="D216" s="158" t="s">
        <v>128</v>
      </c>
      <c r="E216" s="159" t="s">
        <v>423</v>
      </c>
      <c r="F216" s="160" t="s">
        <v>424</v>
      </c>
      <c r="G216" s="161" t="s">
        <v>172</v>
      </c>
      <c r="H216" s="162">
        <v>8</v>
      </c>
      <c r="I216" s="163">
        <v>0</v>
      </c>
      <c r="J216" s="164"/>
      <c r="K216" s="163">
        <f t="shared" si="41"/>
        <v>0</v>
      </c>
      <c r="L216" s="164"/>
      <c r="M216" s="165"/>
      <c r="N216" s="166" t="s">
        <v>1</v>
      </c>
      <c r="O216" s="152" t="s">
        <v>35</v>
      </c>
      <c r="P216" s="153">
        <f t="shared" si="42"/>
        <v>0</v>
      </c>
      <c r="Q216" s="153">
        <f t="shared" si="43"/>
        <v>0</v>
      </c>
      <c r="R216" s="153">
        <f t="shared" si="44"/>
        <v>0</v>
      </c>
      <c r="S216" s="154">
        <v>0</v>
      </c>
      <c r="T216" s="154">
        <f t="shared" si="45"/>
        <v>0</v>
      </c>
      <c r="U216" s="154">
        <v>9.1400000000000006E-3</v>
      </c>
      <c r="V216" s="154">
        <f t="shared" si="46"/>
        <v>7.3120000000000004E-2</v>
      </c>
      <c r="W216" s="154">
        <v>0</v>
      </c>
      <c r="X216" s="155">
        <f t="shared" si="47"/>
        <v>0</v>
      </c>
      <c r="Y216" s="26"/>
      <c r="Z216" s="26"/>
      <c r="AA216" s="26"/>
      <c r="AB216" s="26"/>
      <c r="AC216" s="26"/>
      <c r="AD216" s="26"/>
      <c r="AE216" s="26"/>
      <c r="AR216" s="156" t="s">
        <v>132</v>
      </c>
      <c r="AT216" s="156" t="s">
        <v>128</v>
      </c>
      <c r="AU216" s="156" t="s">
        <v>119</v>
      </c>
      <c r="AY216" s="14" t="s">
        <v>120</v>
      </c>
      <c r="BE216" s="157">
        <f t="shared" si="48"/>
        <v>0</v>
      </c>
      <c r="BF216" s="157">
        <f t="shared" si="49"/>
        <v>0</v>
      </c>
      <c r="BG216" s="157">
        <f t="shared" si="50"/>
        <v>0</v>
      </c>
      <c r="BH216" s="157">
        <f t="shared" si="51"/>
        <v>0</v>
      </c>
      <c r="BI216" s="157">
        <f t="shared" si="52"/>
        <v>0</v>
      </c>
      <c r="BJ216" s="14" t="s">
        <v>119</v>
      </c>
      <c r="BK216" s="157">
        <f t="shared" si="53"/>
        <v>0</v>
      </c>
      <c r="BL216" s="14" t="s">
        <v>127</v>
      </c>
      <c r="BM216" s="156" t="s">
        <v>425</v>
      </c>
    </row>
    <row r="217" spans="1:65" s="2" customFormat="1" ht="21.75" customHeight="1">
      <c r="A217" s="26"/>
      <c r="B217" s="143"/>
      <c r="C217" s="144" t="s">
        <v>274</v>
      </c>
      <c r="D217" s="144" t="s">
        <v>123</v>
      </c>
      <c r="E217" s="145" t="s">
        <v>426</v>
      </c>
      <c r="F217" s="146" t="s">
        <v>427</v>
      </c>
      <c r="G217" s="147" t="s">
        <v>172</v>
      </c>
      <c r="H217" s="148">
        <v>4</v>
      </c>
      <c r="I217" s="149">
        <v>0</v>
      </c>
      <c r="J217" s="149">
        <v>0</v>
      </c>
      <c r="K217" s="149">
        <f t="shared" si="41"/>
        <v>0</v>
      </c>
      <c r="L217" s="150"/>
      <c r="M217" s="27"/>
      <c r="N217" s="151" t="s">
        <v>1</v>
      </c>
      <c r="O217" s="152" t="s">
        <v>35</v>
      </c>
      <c r="P217" s="153">
        <f t="shared" si="42"/>
        <v>0</v>
      </c>
      <c r="Q217" s="153">
        <f t="shared" si="43"/>
        <v>0</v>
      </c>
      <c r="R217" s="153">
        <f t="shared" si="44"/>
        <v>0</v>
      </c>
      <c r="S217" s="154">
        <v>0</v>
      </c>
      <c r="T217" s="154">
        <f t="shared" si="45"/>
        <v>0</v>
      </c>
      <c r="U217" s="154">
        <v>2.2000000000000001E-4</v>
      </c>
      <c r="V217" s="154">
        <f t="shared" si="46"/>
        <v>8.8000000000000003E-4</v>
      </c>
      <c r="W217" s="154">
        <v>0</v>
      </c>
      <c r="X217" s="155">
        <f t="shared" si="47"/>
        <v>0</v>
      </c>
      <c r="Y217" s="26"/>
      <c r="Z217" s="26"/>
      <c r="AA217" s="26"/>
      <c r="AB217" s="26"/>
      <c r="AC217" s="26"/>
      <c r="AD217" s="26"/>
      <c r="AE217" s="26"/>
      <c r="AR217" s="156" t="s">
        <v>127</v>
      </c>
      <c r="AT217" s="156" t="s">
        <v>123</v>
      </c>
      <c r="AU217" s="156" t="s">
        <v>119</v>
      </c>
      <c r="AY217" s="14" t="s">
        <v>120</v>
      </c>
      <c r="BE217" s="157">
        <f t="shared" si="48"/>
        <v>0</v>
      </c>
      <c r="BF217" s="157">
        <f t="shared" si="49"/>
        <v>0</v>
      </c>
      <c r="BG217" s="157">
        <f t="shared" si="50"/>
        <v>0</v>
      </c>
      <c r="BH217" s="157">
        <f t="shared" si="51"/>
        <v>0</v>
      </c>
      <c r="BI217" s="157">
        <f t="shared" si="52"/>
        <v>0</v>
      </c>
      <c r="BJ217" s="14" t="s">
        <v>119</v>
      </c>
      <c r="BK217" s="157">
        <f t="shared" si="53"/>
        <v>0</v>
      </c>
      <c r="BL217" s="14" t="s">
        <v>127</v>
      </c>
      <c r="BM217" s="156" t="s">
        <v>428</v>
      </c>
    </row>
    <row r="218" spans="1:65" s="2" customFormat="1" ht="37.9" customHeight="1">
      <c r="A218" s="26"/>
      <c r="B218" s="143"/>
      <c r="C218" s="158" t="s">
        <v>429</v>
      </c>
      <c r="D218" s="158" t="s">
        <v>128</v>
      </c>
      <c r="E218" s="159" t="s">
        <v>430</v>
      </c>
      <c r="F218" s="160" t="s">
        <v>431</v>
      </c>
      <c r="G218" s="161" t="s">
        <v>172</v>
      </c>
      <c r="H218" s="162">
        <v>4</v>
      </c>
      <c r="I218" s="163">
        <v>0</v>
      </c>
      <c r="J218" s="164"/>
      <c r="K218" s="163">
        <f t="shared" si="41"/>
        <v>0</v>
      </c>
      <c r="L218" s="164"/>
      <c r="M218" s="165"/>
      <c r="N218" s="166" t="s">
        <v>1</v>
      </c>
      <c r="O218" s="152" t="s">
        <v>35</v>
      </c>
      <c r="P218" s="153">
        <f t="shared" si="42"/>
        <v>0</v>
      </c>
      <c r="Q218" s="153">
        <f t="shared" si="43"/>
        <v>0</v>
      </c>
      <c r="R218" s="153">
        <f t="shared" si="44"/>
        <v>0</v>
      </c>
      <c r="S218" s="154">
        <v>0</v>
      </c>
      <c r="T218" s="154">
        <f t="shared" si="45"/>
        <v>0</v>
      </c>
      <c r="U218" s="154">
        <v>1.119E-2</v>
      </c>
      <c r="V218" s="154">
        <f t="shared" si="46"/>
        <v>4.4760000000000001E-2</v>
      </c>
      <c r="W218" s="154">
        <v>0</v>
      </c>
      <c r="X218" s="155">
        <f t="shared" si="47"/>
        <v>0</v>
      </c>
      <c r="Y218" s="26"/>
      <c r="Z218" s="26"/>
      <c r="AA218" s="26"/>
      <c r="AB218" s="26"/>
      <c r="AC218" s="26"/>
      <c r="AD218" s="26"/>
      <c r="AE218" s="26"/>
      <c r="AR218" s="156" t="s">
        <v>132</v>
      </c>
      <c r="AT218" s="156" t="s">
        <v>128</v>
      </c>
      <c r="AU218" s="156" t="s">
        <v>119</v>
      </c>
      <c r="AY218" s="14" t="s">
        <v>120</v>
      </c>
      <c r="BE218" s="157">
        <f t="shared" si="48"/>
        <v>0</v>
      </c>
      <c r="BF218" s="157">
        <f t="shared" si="49"/>
        <v>0</v>
      </c>
      <c r="BG218" s="157">
        <f t="shared" si="50"/>
        <v>0</v>
      </c>
      <c r="BH218" s="157">
        <f t="shared" si="51"/>
        <v>0</v>
      </c>
      <c r="BI218" s="157">
        <f t="shared" si="52"/>
        <v>0</v>
      </c>
      <c r="BJ218" s="14" t="s">
        <v>119</v>
      </c>
      <c r="BK218" s="157">
        <f t="shared" si="53"/>
        <v>0</v>
      </c>
      <c r="BL218" s="14" t="s">
        <v>127</v>
      </c>
      <c r="BM218" s="156" t="s">
        <v>432</v>
      </c>
    </row>
    <row r="219" spans="1:65" s="2" customFormat="1" ht="16.5" customHeight="1">
      <c r="A219" s="26"/>
      <c r="B219" s="143"/>
      <c r="C219" s="144" t="s">
        <v>279</v>
      </c>
      <c r="D219" s="144" t="s">
        <v>123</v>
      </c>
      <c r="E219" s="145" t="s">
        <v>433</v>
      </c>
      <c r="F219" s="146" t="s">
        <v>434</v>
      </c>
      <c r="G219" s="147" t="s">
        <v>172</v>
      </c>
      <c r="H219" s="148">
        <v>1</v>
      </c>
      <c r="I219" s="149">
        <v>0</v>
      </c>
      <c r="J219" s="149">
        <v>0</v>
      </c>
      <c r="K219" s="149">
        <f t="shared" si="41"/>
        <v>0</v>
      </c>
      <c r="L219" s="150"/>
      <c r="M219" s="27"/>
      <c r="N219" s="151" t="s">
        <v>1</v>
      </c>
      <c r="O219" s="152" t="s">
        <v>35</v>
      </c>
      <c r="P219" s="153">
        <f t="shared" si="42"/>
        <v>0</v>
      </c>
      <c r="Q219" s="153">
        <f t="shared" si="43"/>
        <v>0</v>
      </c>
      <c r="R219" s="153">
        <f t="shared" si="44"/>
        <v>0</v>
      </c>
      <c r="S219" s="154">
        <v>0</v>
      </c>
      <c r="T219" s="154">
        <f t="shared" si="45"/>
        <v>0</v>
      </c>
      <c r="U219" s="154">
        <v>2.2000000000000001E-4</v>
      </c>
      <c r="V219" s="154">
        <f t="shared" si="46"/>
        <v>2.2000000000000001E-4</v>
      </c>
      <c r="W219" s="154">
        <v>0</v>
      </c>
      <c r="X219" s="155">
        <f t="shared" si="47"/>
        <v>0</v>
      </c>
      <c r="Y219" s="26"/>
      <c r="Z219" s="26"/>
      <c r="AA219" s="26"/>
      <c r="AB219" s="26"/>
      <c r="AC219" s="26"/>
      <c r="AD219" s="26"/>
      <c r="AE219" s="26"/>
      <c r="AR219" s="156" t="s">
        <v>127</v>
      </c>
      <c r="AT219" s="156" t="s">
        <v>123</v>
      </c>
      <c r="AU219" s="156" t="s">
        <v>119</v>
      </c>
      <c r="AY219" s="14" t="s">
        <v>120</v>
      </c>
      <c r="BE219" s="157">
        <f t="shared" si="48"/>
        <v>0</v>
      </c>
      <c r="BF219" s="157">
        <f t="shared" si="49"/>
        <v>0</v>
      </c>
      <c r="BG219" s="157">
        <f t="shared" si="50"/>
        <v>0</v>
      </c>
      <c r="BH219" s="157">
        <f t="shared" si="51"/>
        <v>0</v>
      </c>
      <c r="BI219" s="157">
        <f t="shared" si="52"/>
        <v>0</v>
      </c>
      <c r="BJ219" s="14" t="s">
        <v>119</v>
      </c>
      <c r="BK219" s="157">
        <f t="shared" si="53"/>
        <v>0</v>
      </c>
      <c r="BL219" s="14" t="s">
        <v>127</v>
      </c>
      <c r="BM219" s="156" t="s">
        <v>435</v>
      </c>
    </row>
    <row r="220" spans="1:65" s="2" customFormat="1" ht="24.2" customHeight="1">
      <c r="A220" s="26"/>
      <c r="B220" s="143"/>
      <c r="C220" s="158" t="s">
        <v>436</v>
      </c>
      <c r="D220" s="158" t="s">
        <v>128</v>
      </c>
      <c r="E220" s="159" t="s">
        <v>437</v>
      </c>
      <c r="F220" s="160" t="s">
        <v>438</v>
      </c>
      <c r="G220" s="161" t="s">
        <v>172</v>
      </c>
      <c r="H220" s="162">
        <v>1</v>
      </c>
      <c r="I220" s="163">
        <v>0</v>
      </c>
      <c r="J220" s="164"/>
      <c r="K220" s="163">
        <f t="shared" si="41"/>
        <v>0</v>
      </c>
      <c r="L220" s="164"/>
      <c r="M220" s="165"/>
      <c r="N220" s="166" t="s">
        <v>1</v>
      </c>
      <c r="O220" s="152" t="s">
        <v>35</v>
      </c>
      <c r="P220" s="153">
        <f t="shared" si="42"/>
        <v>0</v>
      </c>
      <c r="Q220" s="153">
        <f t="shared" si="43"/>
        <v>0</v>
      </c>
      <c r="R220" s="153">
        <f t="shared" si="44"/>
        <v>0</v>
      </c>
      <c r="S220" s="154">
        <v>0</v>
      </c>
      <c r="T220" s="154">
        <f t="shared" si="45"/>
        <v>0</v>
      </c>
      <c r="U220" s="154">
        <v>1.1100000000000001E-3</v>
      </c>
      <c r="V220" s="154">
        <f t="shared" si="46"/>
        <v>1.1100000000000001E-3</v>
      </c>
      <c r="W220" s="154">
        <v>0</v>
      </c>
      <c r="X220" s="155">
        <f t="shared" si="47"/>
        <v>0</v>
      </c>
      <c r="Y220" s="26"/>
      <c r="Z220" s="26"/>
      <c r="AA220" s="26"/>
      <c r="AB220" s="26"/>
      <c r="AC220" s="26"/>
      <c r="AD220" s="26"/>
      <c r="AE220" s="26"/>
      <c r="AR220" s="156" t="s">
        <v>132</v>
      </c>
      <c r="AT220" s="156" t="s">
        <v>128</v>
      </c>
      <c r="AU220" s="156" t="s">
        <v>119</v>
      </c>
      <c r="AY220" s="14" t="s">
        <v>120</v>
      </c>
      <c r="BE220" s="157">
        <f t="shared" si="48"/>
        <v>0</v>
      </c>
      <c r="BF220" s="157">
        <f t="shared" si="49"/>
        <v>0</v>
      </c>
      <c r="BG220" s="157">
        <f t="shared" si="50"/>
        <v>0</v>
      </c>
      <c r="BH220" s="157">
        <f t="shared" si="51"/>
        <v>0</v>
      </c>
      <c r="BI220" s="157">
        <f t="shared" si="52"/>
        <v>0</v>
      </c>
      <c r="BJ220" s="14" t="s">
        <v>119</v>
      </c>
      <c r="BK220" s="157">
        <f t="shared" si="53"/>
        <v>0</v>
      </c>
      <c r="BL220" s="14" t="s">
        <v>127</v>
      </c>
      <c r="BM220" s="156" t="s">
        <v>439</v>
      </c>
    </row>
    <row r="221" spans="1:65" s="2" customFormat="1" ht="16.5" customHeight="1">
      <c r="A221" s="26"/>
      <c r="B221" s="143"/>
      <c r="C221" s="144" t="s">
        <v>283</v>
      </c>
      <c r="D221" s="144" t="s">
        <v>123</v>
      </c>
      <c r="E221" s="145" t="s">
        <v>440</v>
      </c>
      <c r="F221" s="146" t="s">
        <v>441</v>
      </c>
      <c r="G221" s="147" t="s">
        <v>172</v>
      </c>
      <c r="H221" s="148">
        <v>2</v>
      </c>
      <c r="I221" s="149">
        <v>0</v>
      </c>
      <c r="J221" s="149">
        <v>0</v>
      </c>
      <c r="K221" s="149">
        <f t="shared" si="41"/>
        <v>0</v>
      </c>
      <c r="L221" s="150"/>
      <c r="M221" s="27"/>
      <c r="N221" s="151" t="s">
        <v>1</v>
      </c>
      <c r="O221" s="152" t="s">
        <v>35</v>
      </c>
      <c r="P221" s="153">
        <f t="shared" si="42"/>
        <v>0</v>
      </c>
      <c r="Q221" s="153">
        <f t="shared" si="43"/>
        <v>0</v>
      </c>
      <c r="R221" s="153">
        <f t="shared" si="44"/>
        <v>0</v>
      </c>
      <c r="S221" s="154">
        <v>0</v>
      </c>
      <c r="T221" s="154">
        <f t="shared" si="45"/>
        <v>0</v>
      </c>
      <c r="U221" s="154">
        <v>2.2000000000000001E-4</v>
      </c>
      <c r="V221" s="154">
        <f t="shared" si="46"/>
        <v>4.4000000000000002E-4</v>
      </c>
      <c r="W221" s="154">
        <v>0</v>
      </c>
      <c r="X221" s="155">
        <f t="shared" si="47"/>
        <v>0</v>
      </c>
      <c r="Y221" s="26"/>
      <c r="Z221" s="26"/>
      <c r="AA221" s="26"/>
      <c r="AB221" s="26"/>
      <c r="AC221" s="26"/>
      <c r="AD221" s="26"/>
      <c r="AE221" s="26"/>
      <c r="AR221" s="156" t="s">
        <v>127</v>
      </c>
      <c r="AT221" s="156" t="s">
        <v>123</v>
      </c>
      <c r="AU221" s="156" t="s">
        <v>119</v>
      </c>
      <c r="AY221" s="14" t="s">
        <v>120</v>
      </c>
      <c r="BE221" s="157">
        <f t="shared" si="48"/>
        <v>0</v>
      </c>
      <c r="BF221" s="157">
        <f t="shared" si="49"/>
        <v>0</v>
      </c>
      <c r="BG221" s="157">
        <f t="shared" si="50"/>
        <v>0</v>
      </c>
      <c r="BH221" s="157">
        <f t="shared" si="51"/>
        <v>0</v>
      </c>
      <c r="BI221" s="157">
        <f t="shared" si="52"/>
        <v>0</v>
      </c>
      <c r="BJ221" s="14" t="s">
        <v>119</v>
      </c>
      <c r="BK221" s="157">
        <f t="shared" si="53"/>
        <v>0</v>
      </c>
      <c r="BL221" s="14" t="s">
        <v>127</v>
      </c>
      <c r="BM221" s="156" t="s">
        <v>442</v>
      </c>
    </row>
    <row r="222" spans="1:65" s="2" customFormat="1" ht="24.2" customHeight="1">
      <c r="A222" s="26"/>
      <c r="B222" s="143"/>
      <c r="C222" s="158" t="s">
        <v>443</v>
      </c>
      <c r="D222" s="158" t="s">
        <v>128</v>
      </c>
      <c r="E222" s="159" t="s">
        <v>444</v>
      </c>
      <c r="F222" s="160" t="s">
        <v>445</v>
      </c>
      <c r="G222" s="161" t="s">
        <v>172</v>
      </c>
      <c r="H222" s="162">
        <v>2</v>
      </c>
      <c r="I222" s="163">
        <v>0</v>
      </c>
      <c r="J222" s="164"/>
      <c r="K222" s="163">
        <f t="shared" si="41"/>
        <v>0</v>
      </c>
      <c r="L222" s="164"/>
      <c r="M222" s="165"/>
      <c r="N222" s="166" t="s">
        <v>1</v>
      </c>
      <c r="O222" s="152" t="s">
        <v>35</v>
      </c>
      <c r="P222" s="153">
        <f t="shared" si="42"/>
        <v>0</v>
      </c>
      <c r="Q222" s="153">
        <f t="shared" si="43"/>
        <v>0</v>
      </c>
      <c r="R222" s="153">
        <f t="shared" si="44"/>
        <v>0</v>
      </c>
      <c r="S222" s="154">
        <v>0</v>
      </c>
      <c r="T222" s="154">
        <f t="shared" si="45"/>
        <v>0</v>
      </c>
      <c r="U222" s="154">
        <v>1.16E-3</v>
      </c>
      <c r="V222" s="154">
        <f t="shared" si="46"/>
        <v>2.32E-3</v>
      </c>
      <c r="W222" s="154">
        <v>0</v>
      </c>
      <c r="X222" s="155">
        <f t="shared" si="47"/>
        <v>0</v>
      </c>
      <c r="Y222" s="26"/>
      <c r="Z222" s="26"/>
      <c r="AA222" s="26"/>
      <c r="AB222" s="26"/>
      <c r="AC222" s="26"/>
      <c r="AD222" s="26"/>
      <c r="AE222" s="26"/>
      <c r="AR222" s="156" t="s">
        <v>132</v>
      </c>
      <c r="AT222" s="156" t="s">
        <v>128</v>
      </c>
      <c r="AU222" s="156" t="s">
        <v>119</v>
      </c>
      <c r="AY222" s="14" t="s">
        <v>120</v>
      </c>
      <c r="BE222" s="157">
        <f t="shared" si="48"/>
        <v>0</v>
      </c>
      <c r="BF222" s="157">
        <f t="shared" si="49"/>
        <v>0</v>
      </c>
      <c r="BG222" s="157">
        <f t="shared" si="50"/>
        <v>0</v>
      </c>
      <c r="BH222" s="157">
        <f t="shared" si="51"/>
        <v>0</v>
      </c>
      <c r="BI222" s="157">
        <f t="shared" si="52"/>
        <v>0</v>
      </c>
      <c r="BJ222" s="14" t="s">
        <v>119</v>
      </c>
      <c r="BK222" s="157">
        <f t="shared" si="53"/>
        <v>0</v>
      </c>
      <c r="BL222" s="14" t="s">
        <v>127</v>
      </c>
      <c r="BM222" s="156" t="s">
        <v>446</v>
      </c>
    </row>
    <row r="223" spans="1:65" s="2" customFormat="1" ht="16.5" customHeight="1">
      <c r="A223" s="26"/>
      <c r="B223" s="143"/>
      <c r="C223" s="144" t="s">
        <v>286</v>
      </c>
      <c r="D223" s="144" t="s">
        <v>123</v>
      </c>
      <c r="E223" s="145" t="s">
        <v>447</v>
      </c>
      <c r="F223" s="146" t="s">
        <v>448</v>
      </c>
      <c r="G223" s="147" t="s">
        <v>172</v>
      </c>
      <c r="H223" s="148">
        <v>1</v>
      </c>
      <c r="I223" s="149">
        <v>0</v>
      </c>
      <c r="J223" s="149">
        <v>0</v>
      </c>
      <c r="K223" s="149">
        <f t="shared" si="41"/>
        <v>0</v>
      </c>
      <c r="L223" s="150"/>
      <c r="M223" s="27"/>
      <c r="N223" s="151" t="s">
        <v>1</v>
      </c>
      <c r="O223" s="152" t="s">
        <v>35</v>
      </c>
      <c r="P223" s="153">
        <f t="shared" si="42"/>
        <v>0</v>
      </c>
      <c r="Q223" s="153">
        <f t="shared" si="43"/>
        <v>0</v>
      </c>
      <c r="R223" s="153">
        <f t="shared" si="44"/>
        <v>0</v>
      </c>
      <c r="S223" s="154">
        <v>0</v>
      </c>
      <c r="T223" s="154">
        <f t="shared" si="45"/>
        <v>0</v>
      </c>
      <c r="U223" s="154">
        <v>2.2000000000000001E-4</v>
      </c>
      <c r="V223" s="154">
        <f t="shared" si="46"/>
        <v>2.2000000000000001E-4</v>
      </c>
      <c r="W223" s="154">
        <v>0</v>
      </c>
      <c r="X223" s="155">
        <f t="shared" si="47"/>
        <v>0</v>
      </c>
      <c r="Y223" s="26"/>
      <c r="Z223" s="26"/>
      <c r="AA223" s="26"/>
      <c r="AB223" s="26"/>
      <c r="AC223" s="26"/>
      <c r="AD223" s="26"/>
      <c r="AE223" s="26"/>
      <c r="AR223" s="156" t="s">
        <v>127</v>
      </c>
      <c r="AT223" s="156" t="s">
        <v>123</v>
      </c>
      <c r="AU223" s="156" t="s">
        <v>119</v>
      </c>
      <c r="AY223" s="14" t="s">
        <v>120</v>
      </c>
      <c r="BE223" s="157">
        <f t="shared" si="48"/>
        <v>0</v>
      </c>
      <c r="BF223" s="157">
        <f t="shared" si="49"/>
        <v>0</v>
      </c>
      <c r="BG223" s="157">
        <f t="shared" si="50"/>
        <v>0</v>
      </c>
      <c r="BH223" s="157">
        <f t="shared" si="51"/>
        <v>0</v>
      </c>
      <c r="BI223" s="157">
        <f t="shared" si="52"/>
        <v>0</v>
      </c>
      <c r="BJ223" s="14" t="s">
        <v>119</v>
      </c>
      <c r="BK223" s="157">
        <f t="shared" si="53"/>
        <v>0</v>
      </c>
      <c r="BL223" s="14" t="s">
        <v>127</v>
      </c>
      <c r="BM223" s="156" t="s">
        <v>449</v>
      </c>
    </row>
    <row r="224" spans="1:65" s="2" customFormat="1" ht="24.2" customHeight="1">
      <c r="A224" s="26"/>
      <c r="B224" s="143"/>
      <c r="C224" s="158" t="s">
        <v>450</v>
      </c>
      <c r="D224" s="158" t="s">
        <v>128</v>
      </c>
      <c r="E224" s="159" t="s">
        <v>451</v>
      </c>
      <c r="F224" s="160" t="s">
        <v>452</v>
      </c>
      <c r="G224" s="161" t="s">
        <v>172</v>
      </c>
      <c r="H224" s="162">
        <v>1</v>
      </c>
      <c r="I224" s="163">
        <v>0</v>
      </c>
      <c r="J224" s="164"/>
      <c r="K224" s="163">
        <f t="shared" si="41"/>
        <v>0</v>
      </c>
      <c r="L224" s="164"/>
      <c r="M224" s="165"/>
      <c r="N224" s="166" t="s">
        <v>1</v>
      </c>
      <c r="O224" s="152" t="s">
        <v>35</v>
      </c>
      <c r="P224" s="153">
        <f t="shared" si="42"/>
        <v>0</v>
      </c>
      <c r="Q224" s="153">
        <f t="shared" si="43"/>
        <v>0</v>
      </c>
      <c r="R224" s="153">
        <f t="shared" si="44"/>
        <v>0</v>
      </c>
      <c r="S224" s="154">
        <v>0</v>
      </c>
      <c r="T224" s="154">
        <f t="shared" si="45"/>
        <v>0</v>
      </c>
      <c r="U224" s="154">
        <v>1.32E-3</v>
      </c>
      <c r="V224" s="154">
        <f t="shared" si="46"/>
        <v>1.32E-3</v>
      </c>
      <c r="W224" s="154">
        <v>0</v>
      </c>
      <c r="X224" s="155">
        <f t="shared" si="47"/>
        <v>0</v>
      </c>
      <c r="Y224" s="26"/>
      <c r="Z224" s="26"/>
      <c r="AA224" s="26"/>
      <c r="AB224" s="26"/>
      <c r="AC224" s="26"/>
      <c r="AD224" s="26"/>
      <c r="AE224" s="26"/>
      <c r="AR224" s="156" t="s">
        <v>132</v>
      </c>
      <c r="AT224" s="156" t="s">
        <v>128</v>
      </c>
      <c r="AU224" s="156" t="s">
        <v>119</v>
      </c>
      <c r="AY224" s="14" t="s">
        <v>120</v>
      </c>
      <c r="BE224" s="157">
        <f t="shared" si="48"/>
        <v>0</v>
      </c>
      <c r="BF224" s="157">
        <f t="shared" si="49"/>
        <v>0</v>
      </c>
      <c r="BG224" s="157">
        <f t="shared" si="50"/>
        <v>0</v>
      </c>
      <c r="BH224" s="157">
        <f t="shared" si="51"/>
        <v>0</v>
      </c>
      <c r="BI224" s="157">
        <f t="shared" si="52"/>
        <v>0</v>
      </c>
      <c r="BJ224" s="14" t="s">
        <v>119</v>
      </c>
      <c r="BK224" s="157">
        <f t="shared" si="53"/>
        <v>0</v>
      </c>
      <c r="BL224" s="14" t="s">
        <v>127</v>
      </c>
      <c r="BM224" s="156" t="s">
        <v>453</v>
      </c>
    </row>
    <row r="225" spans="1:65" s="2" customFormat="1" ht="16.5" customHeight="1">
      <c r="A225" s="26"/>
      <c r="B225" s="143"/>
      <c r="C225" s="144" t="s">
        <v>290</v>
      </c>
      <c r="D225" s="144" t="s">
        <v>123</v>
      </c>
      <c r="E225" s="145" t="s">
        <v>454</v>
      </c>
      <c r="F225" s="146" t="s">
        <v>455</v>
      </c>
      <c r="G225" s="147" t="s">
        <v>172</v>
      </c>
      <c r="H225" s="148">
        <v>6</v>
      </c>
      <c r="I225" s="149">
        <v>0</v>
      </c>
      <c r="J225" s="149">
        <v>0</v>
      </c>
      <c r="K225" s="149">
        <f t="shared" si="41"/>
        <v>0</v>
      </c>
      <c r="L225" s="150"/>
      <c r="M225" s="27"/>
      <c r="N225" s="151" t="s">
        <v>1</v>
      </c>
      <c r="O225" s="152" t="s">
        <v>35</v>
      </c>
      <c r="P225" s="153">
        <f t="shared" si="42"/>
        <v>0</v>
      </c>
      <c r="Q225" s="153">
        <f t="shared" si="43"/>
        <v>0</v>
      </c>
      <c r="R225" s="153">
        <f t="shared" si="44"/>
        <v>0</v>
      </c>
      <c r="S225" s="154">
        <v>0</v>
      </c>
      <c r="T225" s="154">
        <f t="shared" si="45"/>
        <v>0</v>
      </c>
      <c r="U225" s="154">
        <v>2.0000000000000002E-5</v>
      </c>
      <c r="V225" s="154">
        <f t="shared" si="46"/>
        <v>1.2000000000000002E-4</v>
      </c>
      <c r="W225" s="154">
        <v>0</v>
      </c>
      <c r="X225" s="155">
        <f t="shared" si="47"/>
        <v>0</v>
      </c>
      <c r="Y225" s="26"/>
      <c r="Z225" s="26"/>
      <c r="AA225" s="26"/>
      <c r="AB225" s="26"/>
      <c r="AC225" s="26"/>
      <c r="AD225" s="26"/>
      <c r="AE225" s="26"/>
      <c r="AR225" s="156" t="s">
        <v>127</v>
      </c>
      <c r="AT225" s="156" t="s">
        <v>123</v>
      </c>
      <c r="AU225" s="156" t="s">
        <v>119</v>
      </c>
      <c r="AY225" s="14" t="s">
        <v>120</v>
      </c>
      <c r="BE225" s="157">
        <f t="shared" si="48"/>
        <v>0</v>
      </c>
      <c r="BF225" s="157">
        <f t="shared" si="49"/>
        <v>0</v>
      </c>
      <c r="BG225" s="157">
        <f t="shared" si="50"/>
        <v>0</v>
      </c>
      <c r="BH225" s="157">
        <f t="shared" si="51"/>
        <v>0</v>
      </c>
      <c r="BI225" s="157">
        <f t="shared" si="52"/>
        <v>0</v>
      </c>
      <c r="BJ225" s="14" t="s">
        <v>119</v>
      </c>
      <c r="BK225" s="157">
        <f t="shared" si="53"/>
        <v>0</v>
      </c>
      <c r="BL225" s="14" t="s">
        <v>127</v>
      </c>
      <c r="BM225" s="156" t="s">
        <v>456</v>
      </c>
    </row>
    <row r="226" spans="1:65" s="2" customFormat="1" ht="16.5" customHeight="1">
      <c r="A226" s="26"/>
      <c r="B226" s="143"/>
      <c r="C226" s="158" t="s">
        <v>457</v>
      </c>
      <c r="D226" s="158" t="s">
        <v>128</v>
      </c>
      <c r="E226" s="159" t="s">
        <v>458</v>
      </c>
      <c r="F226" s="160" t="s">
        <v>459</v>
      </c>
      <c r="G226" s="161" t="s">
        <v>172</v>
      </c>
      <c r="H226" s="162">
        <v>6</v>
      </c>
      <c r="I226" s="163">
        <v>0</v>
      </c>
      <c r="J226" s="164"/>
      <c r="K226" s="163">
        <f t="shared" si="41"/>
        <v>0</v>
      </c>
      <c r="L226" s="164"/>
      <c r="M226" s="165"/>
      <c r="N226" s="166" t="s">
        <v>1</v>
      </c>
      <c r="O226" s="152" t="s">
        <v>35</v>
      </c>
      <c r="P226" s="153">
        <f t="shared" si="42"/>
        <v>0</v>
      </c>
      <c r="Q226" s="153">
        <f t="shared" si="43"/>
        <v>0</v>
      </c>
      <c r="R226" s="153">
        <f t="shared" si="44"/>
        <v>0</v>
      </c>
      <c r="S226" s="154">
        <v>0</v>
      </c>
      <c r="T226" s="154">
        <f t="shared" si="45"/>
        <v>0</v>
      </c>
      <c r="U226" s="154">
        <v>0</v>
      </c>
      <c r="V226" s="154">
        <f t="shared" si="46"/>
        <v>0</v>
      </c>
      <c r="W226" s="154">
        <v>0</v>
      </c>
      <c r="X226" s="155">
        <f t="shared" si="47"/>
        <v>0</v>
      </c>
      <c r="Y226" s="26"/>
      <c r="Z226" s="26"/>
      <c r="AA226" s="26"/>
      <c r="AB226" s="26"/>
      <c r="AC226" s="26"/>
      <c r="AD226" s="26"/>
      <c r="AE226" s="26"/>
      <c r="AR226" s="156" t="s">
        <v>132</v>
      </c>
      <c r="AT226" s="156" t="s">
        <v>128</v>
      </c>
      <c r="AU226" s="156" t="s">
        <v>119</v>
      </c>
      <c r="AY226" s="14" t="s">
        <v>120</v>
      </c>
      <c r="BE226" s="157">
        <f t="shared" si="48"/>
        <v>0</v>
      </c>
      <c r="BF226" s="157">
        <f t="shared" si="49"/>
        <v>0</v>
      </c>
      <c r="BG226" s="157">
        <f t="shared" si="50"/>
        <v>0</v>
      </c>
      <c r="BH226" s="157">
        <f t="shared" si="51"/>
        <v>0</v>
      </c>
      <c r="BI226" s="157">
        <f t="shared" si="52"/>
        <v>0</v>
      </c>
      <c r="BJ226" s="14" t="s">
        <v>119</v>
      </c>
      <c r="BK226" s="157">
        <f t="shared" si="53"/>
        <v>0</v>
      </c>
      <c r="BL226" s="14" t="s">
        <v>127</v>
      </c>
      <c r="BM226" s="156" t="s">
        <v>460</v>
      </c>
    </row>
    <row r="227" spans="1:65" s="2" customFormat="1" ht="24.2" customHeight="1">
      <c r="A227" s="26"/>
      <c r="B227" s="143"/>
      <c r="C227" s="144" t="s">
        <v>293</v>
      </c>
      <c r="D227" s="144" t="s">
        <v>123</v>
      </c>
      <c r="E227" s="145" t="s">
        <v>461</v>
      </c>
      <c r="F227" s="146" t="s">
        <v>462</v>
      </c>
      <c r="G227" s="147" t="s">
        <v>172</v>
      </c>
      <c r="H227" s="148">
        <v>8</v>
      </c>
      <c r="I227" s="149">
        <v>0</v>
      </c>
      <c r="J227" s="149">
        <v>0</v>
      </c>
      <c r="K227" s="149">
        <f t="shared" si="41"/>
        <v>0</v>
      </c>
      <c r="L227" s="150"/>
      <c r="M227" s="27"/>
      <c r="N227" s="151" t="s">
        <v>1</v>
      </c>
      <c r="O227" s="152" t="s">
        <v>35</v>
      </c>
      <c r="P227" s="153">
        <f t="shared" si="42"/>
        <v>0</v>
      </c>
      <c r="Q227" s="153">
        <f t="shared" si="43"/>
        <v>0</v>
      </c>
      <c r="R227" s="153">
        <f t="shared" si="44"/>
        <v>0</v>
      </c>
      <c r="S227" s="154">
        <v>0</v>
      </c>
      <c r="T227" s="154">
        <f t="shared" si="45"/>
        <v>0</v>
      </c>
      <c r="U227" s="154">
        <v>1.0000000000000001E-5</v>
      </c>
      <c r="V227" s="154">
        <f t="shared" si="46"/>
        <v>8.0000000000000007E-5</v>
      </c>
      <c r="W227" s="154">
        <v>0</v>
      </c>
      <c r="X227" s="155">
        <f t="shared" si="47"/>
        <v>0</v>
      </c>
      <c r="Y227" s="26"/>
      <c r="Z227" s="26"/>
      <c r="AA227" s="26"/>
      <c r="AB227" s="26"/>
      <c r="AC227" s="26"/>
      <c r="AD227" s="26"/>
      <c r="AE227" s="26"/>
      <c r="AR227" s="156" t="s">
        <v>127</v>
      </c>
      <c r="AT227" s="156" t="s">
        <v>123</v>
      </c>
      <c r="AU227" s="156" t="s">
        <v>119</v>
      </c>
      <c r="AY227" s="14" t="s">
        <v>120</v>
      </c>
      <c r="BE227" s="157">
        <f t="shared" si="48"/>
        <v>0</v>
      </c>
      <c r="BF227" s="157">
        <f t="shared" si="49"/>
        <v>0</v>
      </c>
      <c r="BG227" s="157">
        <f t="shared" si="50"/>
        <v>0</v>
      </c>
      <c r="BH227" s="157">
        <f t="shared" si="51"/>
        <v>0</v>
      </c>
      <c r="BI227" s="157">
        <f t="shared" si="52"/>
        <v>0</v>
      </c>
      <c r="BJ227" s="14" t="s">
        <v>119</v>
      </c>
      <c r="BK227" s="157">
        <f t="shared" si="53"/>
        <v>0</v>
      </c>
      <c r="BL227" s="14" t="s">
        <v>127</v>
      </c>
      <c r="BM227" s="156" t="s">
        <v>463</v>
      </c>
    </row>
    <row r="228" spans="1:65" s="2" customFormat="1" ht="24.2" customHeight="1">
      <c r="A228" s="26"/>
      <c r="B228" s="143"/>
      <c r="C228" s="158" t="s">
        <v>464</v>
      </c>
      <c r="D228" s="158" t="s">
        <v>128</v>
      </c>
      <c r="E228" s="159" t="s">
        <v>465</v>
      </c>
      <c r="F228" s="160" t="s">
        <v>466</v>
      </c>
      <c r="G228" s="161" t="s">
        <v>172</v>
      </c>
      <c r="H228" s="162">
        <v>8</v>
      </c>
      <c r="I228" s="163">
        <v>0</v>
      </c>
      <c r="J228" s="164"/>
      <c r="K228" s="163">
        <f t="shared" si="41"/>
        <v>0</v>
      </c>
      <c r="L228" s="164"/>
      <c r="M228" s="165"/>
      <c r="N228" s="166" t="s">
        <v>1</v>
      </c>
      <c r="O228" s="152" t="s">
        <v>35</v>
      </c>
      <c r="P228" s="153">
        <f t="shared" si="42"/>
        <v>0</v>
      </c>
      <c r="Q228" s="153">
        <f t="shared" si="43"/>
        <v>0</v>
      </c>
      <c r="R228" s="153">
        <f t="shared" si="44"/>
        <v>0</v>
      </c>
      <c r="S228" s="154">
        <v>0</v>
      </c>
      <c r="T228" s="154">
        <f t="shared" si="45"/>
        <v>0</v>
      </c>
      <c r="U228" s="154">
        <v>0</v>
      </c>
      <c r="V228" s="154">
        <f t="shared" si="46"/>
        <v>0</v>
      </c>
      <c r="W228" s="154">
        <v>0</v>
      </c>
      <c r="X228" s="155">
        <f t="shared" si="47"/>
        <v>0</v>
      </c>
      <c r="Y228" s="26"/>
      <c r="Z228" s="26"/>
      <c r="AA228" s="26"/>
      <c r="AB228" s="26"/>
      <c r="AC228" s="26"/>
      <c r="AD228" s="26"/>
      <c r="AE228" s="26"/>
      <c r="AR228" s="156" t="s">
        <v>132</v>
      </c>
      <c r="AT228" s="156" t="s">
        <v>128</v>
      </c>
      <c r="AU228" s="156" t="s">
        <v>119</v>
      </c>
      <c r="AY228" s="14" t="s">
        <v>120</v>
      </c>
      <c r="BE228" s="157">
        <f t="shared" si="48"/>
        <v>0</v>
      </c>
      <c r="BF228" s="157">
        <f t="shared" si="49"/>
        <v>0</v>
      </c>
      <c r="BG228" s="157">
        <f t="shared" si="50"/>
        <v>0</v>
      </c>
      <c r="BH228" s="157">
        <f t="shared" si="51"/>
        <v>0</v>
      </c>
      <c r="BI228" s="157">
        <f t="shared" si="52"/>
        <v>0</v>
      </c>
      <c r="BJ228" s="14" t="s">
        <v>119</v>
      </c>
      <c r="BK228" s="157">
        <f t="shared" si="53"/>
        <v>0</v>
      </c>
      <c r="BL228" s="14" t="s">
        <v>127</v>
      </c>
      <c r="BM228" s="156" t="s">
        <v>467</v>
      </c>
    </row>
    <row r="229" spans="1:65" s="2" customFormat="1" ht="16.5" customHeight="1">
      <c r="A229" s="26"/>
      <c r="B229" s="143"/>
      <c r="C229" s="144" t="s">
        <v>297</v>
      </c>
      <c r="D229" s="144" t="s">
        <v>123</v>
      </c>
      <c r="E229" s="145" t="s">
        <v>468</v>
      </c>
      <c r="F229" s="146" t="s">
        <v>469</v>
      </c>
      <c r="G229" s="147" t="s">
        <v>172</v>
      </c>
      <c r="H229" s="148">
        <v>6</v>
      </c>
      <c r="I229" s="149">
        <v>0</v>
      </c>
      <c r="J229" s="149">
        <v>0</v>
      </c>
      <c r="K229" s="149">
        <f t="shared" si="41"/>
        <v>0</v>
      </c>
      <c r="L229" s="150"/>
      <c r="M229" s="27"/>
      <c r="N229" s="151" t="s">
        <v>1</v>
      </c>
      <c r="O229" s="152" t="s">
        <v>35</v>
      </c>
      <c r="P229" s="153">
        <f t="shared" si="42"/>
        <v>0</v>
      </c>
      <c r="Q229" s="153">
        <f t="shared" si="43"/>
        <v>0</v>
      </c>
      <c r="R229" s="153">
        <f t="shared" si="44"/>
        <v>0</v>
      </c>
      <c r="S229" s="154">
        <v>0</v>
      </c>
      <c r="T229" s="154">
        <f t="shared" si="45"/>
        <v>0</v>
      </c>
      <c r="U229" s="154">
        <v>1.0000000000000001E-5</v>
      </c>
      <c r="V229" s="154">
        <f t="shared" si="46"/>
        <v>6.0000000000000008E-5</v>
      </c>
      <c r="W229" s="154">
        <v>0</v>
      </c>
      <c r="X229" s="155">
        <f t="shared" si="47"/>
        <v>0</v>
      </c>
      <c r="Y229" s="26"/>
      <c r="Z229" s="26"/>
      <c r="AA229" s="26"/>
      <c r="AB229" s="26"/>
      <c r="AC229" s="26"/>
      <c r="AD229" s="26"/>
      <c r="AE229" s="26"/>
      <c r="AR229" s="156" t="s">
        <v>127</v>
      </c>
      <c r="AT229" s="156" t="s">
        <v>123</v>
      </c>
      <c r="AU229" s="156" t="s">
        <v>119</v>
      </c>
      <c r="AY229" s="14" t="s">
        <v>120</v>
      </c>
      <c r="BE229" s="157">
        <f t="shared" si="48"/>
        <v>0</v>
      </c>
      <c r="BF229" s="157">
        <f t="shared" si="49"/>
        <v>0</v>
      </c>
      <c r="BG229" s="157">
        <f t="shared" si="50"/>
        <v>0</v>
      </c>
      <c r="BH229" s="157">
        <f t="shared" si="51"/>
        <v>0</v>
      </c>
      <c r="BI229" s="157">
        <f t="shared" si="52"/>
        <v>0</v>
      </c>
      <c r="BJ229" s="14" t="s">
        <v>119</v>
      </c>
      <c r="BK229" s="157">
        <f t="shared" si="53"/>
        <v>0</v>
      </c>
      <c r="BL229" s="14" t="s">
        <v>127</v>
      </c>
      <c r="BM229" s="156" t="s">
        <v>470</v>
      </c>
    </row>
    <row r="230" spans="1:65" s="2" customFormat="1" ht="21.75" customHeight="1">
      <c r="A230" s="26"/>
      <c r="B230" s="143"/>
      <c r="C230" s="158" t="s">
        <v>471</v>
      </c>
      <c r="D230" s="158" t="s">
        <v>128</v>
      </c>
      <c r="E230" s="159" t="s">
        <v>472</v>
      </c>
      <c r="F230" s="160" t="s">
        <v>473</v>
      </c>
      <c r="G230" s="161" t="s">
        <v>172</v>
      </c>
      <c r="H230" s="162">
        <v>6</v>
      </c>
      <c r="I230" s="163">
        <v>0</v>
      </c>
      <c r="J230" s="164"/>
      <c r="K230" s="163">
        <f t="shared" si="41"/>
        <v>0</v>
      </c>
      <c r="L230" s="164"/>
      <c r="M230" s="165"/>
      <c r="N230" s="166" t="s">
        <v>1</v>
      </c>
      <c r="O230" s="152" t="s">
        <v>35</v>
      </c>
      <c r="P230" s="153">
        <f t="shared" si="42"/>
        <v>0</v>
      </c>
      <c r="Q230" s="153">
        <f t="shared" si="43"/>
        <v>0</v>
      </c>
      <c r="R230" s="153">
        <f t="shared" si="44"/>
        <v>0</v>
      </c>
      <c r="S230" s="154">
        <v>0</v>
      </c>
      <c r="T230" s="154">
        <f t="shared" si="45"/>
        <v>0</v>
      </c>
      <c r="U230" s="154">
        <v>4.4999999999999999E-4</v>
      </c>
      <c r="V230" s="154">
        <f t="shared" si="46"/>
        <v>2.7000000000000001E-3</v>
      </c>
      <c r="W230" s="154">
        <v>0</v>
      </c>
      <c r="X230" s="155">
        <f t="shared" si="47"/>
        <v>0</v>
      </c>
      <c r="Y230" s="26"/>
      <c r="Z230" s="26"/>
      <c r="AA230" s="26"/>
      <c r="AB230" s="26"/>
      <c r="AC230" s="26"/>
      <c r="AD230" s="26"/>
      <c r="AE230" s="26"/>
      <c r="AR230" s="156" t="s">
        <v>132</v>
      </c>
      <c r="AT230" s="156" t="s">
        <v>128</v>
      </c>
      <c r="AU230" s="156" t="s">
        <v>119</v>
      </c>
      <c r="AY230" s="14" t="s">
        <v>120</v>
      </c>
      <c r="BE230" s="157">
        <f t="shared" si="48"/>
        <v>0</v>
      </c>
      <c r="BF230" s="157">
        <f t="shared" si="49"/>
        <v>0</v>
      </c>
      <c r="BG230" s="157">
        <f t="shared" si="50"/>
        <v>0</v>
      </c>
      <c r="BH230" s="157">
        <f t="shared" si="51"/>
        <v>0</v>
      </c>
      <c r="BI230" s="157">
        <f t="shared" si="52"/>
        <v>0</v>
      </c>
      <c r="BJ230" s="14" t="s">
        <v>119</v>
      </c>
      <c r="BK230" s="157">
        <f t="shared" si="53"/>
        <v>0</v>
      </c>
      <c r="BL230" s="14" t="s">
        <v>127</v>
      </c>
      <c r="BM230" s="156" t="s">
        <v>474</v>
      </c>
    </row>
    <row r="231" spans="1:65" s="2" customFormat="1" ht="16.5" customHeight="1">
      <c r="A231" s="26"/>
      <c r="B231" s="143"/>
      <c r="C231" s="144" t="s">
        <v>300</v>
      </c>
      <c r="D231" s="144" t="s">
        <v>123</v>
      </c>
      <c r="E231" s="145" t="s">
        <v>475</v>
      </c>
      <c r="F231" s="146" t="s">
        <v>476</v>
      </c>
      <c r="G231" s="147" t="s">
        <v>172</v>
      </c>
      <c r="H231" s="148">
        <v>2</v>
      </c>
      <c r="I231" s="149">
        <v>0</v>
      </c>
      <c r="J231" s="149">
        <v>0</v>
      </c>
      <c r="K231" s="149">
        <f t="shared" si="41"/>
        <v>0</v>
      </c>
      <c r="L231" s="150"/>
      <c r="M231" s="27"/>
      <c r="N231" s="151" t="s">
        <v>1</v>
      </c>
      <c r="O231" s="152" t="s">
        <v>35</v>
      </c>
      <c r="P231" s="153">
        <f t="shared" si="42"/>
        <v>0</v>
      </c>
      <c r="Q231" s="153">
        <f t="shared" si="43"/>
        <v>0</v>
      </c>
      <c r="R231" s="153">
        <f t="shared" si="44"/>
        <v>0</v>
      </c>
      <c r="S231" s="154">
        <v>0</v>
      </c>
      <c r="T231" s="154">
        <f t="shared" si="45"/>
        <v>0</v>
      </c>
      <c r="U231" s="154">
        <v>5.0000000000000002E-5</v>
      </c>
      <c r="V231" s="154">
        <f t="shared" si="46"/>
        <v>1E-4</v>
      </c>
      <c r="W231" s="154">
        <v>0</v>
      </c>
      <c r="X231" s="155">
        <f t="shared" si="47"/>
        <v>0</v>
      </c>
      <c r="Y231" s="26"/>
      <c r="Z231" s="26"/>
      <c r="AA231" s="26"/>
      <c r="AB231" s="26"/>
      <c r="AC231" s="26"/>
      <c r="AD231" s="26"/>
      <c r="AE231" s="26"/>
      <c r="AR231" s="156" t="s">
        <v>127</v>
      </c>
      <c r="AT231" s="156" t="s">
        <v>123</v>
      </c>
      <c r="AU231" s="156" t="s">
        <v>119</v>
      </c>
      <c r="AY231" s="14" t="s">
        <v>120</v>
      </c>
      <c r="BE231" s="157">
        <f t="shared" si="48"/>
        <v>0</v>
      </c>
      <c r="BF231" s="157">
        <f t="shared" si="49"/>
        <v>0</v>
      </c>
      <c r="BG231" s="157">
        <f t="shared" si="50"/>
        <v>0</v>
      </c>
      <c r="BH231" s="157">
        <f t="shared" si="51"/>
        <v>0</v>
      </c>
      <c r="BI231" s="157">
        <f t="shared" si="52"/>
        <v>0</v>
      </c>
      <c r="BJ231" s="14" t="s">
        <v>119</v>
      </c>
      <c r="BK231" s="157">
        <f t="shared" si="53"/>
        <v>0</v>
      </c>
      <c r="BL231" s="14" t="s">
        <v>127</v>
      </c>
      <c r="BM231" s="156" t="s">
        <v>477</v>
      </c>
    </row>
    <row r="232" spans="1:65" s="2" customFormat="1" ht="24.2" customHeight="1">
      <c r="A232" s="26"/>
      <c r="B232" s="143"/>
      <c r="C232" s="158" t="s">
        <v>478</v>
      </c>
      <c r="D232" s="158" t="s">
        <v>128</v>
      </c>
      <c r="E232" s="159" t="s">
        <v>479</v>
      </c>
      <c r="F232" s="160" t="s">
        <v>480</v>
      </c>
      <c r="G232" s="161" t="s">
        <v>172</v>
      </c>
      <c r="H232" s="162">
        <v>2</v>
      </c>
      <c r="I232" s="163">
        <v>0</v>
      </c>
      <c r="J232" s="164"/>
      <c r="K232" s="163">
        <f t="shared" si="41"/>
        <v>0</v>
      </c>
      <c r="L232" s="164"/>
      <c r="M232" s="165"/>
      <c r="N232" s="166" t="s">
        <v>1</v>
      </c>
      <c r="O232" s="152" t="s">
        <v>35</v>
      </c>
      <c r="P232" s="153">
        <f t="shared" si="42"/>
        <v>0</v>
      </c>
      <c r="Q232" s="153">
        <f t="shared" si="43"/>
        <v>0</v>
      </c>
      <c r="R232" s="153">
        <f t="shared" si="44"/>
        <v>0</v>
      </c>
      <c r="S232" s="154">
        <v>0</v>
      </c>
      <c r="T232" s="154">
        <f t="shared" si="45"/>
        <v>0</v>
      </c>
      <c r="U232" s="154">
        <v>1.0300000000000001E-3</v>
      </c>
      <c r="V232" s="154">
        <f t="shared" si="46"/>
        <v>2.0600000000000002E-3</v>
      </c>
      <c r="W232" s="154">
        <v>0</v>
      </c>
      <c r="X232" s="155">
        <f t="shared" si="47"/>
        <v>0</v>
      </c>
      <c r="Y232" s="26"/>
      <c r="Z232" s="26"/>
      <c r="AA232" s="26"/>
      <c r="AB232" s="26"/>
      <c r="AC232" s="26"/>
      <c r="AD232" s="26"/>
      <c r="AE232" s="26"/>
      <c r="AR232" s="156" t="s">
        <v>132</v>
      </c>
      <c r="AT232" s="156" t="s">
        <v>128</v>
      </c>
      <c r="AU232" s="156" t="s">
        <v>119</v>
      </c>
      <c r="AY232" s="14" t="s">
        <v>120</v>
      </c>
      <c r="BE232" s="157">
        <f t="shared" si="48"/>
        <v>0</v>
      </c>
      <c r="BF232" s="157">
        <f t="shared" si="49"/>
        <v>0</v>
      </c>
      <c r="BG232" s="157">
        <f t="shared" si="50"/>
        <v>0</v>
      </c>
      <c r="BH232" s="157">
        <f t="shared" si="51"/>
        <v>0</v>
      </c>
      <c r="BI232" s="157">
        <f t="shared" si="52"/>
        <v>0</v>
      </c>
      <c r="BJ232" s="14" t="s">
        <v>119</v>
      </c>
      <c r="BK232" s="157">
        <f t="shared" si="53"/>
        <v>0</v>
      </c>
      <c r="BL232" s="14" t="s">
        <v>127</v>
      </c>
      <c r="BM232" s="156" t="s">
        <v>481</v>
      </c>
    </row>
    <row r="233" spans="1:65" s="2" customFormat="1" ht="16.5" customHeight="1">
      <c r="A233" s="26"/>
      <c r="B233" s="143"/>
      <c r="C233" s="144" t="s">
        <v>304</v>
      </c>
      <c r="D233" s="144" t="s">
        <v>123</v>
      </c>
      <c r="E233" s="145" t="s">
        <v>482</v>
      </c>
      <c r="F233" s="146" t="s">
        <v>483</v>
      </c>
      <c r="G233" s="147" t="s">
        <v>172</v>
      </c>
      <c r="H233" s="148">
        <v>1</v>
      </c>
      <c r="I233" s="149">
        <v>0</v>
      </c>
      <c r="J233" s="149">
        <v>0</v>
      </c>
      <c r="K233" s="149">
        <f t="shared" si="41"/>
        <v>0</v>
      </c>
      <c r="L233" s="150"/>
      <c r="M233" s="27"/>
      <c r="N233" s="151" t="s">
        <v>1</v>
      </c>
      <c r="O233" s="152" t="s">
        <v>35</v>
      </c>
      <c r="P233" s="153">
        <f t="shared" si="42"/>
        <v>0</v>
      </c>
      <c r="Q233" s="153">
        <f t="shared" si="43"/>
        <v>0</v>
      </c>
      <c r="R233" s="153">
        <f t="shared" si="44"/>
        <v>0</v>
      </c>
      <c r="S233" s="154">
        <v>0</v>
      </c>
      <c r="T233" s="154">
        <f t="shared" si="45"/>
        <v>0</v>
      </c>
      <c r="U233" s="154">
        <v>2.0000000000000002E-5</v>
      </c>
      <c r="V233" s="154">
        <f t="shared" si="46"/>
        <v>2.0000000000000002E-5</v>
      </c>
      <c r="W233" s="154">
        <v>0</v>
      </c>
      <c r="X233" s="155">
        <f t="shared" si="47"/>
        <v>0</v>
      </c>
      <c r="Y233" s="26"/>
      <c r="Z233" s="26"/>
      <c r="AA233" s="26"/>
      <c r="AB233" s="26"/>
      <c r="AC233" s="26"/>
      <c r="AD233" s="26"/>
      <c r="AE233" s="26"/>
      <c r="AR233" s="156" t="s">
        <v>127</v>
      </c>
      <c r="AT233" s="156" t="s">
        <v>123</v>
      </c>
      <c r="AU233" s="156" t="s">
        <v>119</v>
      </c>
      <c r="AY233" s="14" t="s">
        <v>120</v>
      </c>
      <c r="BE233" s="157">
        <f t="shared" si="48"/>
        <v>0</v>
      </c>
      <c r="BF233" s="157">
        <f t="shared" si="49"/>
        <v>0</v>
      </c>
      <c r="BG233" s="157">
        <f t="shared" si="50"/>
        <v>0</v>
      </c>
      <c r="BH233" s="157">
        <f t="shared" si="51"/>
        <v>0</v>
      </c>
      <c r="BI233" s="157">
        <f t="shared" si="52"/>
        <v>0</v>
      </c>
      <c r="BJ233" s="14" t="s">
        <v>119</v>
      </c>
      <c r="BK233" s="157">
        <f t="shared" si="53"/>
        <v>0</v>
      </c>
      <c r="BL233" s="14" t="s">
        <v>127</v>
      </c>
      <c r="BM233" s="156" t="s">
        <v>484</v>
      </c>
    </row>
    <row r="234" spans="1:65" s="2" customFormat="1" ht="16.5" customHeight="1">
      <c r="A234" s="26"/>
      <c r="B234" s="143"/>
      <c r="C234" s="158" t="s">
        <v>485</v>
      </c>
      <c r="D234" s="158" t="s">
        <v>128</v>
      </c>
      <c r="E234" s="159" t="s">
        <v>486</v>
      </c>
      <c r="F234" s="160" t="s">
        <v>487</v>
      </c>
      <c r="G234" s="161" t="s">
        <v>172</v>
      </c>
      <c r="H234" s="162">
        <v>1</v>
      </c>
      <c r="I234" s="163">
        <v>0</v>
      </c>
      <c r="J234" s="164"/>
      <c r="K234" s="163">
        <f t="shared" si="41"/>
        <v>0</v>
      </c>
      <c r="L234" s="164"/>
      <c r="M234" s="165"/>
      <c r="N234" s="166" t="s">
        <v>1</v>
      </c>
      <c r="O234" s="152" t="s">
        <v>35</v>
      </c>
      <c r="P234" s="153">
        <f t="shared" si="42"/>
        <v>0</v>
      </c>
      <c r="Q234" s="153">
        <f t="shared" si="43"/>
        <v>0</v>
      </c>
      <c r="R234" s="153">
        <f t="shared" si="44"/>
        <v>0</v>
      </c>
      <c r="S234" s="154">
        <v>0</v>
      </c>
      <c r="T234" s="154">
        <f t="shared" si="45"/>
        <v>0</v>
      </c>
      <c r="U234" s="154">
        <v>0</v>
      </c>
      <c r="V234" s="154">
        <f t="shared" si="46"/>
        <v>0</v>
      </c>
      <c r="W234" s="154">
        <v>0</v>
      </c>
      <c r="X234" s="155">
        <f t="shared" si="47"/>
        <v>0</v>
      </c>
      <c r="Y234" s="26"/>
      <c r="Z234" s="26"/>
      <c r="AA234" s="26"/>
      <c r="AB234" s="26"/>
      <c r="AC234" s="26"/>
      <c r="AD234" s="26"/>
      <c r="AE234" s="26"/>
      <c r="AR234" s="156" t="s">
        <v>132</v>
      </c>
      <c r="AT234" s="156" t="s">
        <v>128</v>
      </c>
      <c r="AU234" s="156" t="s">
        <v>119</v>
      </c>
      <c r="AY234" s="14" t="s">
        <v>120</v>
      </c>
      <c r="BE234" s="157">
        <f t="shared" si="48"/>
        <v>0</v>
      </c>
      <c r="BF234" s="157">
        <f t="shared" si="49"/>
        <v>0</v>
      </c>
      <c r="BG234" s="157">
        <f t="shared" si="50"/>
        <v>0</v>
      </c>
      <c r="BH234" s="157">
        <f t="shared" si="51"/>
        <v>0</v>
      </c>
      <c r="BI234" s="157">
        <f t="shared" si="52"/>
        <v>0</v>
      </c>
      <c r="BJ234" s="14" t="s">
        <v>119</v>
      </c>
      <c r="BK234" s="157">
        <f t="shared" si="53"/>
        <v>0</v>
      </c>
      <c r="BL234" s="14" t="s">
        <v>127</v>
      </c>
      <c r="BM234" s="156" t="s">
        <v>488</v>
      </c>
    </row>
    <row r="235" spans="1:65" s="2" customFormat="1" ht="16.5" customHeight="1">
      <c r="A235" s="26"/>
      <c r="B235" s="143"/>
      <c r="C235" s="144" t="s">
        <v>307</v>
      </c>
      <c r="D235" s="144" t="s">
        <v>123</v>
      </c>
      <c r="E235" s="145" t="s">
        <v>489</v>
      </c>
      <c r="F235" s="146" t="s">
        <v>490</v>
      </c>
      <c r="G235" s="147" t="s">
        <v>172</v>
      </c>
      <c r="H235" s="148">
        <v>1</v>
      </c>
      <c r="I235" s="149">
        <v>0</v>
      </c>
      <c r="J235" s="149">
        <v>0</v>
      </c>
      <c r="K235" s="149">
        <f t="shared" si="41"/>
        <v>0</v>
      </c>
      <c r="L235" s="150"/>
      <c r="M235" s="27"/>
      <c r="N235" s="151" t="s">
        <v>1</v>
      </c>
      <c r="O235" s="152" t="s">
        <v>35</v>
      </c>
      <c r="P235" s="153">
        <f t="shared" si="42"/>
        <v>0</v>
      </c>
      <c r="Q235" s="153">
        <f t="shared" si="43"/>
        <v>0</v>
      </c>
      <c r="R235" s="153">
        <f t="shared" si="44"/>
        <v>0</v>
      </c>
      <c r="S235" s="154">
        <v>0</v>
      </c>
      <c r="T235" s="154">
        <f t="shared" si="45"/>
        <v>0</v>
      </c>
      <c r="U235" s="154">
        <v>3.0000000000000001E-5</v>
      </c>
      <c r="V235" s="154">
        <f t="shared" si="46"/>
        <v>3.0000000000000001E-5</v>
      </c>
      <c r="W235" s="154">
        <v>0</v>
      </c>
      <c r="X235" s="155">
        <f t="shared" si="47"/>
        <v>0</v>
      </c>
      <c r="Y235" s="26"/>
      <c r="Z235" s="26"/>
      <c r="AA235" s="26"/>
      <c r="AB235" s="26"/>
      <c r="AC235" s="26"/>
      <c r="AD235" s="26"/>
      <c r="AE235" s="26"/>
      <c r="AR235" s="156" t="s">
        <v>127</v>
      </c>
      <c r="AT235" s="156" t="s">
        <v>123</v>
      </c>
      <c r="AU235" s="156" t="s">
        <v>119</v>
      </c>
      <c r="AY235" s="14" t="s">
        <v>120</v>
      </c>
      <c r="BE235" s="157">
        <f t="shared" si="48"/>
        <v>0</v>
      </c>
      <c r="BF235" s="157">
        <f t="shared" si="49"/>
        <v>0</v>
      </c>
      <c r="BG235" s="157">
        <f t="shared" si="50"/>
        <v>0</v>
      </c>
      <c r="BH235" s="157">
        <f t="shared" si="51"/>
        <v>0</v>
      </c>
      <c r="BI235" s="157">
        <f t="shared" si="52"/>
        <v>0</v>
      </c>
      <c r="BJ235" s="14" t="s">
        <v>119</v>
      </c>
      <c r="BK235" s="157">
        <f t="shared" si="53"/>
        <v>0</v>
      </c>
      <c r="BL235" s="14" t="s">
        <v>127</v>
      </c>
      <c r="BM235" s="156" t="s">
        <v>491</v>
      </c>
    </row>
    <row r="236" spans="1:65" s="2" customFormat="1" ht="24.2" customHeight="1">
      <c r="A236" s="26"/>
      <c r="B236" s="143"/>
      <c r="C236" s="158" t="s">
        <v>492</v>
      </c>
      <c r="D236" s="158" t="s">
        <v>128</v>
      </c>
      <c r="E236" s="159" t="s">
        <v>493</v>
      </c>
      <c r="F236" s="160" t="s">
        <v>494</v>
      </c>
      <c r="G236" s="161" t="s">
        <v>172</v>
      </c>
      <c r="H236" s="162">
        <v>1</v>
      </c>
      <c r="I236" s="163">
        <v>0</v>
      </c>
      <c r="J236" s="164"/>
      <c r="K236" s="163">
        <f t="shared" si="41"/>
        <v>0</v>
      </c>
      <c r="L236" s="164"/>
      <c r="M236" s="165"/>
      <c r="N236" s="166" t="s">
        <v>1</v>
      </c>
      <c r="O236" s="152" t="s">
        <v>35</v>
      </c>
      <c r="P236" s="153">
        <f t="shared" si="42"/>
        <v>0</v>
      </c>
      <c r="Q236" s="153">
        <f t="shared" si="43"/>
        <v>0</v>
      </c>
      <c r="R236" s="153">
        <f t="shared" si="44"/>
        <v>0</v>
      </c>
      <c r="S236" s="154">
        <v>0</v>
      </c>
      <c r="T236" s="154">
        <f t="shared" si="45"/>
        <v>0</v>
      </c>
      <c r="U236" s="154">
        <v>0</v>
      </c>
      <c r="V236" s="154">
        <f t="shared" si="46"/>
        <v>0</v>
      </c>
      <c r="W236" s="154">
        <v>0</v>
      </c>
      <c r="X236" s="155">
        <f t="shared" si="47"/>
        <v>0</v>
      </c>
      <c r="Y236" s="26"/>
      <c r="Z236" s="26"/>
      <c r="AA236" s="26"/>
      <c r="AB236" s="26"/>
      <c r="AC236" s="26"/>
      <c r="AD236" s="26"/>
      <c r="AE236" s="26"/>
      <c r="AR236" s="156" t="s">
        <v>132</v>
      </c>
      <c r="AT236" s="156" t="s">
        <v>128</v>
      </c>
      <c r="AU236" s="156" t="s">
        <v>119</v>
      </c>
      <c r="AY236" s="14" t="s">
        <v>120</v>
      </c>
      <c r="BE236" s="157">
        <f t="shared" si="48"/>
        <v>0</v>
      </c>
      <c r="BF236" s="157">
        <f t="shared" si="49"/>
        <v>0</v>
      </c>
      <c r="BG236" s="157">
        <f t="shared" si="50"/>
        <v>0</v>
      </c>
      <c r="BH236" s="157">
        <f t="shared" si="51"/>
        <v>0</v>
      </c>
      <c r="BI236" s="157">
        <f t="shared" si="52"/>
        <v>0</v>
      </c>
      <c r="BJ236" s="14" t="s">
        <v>119</v>
      </c>
      <c r="BK236" s="157">
        <f t="shared" si="53"/>
        <v>0</v>
      </c>
      <c r="BL236" s="14" t="s">
        <v>127</v>
      </c>
      <c r="BM236" s="156" t="s">
        <v>495</v>
      </c>
    </row>
    <row r="237" spans="1:65" s="2" customFormat="1" ht="24.2" customHeight="1">
      <c r="A237" s="26"/>
      <c r="B237" s="143"/>
      <c r="C237" s="144" t="s">
        <v>311</v>
      </c>
      <c r="D237" s="144" t="s">
        <v>123</v>
      </c>
      <c r="E237" s="145" t="s">
        <v>496</v>
      </c>
      <c r="F237" s="146" t="s">
        <v>497</v>
      </c>
      <c r="G237" s="147" t="s">
        <v>172</v>
      </c>
      <c r="H237" s="148">
        <v>17</v>
      </c>
      <c r="I237" s="149">
        <v>0</v>
      </c>
      <c r="J237" s="149">
        <v>0</v>
      </c>
      <c r="K237" s="149">
        <f t="shared" si="41"/>
        <v>0</v>
      </c>
      <c r="L237" s="150"/>
      <c r="M237" s="27"/>
      <c r="N237" s="151" t="s">
        <v>1</v>
      </c>
      <c r="O237" s="152" t="s">
        <v>35</v>
      </c>
      <c r="P237" s="153">
        <f t="shared" si="42"/>
        <v>0</v>
      </c>
      <c r="Q237" s="153">
        <f t="shared" si="43"/>
        <v>0</v>
      </c>
      <c r="R237" s="153">
        <f t="shared" si="44"/>
        <v>0</v>
      </c>
      <c r="S237" s="154">
        <v>0</v>
      </c>
      <c r="T237" s="154">
        <f t="shared" si="45"/>
        <v>0</v>
      </c>
      <c r="U237" s="154">
        <v>4.8999999999999998E-4</v>
      </c>
      <c r="V237" s="154">
        <f t="shared" si="46"/>
        <v>8.3300000000000006E-3</v>
      </c>
      <c r="W237" s="154">
        <v>0</v>
      </c>
      <c r="X237" s="155">
        <f t="shared" si="47"/>
        <v>0</v>
      </c>
      <c r="Y237" s="26"/>
      <c r="Z237" s="26"/>
      <c r="AA237" s="26"/>
      <c r="AB237" s="26"/>
      <c r="AC237" s="26"/>
      <c r="AD237" s="26"/>
      <c r="AE237" s="26"/>
      <c r="AR237" s="156" t="s">
        <v>127</v>
      </c>
      <c r="AT237" s="156" t="s">
        <v>123</v>
      </c>
      <c r="AU237" s="156" t="s">
        <v>119</v>
      </c>
      <c r="AY237" s="14" t="s">
        <v>120</v>
      </c>
      <c r="BE237" s="157">
        <f t="shared" si="48"/>
        <v>0</v>
      </c>
      <c r="BF237" s="157">
        <f t="shared" si="49"/>
        <v>0</v>
      </c>
      <c r="BG237" s="157">
        <f t="shared" si="50"/>
        <v>0</v>
      </c>
      <c r="BH237" s="157">
        <f t="shared" si="51"/>
        <v>0</v>
      </c>
      <c r="BI237" s="157">
        <f t="shared" si="52"/>
        <v>0</v>
      </c>
      <c r="BJ237" s="14" t="s">
        <v>119</v>
      </c>
      <c r="BK237" s="157">
        <f t="shared" si="53"/>
        <v>0</v>
      </c>
      <c r="BL237" s="14" t="s">
        <v>127</v>
      </c>
      <c r="BM237" s="156" t="s">
        <v>498</v>
      </c>
    </row>
    <row r="238" spans="1:65" s="2" customFormat="1" ht="24.2" customHeight="1">
      <c r="A238" s="26"/>
      <c r="B238" s="143"/>
      <c r="C238" s="144" t="s">
        <v>499</v>
      </c>
      <c r="D238" s="144" t="s">
        <v>123</v>
      </c>
      <c r="E238" s="145" t="s">
        <v>500</v>
      </c>
      <c r="F238" s="146" t="s">
        <v>501</v>
      </c>
      <c r="G238" s="147" t="s">
        <v>172</v>
      </c>
      <c r="H238" s="148">
        <v>1</v>
      </c>
      <c r="I238" s="149">
        <v>0</v>
      </c>
      <c r="J238" s="149">
        <v>0</v>
      </c>
      <c r="K238" s="149">
        <f t="shared" si="41"/>
        <v>0</v>
      </c>
      <c r="L238" s="150"/>
      <c r="M238" s="27"/>
      <c r="N238" s="151" t="s">
        <v>1</v>
      </c>
      <c r="O238" s="152" t="s">
        <v>35</v>
      </c>
      <c r="P238" s="153">
        <f t="shared" si="42"/>
        <v>0</v>
      </c>
      <c r="Q238" s="153">
        <f t="shared" si="43"/>
        <v>0</v>
      </c>
      <c r="R238" s="153">
        <f t="shared" si="44"/>
        <v>0</v>
      </c>
      <c r="S238" s="154">
        <v>0</v>
      </c>
      <c r="T238" s="154">
        <f t="shared" si="45"/>
        <v>0</v>
      </c>
      <c r="U238" s="154">
        <v>2.5000000000000001E-4</v>
      </c>
      <c r="V238" s="154">
        <f t="shared" si="46"/>
        <v>2.5000000000000001E-4</v>
      </c>
      <c r="W238" s="154">
        <v>0</v>
      </c>
      <c r="X238" s="155">
        <f t="shared" si="47"/>
        <v>0</v>
      </c>
      <c r="Y238" s="26"/>
      <c r="Z238" s="26"/>
      <c r="AA238" s="26"/>
      <c r="AB238" s="26"/>
      <c r="AC238" s="26"/>
      <c r="AD238" s="26"/>
      <c r="AE238" s="26"/>
      <c r="AR238" s="156" t="s">
        <v>127</v>
      </c>
      <c r="AT238" s="156" t="s">
        <v>123</v>
      </c>
      <c r="AU238" s="156" t="s">
        <v>119</v>
      </c>
      <c r="AY238" s="14" t="s">
        <v>120</v>
      </c>
      <c r="BE238" s="157">
        <f t="shared" si="48"/>
        <v>0</v>
      </c>
      <c r="BF238" s="157">
        <f t="shared" si="49"/>
        <v>0</v>
      </c>
      <c r="BG238" s="157">
        <f t="shared" si="50"/>
        <v>0</v>
      </c>
      <c r="BH238" s="157">
        <f t="shared" si="51"/>
        <v>0</v>
      </c>
      <c r="BI238" s="157">
        <f t="shared" si="52"/>
        <v>0</v>
      </c>
      <c r="BJ238" s="14" t="s">
        <v>119</v>
      </c>
      <c r="BK238" s="157">
        <f t="shared" si="53"/>
        <v>0</v>
      </c>
      <c r="BL238" s="14" t="s">
        <v>127</v>
      </c>
      <c r="BM238" s="156" t="s">
        <v>502</v>
      </c>
    </row>
    <row r="239" spans="1:65" s="2" customFormat="1" ht="24.2" customHeight="1">
      <c r="A239" s="26"/>
      <c r="B239" s="143"/>
      <c r="C239" s="158" t="s">
        <v>314</v>
      </c>
      <c r="D239" s="158" t="s">
        <v>128</v>
      </c>
      <c r="E239" s="159" t="s">
        <v>503</v>
      </c>
      <c r="F239" s="160" t="s">
        <v>504</v>
      </c>
      <c r="G239" s="161" t="s">
        <v>172</v>
      </c>
      <c r="H239" s="162">
        <v>1</v>
      </c>
      <c r="I239" s="163">
        <v>0</v>
      </c>
      <c r="J239" s="164"/>
      <c r="K239" s="163">
        <f t="shared" si="41"/>
        <v>0</v>
      </c>
      <c r="L239" s="164"/>
      <c r="M239" s="165"/>
      <c r="N239" s="166" t="s">
        <v>1</v>
      </c>
      <c r="O239" s="152" t="s">
        <v>35</v>
      </c>
      <c r="P239" s="153">
        <f t="shared" si="42"/>
        <v>0</v>
      </c>
      <c r="Q239" s="153">
        <f t="shared" si="43"/>
        <v>0</v>
      </c>
      <c r="R239" s="153">
        <f t="shared" si="44"/>
        <v>0</v>
      </c>
      <c r="S239" s="154">
        <v>0</v>
      </c>
      <c r="T239" s="154">
        <f t="shared" si="45"/>
        <v>0</v>
      </c>
      <c r="U239" s="154">
        <v>0</v>
      </c>
      <c r="V239" s="154">
        <f t="shared" si="46"/>
        <v>0</v>
      </c>
      <c r="W239" s="154">
        <v>0</v>
      </c>
      <c r="X239" s="155">
        <f t="shared" si="47"/>
        <v>0</v>
      </c>
      <c r="Y239" s="26"/>
      <c r="Z239" s="26"/>
      <c r="AA239" s="26"/>
      <c r="AB239" s="26"/>
      <c r="AC239" s="26"/>
      <c r="AD239" s="26"/>
      <c r="AE239" s="26"/>
      <c r="AR239" s="156" t="s">
        <v>132</v>
      </c>
      <c r="AT239" s="156" t="s">
        <v>128</v>
      </c>
      <c r="AU239" s="156" t="s">
        <v>119</v>
      </c>
      <c r="AY239" s="14" t="s">
        <v>120</v>
      </c>
      <c r="BE239" s="157">
        <f t="shared" si="48"/>
        <v>0</v>
      </c>
      <c r="BF239" s="157">
        <f t="shared" si="49"/>
        <v>0</v>
      </c>
      <c r="BG239" s="157">
        <f t="shared" si="50"/>
        <v>0</v>
      </c>
      <c r="BH239" s="157">
        <f t="shared" si="51"/>
        <v>0</v>
      </c>
      <c r="BI239" s="157">
        <f t="shared" si="52"/>
        <v>0</v>
      </c>
      <c r="BJ239" s="14" t="s">
        <v>119</v>
      </c>
      <c r="BK239" s="157">
        <f t="shared" si="53"/>
        <v>0</v>
      </c>
      <c r="BL239" s="14" t="s">
        <v>127</v>
      </c>
      <c r="BM239" s="156" t="s">
        <v>505</v>
      </c>
    </row>
    <row r="240" spans="1:65" s="2" customFormat="1" ht="24.2" customHeight="1">
      <c r="A240" s="26"/>
      <c r="B240" s="143"/>
      <c r="C240" s="144" t="s">
        <v>506</v>
      </c>
      <c r="D240" s="144" t="s">
        <v>123</v>
      </c>
      <c r="E240" s="145" t="s">
        <v>507</v>
      </c>
      <c r="F240" s="146" t="s">
        <v>508</v>
      </c>
      <c r="G240" s="147" t="s">
        <v>172</v>
      </c>
      <c r="H240" s="148">
        <v>3</v>
      </c>
      <c r="I240" s="149">
        <v>0</v>
      </c>
      <c r="J240" s="149">
        <v>0</v>
      </c>
      <c r="K240" s="149">
        <f t="shared" si="41"/>
        <v>0</v>
      </c>
      <c r="L240" s="150"/>
      <c r="M240" s="27"/>
      <c r="N240" s="151" t="s">
        <v>1</v>
      </c>
      <c r="O240" s="152" t="s">
        <v>35</v>
      </c>
      <c r="P240" s="153">
        <f t="shared" si="42"/>
        <v>0</v>
      </c>
      <c r="Q240" s="153">
        <f t="shared" si="43"/>
        <v>0</v>
      </c>
      <c r="R240" s="153">
        <f t="shared" si="44"/>
        <v>0</v>
      </c>
      <c r="S240" s="154">
        <v>0</v>
      </c>
      <c r="T240" s="154">
        <f t="shared" si="45"/>
        <v>0</v>
      </c>
      <c r="U240" s="154">
        <v>4.6999999999999999E-4</v>
      </c>
      <c r="V240" s="154">
        <f t="shared" si="46"/>
        <v>1.41E-3</v>
      </c>
      <c r="W240" s="154">
        <v>0</v>
      </c>
      <c r="X240" s="155">
        <f t="shared" si="47"/>
        <v>0</v>
      </c>
      <c r="Y240" s="26"/>
      <c r="Z240" s="26"/>
      <c r="AA240" s="26"/>
      <c r="AB240" s="26"/>
      <c r="AC240" s="26"/>
      <c r="AD240" s="26"/>
      <c r="AE240" s="26"/>
      <c r="AR240" s="156" t="s">
        <v>127</v>
      </c>
      <c r="AT240" s="156" t="s">
        <v>123</v>
      </c>
      <c r="AU240" s="156" t="s">
        <v>119</v>
      </c>
      <c r="AY240" s="14" t="s">
        <v>120</v>
      </c>
      <c r="BE240" s="157">
        <f t="shared" si="48"/>
        <v>0</v>
      </c>
      <c r="BF240" s="157">
        <f t="shared" si="49"/>
        <v>0</v>
      </c>
      <c r="BG240" s="157">
        <f t="shared" si="50"/>
        <v>0</v>
      </c>
      <c r="BH240" s="157">
        <f t="shared" si="51"/>
        <v>0</v>
      </c>
      <c r="BI240" s="157">
        <f t="shared" si="52"/>
        <v>0</v>
      </c>
      <c r="BJ240" s="14" t="s">
        <v>119</v>
      </c>
      <c r="BK240" s="157">
        <f t="shared" si="53"/>
        <v>0</v>
      </c>
      <c r="BL240" s="14" t="s">
        <v>127</v>
      </c>
      <c r="BM240" s="156" t="s">
        <v>509</v>
      </c>
    </row>
    <row r="241" spans="1:65" s="2" customFormat="1" ht="24.2" customHeight="1">
      <c r="A241" s="26"/>
      <c r="B241" s="143"/>
      <c r="C241" s="158" t="s">
        <v>318</v>
      </c>
      <c r="D241" s="158" t="s">
        <v>128</v>
      </c>
      <c r="E241" s="159" t="s">
        <v>510</v>
      </c>
      <c r="F241" s="160" t="s">
        <v>511</v>
      </c>
      <c r="G241" s="161" t="s">
        <v>172</v>
      </c>
      <c r="H241" s="162">
        <v>3</v>
      </c>
      <c r="I241" s="163">
        <v>0</v>
      </c>
      <c r="J241" s="164"/>
      <c r="K241" s="163">
        <f t="shared" si="41"/>
        <v>0</v>
      </c>
      <c r="L241" s="164"/>
      <c r="M241" s="165"/>
      <c r="N241" s="166" t="s">
        <v>1</v>
      </c>
      <c r="O241" s="152" t="s">
        <v>35</v>
      </c>
      <c r="P241" s="153">
        <f t="shared" si="42"/>
        <v>0</v>
      </c>
      <c r="Q241" s="153">
        <f t="shared" si="43"/>
        <v>0</v>
      </c>
      <c r="R241" s="153">
        <f t="shared" si="44"/>
        <v>0</v>
      </c>
      <c r="S241" s="154">
        <v>0</v>
      </c>
      <c r="T241" s="154">
        <f t="shared" si="45"/>
        <v>0</v>
      </c>
      <c r="U241" s="154">
        <v>0</v>
      </c>
      <c r="V241" s="154">
        <f t="shared" si="46"/>
        <v>0</v>
      </c>
      <c r="W241" s="154">
        <v>0</v>
      </c>
      <c r="X241" s="155">
        <f t="shared" si="47"/>
        <v>0</v>
      </c>
      <c r="Y241" s="26"/>
      <c r="Z241" s="26"/>
      <c r="AA241" s="26"/>
      <c r="AB241" s="26"/>
      <c r="AC241" s="26"/>
      <c r="AD241" s="26"/>
      <c r="AE241" s="26"/>
      <c r="AR241" s="156" t="s">
        <v>132</v>
      </c>
      <c r="AT241" s="156" t="s">
        <v>128</v>
      </c>
      <c r="AU241" s="156" t="s">
        <v>119</v>
      </c>
      <c r="AY241" s="14" t="s">
        <v>120</v>
      </c>
      <c r="BE241" s="157">
        <f t="shared" si="48"/>
        <v>0</v>
      </c>
      <c r="BF241" s="157">
        <f t="shared" si="49"/>
        <v>0</v>
      </c>
      <c r="BG241" s="157">
        <f t="shared" si="50"/>
        <v>0</v>
      </c>
      <c r="BH241" s="157">
        <f t="shared" si="51"/>
        <v>0</v>
      </c>
      <c r="BI241" s="157">
        <f t="shared" si="52"/>
        <v>0</v>
      </c>
      <c r="BJ241" s="14" t="s">
        <v>119</v>
      </c>
      <c r="BK241" s="157">
        <f t="shared" si="53"/>
        <v>0</v>
      </c>
      <c r="BL241" s="14" t="s">
        <v>127</v>
      </c>
      <c r="BM241" s="156" t="s">
        <v>512</v>
      </c>
    </row>
    <row r="242" spans="1:65" s="2" customFormat="1" ht="24.2" customHeight="1">
      <c r="A242" s="26"/>
      <c r="B242" s="143"/>
      <c r="C242" s="144" t="s">
        <v>513</v>
      </c>
      <c r="D242" s="144" t="s">
        <v>123</v>
      </c>
      <c r="E242" s="145" t="s">
        <v>514</v>
      </c>
      <c r="F242" s="146" t="s">
        <v>515</v>
      </c>
      <c r="G242" s="147" t="s">
        <v>172</v>
      </c>
      <c r="H242" s="148">
        <v>4</v>
      </c>
      <c r="I242" s="149">
        <v>0</v>
      </c>
      <c r="J242" s="149">
        <v>0</v>
      </c>
      <c r="K242" s="149">
        <f t="shared" si="41"/>
        <v>0</v>
      </c>
      <c r="L242" s="150"/>
      <c r="M242" s="27"/>
      <c r="N242" s="151" t="s">
        <v>1</v>
      </c>
      <c r="O242" s="152" t="s">
        <v>35</v>
      </c>
      <c r="P242" s="153">
        <f t="shared" si="42"/>
        <v>0</v>
      </c>
      <c r="Q242" s="153">
        <f t="shared" si="43"/>
        <v>0</v>
      </c>
      <c r="R242" s="153">
        <f t="shared" si="44"/>
        <v>0</v>
      </c>
      <c r="S242" s="154">
        <v>0</v>
      </c>
      <c r="T242" s="154">
        <f t="shared" si="45"/>
        <v>0</v>
      </c>
      <c r="U242" s="154">
        <v>7.5000000000000002E-4</v>
      </c>
      <c r="V242" s="154">
        <f t="shared" si="46"/>
        <v>3.0000000000000001E-3</v>
      </c>
      <c r="W242" s="154">
        <v>0</v>
      </c>
      <c r="X242" s="155">
        <f t="shared" si="47"/>
        <v>0</v>
      </c>
      <c r="Y242" s="26"/>
      <c r="Z242" s="26"/>
      <c r="AA242" s="26"/>
      <c r="AB242" s="26"/>
      <c r="AC242" s="26"/>
      <c r="AD242" s="26"/>
      <c r="AE242" s="26"/>
      <c r="AR242" s="156" t="s">
        <v>127</v>
      </c>
      <c r="AT242" s="156" t="s">
        <v>123</v>
      </c>
      <c r="AU242" s="156" t="s">
        <v>119</v>
      </c>
      <c r="AY242" s="14" t="s">
        <v>120</v>
      </c>
      <c r="BE242" s="157">
        <f t="shared" si="48"/>
        <v>0</v>
      </c>
      <c r="BF242" s="157">
        <f t="shared" si="49"/>
        <v>0</v>
      </c>
      <c r="BG242" s="157">
        <f t="shared" si="50"/>
        <v>0</v>
      </c>
      <c r="BH242" s="157">
        <f t="shared" si="51"/>
        <v>0</v>
      </c>
      <c r="BI242" s="157">
        <f t="shared" si="52"/>
        <v>0</v>
      </c>
      <c r="BJ242" s="14" t="s">
        <v>119</v>
      </c>
      <c r="BK242" s="157">
        <f t="shared" si="53"/>
        <v>0</v>
      </c>
      <c r="BL242" s="14" t="s">
        <v>127</v>
      </c>
      <c r="BM242" s="156" t="s">
        <v>516</v>
      </c>
    </row>
    <row r="243" spans="1:65" s="2" customFormat="1" ht="24.2" customHeight="1">
      <c r="A243" s="26"/>
      <c r="B243" s="143"/>
      <c r="C243" s="144" t="s">
        <v>321</v>
      </c>
      <c r="D243" s="144" t="s">
        <v>123</v>
      </c>
      <c r="E243" s="145" t="s">
        <v>517</v>
      </c>
      <c r="F243" s="146" t="s">
        <v>518</v>
      </c>
      <c r="G243" s="147" t="s">
        <v>172</v>
      </c>
      <c r="H243" s="148">
        <v>12</v>
      </c>
      <c r="I243" s="149">
        <v>0</v>
      </c>
      <c r="J243" s="149">
        <v>0</v>
      </c>
      <c r="K243" s="149">
        <f t="shared" si="41"/>
        <v>0</v>
      </c>
      <c r="L243" s="150"/>
      <c r="M243" s="27"/>
      <c r="N243" s="151" t="s">
        <v>1</v>
      </c>
      <c r="O243" s="152" t="s">
        <v>35</v>
      </c>
      <c r="P243" s="153">
        <f t="shared" si="42"/>
        <v>0</v>
      </c>
      <c r="Q243" s="153">
        <f t="shared" si="43"/>
        <v>0</v>
      </c>
      <c r="R243" s="153">
        <f t="shared" si="44"/>
        <v>0</v>
      </c>
      <c r="S243" s="154">
        <v>0</v>
      </c>
      <c r="T243" s="154">
        <f t="shared" si="45"/>
        <v>0</v>
      </c>
      <c r="U243" s="154">
        <v>5.8E-4</v>
      </c>
      <c r="V243" s="154">
        <f t="shared" si="46"/>
        <v>6.96E-3</v>
      </c>
      <c r="W243" s="154">
        <v>0</v>
      </c>
      <c r="X243" s="155">
        <f t="shared" si="47"/>
        <v>0</v>
      </c>
      <c r="Y243" s="26"/>
      <c r="Z243" s="26"/>
      <c r="AA243" s="26"/>
      <c r="AB243" s="26"/>
      <c r="AC243" s="26"/>
      <c r="AD243" s="26"/>
      <c r="AE243" s="26"/>
      <c r="AR243" s="156" t="s">
        <v>127</v>
      </c>
      <c r="AT243" s="156" t="s">
        <v>123</v>
      </c>
      <c r="AU243" s="156" t="s">
        <v>119</v>
      </c>
      <c r="AY243" s="14" t="s">
        <v>120</v>
      </c>
      <c r="BE243" s="157">
        <f t="shared" si="48"/>
        <v>0</v>
      </c>
      <c r="BF243" s="157">
        <f t="shared" si="49"/>
        <v>0</v>
      </c>
      <c r="BG243" s="157">
        <f t="shared" si="50"/>
        <v>0</v>
      </c>
      <c r="BH243" s="157">
        <f t="shared" si="51"/>
        <v>0</v>
      </c>
      <c r="BI243" s="157">
        <f t="shared" si="52"/>
        <v>0</v>
      </c>
      <c r="BJ243" s="14" t="s">
        <v>119</v>
      </c>
      <c r="BK243" s="157">
        <f t="shared" si="53"/>
        <v>0</v>
      </c>
      <c r="BL243" s="14" t="s">
        <v>127</v>
      </c>
      <c r="BM243" s="156" t="s">
        <v>519</v>
      </c>
    </row>
    <row r="244" spans="1:65" s="2" customFormat="1" ht="33" customHeight="1">
      <c r="A244" s="26"/>
      <c r="B244" s="143"/>
      <c r="C244" s="158" t="s">
        <v>520</v>
      </c>
      <c r="D244" s="158" t="s">
        <v>128</v>
      </c>
      <c r="E244" s="159" t="s">
        <v>521</v>
      </c>
      <c r="F244" s="160" t="s">
        <v>522</v>
      </c>
      <c r="G244" s="161" t="s">
        <v>172</v>
      </c>
      <c r="H244" s="162">
        <v>12</v>
      </c>
      <c r="I244" s="163">
        <v>0</v>
      </c>
      <c r="J244" s="164"/>
      <c r="K244" s="163">
        <f t="shared" si="41"/>
        <v>0</v>
      </c>
      <c r="L244" s="164"/>
      <c r="M244" s="165"/>
      <c r="N244" s="166" t="s">
        <v>1</v>
      </c>
      <c r="O244" s="152" t="s">
        <v>35</v>
      </c>
      <c r="P244" s="153">
        <f t="shared" si="42"/>
        <v>0</v>
      </c>
      <c r="Q244" s="153">
        <f t="shared" si="43"/>
        <v>0</v>
      </c>
      <c r="R244" s="153">
        <f t="shared" si="44"/>
        <v>0</v>
      </c>
      <c r="S244" s="154">
        <v>0</v>
      </c>
      <c r="T244" s="154">
        <f t="shared" si="45"/>
        <v>0</v>
      </c>
      <c r="U244" s="154">
        <v>6.4000000000000005E-4</v>
      </c>
      <c r="V244" s="154">
        <f t="shared" si="46"/>
        <v>7.6800000000000011E-3</v>
      </c>
      <c r="W244" s="154">
        <v>0</v>
      </c>
      <c r="X244" s="155">
        <f t="shared" si="47"/>
        <v>0</v>
      </c>
      <c r="Y244" s="26"/>
      <c r="Z244" s="26"/>
      <c r="AA244" s="26"/>
      <c r="AB244" s="26"/>
      <c r="AC244" s="26"/>
      <c r="AD244" s="26"/>
      <c r="AE244" s="26"/>
      <c r="AR244" s="156" t="s">
        <v>132</v>
      </c>
      <c r="AT244" s="156" t="s">
        <v>128</v>
      </c>
      <c r="AU244" s="156" t="s">
        <v>119</v>
      </c>
      <c r="AY244" s="14" t="s">
        <v>120</v>
      </c>
      <c r="BE244" s="157">
        <f t="shared" si="48"/>
        <v>0</v>
      </c>
      <c r="BF244" s="157">
        <f t="shared" si="49"/>
        <v>0</v>
      </c>
      <c r="BG244" s="157">
        <f t="shared" si="50"/>
        <v>0</v>
      </c>
      <c r="BH244" s="157">
        <f t="shared" si="51"/>
        <v>0</v>
      </c>
      <c r="BI244" s="157">
        <f t="shared" si="52"/>
        <v>0</v>
      </c>
      <c r="BJ244" s="14" t="s">
        <v>119</v>
      </c>
      <c r="BK244" s="157">
        <f t="shared" si="53"/>
        <v>0</v>
      </c>
      <c r="BL244" s="14" t="s">
        <v>127</v>
      </c>
      <c r="BM244" s="156" t="s">
        <v>523</v>
      </c>
    </row>
    <row r="245" spans="1:65" s="2" customFormat="1" ht="24.2" customHeight="1">
      <c r="A245" s="26"/>
      <c r="B245" s="143"/>
      <c r="C245" s="144" t="s">
        <v>325</v>
      </c>
      <c r="D245" s="144" t="s">
        <v>123</v>
      </c>
      <c r="E245" s="145" t="s">
        <v>524</v>
      </c>
      <c r="F245" s="146" t="s">
        <v>525</v>
      </c>
      <c r="G245" s="147" t="s">
        <v>172</v>
      </c>
      <c r="H245" s="148">
        <v>12</v>
      </c>
      <c r="I245" s="149">
        <v>0</v>
      </c>
      <c r="J245" s="149">
        <v>0</v>
      </c>
      <c r="K245" s="149">
        <f t="shared" si="41"/>
        <v>0</v>
      </c>
      <c r="L245" s="150"/>
      <c r="M245" s="27"/>
      <c r="N245" s="151" t="s">
        <v>1</v>
      </c>
      <c r="O245" s="152" t="s">
        <v>35</v>
      </c>
      <c r="P245" s="153">
        <f t="shared" si="42"/>
        <v>0</v>
      </c>
      <c r="Q245" s="153">
        <f t="shared" si="43"/>
        <v>0</v>
      </c>
      <c r="R245" s="153">
        <f t="shared" si="44"/>
        <v>0</v>
      </c>
      <c r="S245" s="154">
        <v>0</v>
      </c>
      <c r="T245" s="154">
        <f t="shared" si="45"/>
        <v>0</v>
      </c>
      <c r="U245" s="154">
        <v>2.7E-4</v>
      </c>
      <c r="V245" s="154">
        <f t="shared" si="46"/>
        <v>3.2399999999999998E-3</v>
      </c>
      <c r="W245" s="154">
        <v>0</v>
      </c>
      <c r="X245" s="155">
        <f t="shared" si="47"/>
        <v>0</v>
      </c>
      <c r="Y245" s="26"/>
      <c r="Z245" s="26"/>
      <c r="AA245" s="26"/>
      <c r="AB245" s="26"/>
      <c r="AC245" s="26"/>
      <c r="AD245" s="26"/>
      <c r="AE245" s="26"/>
      <c r="AR245" s="156" t="s">
        <v>127</v>
      </c>
      <c r="AT245" s="156" t="s">
        <v>123</v>
      </c>
      <c r="AU245" s="156" t="s">
        <v>119</v>
      </c>
      <c r="AY245" s="14" t="s">
        <v>120</v>
      </c>
      <c r="BE245" s="157">
        <f t="shared" si="48"/>
        <v>0</v>
      </c>
      <c r="BF245" s="157">
        <f t="shared" si="49"/>
        <v>0</v>
      </c>
      <c r="BG245" s="157">
        <f t="shared" si="50"/>
        <v>0</v>
      </c>
      <c r="BH245" s="157">
        <f t="shared" si="51"/>
        <v>0</v>
      </c>
      <c r="BI245" s="157">
        <f t="shared" si="52"/>
        <v>0</v>
      </c>
      <c r="BJ245" s="14" t="s">
        <v>119</v>
      </c>
      <c r="BK245" s="157">
        <f t="shared" si="53"/>
        <v>0</v>
      </c>
      <c r="BL245" s="14" t="s">
        <v>127</v>
      </c>
      <c r="BM245" s="156" t="s">
        <v>526</v>
      </c>
    </row>
    <row r="246" spans="1:65" s="2" customFormat="1" ht="24.2" customHeight="1">
      <c r="A246" s="26"/>
      <c r="B246" s="143"/>
      <c r="C246" s="144" t="s">
        <v>527</v>
      </c>
      <c r="D246" s="144" t="s">
        <v>123</v>
      </c>
      <c r="E246" s="145" t="s">
        <v>528</v>
      </c>
      <c r="F246" s="146" t="s">
        <v>529</v>
      </c>
      <c r="G246" s="147" t="s">
        <v>172</v>
      </c>
      <c r="H246" s="148">
        <v>4</v>
      </c>
      <c r="I246" s="149">
        <v>0</v>
      </c>
      <c r="J246" s="149">
        <v>0</v>
      </c>
      <c r="K246" s="149">
        <f t="shared" si="41"/>
        <v>0</v>
      </c>
      <c r="L246" s="150"/>
      <c r="M246" s="27"/>
      <c r="N246" s="151" t="s">
        <v>1</v>
      </c>
      <c r="O246" s="152" t="s">
        <v>35</v>
      </c>
      <c r="P246" s="153">
        <f t="shared" si="42"/>
        <v>0</v>
      </c>
      <c r="Q246" s="153">
        <f t="shared" si="43"/>
        <v>0</v>
      </c>
      <c r="R246" s="153">
        <f t="shared" si="44"/>
        <v>0</v>
      </c>
      <c r="S246" s="154">
        <v>0</v>
      </c>
      <c r="T246" s="154">
        <f t="shared" si="45"/>
        <v>0</v>
      </c>
      <c r="U246" s="154">
        <v>1.49E-3</v>
      </c>
      <c r="V246" s="154">
        <f t="shared" si="46"/>
        <v>5.96E-3</v>
      </c>
      <c r="W246" s="154">
        <v>0</v>
      </c>
      <c r="X246" s="155">
        <f t="shared" si="47"/>
        <v>0</v>
      </c>
      <c r="Y246" s="26"/>
      <c r="Z246" s="26"/>
      <c r="AA246" s="26"/>
      <c r="AB246" s="26"/>
      <c r="AC246" s="26"/>
      <c r="AD246" s="26"/>
      <c r="AE246" s="26"/>
      <c r="AR246" s="156" t="s">
        <v>127</v>
      </c>
      <c r="AT246" s="156" t="s">
        <v>123</v>
      </c>
      <c r="AU246" s="156" t="s">
        <v>119</v>
      </c>
      <c r="AY246" s="14" t="s">
        <v>120</v>
      </c>
      <c r="BE246" s="157">
        <f t="shared" si="48"/>
        <v>0</v>
      </c>
      <c r="BF246" s="157">
        <f t="shared" si="49"/>
        <v>0</v>
      </c>
      <c r="BG246" s="157">
        <f t="shared" si="50"/>
        <v>0</v>
      </c>
      <c r="BH246" s="157">
        <f t="shared" si="51"/>
        <v>0</v>
      </c>
      <c r="BI246" s="157">
        <f t="shared" si="52"/>
        <v>0</v>
      </c>
      <c r="BJ246" s="14" t="s">
        <v>119</v>
      </c>
      <c r="BK246" s="157">
        <f t="shared" si="53"/>
        <v>0</v>
      </c>
      <c r="BL246" s="14" t="s">
        <v>127</v>
      </c>
      <c r="BM246" s="156" t="s">
        <v>530</v>
      </c>
    </row>
    <row r="247" spans="1:65" s="2" customFormat="1" ht="16.5" customHeight="1">
      <c r="A247" s="26"/>
      <c r="B247" s="143"/>
      <c r="C247" s="158" t="s">
        <v>328</v>
      </c>
      <c r="D247" s="158" t="s">
        <v>128</v>
      </c>
      <c r="E247" s="159" t="s">
        <v>531</v>
      </c>
      <c r="F247" s="160" t="s">
        <v>532</v>
      </c>
      <c r="G247" s="161" t="s">
        <v>172</v>
      </c>
      <c r="H247" s="162">
        <v>4</v>
      </c>
      <c r="I247" s="163">
        <v>0</v>
      </c>
      <c r="J247" s="164"/>
      <c r="K247" s="163">
        <f t="shared" si="41"/>
        <v>0</v>
      </c>
      <c r="L247" s="164"/>
      <c r="M247" s="165"/>
      <c r="N247" s="166" t="s">
        <v>1</v>
      </c>
      <c r="O247" s="152" t="s">
        <v>35</v>
      </c>
      <c r="P247" s="153">
        <f t="shared" si="42"/>
        <v>0</v>
      </c>
      <c r="Q247" s="153">
        <f t="shared" si="43"/>
        <v>0</v>
      </c>
      <c r="R247" s="153">
        <f t="shared" si="44"/>
        <v>0</v>
      </c>
      <c r="S247" s="154">
        <v>0</v>
      </c>
      <c r="T247" s="154">
        <f t="shared" si="45"/>
        <v>0</v>
      </c>
      <c r="U247" s="154">
        <v>6.9999999999999999E-4</v>
      </c>
      <c r="V247" s="154">
        <f t="shared" si="46"/>
        <v>2.8E-3</v>
      </c>
      <c r="W247" s="154">
        <v>0</v>
      </c>
      <c r="X247" s="155">
        <f t="shared" si="47"/>
        <v>0</v>
      </c>
      <c r="Y247" s="26"/>
      <c r="Z247" s="26"/>
      <c r="AA247" s="26"/>
      <c r="AB247" s="26"/>
      <c r="AC247" s="26"/>
      <c r="AD247" s="26"/>
      <c r="AE247" s="26"/>
      <c r="AR247" s="156" t="s">
        <v>132</v>
      </c>
      <c r="AT247" s="156" t="s">
        <v>128</v>
      </c>
      <c r="AU247" s="156" t="s">
        <v>119</v>
      </c>
      <c r="AY247" s="14" t="s">
        <v>120</v>
      </c>
      <c r="BE247" s="157">
        <f t="shared" si="48"/>
        <v>0</v>
      </c>
      <c r="BF247" s="157">
        <f t="shared" si="49"/>
        <v>0</v>
      </c>
      <c r="BG247" s="157">
        <f t="shared" si="50"/>
        <v>0</v>
      </c>
      <c r="BH247" s="157">
        <f t="shared" si="51"/>
        <v>0</v>
      </c>
      <c r="BI247" s="157">
        <f t="shared" si="52"/>
        <v>0</v>
      </c>
      <c r="BJ247" s="14" t="s">
        <v>119</v>
      </c>
      <c r="BK247" s="157">
        <f t="shared" si="53"/>
        <v>0</v>
      </c>
      <c r="BL247" s="14" t="s">
        <v>127</v>
      </c>
      <c r="BM247" s="156" t="s">
        <v>533</v>
      </c>
    </row>
    <row r="248" spans="1:65" s="2" customFormat="1" ht="24.2" customHeight="1">
      <c r="A248" s="26"/>
      <c r="B248" s="143"/>
      <c r="C248" s="144" t="s">
        <v>534</v>
      </c>
      <c r="D248" s="144" t="s">
        <v>123</v>
      </c>
      <c r="E248" s="145" t="s">
        <v>535</v>
      </c>
      <c r="F248" s="146" t="s">
        <v>536</v>
      </c>
      <c r="G248" s="147" t="s">
        <v>172</v>
      </c>
      <c r="H248" s="148">
        <v>17</v>
      </c>
      <c r="I248" s="149">
        <v>0</v>
      </c>
      <c r="J248" s="149">
        <v>0</v>
      </c>
      <c r="K248" s="149">
        <f t="shared" si="41"/>
        <v>0</v>
      </c>
      <c r="L248" s="150"/>
      <c r="M248" s="27"/>
      <c r="N248" s="151" t="s">
        <v>1</v>
      </c>
      <c r="O248" s="152" t="s">
        <v>35</v>
      </c>
      <c r="P248" s="153">
        <f t="shared" si="42"/>
        <v>0</v>
      </c>
      <c r="Q248" s="153">
        <f t="shared" si="43"/>
        <v>0</v>
      </c>
      <c r="R248" s="153">
        <f t="shared" si="44"/>
        <v>0</v>
      </c>
      <c r="S248" s="154">
        <v>0</v>
      </c>
      <c r="T248" s="154">
        <f t="shared" si="45"/>
        <v>0</v>
      </c>
      <c r="U248" s="154">
        <v>2.4000000000000001E-4</v>
      </c>
      <c r="V248" s="154">
        <f t="shared" si="46"/>
        <v>4.0800000000000003E-3</v>
      </c>
      <c r="W248" s="154">
        <v>0</v>
      </c>
      <c r="X248" s="155">
        <f t="shared" si="47"/>
        <v>0</v>
      </c>
      <c r="Y248" s="26"/>
      <c r="Z248" s="26"/>
      <c r="AA248" s="26"/>
      <c r="AB248" s="26"/>
      <c r="AC248" s="26"/>
      <c r="AD248" s="26"/>
      <c r="AE248" s="26"/>
      <c r="AR248" s="156" t="s">
        <v>127</v>
      </c>
      <c r="AT248" s="156" t="s">
        <v>123</v>
      </c>
      <c r="AU248" s="156" t="s">
        <v>119</v>
      </c>
      <c r="AY248" s="14" t="s">
        <v>120</v>
      </c>
      <c r="BE248" s="157">
        <f t="shared" si="48"/>
        <v>0</v>
      </c>
      <c r="BF248" s="157">
        <f t="shared" si="49"/>
        <v>0</v>
      </c>
      <c r="BG248" s="157">
        <f t="shared" si="50"/>
        <v>0</v>
      </c>
      <c r="BH248" s="157">
        <f t="shared" si="51"/>
        <v>0</v>
      </c>
      <c r="BI248" s="157">
        <f t="shared" si="52"/>
        <v>0</v>
      </c>
      <c r="BJ248" s="14" t="s">
        <v>119</v>
      </c>
      <c r="BK248" s="157">
        <f t="shared" si="53"/>
        <v>0</v>
      </c>
      <c r="BL248" s="14" t="s">
        <v>127</v>
      </c>
      <c r="BM248" s="156" t="s">
        <v>537</v>
      </c>
    </row>
    <row r="249" spans="1:65" s="2" customFormat="1" ht="21.75" customHeight="1">
      <c r="A249" s="26"/>
      <c r="B249" s="143"/>
      <c r="C249" s="144" t="s">
        <v>332</v>
      </c>
      <c r="D249" s="144" t="s">
        <v>123</v>
      </c>
      <c r="E249" s="145" t="s">
        <v>538</v>
      </c>
      <c r="F249" s="146" t="s">
        <v>539</v>
      </c>
      <c r="G249" s="147" t="s">
        <v>144</v>
      </c>
      <c r="H249" s="148">
        <v>77.507000000000005</v>
      </c>
      <c r="I249" s="149">
        <v>0</v>
      </c>
      <c r="J249" s="149">
        <v>0</v>
      </c>
      <c r="K249" s="149">
        <f t="shared" si="41"/>
        <v>0</v>
      </c>
      <c r="L249" s="150"/>
      <c r="M249" s="27"/>
      <c r="N249" s="151" t="s">
        <v>1</v>
      </c>
      <c r="O249" s="152" t="s">
        <v>35</v>
      </c>
      <c r="P249" s="153">
        <f t="shared" si="42"/>
        <v>0</v>
      </c>
      <c r="Q249" s="153">
        <f t="shared" si="43"/>
        <v>0</v>
      </c>
      <c r="R249" s="153">
        <f t="shared" si="44"/>
        <v>0</v>
      </c>
      <c r="S249" s="154">
        <v>0</v>
      </c>
      <c r="T249" s="154">
        <f t="shared" si="45"/>
        <v>0</v>
      </c>
      <c r="U249" s="154">
        <v>0</v>
      </c>
      <c r="V249" s="154">
        <f t="shared" si="46"/>
        <v>0</v>
      </c>
      <c r="W249" s="154">
        <v>0</v>
      </c>
      <c r="X249" s="155">
        <f t="shared" si="47"/>
        <v>0</v>
      </c>
      <c r="Y249" s="26"/>
      <c r="Z249" s="26"/>
      <c r="AA249" s="26"/>
      <c r="AB249" s="26"/>
      <c r="AC249" s="26"/>
      <c r="AD249" s="26"/>
      <c r="AE249" s="26"/>
      <c r="AR249" s="156" t="s">
        <v>127</v>
      </c>
      <c r="AT249" s="156" t="s">
        <v>123</v>
      </c>
      <c r="AU249" s="156" t="s">
        <v>119</v>
      </c>
      <c r="AY249" s="14" t="s">
        <v>120</v>
      </c>
      <c r="BE249" s="157">
        <f t="shared" si="48"/>
        <v>0</v>
      </c>
      <c r="BF249" s="157">
        <f t="shared" si="49"/>
        <v>0</v>
      </c>
      <c r="BG249" s="157">
        <f t="shared" si="50"/>
        <v>0</v>
      </c>
      <c r="BH249" s="157">
        <f t="shared" si="51"/>
        <v>0</v>
      </c>
      <c r="BI249" s="157">
        <f t="shared" si="52"/>
        <v>0</v>
      </c>
      <c r="BJ249" s="14" t="s">
        <v>119</v>
      </c>
      <c r="BK249" s="157">
        <f t="shared" si="53"/>
        <v>0</v>
      </c>
      <c r="BL249" s="14" t="s">
        <v>127</v>
      </c>
      <c r="BM249" s="156" t="s">
        <v>540</v>
      </c>
    </row>
    <row r="250" spans="1:65" s="12" customFormat="1" ht="22.9" customHeight="1">
      <c r="B250" s="130"/>
      <c r="D250" s="131" t="s">
        <v>70</v>
      </c>
      <c r="E250" s="141" t="s">
        <v>541</v>
      </c>
      <c r="F250" s="141" t="s">
        <v>542</v>
      </c>
      <c r="K250" s="142">
        <f>BK250</f>
        <v>0</v>
      </c>
      <c r="M250" s="130"/>
      <c r="N250" s="134"/>
      <c r="O250" s="135"/>
      <c r="P250" s="135"/>
      <c r="Q250" s="136">
        <f>SUM(Q251:Q253)</f>
        <v>0</v>
      </c>
      <c r="R250" s="136">
        <f>SUM(R251:R253)</f>
        <v>0</v>
      </c>
      <c r="S250" s="135"/>
      <c r="T250" s="137">
        <f>SUM(T251:T253)</f>
        <v>0</v>
      </c>
      <c r="U250" s="135"/>
      <c r="V250" s="137">
        <f>SUM(V251:V253)</f>
        <v>2.58E-2</v>
      </c>
      <c r="W250" s="135"/>
      <c r="X250" s="138">
        <f>SUM(X251:X253)</f>
        <v>0</v>
      </c>
      <c r="AR250" s="131" t="s">
        <v>119</v>
      </c>
      <c r="AT250" s="139" t="s">
        <v>70</v>
      </c>
      <c r="AU250" s="139" t="s">
        <v>78</v>
      </c>
      <c r="AY250" s="131" t="s">
        <v>120</v>
      </c>
      <c r="BK250" s="140">
        <f>SUM(BK251:BK253)</f>
        <v>0</v>
      </c>
    </row>
    <row r="251" spans="1:65" s="2" customFormat="1" ht="24.2" customHeight="1">
      <c r="A251" s="26"/>
      <c r="B251" s="143"/>
      <c r="C251" s="144" t="s">
        <v>543</v>
      </c>
      <c r="D251" s="144" t="s">
        <v>123</v>
      </c>
      <c r="E251" s="145" t="s">
        <v>544</v>
      </c>
      <c r="F251" s="146" t="s">
        <v>545</v>
      </c>
      <c r="G251" s="147" t="s">
        <v>546</v>
      </c>
      <c r="H251" s="148">
        <v>430</v>
      </c>
      <c r="I251" s="149">
        <v>0</v>
      </c>
      <c r="J251" s="149">
        <v>0</v>
      </c>
      <c r="K251" s="149">
        <f>ROUND(P251*H251,2)</f>
        <v>0</v>
      </c>
      <c r="L251" s="150"/>
      <c r="M251" s="27"/>
      <c r="N251" s="151" t="s">
        <v>1</v>
      </c>
      <c r="O251" s="152" t="s">
        <v>35</v>
      </c>
      <c r="P251" s="153">
        <f>I251+J251</f>
        <v>0</v>
      </c>
      <c r="Q251" s="153">
        <f>ROUND(I251*H251,2)</f>
        <v>0</v>
      </c>
      <c r="R251" s="153">
        <f>ROUND(J251*H251,2)</f>
        <v>0</v>
      </c>
      <c r="S251" s="154">
        <v>0</v>
      </c>
      <c r="T251" s="154">
        <f>S251*H251</f>
        <v>0</v>
      </c>
      <c r="U251" s="154">
        <v>6.0000000000000002E-5</v>
      </c>
      <c r="V251" s="154">
        <f>U251*H251</f>
        <v>2.58E-2</v>
      </c>
      <c r="W251" s="154">
        <v>0</v>
      </c>
      <c r="X251" s="155">
        <f>W251*H251</f>
        <v>0</v>
      </c>
      <c r="Y251" s="26"/>
      <c r="Z251" s="26"/>
      <c r="AA251" s="26"/>
      <c r="AB251" s="26"/>
      <c r="AC251" s="26"/>
      <c r="AD251" s="26"/>
      <c r="AE251" s="26"/>
      <c r="AR251" s="156" t="s">
        <v>127</v>
      </c>
      <c r="AT251" s="156" t="s">
        <v>123</v>
      </c>
      <c r="AU251" s="156" t="s">
        <v>119</v>
      </c>
      <c r="AY251" s="14" t="s">
        <v>120</v>
      </c>
      <c r="BE251" s="157">
        <f>IF(O251="základná",K251,0)</f>
        <v>0</v>
      </c>
      <c r="BF251" s="157">
        <f>IF(O251="znížená",K251,0)</f>
        <v>0</v>
      </c>
      <c r="BG251" s="157">
        <f>IF(O251="zákl. prenesená",K251,0)</f>
        <v>0</v>
      </c>
      <c r="BH251" s="157">
        <f>IF(O251="zníž. prenesená",K251,0)</f>
        <v>0</v>
      </c>
      <c r="BI251" s="157">
        <f>IF(O251="nulová",K251,0)</f>
        <v>0</v>
      </c>
      <c r="BJ251" s="14" t="s">
        <v>119</v>
      </c>
      <c r="BK251" s="157">
        <f>ROUND(P251*H251,2)</f>
        <v>0</v>
      </c>
      <c r="BL251" s="14" t="s">
        <v>127</v>
      </c>
      <c r="BM251" s="156" t="s">
        <v>547</v>
      </c>
    </row>
    <row r="252" spans="1:65" s="2" customFormat="1" ht="37.9" customHeight="1">
      <c r="A252" s="26"/>
      <c r="B252" s="143"/>
      <c r="C252" s="158" t="s">
        <v>335</v>
      </c>
      <c r="D252" s="158" t="s">
        <v>128</v>
      </c>
      <c r="E252" s="159" t="s">
        <v>548</v>
      </c>
      <c r="F252" s="160" t="s">
        <v>549</v>
      </c>
      <c r="G252" s="161" t="s">
        <v>546</v>
      </c>
      <c r="H252" s="162">
        <v>430</v>
      </c>
      <c r="I252" s="163">
        <v>0</v>
      </c>
      <c r="J252" s="164"/>
      <c r="K252" s="163">
        <f>ROUND(P252*H252,2)</f>
        <v>0</v>
      </c>
      <c r="L252" s="164"/>
      <c r="M252" s="165"/>
      <c r="N252" s="166" t="s">
        <v>1</v>
      </c>
      <c r="O252" s="152" t="s">
        <v>35</v>
      </c>
      <c r="P252" s="153">
        <f>I252+J252</f>
        <v>0</v>
      </c>
      <c r="Q252" s="153">
        <f>ROUND(I252*H252,2)</f>
        <v>0</v>
      </c>
      <c r="R252" s="153">
        <f>ROUND(J252*H252,2)</f>
        <v>0</v>
      </c>
      <c r="S252" s="154">
        <v>0</v>
      </c>
      <c r="T252" s="154">
        <f>S252*H252</f>
        <v>0</v>
      </c>
      <c r="U252" s="154">
        <v>0</v>
      </c>
      <c r="V252" s="154">
        <f>U252*H252</f>
        <v>0</v>
      </c>
      <c r="W252" s="154">
        <v>0</v>
      </c>
      <c r="X252" s="155">
        <f>W252*H252</f>
        <v>0</v>
      </c>
      <c r="Y252" s="26"/>
      <c r="Z252" s="26"/>
      <c r="AA252" s="26"/>
      <c r="AB252" s="26"/>
      <c r="AC252" s="26"/>
      <c r="AD252" s="26"/>
      <c r="AE252" s="26"/>
      <c r="AR252" s="156" t="s">
        <v>132</v>
      </c>
      <c r="AT252" s="156" t="s">
        <v>128</v>
      </c>
      <c r="AU252" s="156" t="s">
        <v>119</v>
      </c>
      <c r="AY252" s="14" t="s">
        <v>120</v>
      </c>
      <c r="BE252" s="157">
        <f>IF(O252="základná",K252,0)</f>
        <v>0</v>
      </c>
      <c r="BF252" s="157">
        <f>IF(O252="znížená",K252,0)</f>
        <v>0</v>
      </c>
      <c r="BG252" s="157">
        <f>IF(O252="zákl. prenesená",K252,0)</f>
        <v>0</v>
      </c>
      <c r="BH252" s="157">
        <f>IF(O252="zníž. prenesená",K252,0)</f>
        <v>0</v>
      </c>
      <c r="BI252" s="157">
        <f>IF(O252="nulová",K252,0)</f>
        <v>0</v>
      </c>
      <c r="BJ252" s="14" t="s">
        <v>119</v>
      </c>
      <c r="BK252" s="157">
        <f>ROUND(P252*H252,2)</f>
        <v>0</v>
      </c>
      <c r="BL252" s="14" t="s">
        <v>127</v>
      </c>
      <c r="BM252" s="156" t="s">
        <v>550</v>
      </c>
    </row>
    <row r="253" spans="1:65" s="2" customFormat="1" ht="24.2" customHeight="1">
      <c r="A253" s="26"/>
      <c r="B253" s="143"/>
      <c r="C253" s="144" t="s">
        <v>551</v>
      </c>
      <c r="D253" s="144" t="s">
        <v>123</v>
      </c>
      <c r="E253" s="145" t="s">
        <v>552</v>
      </c>
      <c r="F253" s="146" t="s">
        <v>553</v>
      </c>
      <c r="G253" s="147" t="s">
        <v>144</v>
      </c>
      <c r="H253" s="148">
        <v>67.638999999999996</v>
      </c>
      <c r="I253" s="149">
        <v>0</v>
      </c>
      <c r="J253" s="149">
        <v>0</v>
      </c>
      <c r="K253" s="149">
        <f>ROUND(P253*H253,2)</f>
        <v>0</v>
      </c>
      <c r="L253" s="150"/>
      <c r="M253" s="27"/>
      <c r="N253" s="151" t="s">
        <v>1</v>
      </c>
      <c r="O253" s="152" t="s">
        <v>35</v>
      </c>
      <c r="P253" s="153">
        <f>I253+J253</f>
        <v>0</v>
      </c>
      <c r="Q253" s="153">
        <f>ROUND(I253*H253,2)</f>
        <v>0</v>
      </c>
      <c r="R253" s="153">
        <f>ROUND(J253*H253,2)</f>
        <v>0</v>
      </c>
      <c r="S253" s="154">
        <v>0</v>
      </c>
      <c r="T253" s="154">
        <f>S253*H253</f>
        <v>0</v>
      </c>
      <c r="U253" s="154">
        <v>0</v>
      </c>
      <c r="V253" s="154">
        <f>U253*H253</f>
        <v>0</v>
      </c>
      <c r="W253" s="154">
        <v>0</v>
      </c>
      <c r="X253" s="155">
        <f>W253*H253</f>
        <v>0</v>
      </c>
      <c r="Y253" s="26"/>
      <c r="Z253" s="26"/>
      <c r="AA253" s="26"/>
      <c r="AB253" s="26"/>
      <c r="AC253" s="26"/>
      <c r="AD253" s="26"/>
      <c r="AE253" s="26"/>
      <c r="AR253" s="156" t="s">
        <v>127</v>
      </c>
      <c r="AT253" s="156" t="s">
        <v>123</v>
      </c>
      <c r="AU253" s="156" t="s">
        <v>119</v>
      </c>
      <c r="AY253" s="14" t="s">
        <v>120</v>
      </c>
      <c r="BE253" s="157">
        <f>IF(O253="základná",K253,0)</f>
        <v>0</v>
      </c>
      <c r="BF253" s="157">
        <f>IF(O253="znížená",K253,0)</f>
        <v>0</v>
      </c>
      <c r="BG253" s="157">
        <f>IF(O253="zákl. prenesená",K253,0)</f>
        <v>0</v>
      </c>
      <c r="BH253" s="157">
        <f>IF(O253="zníž. prenesená",K253,0)</f>
        <v>0</v>
      </c>
      <c r="BI253" s="157">
        <f>IF(O253="nulová",K253,0)</f>
        <v>0</v>
      </c>
      <c r="BJ253" s="14" t="s">
        <v>119</v>
      </c>
      <c r="BK253" s="157">
        <f>ROUND(P253*H253,2)</f>
        <v>0</v>
      </c>
      <c r="BL253" s="14" t="s">
        <v>127</v>
      </c>
      <c r="BM253" s="156" t="s">
        <v>554</v>
      </c>
    </row>
    <row r="254" spans="1:65" s="12" customFormat="1" ht="22.9" customHeight="1">
      <c r="B254" s="130"/>
      <c r="D254" s="131" t="s">
        <v>70</v>
      </c>
      <c r="E254" s="141" t="s">
        <v>555</v>
      </c>
      <c r="F254" s="141" t="s">
        <v>556</v>
      </c>
      <c r="K254" s="142">
        <f>BK254</f>
        <v>0</v>
      </c>
      <c r="M254" s="130"/>
      <c r="N254" s="134"/>
      <c r="O254" s="135"/>
      <c r="P254" s="135"/>
      <c r="Q254" s="136">
        <f>SUM(Q255:Q260)</f>
        <v>0</v>
      </c>
      <c r="R254" s="136">
        <f>SUM(R255:R260)</f>
        <v>0</v>
      </c>
      <c r="S254" s="135"/>
      <c r="T254" s="137">
        <f>SUM(T255:T260)</f>
        <v>0</v>
      </c>
      <c r="U254" s="135"/>
      <c r="V254" s="137">
        <f>SUM(V255:V260)</f>
        <v>1.3410000000000007E-2</v>
      </c>
      <c r="W254" s="135"/>
      <c r="X254" s="138">
        <f>SUM(X255:X260)</f>
        <v>0</v>
      </c>
      <c r="AR254" s="131" t="s">
        <v>119</v>
      </c>
      <c r="AT254" s="139" t="s">
        <v>70</v>
      </c>
      <c r="AU254" s="139" t="s">
        <v>78</v>
      </c>
      <c r="AY254" s="131" t="s">
        <v>120</v>
      </c>
      <c r="BK254" s="140">
        <f>SUM(BK255:BK260)</f>
        <v>0</v>
      </c>
    </row>
    <row r="255" spans="1:65" s="2" customFormat="1" ht="44.25" customHeight="1">
      <c r="A255" s="26"/>
      <c r="B255" s="143"/>
      <c r="C255" s="144" t="s">
        <v>339</v>
      </c>
      <c r="D255" s="144" t="s">
        <v>123</v>
      </c>
      <c r="E255" s="145" t="s">
        <v>557</v>
      </c>
      <c r="F255" s="146" t="s">
        <v>558</v>
      </c>
      <c r="G255" s="147" t="s">
        <v>126</v>
      </c>
      <c r="H255" s="148">
        <v>13.76</v>
      </c>
      <c r="I255" s="149">
        <v>0</v>
      </c>
      <c r="J255" s="149">
        <v>0</v>
      </c>
      <c r="K255" s="149">
        <f t="shared" ref="K255:K260" si="54">ROUND(P255*H255,2)</f>
        <v>0</v>
      </c>
      <c r="L255" s="150"/>
      <c r="M255" s="27"/>
      <c r="N255" s="151" t="s">
        <v>1</v>
      </c>
      <c r="O255" s="152" t="s">
        <v>35</v>
      </c>
      <c r="P255" s="153">
        <f t="shared" ref="P255:P260" si="55">I255+J255</f>
        <v>0</v>
      </c>
      <c r="Q255" s="153">
        <f t="shared" ref="Q255:Q260" si="56">ROUND(I255*H255,2)</f>
        <v>0</v>
      </c>
      <c r="R255" s="153">
        <f t="shared" ref="R255:R260" si="57">ROUND(J255*H255,2)</f>
        <v>0</v>
      </c>
      <c r="S255" s="154">
        <v>0</v>
      </c>
      <c r="T255" s="154">
        <f t="shared" ref="T255:T260" si="58">S255*H255</f>
        <v>0</v>
      </c>
      <c r="U255" s="154">
        <v>1.5988372093023301E-4</v>
      </c>
      <c r="V255" s="154">
        <f t="shared" ref="V255:V260" si="59">U255*H255</f>
        <v>2.2000000000000062E-3</v>
      </c>
      <c r="W255" s="154">
        <v>0</v>
      </c>
      <c r="X255" s="155">
        <f t="shared" ref="X255:X260" si="60">W255*H255</f>
        <v>0</v>
      </c>
      <c r="Y255" s="26"/>
      <c r="Z255" s="26"/>
      <c r="AA255" s="26"/>
      <c r="AB255" s="26"/>
      <c r="AC255" s="26"/>
      <c r="AD255" s="26"/>
      <c r="AE255" s="26"/>
      <c r="AR255" s="156" t="s">
        <v>127</v>
      </c>
      <c r="AT255" s="156" t="s">
        <v>123</v>
      </c>
      <c r="AU255" s="156" t="s">
        <v>119</v>
      </c>
      <c r="AY255" s="14" t="s">
        <v>120</v>
      </c>
      <c r="BE255" s="157">
        <f t="shared" ref="BE255:BE260" si="61">IF(O255="základná",K255,0)</f>
        <v>0</v>
      </c>
      <c r="BF255" s="157">
        <f t="shared" ref="BF255:BF260" si="62">IF(O255="znížená",K255,0)</f>
        <v>0</v>
      </c>
      <c r="BG255" s="157">
        <f t="shared" ref="BG255:BG260" si="63">IF(O255="zákl. prenesená",K255,0)</f>
        <v>0</v>
      </c>
      <c r="BH255" s="157">
        <f t="shared" ref="BH255:BH260" si="64">IF(O255="zníž. prenesená",K255,0)</f>
        <v>0</v>
      </c>
      <c r="BI255" s="157">
        <f t="shared" ref="BI255:BI260" si="65">IF(O255="nulová",K255,0)</f>
        <v>0</v>
      </c>
      <c r="BJ255" s="14" t="s">
        <v>119</v>
      </c>
      <c r="BK255" s="157">
        <f t="shared" ref="BK255:BK260" si="66">ROUND(P255*H255,2)</f>
        <v>0</v>
      </c>
      <c r="BL255" s="14" t="s">
        <v>127</v>
      </c>
      <c r="BM255" s="156" t="s">
        <v>559</v>
      </c>
    </row>
    <row r="256" spans="1:65" s="2" customFormat="1" ht="24.2" customHeight="1">
      <c r="A256" s="26"/>
      <c r="B256" s="143"/>
      <c r="C256" s="144" t="s">
        <v>560</v>
      </c>
      <c r="D256" s="144" t="s">
        <v>123</v>
      </c>
      <c r="E256" s="145" t="s">
        <v>561</v>
      </c>
      <c r="F256" s="146" t="s">
        <v>562</v>
      </c>
      <c r="G256" s="147" t="s">
        <v>126</v>
      </c>
      <c r="H256" s="148">
        <v>13.76</v>
      </c>
      <c r="I256" s="149">
        <v>0</v>
      </c>
      <c r="J256" s="149">
        <v>0</v>
      </c>
      <c r="K256" s="149">
        <f t="shared" si="54"/>
        <v>0</v>
      </c>
      <c r="L256" s="150"/>
      <c r="M256" s="27"/>
      <c r="N256" s="151" t="s">
        <v>1</v>
      </c>
      <c r="O256" s="152" t="s">
        <v>35</v>
      </c>
      <c r="P256" s="153">
        <f t="shared" si="55"/>
        <v>0</v>
      </c>
      <c r="Q256" s="153">
        <f t="shared" si="56"/>
        <v>0</v>
      </c>
      <c r="R256" s="153">
        <f t="shared" si="57"/>
        <v>0</v>
      </c>
      <c r="S256" s="154">
        <v>0</v>
      </c>
      <c r="T256" s="154">
        <f t="shared" si="58"/>
        <v>0</v>
      </c>
      <c r="U256" s="154">
        <v>7.99418604651163E-5</v>
      </c>
      <c r="V256" s="154">
        <f t="shared" si="59"/>
        <v>1.1000000000000003E-3</v>
      </c>
      <c r="W256" s="154">
        <v>0</v>
      </c>
      <c r="X256" s="155">
        <f t="shared" si="60"/>
        <v>0</v>
      </c>
      <c r="Y256" s="26"/>
      <c r="Z256" s="26"/>
      <c r="AA256" s="26"/>
      <c r="AB256" s="26"/>
      <c r="AC256" s="26"/>
      <c r="AD256" s="26"/>
      <c r="AE256" s="26"/>
      <c r="AR256" s="156" t="s">
        <v>127</v>
      </c>
      <c r="AT256" s="156" t="s">
        <v>123</v>
      </c>
      <c r="AU256" s="156" t="s">
        <v>119</v>
      </c>
      <c r="AY256" s="14" t="s">
        <v>120</v>
      </c>
      <c r="BE256" s="157">
        <f t="shared" si="61"/>
        <v>0</v>
      </c>
      <c r="BF256" s="157">
        <f t="shared" si="62"/>
        <v>0</v>
      </c>
      <c r="BG256" s="157">
        <f t="shared" si="63"/>
        <v>0</v>
      </c>
      <c r="BH256" s="157">
        <f t="shared" si="64"/>
        <v>0</v>
      </c>
      <c r="BI256" s="157">
        <f t="shared" si="65"/>
        <v>0</v>
      </c>
      <c r="BJ256" s="14" t="s">
        <v>119</v>
      </c>
      <c r="BK256" s="157">
        <f t="shared" si="66"/>
        <v>0</v>
      </c>
      <c r="BL256" s="14" t="s">
        <v>127</v>
      </c>
      <c r="BM256" s="156" t="s">
        <v>563</v>
      </c>
    </row>
    <row r="257" spans="1:65" s="2" customFormat="1" ht="37.9" customHeight="1">
      <c r="A257" s="26"/>
      <c r="B257" s="143"/>
      <c r="C257" s="144" t="s">
        <v>342</v>
      </c>
      <c r="D257" s="144" t="s">
        <v>123</v>
      </c>
      <c r="E257" s="145" t="s">
        <v>564</v>
      </c>
      <c r="F257" s="146" t="s">
        <v>565</v>
      </c>
      <c r="G257" s="147" t="s">
        <v>131</v>
      </c>
      <c r="H257" s="148">
        <v>27</v>
      </c>
      <c r="I257" s="149">
        <v>0</v>
      </c>
      <c r="J257" s="149">
        <v>0</v>
      </c>
      <c r="K257" s="149">
        <f t="shared" si="54"/>
        <v>0</v>
      </c>
      <c r="L257" s="150"/>
      <c r="M257" s="27"/>
      <c r="N257" s="151" t="s">
        <v>1</v>
      </c>
      <c r="O257" s="152" t="s">
        <v>35</v>
      </c>
      <c r="P257" s="153">
        <f t="shared" si="55"/>
        <v>0</v>
      </c>
      <c r="Q257" s="153">
        <f t="shared" si="56"/>
        <v>0</v>
      </c>
      <c r="R257" s="153">
        <f t="shared" si="57"/>
        <v>0</v>
      </c>
      <c r="S257" s="154">
        <v>0</v>
      </c>
      <c r="T257" s="154">
        <f t="shared" si="58"/>
        <v>0</v>
      </c>
      <c r="U257" s="154">
        <v>6.9999999999999994E-5</v>
      </c>
      <c r="V257" s="154">
        <f t="shared" si="59"/>
        <v>1.8899999999999998E-3</v>
      </c>
      <c r="W257" s="154">
        <v>0</v>
      </c>
      <c r="X257" s="155">
        <f t="shared" si="60"/>
        <v>0</v>
      </c>
      <c r="Y257" s="26"/>
      <c r="Z257" s="26"/>
      <c r="AA257" s="26"/>
      <c r="AB257" s="26"/>
      <c r="AC257" s="26"/>
      <c r="AD257" s="26"/>
      <c r="AE257" s="26"/>
      <c r="AR257" s="156" t="s">
        <v>127</v>
      </c>
      <c r="AT257" s="156" t="s">
        <v>123</v>
      </c>
      <c r="AU257" s="156" t="s">
        <v>119</v>
      </c>
      <c r="AY257" s="14" t="s">
        <v>120</v>
      </c>
      <c r="BE257" s="157">
        <f t="shared" si="61"/>
        <v>0</v>
      </c>
      <c r="BF257" s="157">
        <f t="shared" si="62"/>
        <v>0</v>
      </c>
      <c r="BG257" s="157">
        <f t="shared" si="63"/>
        <v>0</v>
      </c>
      <c r="BH257" s="157">
        <f t="shared" si="64"/>
        <v>0</v>
      </c>
      <c r="BI257" s="157">
        <f t="shared" si="65"/>
        <v>0</v>
      </c>
      <c r="BJ257" s="14" t="s">
        <v>119</v>
      </c>
      <c r="BK257" s="157">
        <f t="shared" si="66"/>
        <v>0</v>
      </c>
      <c r="BL257" s="14" t="s">
        <v>127</v>
      </c>
      <c r="BM257" s="156" t="s">
        <v>566</v>
      </c>
    </row>
    <row r="258" spans="1:65" s="2" customFormat="1" ht="33" customHeight="1">
      <c r="A258" s="26"/>
      <c r="B258" s="143"/>
      <c r="C258" s="144" t="s">
        <v>567</v>
      </c>
      <c r="D258" s="144" t="s">
        <v>123</v>
      </c>
      <c r="E258" s="145" t="s">
        <v>568</v>
      </c>
      <c r="F258" s="146" t="s">
        <v>569</v>
      </c>
      <c r="G258" s="147" t="s">
        <v>131</v>
      </c>
      <c r="H258" s="148">
        <v>27</v>
      </c>
      <c r="I258" s="149">
        <v>0</v>
      </c>
      <c r="J258" s="149">
        <v>0</v>
      </c>
      <c r="K258" s="149">
        <f t="shared" si="54"/>
        <v>0</v>
      </c>
      <c r="L258" s="150"/>
      <c r="M258" s="27"/>
      <c r="N258" s="151" t="s">
        <v>1</v>
      </c>
      <c r="O258" s="152" t="s">
        <v>35</v>
      </c>
      <c r="P258" s="153">
        <f t="shared" si="55"/>
        <v>0</v>
      </c>
      <c r="Q258" s="153">
        <f t="shared" si="56"/>
        <v>0</v>
      </c>
      <c r="R258" s="153">
        <f t="shared" si="57"/>
        <v>0</v>
      </c>
      <c r="S258" s="154">
        <v>0</v>
      </c>
      <c r="T258" s="154">
        <f t="shared" si="58"/>
        <v>0</v>
      </c>
      <c r="U258" s="154">
        <v>2.0000000000000002E-5</v>
      </c>
      <c r="V258" s="154">
        <f t="shared" si="59"/>
        <v>5.4000000000000001E-4</v>
      </c>
      <c r="W258" s="154">
        <v>0</v>
      </c>
      <c r="X258" s="155">
        <f t="shared" si="60"/>
        <v>0</v>
      </c>
      <c r="Y258" s="26"/>
      <c r="Z258" s="26"/>
      <c r="AA258" s="26"/>
      <c r="AB258" s="26"/>
      <c r="AC258" s="26"/>
      <c r="AD258" s="26"/>
      <c r="AE258" s="26"/>
      <c r="AR258" s="156" t="s">
        <v>127</v>
      </c>
      <c r="AT258" s="156" t="s">
        <v>123</v>
      </c>
      <c r="AU258" s="156" t="s">
        <v>119</v>
      </c>
      <c r="AY258" s="14" t="s">
        <v>120</v>
      </c>
      <c r="BE258" s="157">
        <f t="shared" si="61"/>
        <v>0</v>
      </c>
      <c r="BF258" s="157">
        <f t="shared" si="62"/>
        <v>0</v>
      </c>
      <c r="BG258" s="157">
        <f t="shared" si="63"/>
        <v>0</v>
      </c>
      <c r="BH258" s="157">
        <f t="shared" si="64"/>
        <v>0</v>
      </c>
      <c r="BI258" s="157">
        <f t="shared" si="65"/>
        <v>0</v>
      </c>
      <c r="BJ258" s="14" t="s">
        <v>119</v>
      </c>
      <c r="BK258" s="157">
        <f t="shared" si="66"/>
        <v>0</v>
      </c>
      <c r="BL258" s="14" t="s">
        <v>127</v>
      </c>
      <c r="BM258" s="156" t="s">
        <v>570</v>
      </c>
    </row>
    <row r="259" spans="1:65" s="2" customFormat="1" ht="37.9" customHeight="1">
      <c r="A259" s="26"/>
      <c r="B259" s="143"/>
      <c r="C259" s="144" t="s">
        <v>346</v>
      </c>
      <c r="D259" s="144" t="s">
        <v>123</v>
      </c>
      <c r="E259" s="145" t="s">
        <v>571</v>
      </c>
      <c r="F259" s="146" t="s">
        <v>572</v>
      </c>
      <c r="G259" s="147" t="s">
        <v>131</v>
      </c>
      <c r="H259" s="148">
        <v>64</v>
      </c>
      <c r="I259" s="149">
        <v>0</v>
      </c>
      <c r="J259" s="149">
        <v>0</v>
      </c>
      <c r="K259" s="149">
        <f t="shared" si="54"/>
        <v>0</v>
      </c>
      <c r="L259" s="150"/>
      <c r="M259" s="27"/>
      <c r="N259" s="151" t="s">
        <v>1</v>
      </c>
      <c r="O259" s="152" t="s">
        <v>35</v>
      </c>
      <c r="P259" s="153">
        <f t="shared" si="55"/>
        <v>0</v>
      </c>
      <c r="Q259" s="153">
        <f t="shared" si="56"/>
        <v>0</v>
      </c>
      <c r="R259" s="153">
        <f t="shared" si="57"/>
        <v>0</v>
      </c>
      <c r="S259" s="154">
        <v>0</v>
      </c>
      <c r="T259" s="154">
        <f t="shared" si="58"/>
        <v>0</v>
      </c>
      <c r="U259" s="154">
        <v>9.0000000000000006E-5</v>
      </c>
      <c r="V259" s="154">
        <f t="shared" si="59"/>
        <v>5.7600000000000004E-3</v>
      </c>
      <c r="W259" s="154">
        <v>0</v>
      </c>
      <c r="X259" s="155">
        <f t="shared" si="60"/>
        <v>0</v>
      </c>
      <c r="Y259" s="26"/>
      <c r="Z259" s="26"/>
      <c r="AA259" s="26"/>
      <c r="AB259" s="26"/>
      <c r="AC259" s="26"/>
      <c r="AD259" s="26"/>
      <c r="AE259" s="26"/>
      <c r="AR259" s="156" t="s">
        <v>127</v>
      </c>
      <c r="AT259" s="156" t="s">
        <v>123</v>
      </c>
      <c r="AU259" s="156" t="s">
        <v>119</v>
      </c>
      <c r="AY259" s="14" t="s">
        <v>120</v>
      </c>
      <c r="BE259" s="157">
        <f t="shared" si="61"/>
        <v>0</v>
      </c>
      <c r="BF259" s="157">
        <f t="shared" si="62"/>
        <v>0</v>
      </c>
      <c r="BG259" s="157">
        <f t="shared" si="63"/>
        <v>0</v>
      </c>
      <c r="BH259" s="157">
        <f t="shared" si="64"/>
        <v>0</v>
      </c>
      <c r="BI259" s="157">
        <f t="shared" si="65"/>
        <v>0</v>
      </c>
      <c r="BJ259" s="14" t="s">
        <v>119</v>
      </c>
      <c r="BK259" s="157">
        <f t="shared" si="66"/>
        <v>0</v>
      </c>
      <c r="BL259" s="14" t="s">
        <v>127</v>
      </c>
      <c r="BM259" s="156" t="s">
        <v>573</v>
      </c>
    </row>
    <row r="260" spans="1:65" s="2" customFormat="1" ht="33" customHeight="1">
      <c r="A260" s="26"/>
      <c r="B260" s="143"/>
      <c r="C260" s="144" t="s">
        <v>574</v>
      </c>
      <c r="D260" s="144" t="s">
        <v>123</v>
      </c>
      <c r="E260" s="145" t="s">
        <v>575</v>
      </c>
      <c r="F260" s="146" t="s">
        <v>576</v>
      </c>
      <c r="G260" s="147" t="s">
        <v>131</v>
      </c>
      <c r="H260" s="148">
        <v>64</v>
      </c>
      <c r="I260" s="149">
        <v>0</v>
      </c>
      <c r="J260" s="149">
        <v>0</v>
      </c>
      <c r="K260" s="149">
        <f t="shared" si="54"/>
        <v>0</v>
      </c>
      <c r="L260" s="150"/>
      <c r="M260" s="27"/>
      <c r="N260" s="151" t="s">
        <v>1</v>
      </c>
      <c r="O260" s="152" t="s">
        <v>35</v>
      </c>
      <c r="P260" s="153">
        <f t="shared" si="55"/>
        <v>0</v>
      </c>
      <c r="Q260" s="153">
        <f t="shared" si="56"/>
        <v>0</v>
      </c>
      <c r="R260" s="153">
        <f t="shared" si="57"/>
        <v>0</v>
      </c>
      <c r="S260" s="154">
        <v>0</v>
      </c>
      <c r="T260" s="154">
        <f t="shared" si="58"/>
        <v>0</v>
      </c>
      <c r="U260" s="154">
        <v>3.0000000000000001E-5</v>
      </c>
      <c r="V260" s="154">
        <f t="shared" si="59"/>
        <v>1.92E-3</v>
      </c>
      <c r="W260" s="154">
        <v>0</v>
      </c>
      <c r="X260" s="155">
        <f t="shared" si="60"/>
        <v>0</v>
      </c>
      <c r="Y260" s="26"/>
      <c r="Z260" s="26"/>
      <c r="AA260" s="26"/>
      <c r="AB260" s="26"/>
      <c r="AC260" s="26"/>
      <c r="AD260" s="26"/>
      <c r="AE260" s="26"/>
      <c r="AR260" s="156" t="s">
        <v>127</v>
      </c>
      <c r="AT260" s="156" t="s">
        <v>123</v>
      </c>
      <c r="AU260" s="156" t="s">
        <v>119</v>
      </c>
      <c r="AY260" s="14" t="s">
        <v>120</v>
      </c>
      <c r="BE260" s="157">
        <f t="shared" si="61"/>
        <v>0</v>
      </c>
      <c r="BF260" s="157">
        <f t="shared" si="62"/>
        <v>0</v>
      </c>
      <c r="BG260" s="157">
        <f t="shared" si="63"/>
        <v>0</v>
      </c>
      <c r="BH260" s="157">
        <f t="shared" si="64"/>
        <v>0</v>
      </c>
      <c r="BI260" s="157">
        <f t="shared" si="65"/>
        <v>0</v>
      </c>
      <c r="BJ260" s="14" t="s">
        <v>119</v>
      </c>
      <c r="BK260" s="157">
        <f t="shared" si="66"/>
        <v>0</v>
      </c>
      <c r="BL260" s="14" t="s">
        <v>127</v>
      </c>
      <c r="BM260" s="156" t="s">
        <v>577</v>
      </c>
    </row>
    <row r="261" spans="1:65" s="12" customFormat="1" ht="25.9" customHeight="1">
      <c r="B261" s="130"/>
      <c r="D261" s="131" t="s">
        <v>70</v>
      </c>
      <c r="E261" s="132" t="s">
        <v>578</v>
      </c>
      <c r="F261" s="132" t="s">
        <v>579</v>
      </c>
      <c r="K261" s="133">
        <f>BK261</f>
        <v>0</v>
      </c>
      <c r="M261" s="130"/>
      <c r="N261" s="134"/>
      <c r="O261" s="135"/>
      <c r="P261" s="135"/>
      <c r="Q261" s="136">
        <f>SUM(Q262:Q265)</f>
        <v>0</v>
      </c>
      <c r="R261" s="136">
        <f>SUM(R262:R265)</f>
        <v>0</v>
      </c>
      <c r="S261" s="135"/>
      <c r="T261" s="137">
        <f>SUM(T262:T265)</f>
        <v>212</v>
      </c>
      <c r="U261" s="135"/>
      <c r="V261" s="137">
        <f>SUM(V262:V265)</f>
        <v>0</v>
      </c>
      <c r="W261" s="135"/>
      <c r="X261" s="138">
        <f>SUM(X262:X265)</f>
        <v>0</v>
      </c>
      <c r="AR261" s="131" t="s">
        <v>133</v>
      </c>
      <c r="AT261" s="139" t="s">
        <v>70</v>
      </c>
      <c r="AU261" s="139" t="s">
        <v>71</v>
      </c>
      <c r="AY261" s="131" t="s">
        <v>120</v>
      </c>
      <c r="BK261" s="140">
        <f>SUM(BK262:BK265)</f>
        <v>0</v>
      </c>
    </row>
    <row r="262" spans="1:65" s="2" customFormat="1" ht="49.15" customHeight="1">
      <c r="A262" s="26"/>
      <c r="B262" s="143"/>
      <c r="C262" s="144" t="s">
        <v>349</v>
      </c>
      <c r="D262" s="144" t="s">
        <v>123</v>
      </c>
      <c r="E262" s="145" t="s">
        <v>580</v>
      </c>
      <c r="F262" s="146" t="s">
        <v>581</v>
      </c>
      <c r="G262" s="147" t="s">
        <v>582</v>
      </c>
      <c r="H262" s="148">
        <v>72</v>
      </c>
      <c r="I262" s="149">
        <v>0</v>
      </c>
      <c r="J262" s="149">
        <v>0</v>
      </c>
      <c r="K262" s="149">
        <f>ROUND(P262*H262,2)</f>
        <v>0</v>
      </c>
      <c r="L262" s="150"/>
      <c r="M262" s="27"/>
      <c r="N262" s="151" t="s">
        <v>1</v>
      </c>
      <c r="O262" s="152" t="s">
        <v>35</v>
      </c>
      <c r="P262" s="153">
        <f>I262+J262</f>
        <v>0</v>
      </c>
      <c r="Q262" s="153">
        <f>ROUND(I262*H262,2)</f>
        <v>0</v>
      </c>
      <c r="R262" s="153">
        <f>ROUND(J262*H262,2)</f>
        <v>0</v>
      </c>
      <c r="S262" s="154">
        <v>0</v>
      </c>
      <c r="T262" s="154">
        <f>S262*H262</f>
        <v>0</v>
      </c>
      <c r="U262" s="154">
        <v>0</v>
      </c>
      <c r="V262" s="154">
        <f>U262*H262</f>
        <v>0</v>
      </c>
      <c r="W262" s="154">
        <v>0</v>
      </c>
      <c r="X262" s="155">
        <f>W262*H262</f>
        <v>0</v>
      </c>
      <c r="Y262" s="26"/>
      <c r="Z262" s="26"/>
      <c r="AA262" s="26"/>
      <c r="AB262" s="26"/>
      <c r="AC262" s="26"/>
      <c r="AD262" s="26"/>
      <c r="AE262" s="26"/>
      <c r="AR262" s="156" t="s">
        <v>583</v>
      </c>
      <c r="AT262" s="156" t="s">
        <v>123</v>
      </c>
      <c r="AU262" s="156" t="s">
        <v>78</v>
      </c>
      <c r="AY262" s="14" t="s">
        <v>120</v>
      </c>
      <c r="BE262" s="157">
        <f>IF(O262="základná",K262,0)</f>
        <v>0</v>
      </c>
      <c r="BF262" s="157">
        <f>IF(O262="znížená",K262,0)</f>
        <v>0</v>
      </c>
      <c r="BG262" s="157">
        <f>IF(O262="zákl. prenesená",K262,0)</f>
        <v>0</v>
      </c>
      <c r="BH262" s="157">
        <f>IF(O262="zníž. prenesená",K262,0)</f>
        <v>0</v>
      </c>
      <c r="BI262" s="157">
        <f>IF(O262="nulová",K262,0)</f>
        <v>0</v>
      </c>
      <c r="BJ262" s="14" t="s">
        <v>119</v>
      </c>
      <c r="BK262" s="157">
        <f>ROUND(P262*H262,2)</f>
        <v>0</v>
      </c>
      <c r="BL262" s="14" t="s">
        <v>583</v>
      </c>
      <c r="BM262" s="156" t="s">
        <v>584</v>
      </c>
    </row>
    <row r="263" spans="1:65" s="2" customFormat="1" ht="55.5" customHeight="1">
      <c r="A263" s="26"/>
      <c r="B263" s="143"/>
      <c r="C263" s="144" t="s">
        <v>585</v>
      </c>
      <c r="D263" s="144" t="s">
        <v>123</v>
      </c>
      <c r="E263" s="145" t="s">
        <v>586</v>
      </c>
      <c r="F263" s="146" t="s">
        <v>587</v>
      </c>
      <c r="G263" s="147" t="s">
        <v>582</v>
      </c>
      <c r="H263" s="148">
        <v>48</v>
      </c>
      <c r="I263" s="149">
        <v>0</v>
      </c>
      <c r="J263" s="149">
        <v>0</v>
      </c>
      <c r="K263" s="149">
        <f>ROUND(P263*H263,2)</f>
        <v>0</v>
      </c>
      <c r="L263" s="150"/>
      <c r="M263" s="27"/>
      <c r="N263" s="151" t="s">
        <v>1</v>
      </c>
      <c r="O263" s="152" t="s">
        <v>35</v>
      </c>
      <c r="P263" s="153">
        <f>I263+J263</f>
        <v>0</v>
      </c>
      <c r="Q263" s="153">
        <f>ROUND(I263*H263,2)</f>
        <v>0</v>
      </c>
      <c r="R263" s="153">
        <f>ROUND(J263*H263,2)</f>
        <v>0</v>
      </c>
      <c r="S263" s="154">
        <v>0</v>
      </c>
      <c r="T263" s="154">
        <f>S263*H263</f>
        <v>0</v>
      </c>
      <c r="U263" s="154">
        <v>0</v>
      </c>
      <c r="V263" s="154">
        <f>U263*H263</f>
        <v>0</v>
      </c>
      <c r="W263" s="154">
        <v>0</v>
      </c>
      <c r="X263" s="155">
        <f>W263*H263</f>
        <v>0</v>
      </c>
      <c r="Y263" s="26"/>
      <c r="Z263" s="26"/>
      <c r="AA263" s="26"/>
      <c r="AB263" s="26"/>
      <c r="AC263" s="26"/>
      <c r="AD263" s="26"/>
      <c r="AE263" s="26"/>
      <c r="AR263" s="156" t="s">
        <v>583</v>
      </c>
      <c r="AT263" s="156" t="s">
        <v>123</v>
      </c>
      <c r="AU263" s="156" t="s">
        <v>78</v>
      </c>
      <c r="AY263" s="14" t="s">
        <v>120</v>
      </c>
      <c r="BE263" s="157">
        <f>IF(O263="základná",K263,0)</f>
        <v>0</v>
      </c>
      <c r="BF263" s="157">
        <f>IF(O263="znížená",K263,0)</f>
        <v>0</v>
      </c>
      <c r="BG263" s="157">
        <f>IF(O263="zákl. prenesená",K263,0)</f>
        <v>0</v>
      </c>
      <c r="BH263" s="157">
        <f>IF(O263="zníž. prenesená",K263,0)</f>
        <v>0</v>
      </c>
      <c r="BI263" s="157">
        <f>IF(O263="nulová",K263,0)</f>
        <v>0</v>
      </c>
      <c r="BJ263" s="14" t="s">
        <v>119</v>
      </c>
      <c r="BK263" s="157">
        <f>ROUND(P263*H263,2)</f>
        <v>0</v>
      </c>
      <c r="BL263" s="14" t="s">
        <v>583</v>
      </c>
      <c r="BM263" s="156" t="s">
        <v>588</v>
      </c>
    </row>
    <row r="264" spans="1:65" s="2" customFormat="1" ht="16.5" customHeight="1">
      <c r="A264" s="26"/>
      <c r="B264" s="143"/>
      <c r="C264" s="144" t="s">
        <v>589</v>
      </c>
      <c r="D264" s="144" t="s">
        <v>123</v>
      </c>
      <c r="E264" s="145" t="s">
        <v>590</v>
      </c>
      <c r="F264" s="146" t="s">
        <v>603</v>
      </c>
      <c r="G264" s="147" t="s">
        <v>582</v>
      </c>
      <c r="H264" s="148">
        <v>200</v>
      </c>
      <c r="I264" s="149">
        <v>0</v>
      </c>
      <c r="J264" s="149">
        <v>0</v>
      </c>
      <c r="K264" s="149">
        <f>ROUND(P264*H264,2)</f>
        <v>0</v>
      </c>
      <c r="L264" s="150"/>
      <c r="M264" s="27"/>
      <c r="N264" s="151" t="s">
        <v>1</v>
      </c>
      <c r="O264" s="152" t="s">
        <v>35</v>
      </c>
      <c r="P264" s="153">
        <f>I264+J264</f>
        <v>0</v>
      </c>
      <c r="Q264" s="153">
        <f>ROUND(I264*H264,2)</f>
        <v>0</v>
      </c>
      <c r="R264" s="153">
        <f>ROUND(J264*H264,2)</f>
        <v>0</v>
      </c>
      <c r="S264" s="154">
        <v>1.06</v>
      </c>
      <c r="T264" s="154">
        <f>S264*H264</f>
        <v>212</v>
      </c>
      <c r="U264" s="154">
        <v>0</v>
      </c>
      <c r="V264" s="154">
        <f>U264*H264</f>
        <v>0</v>
      </c>
      <c r="W264" s="154">
        <v>0</v>
      </c>
      <c r="X264" s="155">
        <f>W264*H264</f>
        <v>0</v>
      </c>
      <c r="Y264" s="26"/>
      <c r="Z264" s="26"/>
      <c r="AA264" s="26"/>
      <c r="AB264" s="26"/>
      <c r="AC264" s="26"/>
      <c r="AD264" s="26"/>
      <c r="AE264" s="26"/>
      <c r="AR264" s="156" t="s">
        <v>127</v>
      </c>
      <c r="AT264" s="156" t="s">
        <v>123</v>
      </c>
      <c r="AU264" s="156" t="s">
        <v>78</v>
      </c>
      <c r="AY264" s="14" t="s">
        <v>120</v>
      </c>
      <c r="BE264" s="157">
        <f>IF(O264="základná",K264,0)</f>
        <v>0</v>
      </c>
      <c r="BF264" s="157">
        <f>IF(O264="znížená",K264,0)</f>
        <v>0</v>
      </c>
      <c r="BG264" s="157">
        <f>IF(O264="zákl. prenesená",K264,0)</f>
        <v>0</v>
      </c>
      <c r="BH264" s="157">
        <f>IF(O264="zníž. prenesená",K264,0)</f>
        <v>0</v>
      </c>
      <c r="BI264" s="157">
        <f>IF(O264="nulová",K264,0)</f>
        <v>0</v>
      </c>
      <c r="BJ264" s="14" t="s">
        <v>119</v>
      </c>
      <c r="BK264" s="157">
        <f>ROUND(P264*H264,2)</f>
        <v>0</v>
      </c>
      <c r="BL264" s="14" t="s">
        <v>127</v>
      </c>
      <c r="BM264" s="156" t="s">
        <v>591</v>
      </c>
    </row>
    <row r="265" spans="1:65" s="2" customFormat="1" ht="37.9" customHeight="1">
      <c r="A265" s="26"/>
      <c r="B265" s="143"/>
      <c r="C265" s="144" t="s">
        <v>353</v>
      </c>
      <c r="D265" s="144" t="s">
        <v>123</v>
      </c>
      <c r="E265" s="145" t="s">
        <v>592</v>
      </c>
      <c r="F265" s="146" t="s">
        <v>593</v>
      </c>
      <c r="G265" s="147" t="s">
        <v>582</v>
      </c>
      <c r="H265" s="148">
        <v>24</v>
      </c>
      <c r="I265" s="149">
        <v>0</v>
      </c>
      <c r="J265" s="149">
        <v>0</v>
      </c>
      <c r="K265" s="149">
        <f>ROUND(P265*H265,2)</f>
        <v>0</v>
      </c>
      <c r="L265" s="150"/>
      <c r="M265" s="27"/>
      <c r="N265" s="167" t="s">
        <v>1</v>
      </c>
      <c r="O265" s="168" t="s">
        <v>35</v>
      </c>
      <c r="P265" s="169">
        <f>I265+J265</f>
        <v>0</v>
      </c>
      <c r="Q265" s="169">
        <f>ROUND(I265*H265,2)</f>
        <v>0</v>
      </c>
      <c r="R265" s="169">
        <f>ROUND(J265*H265,2)</f>
        <v>0</v>
      </c>
      <c r="S265" s="170">
        <v>0</v>
      </c>
      <c r="T265" s="170">
        <f>S265*H265</f>
        <v>0</v>
      </c>
      <c r="U265" s="170">
        <v>0</v>
      </c>
      <c r="V265" s="170">
        <f>U265*H265</f>
        <v>0</v>
      </c>
      <c r="W265" s="170">
        <v>0</v>
      </c>
      <c r="X265" s="171">
        <f>W265*H265</f>
        <v>0</v>
      </c>
      <c r="Y265" s="26"/>
      <c r="Z265" s="26"/>
      <c r="AA265" s="26"/>
      <c r="AB265" s="26"/>
      <c r="AC265" s="26"/>
      <c r="AD265" s="26"/>
      <c r="AE265" s="26"/>
      <c r="AR265" s="156" t="s">
        <v>583</v>
      </c>
      <c r="AT265" s="156" t="s">
        <v>123</v>
      </c>
      <c r="AU265" s="156" t="s">
        <v>78</v>
      </c>
      <c r="AY265" s="14" t="s">
        <v>120</v>
      </c>
      <c r="BE265" s="157">
        <f>IF(O265="základná",K265,0)</f>
        <v>0</v>
      </c>
      <c r="BF265" s="157">
        <f>IF(O265="znížená",K265,0)</f>
        <v>0</v>
      </c>
      <c r="BG265" s="157">
        <f>IF(O265="zákl. prenesená",K265,0)</f>
        <v>0</v>
      </c>
      <c r="BH265" s="157">
        <f>IF(O265="zníž. prenesená",K265,0)</f>
        <v>0</v>
      </c>
      <c r="BI265" s="157">
        <f>IF(O265="nulová",K265,0)</f>
        <v>0</v>
      </c>
      <c r="BJ265" s="14" t="s">
        <v>119</v>
      </c>
      <c r="BK265" s="157">
        <f>ROUND(P265*H265,2)</f>
        <v>0</v>
      </c>
      <c r="BL265" s="14" t="s">
        <v>583</v>
      </c>
      <c r="BM265" s="156" t="s">
        <v>594</v>
      </c>
    </row>
    <row r="266" spans="1:65" s="2" customFormat="1" ht="6.95" customHeight="1">
      <c r="A266" s="26"/>
      <c r="B266" s="44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27"/>
      <c r="N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</row>
  </sheetData>
  <autoFilter ref="C124:L265" xr:uid="{00000000-0009-0000-0000-000001000000}"/>
  <mergeCells count="9">
    <mergeCell ref="E87:H87"/>
    <mergeCell ref="E115:H115"/>
    <mergeCell ref="E117:H117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2. Rozpočet - štandard na...</vt:lpstr>
      <vt:lpstr>'2. Rozpočet - štandard na...'!Názvy_tlače</vt:lpstr>
      <vt:lpstr>'Rekapitulácia stavby'!Názvy_tlače</vt:lpstr>
      <vt:lpstr>'2. Rozpočet - štandard na...'!Oblasť_tlače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Majer</dc:creator>
  <cp:lastModifiedBy>riska</cp:lastModifiedBy>
  <dcterms:created xsi:type="dcterms:W3CDTF">2022-04-12T08:53:06Z</dcterms:created>
  <dcterms:modified xsi:type="dcterms:W3CDTF">2022-04-13T08:44:48Z</dcterms:modified>
</cp:coreProperties>
</file>